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worksheets/sheet5.xml" ContentType="application/vnd.openxmlformats-officedocument.spreadsheetml.worksheet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0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7495" windowHeight="11190" activeTab="1"/>
  </bookViews>
  <sheets>
    <sheet name="Rekapitulace stavby" sheetId="1" r:id="rId1"/>
    <sheet name="a - Odstranění asfaltové ..." sheetId="2" r:id="rId2"/>
    <sheet name="b - Kácení zeleně" sheetId="3" r:id="rId3"/>
    <sheet name="a - Stavební část" sheetId="4" r:id="rId4"/>
    <sheet name="b - ZTI" sheetId="5" r:id="rId5"/>
    <sheet name="c - Ústřední vytápění" sheetId="6" r:id="rId6"/>
    <sheet name="d1 - silnoproud" sheetId="7" r:id="rId7"/>
    <sheet name="d2 - uzemnění a jímací so..." sheetId="8" r:id="rId8"/>
    <sheet name="d3 - rozvaděče" sheetId="9" r:id="rId9"/>
    <sheet name="e - Elektroinstalace-slab..." sheetId="10" r:id="rId10"/>
    <sheet name="f - Vzduchotechnika" sheetId="11" r:id="rId11"/>
    <sheet name="g - Zpevněné plochy areál..." sheetId="12" r:id="rId12"/>
    <sheet name="a - Rekonstrukce stávajíc..." sheetId="13" r:id="rId13"/>
    <sheet name="a - Vodovodní přípojka vč..." sheetId="14" r:id="rId14"/>
    <sheet name="a - přípojka kanalizace" sheetId="15" r:id="rId15"/>
    <sheet name="b - dešťová kanalizace" sheetId="16" r:id="rId16"/>
    <sheet name="a - Přípojka plynu NTL vč..." sheetId="17" r:id="rId17"/>
    <sheet name="a - přípojka elektro NN" sheetId="18" r:id="rId18"/>
    <sheet name="a - Přípojka CETIN" sheetId="19" r:id="rId19"/>
    <sheet name="a - Dětské hřiště" sheetId="20" r:id="rId20"/>
    <sheet name="b - Sadové úpravy" sheetId="21" r:id="rId21"/>
    <sheet name="a - Oplocení" sheetId="22" r:id="rId22"/>
    <sheet name="b - Zahradní sklad" sheetId="23" r:id="rId23"/>
    <sheet name="a - Odstranění VO" sheetId="24" r:id="rId24"/>
    <sheet name="b - Rozvod VO" sheetId="25" r:id="rId25"/>
    <sheet name="a - VRN" sheetId="26" r:id="rId26"/>
  </sheets>
  <definedNames>
    <definedName name="_xlnm._FilterDatabase" localSheetId="19" hidden="1">'a - Dětské hřiště'!$C$121:$K$138</definedName>
    <definedName name="_xlnm._FilterDatabase" localSheetId="1" hidden="1">'a - Odstranění asfaltové ...'!$C$123:$K$139</definedName>
    <definedName name="_xlnm._FilterDatabase" localSheetId="23" hidden="1">'a - Odstranění VO'!$C$121:$K$125</definedName>
    <definedName name="_xlnm._FilterDatabase" localSheetId="21" hidden="1">'a - Oplocení'!$C$121:$K$133</definedName>
    <definedName name="_xlnm._FilterDatabase" localSheetId="18" hidden="1">'a - Přípojka CETIN'!$C$121:$K$126</definedName>
    <definedName name="_xlnm._FilterDatabase" localSheetId="17" hidden="1">'a - přípojka elektro NN'!$C$121:$K$131</definedName>
    <definedName name="_xlnm._FilterDatabase" localSheetId="14" hidden="1">'a - přípojka kanalizace'!$C$125:$K$220</definedName>
    <definedName name="_xlnm._FilterDatabase" localSheetId="16" hidden="1">'a - Přípojka plynu NTL vč...'!$C$129:$K$214</definedName>
    <definedName name="_xlnm._FilterDatabase" localSheetId="12" hidden="1">'a - Rekonstrukce stávajíc...'!$C$128:$K$199</definedName>
    <definedName name="_xlnm._FilterDatabase" localSheetId="3" hidden="1">'a - Stavební část'!$C$143:$K$1347</definedName>
    <definedName name="_xlnm._FilterDatabase" localSheetId="13" hidden="1">'a - Vodovodní přípojka vč...'!$C$128:$K$239</definedName>
    <definedName name="_xlnm._FilterDatabase" localSheetId="25" hidden="1">'a - VRN'!$C$126:$K$147</definedName>
    <definedName name="_xlnm._FilterDatabase" localSheetId="15" hidden="1">'b - dešťová kanalizace'!$C$125:$K$236</definedName>
    <definedName name="_xlnm._FilterDatabase" localSheetId="2" hidden="1">'b - Kácení zeleně'!$C$121:$K$125</definedName>
    <definedName name="_xlnm._FilterDatabase" localSheetId="24" hidden="1">'b - Rozvod VO'!$C$121:$K$126</definedName>
    <definedName name="_xlnm._FilterDatabase" localSheetId="20" hidden="1">'b - Sadové úpravy'!$C$122:$K$136</definedName>
    <definedName name="_xlnm._FilterDatabase" localSheetId="22" hidden="1">'b - Zahradní sklad'!$C$121:$K$125</definedName>
    <definedName name="_xlnm._FilterDatabase" localSheetId="4" hidden="1">'b - ZTI'!$C$135:$K$271</definedName>
    <definedName name="_xlnm._FilterDatabase" localSheetId="5" hidden="1">'c - Ústřední vytápění'!$C$127:$K$275</definedName>
    <definedName name="_xlnm._FilterDatabase" localSheetId="6" hidden="1">'d1 - silnoproud'!$C$127:$K$195</definedName>
    <definedName name="_xlnm._FilterDatabase" localSheetId="7" hidden="1">'d2 - uzemnění a jímací so...'!$C$127:$K$154</definedName>
    <definedName name="_xlnm._FilterDatabase" localSheetId="8" hidden="1">'d3 - rozvaděče'!$C$129:$K$179</definedName>
    <definedName name="_xlnm._FilterDatabase" localSheetId="9" hidden="1">'e - Elektroinstalace-slab...'!$C$123:$K$174</definedName>
    <definedName name="_xlnm._FilterDatabase" localSheetId="10" hidden="1">'f - Vzduchotechnika'!$C$122:$K$144</definedName>
    <definedName name="_xlnm._FilterDatabase" localSheetId="11" hidden="1">'g - Zpevněné plochy areál...'!$C$127:$K$183</definedName>
    <definedName name="_xlnm.Print_Titles" localSheetId="19">'a - Dětské hřiště'!$121:$121</definedName>
    <definedName name="_xlnm.Print_Titles" localSheetId="1">'a - Odstranění asfaltové ...'!$123:$123</definedName>
    <definedName name="_xlnm.Print_Titles" localSheetId="23">'a - Odstranění VO'!$121:$121</definedName>
    <definedName name="_xlnm.Print_Titles" localSheetId="21">'a - Oplocení'!$121:$121</definedName>
    <definedName name="_xlnm.Print_Titles" localSheetId="18">'a - Přípojka CETIN'!$121:$121</definedName>
    <definedName name="_xlnm.Print_Titles" localSheetId="17">'a - přípojka elektro NN'!$121:$121</definedName>
    <definedName name="_xlnm.Print_Titles" localSheetId="14">'a - přípojka kanalizace'!$125:$125</definedName>
    <definedName name="_xlnm.Print_Titles" localSheetId="16">'a - Přípojka plynu NTL vč...'!$129:$129</definedName>
    <definedName name="_xlnm.Print_Titles" localSheetId="12">'a - Rekonstrukce stávajíc...'!$128:$128</definedName>
    <definedName name="_xlnm.Print_Titles" localSheetId="3">'a - Stavební část'!$143:$143</definedName>
    <definedName name="_xlnm.Print_Titles" localSheetId="13">'a - Vodovodní přípojka vč...'!$128:$128</definedName>
    <definedName name="_xlnm.Print_Titles" localSheetId="25">'a - VRN'!$126:$126</definedName>
    <definedName name="_xlnm.Print_Titles" localSheetId="15">'b - dešťová kanalizace'!$125:$125</definedName>
    <definedName name="_xlnm.Print_Titles" localSheetId="2">'b - Kácení zeleně'!$121:$121</definedName>
    <definedName name="_xlnm.Print_Titles" localSheetId="24">'b - Rozvod VO'!$121:$121</definedName>
    <definedName name="_xlnm.Print_Titles" localSheetId="20">'b - Sadové úpravy'!$122:$122</definedName>
    <definedName name="_xlnm.Print_Titles" localSheetId="22">'b - Zahradní sklad'!$121:$121</definedName>
    <definedName name="_xlnm.Print_Titles" localSheetId="4">'b - ZTI'!$135:$135</definedName>
    <definedName name="_xlnm.Print_Titles" localSheetId="5">'c - Ústřední vytápění'!$127:$127</definedName>
    <definedName name="_xlnm.Print_Titles" localSheetId="6">'d1 - silnoproud'!$127:$127</definedName>
    <definedName name="_xlnm.Print_Titles" localSheetId="7">'d2 - uzemnění a jímací so...'!$127:$127</definedName>
    <definedName name="_xlnm.Print_Titles" localSheetId="8">'d3 - rozvaděče'!$129:$129</definedName>
    <definedName name="_xlnm.Print_Titles" localSheetId="9">'e - Elektroinstalace-slab...'!$123:$123</definedName>
    <definedName name="_xlnm.Print_Titles" localSheetId="10">'f - Vzduchotechnika'!$122:$122</definedName>
    <definedName name="_xlnm.Print_Titles" localSheetId="11">'g - Zpevněné plochy areál...'!$127:$127</definedName>
    <definedName name="_xlnm.Print_Titles" localSheetId="0">'Rekapitulace stavby'!$92:$92</definedName>
    <definedName name="_xlnm.Print_Area" localSheetId="19">'a - Dětské hřiště'!$C$4:$J$76,'a - Dětské hřiště'!$C$82:$J$101,'a - Dětské hřiště'!$C$107:$K$138</definedName>
    <definedName name="_xlnm.Print_Area" localSheetId="1">'a - Odstranění asfaltové ...'!$C$4:$J$76,'a - Odstranění asfaltové ...'!$C$82:$J$103,'a - Odstranění asfaltové ...'!$C$109:$K$139</definedName>
    <definedName name="_xlnm.Print_Area" localSheetId="23">'a - Odstranění VO'!$C$4:$J$76,'a - Odstranění VO'!$C$82:$J$101,'a - Odstranění VO'!$C$107:$K$125</definedName>
    <definedName name="_xlnm.Print_Area" localSheetId="21">'a - Oplocení'!$C$4:$J$76,'a - Oplocení'!$C$82:$J$101,'a - Oplocení'!$C$107:$K$133</definedName>
    <definedName name="_xlnm.Print_Area" localSheetId="18">'a - Přípojka CETIN'!$C$4:$J$76,'a - Přípojka CETIN'!$C$82:$J$101,'a - Přípojka CETIN'!$C$107:$K$126</definedName>
    <definedName name="_xlnm.Print_Area" localSheetId="17">'a - přípojka elektro NN'!$C$4:$J$76,'a - přípojka elektro NN'!$C$82:$J$101,'a - přípojka elektro NN'!$C$107:$K$131</definedName>
    <definedName name="_xlnm.Print_Area" localSheetId="14">'a - přípojka kanalizace'!$C$4:$J$76,'a - přípojka kanalizace'!$C$82:$J$105,'a - přípojka kanalizace'!$C$111:$K$220</definedName>
    <definedName name="_xlnm.Print_Area" localSheetId="16">'a - Přípojka plynu NTL vč...'!$C$4:$J$76,'a - Přípojka plynu NTL vč...'!$C$82:$J$109,'a - Přípojka plynu NTL vč...'!$C$115:$K$214</definedName>
    <definedName name="_xlnm.Print_Area" localSheetId="12">'a - Rekonstrukce stávajíc...'!$C$4:$J$76,'a - Rekonstrukce stávajíc...'!$C$82:$J$108,'a - Rekonstrukce stávajíc...'!$C$114:$K$199</definedName>
    <definedName name="_xlnm.Print_Area" localSheetId="3">'a - Stavební část'!$C$4:$J$76,'a - Stavební část'!$C$82:$J$123,'a - Stavební část'!$C$129:$K$1347</definedName>
    <definedName name="_xlnm.Print_Area" localSheetId="13">'a - Vodovodní přípojka vč...'!$C$4:$J$76,'a - Vodovodní přípojka vč...'!$C$82:$J$108,'a - Vodovodní přípojka vč...'!$C$114:$K$239</definedName>
    <definedName name="_xlnm.Print_Area" localSheetId="25">'a - VRN'!$C$4:$J$76,'a - VRN'!$C$82:$J$106,'a - VRN'!$C$112:$K$147</definedName>
    <definedName name="_xlnm.Print_Area" localSheetId="15">'b - dešťová kanalizace'!$C$4:$J$76,'b - dešťová kanalizace'!$C$82:$J$105,'b - dešťová kanalizace'!$C$111:$K$236</definedName>
    <definedName name="_xlnm.Print_Area" localSheetId="2">'b - Kácení zeleně'!$C$4:$J$76,'b - Kácení zeleně'!$C$82:$J$101,'b - Kácení zeleně'!$C$107:$K$125</definedName>
    <definedName name="_xlnm.Print_Area" localSheetId="24">'b - Rozvod VO'!$C$4:$J$76,'b - Rozvod VO'!$C$82:$J$101,'b - Rozvod VO'!$C$107:$K$126</definedName>
    <definedName name="_xlnm.Print_Area" localSheetId="20">'b - Sadové úpravy'!$C$4:$J$76,'b - Sadové úpravy'!$C$82:$J$102,'b - Sadové úpravy'!$C$108:$K$136</definedName>
    <definedName name="_xlnm.Print_Area" localSheetId="22">'b - Zahradní sklad'!$C$4:$J$76,'b - Zahradní sklad'!$C$82:$J$101,'b - Zahradní sklad'!$C$107:$K$125</definedName>
    <definedName name="_xlnm.Print_Area" localSheetId="4">'b - ZTI'!$C$4:$J$76,'b - ZTI'!$C$82:$J$115,'b - ZTI'!$C$121:$K$271</definedName>
    <definedName name="_xlnm.Print_Area" localSheetId="5">'c - Ústřední vytápění'!$C$4:$J$76,'c - Ústřední vytápění'!$C$82:$J$107,'c - Ústřední vytápění'!$C$113:$K$275</definedName>
    <definedName name="_xlnm.Print_Area" localSheetId="6">'d1 - silnoproud'!$C$4:$J$76,'d1 - silnoproud'!$C$82:$J$105,'d1 - silnoproud'!$C$111:$K$195</definedName>
    <definedName name="_xlnm.Print_Area" localSheetId="7">'d2 - uzemnění a jímací so...'!$C$4:$J$76,'d2 - uzemnění a jímací so...'!$C$82:$J$105,'d2 - uzemnění a jímací so...'!$C$111:$K$154</definedName>
    <definedName name="_xlnm.Print_Area" localSheetId="8">'d3 - rozvaděče'!$C$4:$J$76,'d3 - rozvaděče'!$C$82:$J$107,'d3 - rozvaděče'!$C$113:$K$179</definedName>
    <definedName name="_xlnm.Print_Area" localSheetId="9">'e - Elektroinstalace-slab...'!$C$4:$J$76,'e - Elektroinstalace-slab...'!$C$82:$J$103,'e - Elektroinstalace-slab...'!$C$109:$K$174</definedName>
    <definedName name="_xlnm.Print_Area" localSheetId="10">'f - Vzduchotechnika'!$C$4:$J$76,'f - Vzduchotechnika'!$C$82:$J$102,'f - Vzduchotechnika'!$C$108:$K$144</definedName>
    <definedName name="_xlnm.Print_Area" localSheetId="11">'g - Zpevněné plochy areál...'!$C$4:$J$76,'g - Zpevněné plochy areál...'!$C$82:$J$107,'g - Zpevněné plochy areál...'!$C$113:$K$183</definedName>
    <definedName name="_xlnm.Print_Area" localSheetId="0">'Rekapitulace stavby'!$D$4:$AO$76,'Rekapitulace stavby'!$C$82:$AQ$133</definedName>
  </definedNames>
  <calcPr calcId="144525"/>
</workbook>
</file>

<file path=xl/calcChain.xml><?xml version="1.0" encoding="utf-8"?>
<calcChain xmlns="http://schemas.openxmlformats.org/spreadsheetml/2006/main">
  <c r="J162" i="23" l="1"/>
  <c r="J161" i="23"/>
  <c r="J160" i="23"/>
  <c r="J159" i="23"/>
  <c r="J158" i="23"/>
  <c r="J157" i="23"/>
  <c r="J156" i="23"/>
  <c r="J155" i="23"/>
  <c r="J154" i="23"/>
  <c r="J153" i="23"/>
  <c r="J152" i="23"/>
  <c r="J151" i="23"/>
  <c r="J150" i="23"/>
  <c r="J149" i="23"/>
  <c r="J148" i="23"/>
  <c r="J147" i="23"/>
  <c r="J146" i="23"/>
  <c r="J145" i="23"/>
  <c r="J144" i="23"/>
  <c r="J143" i="23"/>
  <c r="J142" i="23"/>
  <c r="J141" i="23"/>
  <c r="J140" i="23"/>
  <c r="J139" i="23"/>
  <c r="J138" i="23"/>
  <c r="J137" i="23"/>
  <c r="J136" i="23"/>
  <c r="J135" i="23"/>
  <c r="J134" i="23"/>
  <c r="J133" i="23"/>
  <c r="J132" i="23"/>
  <c r="J131" i="23"/>
  <c r="J130" i="23"/>
  <c r="J129" i="23"/>
  <c r="J128" i="23"/>
  <c r="J127" i="23"/>
  <c r="J126" i="23"/>
  <c r="C126" i="23"/>
  <c r="C127" i="23" s="1"/>
  <c r="C128" i="23" s="1"/>
  <c r="C129" i="23" s="1"/>
  <c r="C130" i="23" s="1"/>
  <c r="C131" i="23" s="1"/>
  <c r="C132" i="23" s="1"/>
  <c r="C133" i="23" s="1"/>
  <c r="C134" i="23" s="1"/>
  <c r="C135" i="23" s="1"/>
  <c r="C136" i="23" s="1"/>
  <c r="C137" i="23" s="1"/>
  <c r="C138" i="23" s="1"/>
  <c r="C139" i="23" s="1"/>
  <c r="C140" i="23" s="1"/>
  <c r="C141" i="23" s="1"/>
  <c r="C142" i="23" s="1"/>
  <c r="C143" i="23" s="1"/>
  <c r="C144" i="23" s="1"/>
  <c r="C145" i="23" s="1"/>
  <c r="C146" i="23" s="1"/>
  <c r="C147" i="23" s="1"/>
  <c r="C148" i="23" s="1"/>
  <c r="C149" i="23" s="1"/>
  <c r="C150" i="23" s="1"/>
  <c r="C151" i="23" s="1"/>
  <c r="C152" i="23" s="1"/>
  <c r="C153" i="23" s="1"/>
  <c r="C154" i="23" s="1"/>
  <c r="C155" i="23" s="1"/>
  <c r="C156" i="23" s="1"/>
  <c r="C157" i="23" s="1"/>
  <c r="C158" i="23" s="1"/>
  <c r="C159" i="23" s="1"/>
  <c r="C160" i="23" s="1"/>
  <c r="C161" i="23" s="1"/>
  <c r="C162" i="23" s="1"/>
  <c r="J124" i="23" l="1"/>
  <c r="J123" i="23" s="1"/>
  <c r="J122" i="23" s="1"/>
  <c r="J136" i="3"/>
  <c r="J135" i="3"/>
  <c r="J134" i="3"/>
  <c r="J133" i="3"/>
  <c r="J132" i="3"/>
  <c r="J131" i="3"/>
  <c r="J130" i="3"/>
  <c r="J129" i="3"/>
  <c r="J128" i="3"/>
  <c r="J127" i="3"/>
  <c r="J126" i="3"/>
  <c r="J39" i="26"/>
  <c r="J38" i="26"/>
  <c r="AY132" i="1"/>
  <c r="J37" i="26"/>
  <c r="AX132" i="1" s="1"/>
  <c r="BI147" i="26"/>
  <c r="BH147" i="26"/>
  <c r="BG147" i="26"/>
  <c r="BF147" i="26"/>
  <c r="T147" i="26"/>
  <c r="R147" i="26"/>
  <c r="P147" i="26"/>
  <c r="BK147" i="26"/>
  <c r="J147" i="26"/>
  <c r="BE147" i="26" s="1"/>
  <c r="BI146" i="26"/>
  <c r="BH146" i="26"/>
  <c r="BG146" i="26"/>
  <c r="BF146" i="26"/>
  <c r="T146" i="26"/>
  <c r="R146" i="26"/>
  <c r="P146" i="26"/>
  <c r="P144" i="26" s="1"/>
  <c r="BK146" i="26"/>
  <c r="J146" i="26"/>
  <c r="BE146" i="26" s="1"/>
  <c r="BI145" i="26"/>
  <c r="BH145" i="26"/>
  <c r="BG145" i="26"/>
  <c r="BF145" i="26"/>
  <c r="T145" i="26"/>
  <c r="T144" i="26" s="1"/>
  <c r="R145" i="26"/>
  <c r="R144" i="26"/>
  <c r="P145" i="26"/>
  <c r="BK145" i="26"/>
  <c r="BK144" i="26" s="1"/>
  <c r="J144" i="26" s="1"/>
  <c r="J105" i="26" s="1"/>
  <c r="J145" i="26"/>
  <c r="BE145" i="26"/>
  <c r="BI143" i="26"/>
  <c r="BH143" i="26"/>
  <c r="BG143" i="26"/>
  <c r="BF143" i="26"/>
  <c r="T143" i="26"/>
  <c r="T142" i="26" s="1"/>
  <c r="R143" i="26"/>
  <c r="R142" i="26"/>
  <c r="P143" i="26"/>
  <c r="P142" i="26"/>
  <c r="BK143" i="26"/>
  <c r="BK142" i="26" s="1"/>
  <c r="J142" i="26"/>
  <c r="J104" i="26" s="1"/>
  <c r="J143" i="26"/>
  <c r="BE143" i="26"/>
  <c r="BI141" i="26"/>
  <c r="BH141" i="26"/>
  <c r="BG141" i="26"/>
  <c r="BF141" i="26"/>
  <c r="T141" i="26"/>
  <c r="T140" i="26" s="1"/>
  <c r="R141" i="26"/>
  <c r="R140" i="26" s="1"/>
  <c r="P141" i="26"/>
  <c r="P140" i="26"/>
  <c r="BK141" i="26"/>
  <c r="BK140" i="26" s="1"/>
  <c r="J140" i="26"/>
  <c r="J103" i="26" s="1"/>
  <c r="J141" i="26"/>
  <c r="BE141" i="26"/>
  <c r="BI139" i="26"/>
  <c r="BH139" i="26"/>
  <c r="BG139" i="26"/>
  <c r="BF139" i="26"/>
  <c r="T139" i="26"/>
  <c r="T138" i="26" s="1"/>
  <c r="R139" i="26"/>
  <c r="R138" i="26"/>
  <c r="P139" i="26"/>
  <c r="P138" i="26"/>
  <c r="BK139" i="26"/>
  <c r="BK138" i="26" s="1"/>
  <c r="J138" i="26"/>
  <c r="J102" i="26" s="1"/>
  <c r="J139" i="26"/>
  <c r="BE139" i="26"/>
  <c r="BI137" i="26"/>
  <c r="BH137" i="26"/>
  <c r="BG137" i="26"/>
  <c r="BF137" i="26"/>
  <c r="T137" i="26"/>
  <c r="T136" i="26" s="1"/>
  <c r="R137" i="26"/>
  <c r="R136" i="26" s="1"/>
  <c r="P137" i="26"/>
  <c r="P136" i="26"/>
  <c r="BK137" i="26"/>
  <c r="BK136" i="26" s="1"/>
  <c r="J136" i="26" s="1"/>
  <c r="J101" i="26" s="1"/>
  <c r="J137" i="26"/>
  <c r="BE137" i="26"/>
  <c r="BI135" i="26"/>
  <c r="BH135" i="26"/>
  <c r="BG135" i="26"/>
  <c r="BF135" i="26"/>
  <c r="T135" i="26"/>
  <c r="R135" i="26"/>
  <c r="P135" i="26"/>
  <c r="BK135" i="26"/>
  <c r="J135" i="26"/>
  <c r="BE135" i="26"/>
  <c r="BI134" i="26"/>
  <c r="BH134" i="26"/>
  <c r="BG134" i="26"/>
  <c r="BF134" i="26"/>
  <c r="T134" i="26"/>
  <c r="R134" i="26"/>
  <c r="P134" i="26"/>
  <c r="BK134" i="26"/>
  <c r="J134" i="26"/>
  <c r="BE134" i="26" s="1"/>
  <c r="BI133" i="26"/>
  <c r="BH133" i="26"/>
  <c r="BG133" i="26"/>
  <c r="BF133" i="26"/>
  <c r="T133" i="26"/>
  <c r="R133" i="26"/>
  <c r="P133" i="26"/>
  <c r="BK133" i="26"/>
  <c r="J133" i="26"/>
  <c r="BE133" i="26" s="1"/>
  <c r="BI132" i="26"/>
  <c r="BH132" i="26"/>
  <c r="BG132" i="26"/>
  <c r="BF132" i="26"/>
  <c r="T132" i="26"/>
  <c r="R132" i="26"/>
  <c r="P132" i="26"/>
  <c r="BK132" i="26"/>
  <c r="J132" i="26"/>
  <c r="BE132" i="26"/>
  <c r="BI131" i="26"/>
  <c r="BH131" i="26"/>
  <c r="BG131" i="26"/>
  <c r="BF131" i="26"/>
  <c r="T131" i="26"/>
  <c r="R131" i="26"/>
  <c r="P131" i="26"/>
  <c r="BK131" i="26"/>
  <c r="BK129" i="26" s="1"/>
  <c r="J131" i="26"/>
  <c r="BE131" i="26"/>
  <c r="BI130" i="26"/>
  <c r="BH130" i="26"/>
  <c r="BG130" i="26"/>
  <c r="BF130" i="26"/>
  <c r="F36" i="26"/>
  <c r="BA132" i="1" s="1"/>
  <c r="BA131" i="1" s="1"/>
  <c r="T130" i="26"/>
  <c r="T129" i="26"/>
  <c r="T128" i="26" s="1"/>
  <c r="T127" i="26" s="1"/>
  <c r="R130" i="26"/>
  <c r="P130" i="26"/>
  <c r="BK130" i="26"/>
  <c r="J130" i="26"/>
  <c r="BE130" i="26" s="1"/>
  <c r="J123" i="26"/>
  <c r="F123" i="26"/>
  <c r="F121" i="26"/>
  <c r="E119" i="26"/>
  <c r="J93" i="26"/>
  <c r="F93" i="26"/>
  <c r="F91" i="26"/>
  <c r="E89" i="26"/>
  <c r="J26" i="26"/>
  <c r="E26" i="26"/>
  <c r="J94" i="26" s="1"/>
  <c r="J124" i="26"/>
  <c r="J25" i="26"/>
  <c r="J20" i="26"/>
  <c r="E20" i="26"/>
  <c r="J19" i="26"/>
  <c r="J14" i="26"/>
  <c r="J121" i="26" s="1"/>
  <c r="J91" i="26"/>
  <c r="E7" i="26"/>
  <c r="E115" i="26"/>
  <c r="E85" i="26"/>
  <c r="J39" i="25"/>
  <c r="J38" i="25"/>
  <c r="AY130" i="1"/>
  <c r="J37" i="25"/>
  <c r="AX130" i="1"/>
  <c r="BI126" i="25"/>
  <c r="BH126" i="25"/>
  <c r="BG126" i="25"/>
  <c r="BF126" i="25"/>
  <c r="T126" i="25"/>
  <c r="R126" i="25"/>
  <c r="P126" i="25"/>
  <c r="BK126" i="25"/>
  <c r="J126" i="25"/>
  <c r="BE126" i="25"/>
  <c r="BI125" i="25"/>
  <c r="F39" i="25" s="1"/>
  <c r="BD130" i="1" s="1"/>
  <c r="BH125" i="25"/>
  <c r="BG125" i="25"/>
  <c r="BF125" i="25"/>
  <c r="F36" i="25" s="1"/>
  <c r="BA130" i="1" s="1"/>
  <c r="T125" i="25"/>
  <c r="T124" i="25" s="1"/>
  <c r="T123" i="25" s="1"/>
  <c r="T122" i="25" s="1"/>
  <c r="R125" i="25"/>
  <c r="R124" i="25" s="1"/>
  <c r="R123" i="25" s="1"/>
  <c r="R122" i="25" s="1"/>
  <c r="P125" i="25"/>
  <c r="P124" i="25"/>
  <c r="P123" i="25" s="1"/>
  <c r="P122" i="25" s="1"/>
  <c r="AU130" i="1" s="1"/>
  <c r="BK125" i="25"/>
  <c r="BK124" i="25" s="1"/>
  <c r="BK123" i="25" s="1"/>
  <c r="J123" i="25" s="1"/>
  <c r="J99" i="25" s="1"/>
  <c r="BK122" i="25"/>
  <c r="J122" i="25" s="1"/>
  <c r="J32" i="25" s="1"/>
  <c r="AG130" i="1" s="1"/>
  <c r="J98" i="25"/>
  <c r="J125" i="25"/>
  <c r="BE125" i="25" s="1"/>
  <c r="J118" i="25"/>
  <c r="F118" i="25"/>
  <c r="F116" i="25"/>
  <c r="E114" i="25"/>
  <c r="J93" i="25"/>
  <c r="F93" i="25"/>
  <c r="F91" i="25"/>
  <c r="E89" i="25"/>
  <c r="J26" i="25"/>
  <c r="E26" i="25"/>
  <c r="J94" i="25" s="1"/>
  <c r="J119" i="25"/>
  <c r="J25" i="25"/>
  <c r="J20" i="25"/>
  <c r="E20" i="25"/>
  <c r="F119" i="25"/>
  <c r="F94" i="25"/>
  <c r="J19" i="25"/>
  <c r="J14" i="25"/>
  <c r="J116" i="25" s="1"/>
  <c r="J91" i="25"/>
  <c r="E7" i="25"/>
  <c r="E110" i="25" s="1"/>
  <c r="E85" i="25"/>
  <c r="J39" i="24"/>
  <c r="J38" i="24"/>
  <c r="AY129" i="1"/>
  <c r="J37" i="24"/>
  <c r="AX129" i="1"/>
  <c r="BI125" i="24"/>
  <c r="F39" i="24" s="1"/>
  <c r="BD129" i="1" s="1"/>
  <c r="BH125" i="24"/>
  <c r="F38" i="24"/>
  <c r="BC129" i="1" s="1"/>
  <c r="BG125" i="24"/>
  <c r="F37" i="24" s="1"/>
  <c r="BB129" i="1" s="1"/>
  <c r="BF125" i="24"/>
  <c r="J36" i="24" s="1"/>
  <c r="AW129" i="1" s="1"/>
  <c r="T125" i="24"/>
  <c r="T124" i="24" s="1"/>
  <c r="T123" i="24" s="1"/>
  <c r="T122" i="24" s="1"/>
  <c r="R125" i="24"/>
  <c r="R124" i="24" s="1"/>
  <c r="R123" i="24" s="1"/>
  <c r="R122" i="24" s="1"/>
  <c r="P125" i="24"/>
  <c r="P124" i="24" s="1"/>
  <c r="P123" i="24" s="1"/>
  <c r="P122" i="24" s="1"/>
  <c r="AU129" i="1" s="1"/>
  <c r="BK125" i="24"/>
  <c r="BK124" i="24"/>
  <c r="BK123" i="24" s="1"/>
  <c r="J123" i="24" s="1"/>
  <c r="J99" i="24" s="1"/>
  <c r="J125" i="24"/>
  <c r="BE125" i="24" s="1"/>
  <c r="F35" i="24" s="1"/>
  <c r="J35" i="24"/>
  <c r="AZ129" i="1"/>
  <c r="J118" i="24"/>
  <c r="F118" i="24"/>
  <c r="F116" i="24"/>
  <c r="E114" i="24"/>
  <c r="J93" i="24"/>
  <c r="F93" i="24"/>
  <c r="F91" i="24"/>
  <c r="E89" i="24"/>
  <c r="J26" i="24"/>
  <c r="E26" i="24"/>
  <c r="J25" i="24"/>
  <c r="J20" i="24"/>
  <c r="E20" i="24"/>
  <c r="J19" i="24"/>
  <c r="J14" i="24"/>
  <c r="J116" i="24" s="1"/>
  <c r="E7" i="24"/>
  <c r="E110" i="24"/>
  <c r="E85" i="24"/>
  <c r="J39" i="23"/>
  <c r="J38" i="23"/>
  <c r="AY127" i="1" s="1"/>
  <c r="J37" i="23"/>
  <c r="AX127" i="1" s="1"/>
  <c r="BI125" i="23"/>
  <c r="F39" i="23" s="1"/>
  <c r="BD127" i="1" s="1"/>
  <c r="BH125" i="23"/>
  <c r="F38" i="23" s="1"/>
  <c r="BC127" i="1" s="1"/>
  <c r="BG125" i="23"/>
  <c r="F37" i="23" s="1"/>
  <c r="BB127" i="1" s="1"/>
  <c r="BF125" i="23"/>
  <c r="F36" i="23" s="1"/>
  <c r="BA127" i="1" s="1"/>
  <c r="T125" i="23"/>
  <c r="T124" i="23" s="1"/>
  <c r="T123" i="23" s="1"/>
  <c r="T122" i="23" s="1"/>
  <c r="R125" i="23"/>
  <c r="R124" i="23" s="1"/>
  <c r="R123" i="23"/>
  <c r="R122" i="23" s="1"/>
  <c r="P125" i="23"/>
  <c r="P124" i="23"/>
  <c r="P123" i="23" s="1"/>
  <c r="P122" i="23" s="1"/>
  <c r="AU127" i="1" s="1"/>
  <c r="BK125" i="23"/>
  <c r="BK124" i="23" s="1"/>
  <c r="J125" i="23"/>
  <c r="BE125" i="23" s="1"/>
  <c r="J35" i="23" s="1"/>
  <c r="AV127" i="1" s="1"/>
  <c r="J118" i="23"/>
  <c r="F118" i="23"/>
  <c r="F116" i="23"/>
  <c r="E114" i="23"/>
  <c r="J93" i="23"/>
  <c r="F93" i="23"/>
  <c r="F91" i="23"/>
  <c r="E89" i="23"/>
  <c r="J26" i="23"/>
  <c r="E26" i="23"/>
  <c r="J119" i="23" s="1"/>
  <c r="J25" i="23"/>
  <c r="J20" i="23"/>
  <c r="E20" i="23"/>
  <c r="J19" i="23"/>
  <c r="J14" i="23"/>
  <c r="J116" i="23" s="1"/>
  <c r="E7" i="23"/>
  <c r="E85" i="23" s="1"/>
  <c r="J39" i="22"/>
  <c r="J38" i="22"/>
  <c r="AY126" i="1" s="1"/>
  <c r="J37" i="22"/>
  <c r="AX126" i="1" s="1"/>
  <c r="BI133" i="22"/>
  <c r="BH133" i="22"/>
  <c r="BG133" i="22"/>
  <c r="BF133" i="22"/>
  <c r="T133" i="22"/>
  <c r="R133" i="22"/>
  <c r="P133" i="22"/>
  <c r="BK133" i="22"/>
  <c r="J133" i="22"/>
  <c r="BE133" i="22"/>
  <c r="BI132" i="22"/>
  <c r="BH132" i="22"/>
  <c r="BG132" i="22"/>
  <c r="BF132" i="22"/>
  <c r="T132" i="22"/>
  <c r="R132" i="22"/>
  <c r="P132" i="22"/>
  <c r="BK132" i="22"/>
  <c r="J132" i="22"/>
  <c r="BE132" i="22" s="1"/>
  <c r="BI131" i="22"/>
  <c r="BH131" i="22"/>
  <c r="BG131" i="22"/>
  <c r="BF131" i="22"/>
  <c r="T131" i="22"/>
  <c r="R131" i="22"/>
  <c r="P131" i="22"/>
  <c r="BK131" i="22"/>
  <c r="J131" i="22"/>
  <c r="BE131" i="22" s="1"/>
  <c r="BI130" i="22"/>
  <c r="BH130" i="22"/>
  <c r="BG130" i="22"/>
  <c r="BF130" i="22"/>
  <c r="T130" i="22"/>
  <c r="R130" i="22"/>
  <c r="P130" i="22"/>
  <c r="P124" i="22" s="1"/>
  <c r="P123" i="22" s="1"/>
  <c r="P122" i="22" s="1"/>
  <c r="AU126" i="1" s="1"/>
  <c r="BK130" i="22"/>
  <c r="J130" i="22"/>
  <c r="BE130" i="22" s="1"/>
  <c r="BI129" i="22"/>
  <c r="BH129" i="22"/>
  <c r="BG129" i="22"/>
  <c r="BF129" i="22"/>
  <c r="T129" i="22"/>
  <c r="R129" i="22"/>
  <c r="P129" i="22"/>
  <c r="BK129" i="22"/>
  <c r="J129" i="22"/>
  <c r="BE129" i="22"/>
  <c r="BI128" i="22"/>
  <c r="BH128" i="22"/>
  <c r="BG128" i="22"/>
  <c r="BF128" i="22"/>
  <c r="T128" i="22"/>
  <c r="R128" i="22"/>
  <c r="P128" i="22"/>
  <c r="BK128" i="22"/>
  <c r="J128" i="22"/>
  <c r="BE128" i="22" s="1"/>
  <c r="BI127" i="22"/>
  <c r="BH127" i="22"/>
  <c r="BG127" i="22"/>
  <c r="BF127" i="22"/>
  <c r="T127" i="22"/>
  <c r="R127" i="22"/>
  <c r="P127" i="22"/>
  <c r="BK127" i="22"/>
  <c r="J127" i="22"/>
  <c r="BE127" i="22" s="1"/>
  <c r="BI126" i="22"/>
  <c r="BH126" i="22"/>
  <c r="BG126" i="22"/>
  <c r="BF126" i="22"/>
  <c r="T126" i="22"/>
  <c r="R126" i="22"/>
  <c r="P126" i="22"/>
  <c r="BK126" i="22"/>
  <c r="J126" i="22"/>
  <c r="BE126" i="22"/>
  <c r="BI125" i="22"/>
  <c r="BH125" i="22"/>
  <c r="BG125" i="22"/>
  <c r="BF125" i="22"/>
  <c r="T125" i="22"/>
  <c r="R125" i="22"/>
  <c r="P125" i="22"/>
  <c r="BK125" i="22"/>
  <c r="J125" i="22"/>
  <c r="BE125" i="22"/>
  <c r="J118" i="22"/>
  <c r="F118" i="22"/>
  <c r="F116" i="22"/>
  <c r="E114" i="22"/>
  <c r="J93" i="22"/>
  <c r="F93" i="22"/>
  <c r="F91" i="22"/>
  <c r="E89" i="22"/>
  <c r="J26" i="22"/>
  <c r="E26" i="22"/>
  <c r="J119" i="22" s="1"/>
  <c r="J94" i="22"/>
  <c r="J25" i="22"/>
  <c r="J20" i="22"/>
  <c r="E20" i="22"/>
  <c r="F119" i="22" s="1"/>
  <c r="F94" i="22"/>
  <c r="J19" i="22"/>
  <c r="J14" i="22"/>
  <c r="J116" i="22"/>
  <c r="J91" i="22"/>
  <c r="E7" i="22"/>
  <c r="E85" i="22" s="1"/>
  <c r="E110" i="22"/>
  <c r="J136" i="21"/>
  <c r="J39" i="21"/>
  <c r="J38" i="21"/>
  <c r="AY124" i="1"/>
  <c r="J37" i="21"/>
  <c r="AX124" i="1" s="1"/>
  <c r="J101" i="21"/>
  <c r="BI135" i="21"/>
  <c r="BH135" i="21"/>
  <c r="BG135" i="21"/>
  <c r="BF135" i="21"/>
  <c r="T135" i="21"/>
  <c r="R135" i="21"/>
  <c r="P135" i="21"/>
  <c r="BK135" i="21"/>
  <c r="J135" i="21"/>
  <c r="BE135" i="21"/>
  <c r="BI134" i="21"/>
  <c r="BH134" i="21"/>
  <c r="BG134" i="21"/>
  <c r="BF134" i="21"/>
  <c r="T134" i="21"/>
  <c r="R134" i="21"/>
  <c r="P134" i="21"/>
  <c r="BK134" i="21"/>
  <c r="J134" i="21"/>
  <c r="BE134" i="21" s="1"/>
  <c r="BI133" i="21"/>
  <c r="BH133" i="21"/>
  <c r="BG133" i="21"/>
  <c r="BF133" i="21"/>
  <c r="T133" i="21"/>
  <c r="R133" i="21"/>
  <c r="P133" i="21"/>
  <c r="BK133" i="21"/>
  <c r="J133" i="21"/>
  <c r="BE133" i="21" s="1"/>
  <c r="BI132" i="21"/>
  <c r="BH132" i="21"/>
  <c r="BG132" i="21"/>
  <c r="BF132" i="21"/>
  <c r="T132" i="21"/>
  <c r="R132" i="21"/>
  <c r="P132" i="21"/>
  <c r="BK132" i="21"/>
  <c r="J132" i="21"/>
  <c r="BE132" i="21"/>
  <c r="BI131" i="21"/>
  <c r="BH131" i="21"/>
  <c r="BG131" i="21"/>
  <c r="BF131" i="21"/>
  <c r="T131" i="21"/>
  <c r="R131" i="21"/>
  <c r="P131" i="21"/>
  <c r="P125" i="21" s="1"/>
  <c r="P124" i="21" s="1"/>
  <c r="P123" i="21" s="1"/>
  <c r="AU124" i="1" s="1"/>
  <c r="AU122" i="1" s="1"/>
  <c r="BK131" i="21"/>
  <c r="J131" i="21"/>
  <c r="BE131" i="21"/>
  <c r="BI130" i="21"/>
  <c r="BH130" i="21"/>
  <c r="BG130" i="21"/>
  <c r="BF130" i="21"/>
  <c r="T130" i="21"/>
  <c r="R130" i="21"/>
  <c r="P130" i="21"/>
  <c r="BK130" i="21"/>
  <c r="J130" i="21"/>
  <c r="BE130" i="21" s="1"/>
  <c r="BI129" i="21"/>
  <c r="BH129" i="21"/>
  <c r="BG129" i="21"/>
  <c r="BF129" i="21"/>
  <c r="T129" i="21"/>
  <c r="R129" i="21"/>
  <c r="P129" i="21"/>
  <c r="BK129" i="21"/>
  <c r="J129" i="21"/>
  <c r="BE129" i="21"/>
  <c r="BI128" i="21"/>
  <c r="BH128" i="21"/>
  <c r="BG128" i="21"/>
  <c r="BF128" i="21"/>
  <c r="T128" i="21"/>
  <c r="R128" i="21"/>
  <c r="P128" i="21"/>
  <c r="BK128" i="21"/>
  <c r="J128" i="21"/>
  <c r="BE128" i="21"/>
  <c r="BI127" i="21"/>
  <c r="BH127" i="21"/>
  <c r="BG127" i="21"/>
  <c r="BF127" i="21"/>
  <c r="T127" i="21"/>
  <c r="R127" i="21"/>
  <c r="P127" i="21"/>
  <c r="BK127" i="21"/>
  <c r="J127" i="21"/>
  <c r="BE127" i="21"/>
  <c r="BI126" i="21"/>
  <c r="BH126" i="21"/>
  <c r="BG126" i="21"/>
  <c r="F37" i="21"/>
  <c r="BB124" i="1" s="1"/>
  <c r="BF126" i="21"/>
  <c r="T126" i="21"/>
  <c r="R126" i="21"/>
  <c r="P126" i="21"/>
  <c r="BK126" i="21"/>
  <c r="J126" i="21"/>
  <c r="BE126" i="21" s="1"/>
  <c r="J35" i="21" s="1"/>
  <c r="AV124" i="1" s="1"/>
  <c r="J119" i="21"/>
  <c r="F119" i="21"/>
  <c r="F117" i="21"/>
  <c r="E115" i="21"/>
  <c r="J93" i="21"/>
  <c r="F93" i="21"/>
  <c r="F91" i="21"/>
  <c r="E89" i="21"/>
  <c r="J26" i="21"/>
  <c r="E26" i="21"/>
  <c r="J94" i="21" s="1"/>
  <c r="J120" i="21"/>
  <c r="J25" i="21"/>
  <c r="J20" i="21"/>
  <c r="E20" i="21"/>
  <c r="F120" i="21"/>
  <c r="F94" i="21"/>
  <c r="J19" i="21"/>
  <c r="J14" i="21"/>
  <c r="J117" i="21" s="1"/>
  <c r="J91" i="21"/>
  <c r="E7" i="21"/>
  <c r="E111" i="21" s="1"/>
  <c r="E85" i="21"/>
  <c r="J39" i="20"/>
  <c r="J38" i="20"/>
  <c r="AY123" i="1" s="1"/>
  <c r="J37" i="20"/>
  <c r="AX123" i="1"/>
  <c r="BI138" i="20"/>
  <c r="BH138" i="20"/>
  <c r="BG138" i="20"/>
  <c r="BF138" i="20"/>
  <c r="T138" i="20"/>
  <c r="R138" i="20"/>
  <c r="P138" i="20"/>
  <c r="BK138" i="20"/>
  <c r="J138" i="20"/>
  <c r="BE138" i="20" s="1"/>
  <c r="BI137" i="20"/>
  <c r="BH137" i="20"/>
  <c r="BG137" i="20"/>
  <c r="BF137" i="20"/>
  <c r="T137" i="20"/>
  <c r="R137" i="20"/>
  <c r="P137" i="20"/>
  <c r="BK137" i="20"/>
  <c r="J137" i="20"/>
  <c r="BE137" i="20" s="1"/>
  <c r="BI136" i="20"/>
  <c r="BH136" i="20"/>
  <c r="BG136" i="20"/>
  <c r="BF136" i="20"/>
  <c r="T136" i="20"/>
  <c r="R136" i="20"/>
  <c r="P136" i="20"/>
  <c r="BK136" i="20"/>
  <c r="J136" i="20"/>
  <c r="BE136" i="20" s="1"/>
  <c r="BI135" i="20"/>
  <c r="BH135" i="20"/>
  <c r="BG135" i="20"/>
  <c r="BF135" i="20"/>
  <c r="T135" i="20"/>
  <c r="R135" i="20"/>
  <c r="P135" i="20"/>
  <c r="BK135" i="20"/>
  <c r="J135" i="20"/>
  <c r="BE135" i="20"/>
  <c r="BI134" i="20"/>
  <c r="BH134" i="20"/>
  <c r="BG134" i="20"/>
  <c r="BF134" i="20"/>
  <c r="T134" i="20"/>
  <c r="R134" i="20"/>
  <c r="P134" i="20"/>
  <c r="BK134" i="20"/>
  <c r="J134" i="20"/>
  <c r="BE134" i="20" s="1"/>
  <c r="BI133" i="20"/>
  <c r="BH133" i="20"/>
  <c r="BG133" i="20"/>
  <c r="BF133" i="20"/>
  <c r="T133" i="20"/>
  <c r="R133" i="20"/>
  <c r="P133" i="20"/>
  <c r="BK133" i="20"/>
  <c r="J133" i="20"/>
  <c r="BE133" i="20" s="1"/>
  <c r="BI132" i="20"/>
  <c r="BH132" i="20"/>
  <c r="BG132" i="20"/>
  <c r="BF132" i="20"/>
  <c r="T132" i="20"/>
  <c r="R132" i="20"/>
  <c r="P132" i="20"/>
  <c r="BK132" i="20"/>
  <c r="J132" i="20"/>
  <c r="BE132" i="20" s="1"/>
  <c r="BI131" i="20"/>
  <c r="BH131" i="20"/>
  <c r="BG131" i="20"/>
  <c r="BF131" i="20"/>
  <c r="T131" i="20"/>
  <c r="R131" i="20"/>
  <c r="P131" i="20"/>
  <c r="BK131" i="20"/>
  <c r="J131" i="20"/>
  <c r="BE131" i="20"/>
  <c r="BI130" i="20"/>
  <c r="BH130" i="20"/>
  <c r="BG130" i="20"/>
  <c r="BF130" i="20"/>
  <c r="T130" i="20"/>
  <c r="R130" i="20"/>
  <c r="P130" i="20"/>
  <c r="BK130" i="20"/>
  <c r="J130" i="20"/>
  <c r="BE130" i="20" s="1"/>
  <c r="BI129" i="20"/>
  <c r="BH129" i="20"/>
  <c r="BG129" i="20"/>
  <c r="BF129" i="20"/>
  <c r="T129" i="20"/>
  <c r="R129" i="20"/>
  <c r="P129" i="20"/>
  <c r="BK129" i="20"/>
  <c r="J129" i="20"/>
  <c r="BE129" i="20" s="1"/>
  <c r="BI128" i="20"/>
  <c r="BH128" i="20"/>
  <c r="BG128" i="20"/>
  <c r="BF128" i="20"/>
  <c r="T128" i="20"/>
  <c r="R128" i="20"/>
  <c r="P128" i="20"/>
  <c r="BK128" i="20"/>
  <c r="J128" i="20"/>
  <c r="BE128" i="20"/>
  <c r="BI127" i="20"/>
  <c r="BH127" i="20"/>
  <c r="BG127" i="20"/>
  <c r="BF127" i="20"/>
  <c r="T127" i="20"/>
  <c r="R127" i="20"/>
  <c r="P127" i="20"/>
  <c r="BK127" i="20"/>
  <c r="J127" i="20"/>
  <c r="BE127" i="20"/>
  <c r="BI126" i="20"/>
  <c r="BH126" i="20"/>
  <c r="BG126" i="20"/>
  <c r="BF126" i="20"/>
  <c r="T126" i="20"/>
  <c r="R126" i="20"/>
  <c r="P126" i="20"/>
  <c r="BK126" i="20"/>
  <c r="J126" i="20"/>
  <c r="BE126" i="20" s="1"/>
  <c r="BI125" i="20"/>
  <c r="BH125" i="20"/>
  <c r="BG125" i="20"/>
  <c r="BF125" i="20"/>
  <c r="T125" i="20"/>
  <c r="R125" i="20"/>
  <c r="R124" i="20" s="1"/>
  <c r="R123" i="20" s="1"/>
  <c r="R122" i="20" s="1"/>
  <c r="P125" i="20"/>
  <c r="P124" i="20" s="1"/>
  <c r="P123" i="20" s="1"/>
  <c r="P122" i="20" s="1"/>
  <c r="AU123" i="1" s="1"/>
  <c r="BK125" i="20"/>
  <c r="J125" i="20"/>
  <c r="BE125" i="20"/>
  <c r="J118" i="20"/>
  <c r="F118" i="20"/>
  <c r="F116" i="20"/>
  <c r="E114" i="20"/>
  <c r="J93" i="20"/>
  <c r="F93" i="20"/>
  <c r="F91" i="20"/>
  <c r="E89" i="20"/>
  <c r="J26" i="20"/>
  <c r="E26" i="20"/>
  <c r="J94" i="20" s="1"/>
  <c r="J119" i="20"/>
  <c r="J25" i="20"/>
  <c r="J20" i="20"/>
  <c r="E20" i="20"/>
  <c r="F119" i="20"/>
  <c r="F94" i="20"/>
  <c r="J19" i="20"/>
  <c r="J14" i="20"/>
  <c r="E7" i="20"/>
  <c r="J39" i="19"/>
  <c r="J38" i="19"/>
  <c r="AY121" i="1"/>
  <c r="J37" i="19"/>
  <c r="AX121" i="1"/>
  <c r="BI126" i="19"/>
  <c r="BH126" i="19"/>
  <c r="BG126" i="19"/>
  <c r="BF126" i="19"/>
  <c r="T126" i="19"/>
  <c r="R126" i="19"/>
  <c r="R124" i="19" s="1"/>
  <c r="R123" i="19" s="1"/>
  <c r="P126" i="19"/>
  <c r="BK126" i="19"/>
  <c r="J126" i="19"/>
  <c r="BE126" i="19" s="1"/>
  <c r="BI125" i="19"/>
  <c r="F39" i="19" s="1"/>
  <c r="BD121" i="1" s="1"/>
  <c r="BH125" i="19"/>
  <c r="F38" i="19" s="1"/>
  <c r="BC121" i="1"/>
  <c r="BG125" i="19"/>
  <c r="F37" i="19" s="1"/>
  <c r="BB121" i="1" s="1"/>
  <c r="BF125" i="19"/>
  <c r="T125" i="19"/>
  <c r="T124" i="19" s="1"/>
  <c r="T123" i="19" s="1"/>
  <c r="T122" i="19" s="1"/>
  <c r="R125" i="19"/>
  <c r="R122" i="19"/>
  <c r="P125" i="19"/>
  <c r="P124" i="19" s="1"/>
  <c r="P123" i="19"/>
  <c r="P122" i="19" s="1"/>
  <c r="AU121" i="1" s="1"/>
  <c r="BK125" i="19"/>
  <c r="J125" i="19"/>
  <c r="BE125" i="19" s="1"/>
  <c r="J35" i="19" s="1"/>
  <c r="AV121" i="1" s="1"/>
  <c r="F35" i="19"/>
  <c r="AZ121" i="1" s="1"/>
  <c r="J118" i="19"/>
  <c r="F118" i="19"/>
  <c r="F116" i="19"/>
  <c r="E114" i="19"/>
  <c r="J93" i="19"/>
  <c r="F93" i="19"/>
  <c r="F91" i="19"/>
  <c r="E89" i="19"/>
  <c r="J26" i="19"/>
  <c r="E26" i="19"/>
  <c r="J119" i="19"/>
  <c r="J94" i="19"/>
  <c r="J25" i="19"/>
  <c r="J20" i="19"/>
  <c r="E20" i="19"/>
  <c r="F119" i="19"/>
  <c r="F94" i="19"/>
  <c r="J19" i="19"/>
  <c r="J14" i="19"/>
  <c r="E7" i="19"/>
  <c r="E110" i="19" s="1"/>
  <c r="E85" i="19"/>
  <c r="J39" i="18"/>
  <c r="J38" i="18"/>
  <c r="AY119" i="1"/>
  <c r="J37" i="18"/>
  <c r="AX119" i="1" s="1"/>
  <c r="BI131" i="18"/>
  <c r="BH131" i="18"/>
  <c r="BG131" i="18"/>
  <c r="BF131" i="18"/>
  <c r="F36" i="18" s="1"/>
  <c r="BA119" i="1" s="1"/>
  <c r="T131" i="18"/>
  <c r="R131" i="18"/>
  <c r="R124" i="18" s="1"/>
  <c r="R123" i="18" s="1"/>
  <c r="R122" i="18" s="1"/>
  <c r="P131" i="18"/>
  <c r="BK131" i="18"/>
  <c r="J131" i="18"/>
  <c r="BE131" i="18" s="1"/>
  <c r="BI125" i="18"/>
  <c r="F39" i="18" s="1"/>
  <c r="BD119" i="1" s="1"/>
  <c r="BH125" i="18"/>
  <c r="F38" i="18"/>
  <c r="BC119" i="1" s="1"/>
  <c r="BG125" i="18"/>
  <c r="F37" i="18" s="1"/>
  <c r="BB119" i="1"/>
  <c r="BF125" i="18"/>
  <c r="T125" i="18"/>
  <c r="T124" i="18" s="1"/>
  <c r="T123" i="18"/>
  <c r="T122" i="18" s="1"/>
  <c r="R125" i="18"/>
  <c r="P125" i="18"/>
  <c r="P124" i="18" s="1"/>
  <c r="P123" i="18" s="1"/>
  <c r="P122" i="18" s="1"/>
  <c r="AU119" i="1" s="1"/>
  <c r="BK125" i="18"/>
  <c r="BK124" i="18"/>
  <c r="J125" i="18"/>
  <c r="BE125" i="18"/>
  <c r="J118" i="18"/>
  <c r="F118" i="18"/>
  <c r="F116" i="18"/>
  <c r="E114" i="18"/>
  <c r="J93" i="18"/>
  <c r="F93" i="18"/>
  <c r="F91" i="18"/>
  <c r="E89" i="18"/>
  <c r="J26" i="18"/>
  <c r="E26" i="18"/>
  <c r="J119" i="18"/>
  <c r="J94" i="18"/>
  <c r="J25" i="18"/>
  <c r="J20" i="18"/>
  <c r="E20" i="18"/>
  <c r="J19" i="18"/>
  <c r="J14" i="18"/>
  <c r="J91" i="18" s="1"/>
  <c r="E7" i="18"/>
  <c r="E85" i="18" s="1"/>
  <c r="J39" i="17"/>
  <c r="J38" i="17"/>
  <c r="AY117" i="1"/>
  <c r="J37" i="17"/>
  <c r="AX117" i="1" s="1"/>
  <c r="BI214" i="17"/>
  <c r="BH214" i="17"/>
  <c r="BG214" i="17"/>
  <c r="BF214" i="17"/>
  <c r="T214" i="17"/>
  <c r="T213" i="17"/>
  <c r="R214" i="17"/>
  <c r="R213" i="17" s="1"/>
  <c r="P214" i="17"/>
  <c r="P213" i="17" s="1"/>
  <c r="BK214" i="17"/>
  <c r="BK213" i="17"/>
  <c r="J213" i="17" s="1"/>
  <c r="J108" i="17" s="1"/>
  <c r="J214" i="17"/>
  <c r="BE214" i="17" s="1"/>
  <c r="BI212" i="17"/>
  <c r="BH212" i="17"/>
  <c r="BG212" i="17"/>
  <c r="BF212" i="17"/>
  <c r="T212" i="17"/>
  <c r="R212" i="17"/>
  <c r="P212" i="17"/>
  <c r="BK212" i="17"/>
  <c r="J212" i="17"/>
  <c r="BE212" i="17" s="1"/>
  <c r="BI211" i="17"/>
  <c r="BH211" i="17"/>
  <c r="BG211" i="17"/>
  <c r="BF211" i="17"/>
  <c r="T211" i="17"/>
  <c r="R211" i="17"/>
  <c r="P211" i="17"/>
  <c r="BK211" i="17"/>
  <c r="J211" i="17"/>
  <c r="BE211" i="17"/>
  <c r="BI210" i="17"/>
  <c r="BH210" i="17"/>
  <c r="BG210" i="17"/>
  <c r="BF210" i="17"/>
  <c r="T210" i="17"/>
  <c r="R210" i="17"/>
  <c r="P210" i="17"/>
  <c r="BK210" i="17"/>
  <c r="J210" i="17"/>
  <c r="BE210" i="17"/>
  <c r="BI209" i="17"/>
  <c r="BH209" i="17"/>
  <c r="BG209" i="17"/>
  <c r="BF209" i="17"/>
  <c r="T209" i="17"/>
  <c r="R209" i="17"/>
  <c r="P209" i="17"/>
  <c r="BK209" i="17"/>
  <c r="J209" i="17"/>
  <c r="BE209" i="17" s="1"/>
  <c r="BI208" i="17"/>
  <c r="BH208" i="17"/>
  <c r="BG208" i="17"/>
  <c r="BF208" i="17"/>
  <c r="T208" i="17"/>
  <c r="R208" i="17"/>
  <c r="P208" i="17"/>
  <c r="BK208" i="17"/>
  <c r="J208" i="17"/>
  <c r="BE208" i="17" s="1"/>
  <c r="BI207" i="17"/>
  <c r="BH207" i="17"/>
  <c r="BG207" i="17"/>
  <c r="BF207" i="17"/>
  <c r="T207" i="17"/>
  <c r="R207" i="17"/>
  <c r="P207" i="17"/>
  <c r="BK207" i="17"/>
  <c r="J207" i="17"/>
  <c r="BE207" i="17"/>
  <c r="BI206" i="17"/>
  <c r="BH206" i="17"/>
  <c r="BG206" i="17"/>
  <c r="BF206" i="17"/>
  <c r="T206" i="17"/>
  <c r="R206" i="17"/>
  <c r="P206" i="17"/>
  <c r="BK206" i="17"/>
  <c r="J206" i="17"/>
  <c r="BE206" i="17"/>
  <c r="BI205" i="17"/>
  <c r="BH205" i="17"/>
  <c r="BG205" i="17"/>
  <c r="BF205" i="17"/>
  <c r="T205" i="17"/>
  <c r="R205" i="17"/>
  <c r="P205" i="17"/>
  <c r="BK205" i="17"/>
  <c r="J205" i="17"/>
  <c r="BE205" i="17" s="1"/>
  <c r="BI204" i="17"/>
  <c r="BH204" i="17"/>
  <c r="BG204" i="17"/>
  <c r="BF204" i="17"/>
  <c r="T204" i="17"/>
  <c r="R204" i="17"/>
  <c r="P204" i="17"/>
  <c r="BK204" i="17"/>
  <c r="J204" i="17"/>
  <c r="BE204" i="17"/>
  <c r="BI203" i="17"/>
  <c r="BH203" i="17"/>
  <c r="BG203" i="17"/>
  <c r="BF203" i="17"/>
  <c r="T203" i="17"/>
  <c r="R203" i="17"/>
  <c r="P203" i="17"/>
  <c r="BK203" i="17"/>
  <c r="J203" i="17"/>
  <c r="BE203" i="17"/>
  <c r="BI202" i="17"/>
  <c r="BH202" i="17"/>
  <c r="BG202" i="17"/>
  <c r="BF202" i="17"/>
  <c r="T202" i="17"/>
  <c r="R202" i="17"/>
  <c r="P202" i="17"/>
  <c r="BK202" i="17"/>
  <c r="J202" i="17"/>
  <c r="BE202" i="17"/>
  <c r="BI201" i="17"/>
  <c r="BH201" i="17"/>
  <c r="BG201" i="17"/>
  <c r="BF201" i="17"/>
  <c r="T201" i="17"/>
  <c r="R201" i="17"/>
  <c r="P201" i="17"/>
  <c r="P200" i="17"/>
  <c r="P199" i="17" s="1"/>
  <c r="BK201" i="17"/>
  <c r="J201" i="17"/>
  <c r="BE201" i="17"/>
  <c r="BI198" i="17"/>
  <c r="BH198" i="17"/>
  <c r="BG198" i="17"/>
  <c r="BF198" i="17"/>
  <c r="T198" i="17"/>
  <c r="R198" i="17"/>
  <c r="P198" i="17"/>
  <c r="BK198" i="17"/>
  <c r="J198" i="17"/>
  <c r="BE198" i="17"/>
  <c r="BI197" i="17"/>
  <c r="BH197" i="17"/>
  <c r="BG197" i="17"/>
  <c r="BF197" i="17"/>
  <c r="T197" i="17"/>
  <c r="R197" i="17"/>
  <c r="P197" i="17"/>
  <c r="BK197" i="17"/>
  <c r="J197" i="17"/>
  <c r="BE197" i="17" s="1"/>
  <c r="BI196" i="17"/>
  <c r="BH196" i="17"/>
  <c r="BG196" i="17"/>
  <c r="BF196" i="17"/>
  <c r="T196" i="17"/>
  <c r="R196" i="17"/>
  <c r="P196" i="17"/>
  <c r="BK196" i="17"/>
  <c r="J196" i="17"/>
  <c r="BE196" i="17"/>
  <c r="BI195" i="17"/>
  <c r="BH195" i="17"/>
  <c r="BG195" i="17"/>
  <c r="BF195" i="17"/>
  <c r="T195" i="17"/>
  <c r="R195" i="17"/>
  <c r="P195" i="17"/>
  <c r="BK195" i="17"/>
  <c r="J195" i="17"/>
  <c r="BE195" i="17"/>
  <c r="BI194" i="17"/>
  <c r="BH194" i="17"/>
  <c r="BG194" i="17"/>
  <c r="BF194" i="17"/>
  <c r="T194" i="17"/>
  <c r="R194" i="17"/>
  <c r="P194" i="17"/>
  <c r="BK194" i="17"/>
  <c r="J194" i="17"/>
  <c r="BE194" i="17"/>
  <c r="BI193" i="17"/>
  <c r="BH193" i="17"/>
  <c r="BG193" i="17"/>
  <c r="BF193" i="17"/>
  <c r="T193" i="17"/>
  <c r="R193" i="17"/>
  <c r="P193" i="17"/>
  <c r="P192" i="17" s="1"/>
  <c r="P191" i="17" s="1"/>
  <c r="BK193" i="17"/>
  <c r="J193" i="17"/>
  <c r="BE193" i="17" s="1"/>
  <c r="BI190" i="17"/>
  <c r="BH190" i="17"/>
  <c r="BG190" i="17"/>
  <c r="BF190" i="17"/>
  <c r="T190" i="17"/>
  <c r="R190" i="17"/>
  <c r="P190" i="17"/>
  <c r="BK190" i="17"/>
  <c r="J190" i="17"/>
  <c r="BE190" i="17"/>
  <c r="BI189" i="17"/>
  <c r="BH189" i="17"/>
  <c r="BG189" i="17"/>
  <c r="BF189" i="17"/>
  <c r="T189" i="17"/>
  <c r="R189" i="17"/>
  <c r="P189" i="17"/>
  <c r="BK189" i="17"/>
  <c r="BK186" i="17" s="1"/>
  <c r="J186" i="17" s="1"/>
  <c r="J103" i="17" s="1"/>
  <c r="J189" i="17"/>
  <c r="BE189" i="17" s="1"/>
  <c r="BI188" i="17"/>
  <c r="BH188" i="17"/>
  <c r="BG188" i="17"/>
  <c r="BF188" i="17"/>
  <c r="T188" i="17"/>
  <c r="R188" i="17"/>
  <c r="P188" i="17"/>
  <c r="BK188" i="17"/>
  <c r="J188" i="17"/>
  <c r="BE188" i="17" s="1"/>
  <c r="BI187" i="17"/>
  <c r="BH187" i="17"/>
  <c r="BG187" i="17"/>
  <c r="BF187" i="17"/>
  <c r="T187" i="17"/>
  <c r="T186" i="17" s="1"/>
  <c r="R187" i="17"/>
  <c r="R186" i="17" s="1"/>
  <c r="P187" i="17"/>
  <c r="P186" i="17"/>
  <c r="BK187" i="17"/>
  <c r="J187" i="17"/>
  <c r="BE187" i="17"/>
  <c r="BI183" i="17"/>
  <c r="BH183" i="17"/>
  <c r="BG183" i="17"/>
  <c r="BF183" i="17"/>
  <c r="T183" i="17"/>
  <c r="R183" i="17"/>
  <c r="P183" i="17"/>
  <c r="BK183" i="17"/>
  <c r="J183" i="17"/>
  <c r="BE183" i="17"/>
  <c r="BI179" i="17"/>
  <c r="BH179" i="17"/>
  <c r="BG179" i="17"/>
  <c r="BF179" i="17"/>
  <c r="T179" i="17"/>
  <c r="R179" i="17"/>
  <c r="R174" i="17" s="1"/>
  <c r="P179" i="17"/>
  <c r="BK179" i="17"/>
  <c r="BK174" i="17" s="1"/>
  <c r="J174" i="17" s="1"/>
  <c r="J102" i="17" s="1"/>
  <c r="J179" i="17"/>
  <c r="BE179" i="17"/>
  <c r="BI175" i="17"/>
  <c r="BH175" i="17"/>
  <c r="BG175" i="17"/>
  <c r="BF175" i="17"/>
  <c r="T175" i="17"/>
  <c r="T174" i="17"/>
  <c r="R175" i="17"/>
  <c r="P175" i="17"/>
  <c r="P174" i="17" s="1"/>
  <c r="BK175" i="17"/>
  <c r="J175" i="17"/>
  <c r="BE175" i="17" s="1"/>
  <c r="BI170" i="17"/>
  <c r="BH170" i="17"/>
  <c r="BG170" i="17"/>
  <c r="BF170" i="17"/>
  <c r="T170" i="17"/>
  <c r="T169" i="17"/>
  <c r="R170" i="17"/>
  <c r="R169" i="17"/>
  <c r="P170" i="17"/>
  <c r="P169" i="17" s="1"/>
  <c r="BK170" i="17"/>
  <c r="BK169" i="17" s="1"/>
  <c r="J169" i="17" s="1"/>
  <c r="J170" i="17"/>
  <c r="BE170" i="17" s="1"/>
  <c r="J101" i="17"/>
  <c r="BI164" i="17"/>
  <c r="BH164" i="17"/>
  <c r="BG164" i="17"/>
  <c r="BF164" i="17"/>
  <c r="T164" i="17"/>
  <c r="R164" i="17"/>
  <c r="P164" i="17"/>
  <c r="BK164" i="17"/>
  <c r="J164" i="17"/>
  <c r="BE164" i="17" s="1"/>
  <c r="BI163" i="17"/>
  <c r="BH163" i="17"/>
  <c r="BG163" i="17"/>
  <c r="BF163" i="17"/>
  <c r="T163" i="17"/>
  <c r="R163" i="17"/>
  <c r="P163" i="17"/>
  <c r="BK163" i="17"/>
  <c r="J163" i="17"/>
  <c r="BE163" i="17" s="1"/>
  <c r="BI162" i="17"/>
  <c r="BH162" i="17"/>
  <c r="BG162" i="17"/>
  <c r="BF162" i="17"/>
  <c r="T162" i="17"/>
  <c r="R162" i="17"/>
  <c r="P162" i="17"/>
  <c r="BK162" i="17"/>
  <c r="J162" i="17"/>
  <c r="BE162" i="17"/>
  <c r="BI159" i="17"/>
  <c r="BH159" i="17"/>
  <c r="BG159" i="17"/>
  <c r="BF159" i="17"/>
  <c r="T159" i="17"/>
  <c r="R159" i="17"/>
  <c r="P159" i="17"/>
  <c r="BK159" i="17"/>
  <c r="J159" i="17"/>
  <c r="BE159" i="17"/>
  <c r="BI158" i="17"/>
  <c r="BH158" i="17"/>
  <c r="BG158" i="17"/>
  <c r="BF158" i="17"/>
  <c r="T158" i="17"/>
  <c r="R158" i="17"/>
  <c r="P158" i="17"/>
  <c r="BK158" i="17"/>
  <c r="J158" i="17"/>
  <c r="BE158" i="17" s="1"/>
  <c r="BI154" i="17"/>
  <c r="BH154" i="17"/>
  <c r="BG154" i="17"/>
  <c r="BF154" i="17"/>
  <c r="T154" i="17"/>
  <c r="R154" i="17"/>
  <c r="P154" i="17"/>
  <c r="BK154" i="17"/>
  <c r="J154" i="17"/>
  <c r="BE154" i="17"/>
  <c r="BI151" i="17"/>
  <c r="BH151" i="17"/>
  <c r="BG151" i="17"/>
  <c r="BF151" i="17"/>
  <c r="T151" i="17"/>
  <c r="R151" i="17"/>
  <c r="P151" i="17"/>
  <c r="BK151" i="17"/>
  <c r="J151" i="17"/>
  <c r="BE151" i="17"/>
  <c r="BI150" i="17"/>
  <c r="BH150" i="17"/>
  <c r="BG150" i="17"/>
  <c r="BF150" i="17"/>
  <c r="T150" i="17"/>
  <c r="R150" i="17"/>
  <c r="P150" i="17"/>
  <c r="BK150" i="17"/>
  <c r="J150" i="17"/>
  <c r="BE150" i="17"/>
  <c r="BI146" i="17"/>
  <c r="BH146" i="17"/>
  <c r="BG146" i="17"/>
  <c r="BF146" i="17"/>
  <c r="T146" i="17"/>
  <c r="R146" i="17"/>
  <c r="P146" i="17"/>
  <c r="BK146" i="17"/>
  <c r="J146" i="17"/>
  <c r="BE146" i="17" s="1"/>
  <c r="BI145" i="17"/>
  <c r="BH145" i="17"/>
  <c r="BG145" i="17"/>
  <c r="BF145" i="17"/>
  <c r="T145" i="17"/>
  <c r="R145" i="17"/>
  <c r="P145" i="17"/>
  <c r="BK145" i="17"/>
  <c r="J145" i="17"/>
  <c r="BE145" i="17" s="1"/>
  <c r="BI141" i="17"/>
  <c r="BH141" i="17"/>
  <c r="BG141" i="17"/>
  <c r="BF141" i="17"/>
  <c r="T141" i="17"/>
  <c r="R141" i="17"/>
  <c r="P141" i="17"/>
  <c r="BK141" i="17"/>
  <c r="J141" i="17"/>
  <c r="BE141" i="17"/>
  <c r="BI138" i="17"/>
  <c r="BH138" i="17"/>
  <c r="BG138" i="17"/>
  <c r="BF138" i="17"/>
  <c r="T138" i="17"/>
  <c r="R138" i="17"/>
  <c r="P138" i="17"/>
  <c r="BK138" i="17"/>
  <c r="J138" i="17"/>
  <c r="BE138" i="17"/>
  <c r="BI137" i="17"/>
  <c r="BH137" i="17"/>
  <c r="BG137" i="17"/>
  <c r="BF137" i="17"/>
  <c r="T137" i="17"/>
  <c r="R137" i="17"/>
  <c r="P137" i="17"/>
  <c r="BK137" i="17"/>
  <c r="J137" i="17"/>
  <c r="BE137" i="17" s="1"/>
  <c r="BI133" i="17"/>
  <c r="BH133" i="17"/>
  <c r="BG133" i="17"/>
  <c r="BF133" i="17"/>
  <c r="T133" i="17"/>
  <c r="R133" i="17"/>
  <c r="P133" i="17"/>
  <c r="BK133" i="17"/>
  <c r="J133" i="17"/>
  <c r="BE133" i="17" s="1"/>
  <c r="J126" i="17"/>
  <c r="F126" i="17"/>
  <c r="F124" i="17"/>
  <c r="E122" i="17"/>
  <c r="J93" i="17"/>
  <c r="F93" i="17"/>
  <c r="F91" i="17"/>
  <c r="E89" i="17"/>
  <c r="J26" i="17"/>
  <c r="E26" i="17"/>
  <c r="J127" i="17"/>
  <c r="J94" i="17"/>
  <c r="J25" i="17"/>
  <c r="J20" i="17"/>
  <c r="E20" i="17"/>
  <c r="F127" i="17"/>
  <c r="F94" i="17"/>
  <c r="J19" i="17"/>
  <c r="J14" i="17"/>
  <c r="E7" i="17"/>
  <c r="E118" i="17" s="1"/>
  <c r="E85" i="17"/>
  <c r="J39" i="16"/>
  <c r="J38" i="16"/>
  <c r="AY115" i="1"/>
  <c r="J37" i="16"/>
  <c r="AX115" i="1" s="1"/>
  <c r="BI236" i="16"/>
  <c r="BH236" i="16"/>
  <c r="BG236" i="16"/>
  <c r="BF236" i="16"/>
  <c r="T236" i="16"/>
  <c r="R236" i="16"/>
  <c r="P236" i="16"/>
  <c r="BK236" i="16"/>
  <c r="J236" i="16"/>
  <c r="BE236" i="16" s="1"/>
  <c r="BI235" i="16"/>
  <c r="BH235" i="16"/>
  <c r="BG235" i="16"/>
  <c r="BF235" i="16"/>
  <c r="T235" i="16"/>
  <c r="T234" i="16" s="1"/>
  <c r="R235" i="16"/>
  <c r="P235" i="16"/>
  <c r="P234" i="16"/>
  <c r="BK235" i="16"/>
  <c r="BK234" i="16"/>
  <c r="J234" i="16"/>
  <c r="J104" i="16" s="1"/>
  <c r="J235" i="16"/>
  <c r="BE235" i="16"/>
  <c r="BI233" i="16"/>
  <c r="BH233" i="16"/>
  <c r="BG233" i="16"/>
  <c r="BF233" i="16"/>
  <c r="T233" i="16"/>
  <c r="R233" i="16"/>
  <c r="P233" i="16"/>
  <c r="BK233" i="16"/>
  <c r="J233" i="16"/>
  <c r="BE233" i="16" s="1"/>
  <c r="BI232" i="16"/>
  <c r="BH232" i="16"/>
  <c r="BG232" i="16"/>
  <c r="BF232" i="16"/>
  <c r="T232" i="16"/>
  <c r="R232" i="16"/>
  <c r="P232" i="16"/>
  <c r="BK232" i="16"/>
  <c r="J232" i="16"/>
  <c r="BE232" i="16"/>
  <c r="BI231" i="16"/>
  <c r="BH231" i="16"/>
  <c r="BG231" i="16"/>
  <c r="BF231" i="16"/>
  <c r="T231" i="16"/>
  <c r="R231" i="16"/>
  <c r="P231" i="16"/>
  <c r="BK231" i="16"/>
  <c r="J231" i="16"/>
  <c r="BE231" i="16" s="1"/>
  <c r="BI230" i="16"/>
  <c r="BH230" i="16"/>
  <c r="BG230" i="16"/>
  <c r="BF230" i="16"/>
  <c r="T230" i="16"/>
  <c r="R230" i="16"/>
  <c r="P230" i="16"/>
  <c r="BK230" i="16"/>
  <c r="J230" i="16"/>
  <c r="BE230" i="16" s="1"/>
  <c r="BI229" i="16"/>
  <c r="BH229" i="16"/>
  <c r="BG229" i="16"/>
  <c r="BF229" i="16"/>
  <c r="T229" i="16"/>
  <c r="R229" i="16"/>
  <c r="P229" i="16"/>
  <c r="BK229" i="16"/>
  <c r="J229" i="16"/>
  <c r="BE229" i="16"/>
  <c r="BI228" i="16"/>
  <c r="BH228" i="16"/>
  <c r="BG228" i="16"/>
  <c r="BF228" i="16"/>
  <c r="T228" i="16"/>
  <c r="R228" i="16"/>
  <c r="P228" i="16"/>
  <c r="BK228" i="16"/>
  <c r="J228" i="16"/>
  <c r="BE228" i="16"/>
  <c r="BI227" i="16"/>
  <c r="BH227" i="16"/>
  <c r="BG227" i="16"/>
  <c r="BF227" i="16"/>
  <c r="T227" i="16"/>
  <c r="R227" i="16"/>
  <c r="P227" i="16"/>
  <c r="BK227" i="16"/>
  <c r="J227" i="16"/>
  <c r="BE227" i="16" s="1"/>
  <c r="BI226" i="16"/>
  <c r="BH226" i="16"/>
  <c r="BG226" i="16"/>
  <c r="BF226" i="16"/>
  <c r="T226" i="16"/>
  <c r="R226" i="16"/>
  <c r="P226" i="16"/>
  <c r="BK226" i="16"/>
  <c r="J226" i="16"/>
  <c r="BE226" i="16" s="1"/>
  <c r="BI225" i="16"/>
  <c r="BH225" i="16"/>
  <c r="BG225" i="16"/>
  <c r="BF225" i="16"/>
  <c r="T225" i="16"/>
  <c r="R225" i="16"/>
  <c r="P225" i="16"/>
  <c r="BK225" i="16"/>
  <c r="J225" i="16"/>
  <c r="BE225" i="16" s="1"/>
  <c r="BI224" i="16"/>
  <c r="BH224" i="16"/>
  <c r="BG224" i="16"/>
  <c r="BF224" i="16"/>
  <c r="T224" i="16"/>
  <c r="R224" i="16"/>
  <c r="P224" i="16"/>
  <c r="BK224" i="16"/>
  <c r="J224" i="16"/>
  <c r="BE224" i="16"/>
  <c r="BI223" i="16"/>
  <c r="BH223" i="16"/>
  <c r="BG223" i="16"/>
  <c r="BF223" i="16"/>
  <c r="T223" i="16"/>
  <c r="R223" i="16"/>
  <c r="P223" i="16"/>
  <c r="BK223" i="16"/>
  <c r="J223" i="16"/>
  <c r="BE223" i="16" s="1"/>
  <c r="BI222" i="16"/>
  <c r="BH222" i="16"/>
  <c r="BG222" i="16"/>
  <c r="BF222" i="16"/>
  <c r="T222" i="16"/>
  <c r="R222" i="16"/>
  <c r="P222" i="16"/>
  <c r="BK222" i="16"/>
  <c r="J222" i="16"/>
  <c r="BE222" i="16" s="1"/>
  <c r="BI221" i="16"/>
  <c r="BH221" i="16"/>
  <c r="BG221" i="16"/>
  <c r="BF221" i="16"/>
  <c r="T221" i="16"/>
  <c r="R221" i="16"/>
  <c r="P221" i="16"/>
  <c r="BK221" i="16"/>
  <c r="J221" i="16"/>
  <c r="BE221" i="16"/>
  <c r="BI220" i="16"/>
  <c r="BH220" i="16"/>
  <c r="BG220" i="16"/>
  <c r="BF220" i="16"/>
  <c r="T220" i="16"/>
  <c r="R220" i="16"/>
  <c r="P220" i="16"/>
  <c r="BK220" i="16"/>
  <c r="J220" i="16"/>
  <c r="BE220" i="16" s="1"/>
  <c r="BI219" i="16"/>
  <c r="BH219" i="16"/>
  <c r="BG219" i="16"/>
  <c r="BF219" i="16"/>
  <c r="T219" i="16"/>
  <c r="R219" i="16"/>
  <c r="P219" i="16"/>
  <c r="BK219" i="16"/>
  <c r="J219" i="16"/>
  <c r="BE219" i="16"/>
  <c r="BI218" i="16"/>
  <c r="BH218" i="16"/>
  <c r="BG218" i="16"/>
  <c r="BF218" i="16"/>
  <c r="T218" i="16"/>
  <c r="R218" i="16"/>
  <c r="P218" i="16"/>
  <c r="BK218" i="16"/>
  <c r="J218" i="16"/>
  <c r="BE218" i="16"/>
  <c r="BI217" i="16"/>
  <c r="BH217" i="16"/>
  <c r="BG217" i="16"/>
  <c r="BF217" i="16"/>
  <c r="T217" i="16"/>
  <c r="R217" i="16"/>
  <c r="P217" i="16"/>
  <c r="BK217" i="16"/>
  <c r="J217" i="16"/>
  <c r="BE217" i="16"/>
  <c r="BI216" i="16"/>
  <c r="BH216" i="16"/>
  <c r="BG216" i="16"/>
  <c r="BF216" i="16"/>
  <c r="T216" i="16"/>
  <c r="R216" i="16"/>
  <c r="P216" i="16"/>
  <c r="BK216" i="16"/>
  <c r="J216" i="16"/>
  <c r="BE216" i="16" s="1"/>
  <c r="BI215" i="16"/>
  <c r="BH215" i="16"/>
  <c r="BG215" i="16"/>
  <c r="BF215" i="16"/>
  <c r="T215" i="16"/>
  <c r="R215" i="16"/>
  <c r="P215" i="16"/>
  <c r="BK215" i="16"/>
  <c r="J215" i="16"/>
  <c r="BE215" i="16"/>
  <c r="BI214" i="16"/>
  <c r="BH214" i="16"/>
  <c r="BG214" i="16"/>
  <c r="BF214" i="16"/>
  <c r="T214" i="16"/>
  <c r="R214" i="16"/>
  <c r="P214" i="16"/>
  <c r="BK214" i="16"/>
  <c r="J214" i="16"/>
  <c r="BE214" i="16"/>
  <c r="BI213" i="16"/>
  <c r="BH213" i="16"/>
  <c r="BG213" i="16"/>
  <c r="BF213" i="16"/>
  <c r="T213" i="16"/>
  <c r="R213" i="16"/>
  <c r="P213" i="16"/>
  <c r="BK213" i="16"/>
  <c r="J213" i="16"/>
  <c r="BE213" i="16"/>
  <c r="BI212" i="16"/>
  <c r="BH212" i="16"/>
  <c r="BG212" i="16"/>
  <c r="BF212" i="16"/>
  <c r="T212" i="16"/>
  <c r="R212" i="16"/>
  <c r="P212" i="16"/>
  <c r="BK212" i="16"/>
  <c r="J212" i="16"/>
  <c r="BE212" i="16" s="1"/>
  <c r="BI211" i="16"/>
  <c r="BH211" i="16"/>
  <c r="BG211" i="16"/>
  <c r="BF211" i="16"/>
  <c r="T211" i="16"/>
  <c r="R211" i="16"/>
  <c r="P211" i="16"/>
  <c r="BK211" i="16"/>
  <c r="J211" i="16"/>
  <c r="BE211" i="16"/>
  <c r="BI210" i="16"/>
  <c r="BH210" i="16"/>
  <c r="BG210" i="16"/>
  <c r="BF210" i="16"/>
  <c r="T210" i="16"/>
  <c r="R210" i="16"/>
  <c r="P210" i="16"/>
  <c r="BK210" i="16"/>
  <c r="J210" i="16"/>
  <c r="BE210" i="16"/>
  <c r="BI209" i="16"/>
  <c r="BH209" i="16"/>
  <c r="BG209" i="16"/>
  <c r="BF209" i="16"/>
  <c r="T209" i="16"/>
  <c r="R209" i="16"/>
  <c r="P209" i="16"/>
  <c r="BK209" i="16"/>
  <c r="J209" i="16"/>
  <c r="BE209" i="16"/>
  <c r="BI208" i="16"/>
  <c r="BH208" i="16"/>
  <c r="BG208" i="16"/>
  <c r="BF208" i="16"/>
  <c r="T208" i="16"/>
  <c r="R208" i="16"/>
  <c r="P208" i="16"/>
  <c r="BK208" i="16"/>
  <c r="J208" i="16"/>
  <c r="BE208" i="16" s="1"/>
  <c r="BI207" i="16"/>
  <c r="BH207" i="16"/>
  <c r="BG207" i="16"/>
  <c r="BF207" i="16"/>
  <c r="T207" i="16"/>
  <c r="R207" i="16"/>
  <c r="P207" i="16"/>
  <c r="BK207" i="16"/>
  <c r="J207" i="16"/>
  <c r="BE207" i="16"/>
  <c r="BI206" i="16"/>
  <c r="BH206" i="16"/>
  <c r="BG206" i="16"/>
  <c r="BF206" i="16"/>
  <c r="T206" i="16"/>
  <c r="R206" i="16"/>
  <c r="P206" i="16"/>
  <c r="BK206" i="16"/>
  <c r="J206" i="16"/>
  <c r="BE206" i="16"/>
  <c r="BI205" i="16"/>
  <c r="BH205" i="16"/>
  <c r="BG205" i="16"/>
  <c r="BF205" i="16"/>
  <c r="T205" i="16"/>
  <c r="R205" i="16"/>
  <c r="P205" i="16"/>
  <c r="BK205" i="16"/>
  <c r="J205" i="16"/>
  <c r="BE205" i="16" s="1"/>
  <c r="BI204" i="16"/>
  <c r="BH204" i="16"/>
  <c r="BG204" i="16"/>
  <c r="BF204" i="16"/>
  <c r="T204" i="16"/>
  <c r="R204" i="16"/>
  <c r="P204" i="16"/>
  <c r="BK204" i="16"/>
  <c r="J204" i="16"/>
  <c r="BE204" i="16" s="1"/>
  <c r="BI203" i="16"/>
  <c r="BH203" i="16"/>
  <c r="BG203" i="16"/>
  <c r="BF203" i="16"/>
  <c r="T203" i="16"/>
  <c r="R203" i="16"/>
  <c r="P203" i="16"/>
  <c r="BK203" i="16"/>
  <c r="J203" i="16"/>
  <c r="BE203" i="16"/>
  <c r="BI202" i="16"/>
  <c r="BH202" i="16"/>
  <c r="BG202" i="16"/>
  <c r="BF202" i="16"/>
  <c r="T202" i="16"/>
  <c r="R202" i="16"/>
  <c r="P202" i="16"/>
  <c r="BK202" i="16"/>
  <c r="J202" i="16"/>
  <c r="BE202" i="16"/>
  <c r="BI201" i="16"/>
  <c r="BH201" i="16"/>
  <c r="BG201" i="16"/>
  <c r="BF201" i="16"/>
  <c r="T201" i="16"/>
  <c r="R201" i="16"/>
  <c r="P201" i="16"/>
  <c r="BK201" i="16"/>
  <c r="J201" i="16"/>
  <c r="BE201" i="16"/>
  <c r="BI200" i="16"/>
  <c r="BH200" i="16"/>
  <c r="BG200" i="16"/>
  <c r="BF200" i="16"/>
  <c r="T200" i="16"/>
  <c r="R200" i="16"/>
  <c r="P200" i="16"/>
  <c r="BK200" i="16"/>
  <c r="BK198" i="16" s="1"/>
  <c r="J198" i="16" s="1"/>
  <c r="J103" i="16" s="1"/>
  <c r="J200" i="16"/>
  <c r="BE200" i="16" s="1"/>
  <c r="BI199" i="16"/>
  <c r="BH199" i="16"/>
  <c r="BG199" i="16"/>
  <c r="BF199" i="16"/>
  <c r="T199" i="16"/>
  <c r="R199" i="16"/>
  <c r="P199" i="16"/>
  <c r="BK199" i="16"/>
  <c r="J199" i="16"/>
  <c r="BE199" i="16"/>
  <c r="BI194" i="16"/>
  <c r="BH194" i="16"/>
  <c r="BG194" i="16"/>
  <c r="BF194" i="16"/>
  <c r="T194" i="16"/>
  <c r="R194" i="16"/>
  <c r="P194" i="16"/>
  <c r="BK194" i="16"/>
  <c r="BK185" i="16" s="1"/>
  <c r="J185" i="16" s="1"/>
  <c r="J102" i="16" s="1"/>
  <c r="J194" i="16"/>
  <c r="BE194" i="16"/>
  <c r="BI189" i="16"/>
  <c r="BH189" i="16"/>
  <c r="BG189" i="16"/>
  <c r="BF189" i="16"/>
  <c r="T189" i="16"/>
  <c r="T185" i="16" s="1"/>
  <c r="R189" i="16"/>
  <c r="R185" i="16" s="1"/>
  <c r="P189" i="16"/>
  <c r="BK189" i="16"/>
  <c r="J189" i="16"/>
  <c r="BE189" i="16"/>
  <c r="BI186" i="16"/>
  <c r="BH186" i="16"/>
  <c r="BG186" i="16"/>
  <c r="BF186" i="16"/>
  <c r="T186" i="16"/>
  <c r="R186" i="16"/>
  <c r="P186" i="16"/>
  <c r="BK186" i="16"/>
  <c r="J186" i="16"/>
  <c r="BE186" i="16" s="1"/>
  <c r="BI184" i="16"/>
  <c r="BH184" i="16"/>
  <c r="BG184" i="16"/>
  <c r="BF184" i="16"/>
  <c r="T184" i="16"/>
  <c r="R184" i="16"/>
  <c r="P184" i="16"/>
  <c r="BK184" i="16"/>
  <c r="J184" i="16"/>
  <c r="BE184" i="16"/>
  <c r="BI183" i="16"/>
  <c r="BH183" i="16"/>
  <c r="BG183" i="16"/>
  <c r="BF183" i="16"/>
  <c r="T183" i="16"/>
  <c r="R183" i="16"/>
  <c r="P183" i="16"/>
  <c r="BK183" i="16"/>
  <c r="J183" i="16"/>
  <c r="BE183" i="16"/>
  <c r="BI182" i="16"/>
  <c r="BH182" i="16"/>
  <c r="BG182" i="16"/>
  <c r="BF182" i="16"/>
  <c r="T182" i="16"/>
  <c r="R182" i="16"/>
  <c r="P182" i="16"/>
  <c r="BK182" i="16"/>
  <c r="J182" i="16"/>
  <c r="BE182" i="16"/>
  <c r="BI181" i="16"/>
  <c r="BH181" i="16"/>
  <c r="BG181" i="16"/>
  <c r="BF181" i="16"/>
  <c r="T181" i="16"/>
  <c r="R181" i="16"/>
  <c r="P181" i="16"/>
  <c r="BK181" i="16"/>
  <c r="J181" i="16"/>
  <c r="BE181" i="16"/>
  <c r="BI180" i="16"/>
  <c r="BH180" i="16"/>
  <c r="BG180" i="16"/>
  <c r="BF180" i="16"/>
  <c r="T180" i="16"/>
  <c r="T179" i="16"/>
  <c r="R180" i="16"/>
  <c r="P180" i="16"/>
  <c r="P179" i="16" s="1"/>
  <c r="BK180" i="16"/>
  <c r="J180" i="16"/>
  <c r="BE180" i="16" s="1"/>
  <c r="BI176" i="16"/>
  <c r="BH176" i="16"/>
  <c r="BG176" i="16"/>
  <c r="BF176" i="16"/>
  <c r="T176" i="16"/>
  <c r="R176" i="16"/>
  <c r="P176" i="16"/>
  <c r="BK176" i="16"/>
  <c r="J176" i="16"/>
  <c r="BE176" i="16"/>
  <c r="BI175" i="16"/>
  <c r="BH175" i="16"/>
  <c r="BG175" i="16"/>
  <c r="BF175" i="16"/>
  <c r="T175" i="16"/>
  <c r="R175" i="16"/>
  <c r="P175" i="16"/>
  <c r="BK175" i="16"/>
  <c r="J175" i="16"/>
  <c r="BE175" i="16"/>
  <c r="BI170" i="16"/>
  <c r="BH170" i="16"/>
  <c r="BG170" i="16"/>
  <c r="BF170" i="16"/>
  <c r="T170" i="16"/>
  <c r="R170" i="16"/>
  <c r="P170" i="16"/>
  <c r="BK170" i="16"/>
  <c r="J170" i="16"/>
  <c r="BE170" i="16"/>
  <c r="BI169" i="16"/>
  <c r="BH169" i="16"/>
  <c r="BG169" i="16"/>
  <c r="BF169" i="16"/>
  <c r="T169" i="16"/>
  <c r="R169" i="16"/>
  <c r="P169" i="16"/>
  <c r="BK169" i="16"/>
  <c r="J169" i="16"/>
  <c r="BE169" i="16"/>
  <c r="BI164" i="16"/>
  <c r="BH164" i="16"/>
  <c r="BG164" i="16"/>
  <c r="BF164" i="16"/>
  <c r="T164" i="16"/>
  <c r="R164" i="16"/>
  <c r="P164" i="16"/>
  <c r="BK164" i="16"/>
  <c r="J164" i="16"/>
  <c r="BE164" i="16"/>
  <c r="BI163" i="16"/>
  <c r="BH163" i="16"/>
  <c r="BG163" i="16"/>
  <c r="BF163" i="16"/>
  <c r="T163" i="16"/>
  <c r="R163" i="16"/>
  <c r="P163" i="16"/>
  <c r="BK163" i="16"/>
  <c r="J163" i="16"/>
  <c r="BE163" i="16"/>
  <c r="BI162" i="16"/>
  <c r="BH162" i="16"/>
  <c r="BG162" i="16"/>
  <c r="BF162" i="16"/>
  <c r="T162" i="16"/>
  <c r="R162" i="16"/>
  <c r="P162" i="16"/>
  <c r="BK162" i="16"/>
  <c r="J162" i="16"/>
  <c r="BE162" i="16"/>
  <c r="BI159" i="16"/>
  <c r="BH159" i="16"/>
  <c r="BG159" i="16"/>
  <c r="BF159" i="16"/>
  <c r="T159" i="16"/>
  <c r="R159" i="16"/>
  <c r="P159" i="16"/>
  <c r="BK159" i="16"/>
  <c r="J159" i="16"/>
  <c r="BE159" i="16"/>
  <c r="BI158" i="16"/>
  <c r="BH158" i="16"/>
  <c r="BG158" i="16"/>
  <c r="BF158" i="16"/>
  <c r="T158" i="16"/>
  <c r="R158" i="16"/>
  <c r="P158" i="16"/>
  <c r="BK158" i="16"/>
  <c r="J158" i="16"/>
  <c r="BE158" i="16"/>
  <c r="BI151" i="16"/>
  <c r="BH151" i="16"/>
  <c r="BG151" i="16"/>
  <c r="BF151" i="16"/>
  <c r="T151" i="16"/>
  <c r="R151" i="16"/>
  <c r="P151" i="16"/>
  <c r="BK151" i="16"/>
  <c r="J151" i="16"/>
  <c r="BE151" i="16"/>
  <c r="BI148" i="16"/>
  <c r="BH148" i="16"/>
  <c r="BG148" i="16"/>
  <c r="BF148" i="16"/>
  <c r="T148" i="16"/>
  <c r="R148" i="16"/>
  <c r="P148" i="16"/>
  <c r="BK148" i="16"/>
  <c r="J148" i="16"/>
  <c r="BE148" i="16"/>
  <c r="BI147" i="16"/>
  <c r="BH147" i="16"/>
  <c r="BG147" i="16"/>
  <c r="BF147" i="16"/>
  <c r="T147" i="16"/>
  <c r="R147" i="16"/>
  <c r="P147" i="16"/>
  <c r="BK147" i="16"/>
  <c r="J147" i="16"/>
  <c r="BE147" i="16"/>
  <c r="BI140" i="16"/>
  <c r="BH140" i="16"/>
  <c r="BG140" i="16"/>
  <c r="BF140" i="16"/>
  <c r="T140" i="16"/>
  <c r="R140" i="16"/>
  <c r="P140" i="16"/>
  <c r="BK140" i="16"/>
  <c r="J140" i="16"/>
  <c r="BE140" i="16"/>
  <c r="BI139" i="16"/>
  <c r="BH139" i="16"/>
  <c r="BG139" i="16"/>
  <c r="BF139" i="16"/>
  <c r="T139" i="16"/>
  <c r="R139" i="16"/>
  <c r="P139" i="16"/>
  <c r="BK139" i="16"/>
  <c r="J139" i="16"/>
  <c r="BE139" i="16" s="1"/>
  <c r="BI133" i="16"/>
  <c r="BH133" i="16"/>
  <c r="BG133" i="16"/>
  <c r="BF133" i="16"/>
  <c r="T133" i="16"/>
  <c r="R133" i="16"/>
  <c r="P133" i="16"/>
  <c r="BK133" i="16"/>
  <c r="J133" i="16"/>
  <c r="BE133" i="16"/>
  <c r="BI129" i="16"/>
  <c r="BH129" i="16"/>
  <c r="BG129" i="16"/>
  <c r="BF129" i="16"/>
  <c r="T129" i="16"/>
  <c r="T128" i="16"/>
  <c r="R129" i="16"/>
  <c r="P129" i="16"/>
  <c r="P128" i="16"/>
  <c r="BK129" i="16"/>
  <c r="J129" i="16"/>
  <c r="BE129" i="16" s="1"/>
  <c r="J122" i="16"/>
  <c r="F122" i="16"/>
  <c r="F120" i="16"/>
  <c r="E118" i="16"/>
  <c r="J93" i="16"/>
  <c r="F93" i="16"/>
  <c r="F91" i="16"/>
  <c r="E89" i="16"/>
  <c r="J26" i="16"/>
  <c r="E26" i="16"/>
  <c r="J25" i="16"/>
  <c r="J20" i="16"/>
  <c r="E20" i="16"/>
  <c r="F94" i="16" s="1"/>
  <c r="F123" i="16"/>
  <c r="J19" i="16"/>
  <c r="J14" i="16"/>
  <c r="J120" i="16" s="1"/>
  <c r="J91" i="16"/>
  <c r="E7" i="16"/>
  <c r="E114" i="16" s="1"/>
  <c r="E85" i="16"/>
  <c r="J39" i="15"/>
  <c r="J38" i="15"/>
  <c r="AY114" i="1" s="1"/>
  <c r="J37" i="15"/>
  <c r="AX114" i="1"/>
  <c r="BI220" i="15"/>
  <c r="BH220" i="15"/>
  <c r="BG220" i="15"/>
  <c r="BF220" i="15"/>
  <c r="T220" i="15"/>
  <c r="R220" i="15"/>
  <c r="P220" i="15"/>
  <c r="BK220" i="15"/>
  <c r="J220" i="15"/>
  <c r="BE220" i="15"/>
  <c r="BI219" i="15"/>
  <c r="BH219" i="15"/>
  <c r="BG219" i="15"/>
  <c r="BF219" i="15"/>
  <c r="T219" i="15"/>
  <c r="T218" i="15"/>
  <c r="R219" i="15"/>
  <c r="R218" i="15"/>
  <c r="P219" i="15"/>
  <c r="P218" i="15" s="1"/>
  <c r="BK219" i="15"/>
  <c r="BK218" i="15" s="1"/>
  <c r="J218" i="15" s="1"/>
  <c r="J104" i="15" s="1"/>
  <c r="J219" i="15"/>
  <c r="BE219" i="15"/>
  <c r="BI217" i="15"/>
  <c r="BH217" i="15"/>
  <c r="BG217" i="15"/>
  <c r="BF217" i="15"/>
  <c r="T217" i="15"/>
  <c r="R217" i="15"/>
  <c r="P217" i="15"/>
  <c r="BK217" i="15"/>
  <c r="J217" i="15"/>
  <c r="BE217" i="15" s="1"/>
  <c r="BI216" i="15"/>
  <c r="BH216" i="15"/>
  <c r="BG216" i="15"/>
  <c r="BF216" i="15"/>
  <c r="T216" i="15"/>
  <c r="R216" i="15"/>
  <c r="P216" i="15"/>
  <c r="BK216" i="15"/>
  <c r="J216" i="15"/>
  <c r="BE216" i="15" s="1"/>
  <c r="BI215" i="15"/>
  <c r="BH215" i="15"/>
  <c r="BG215" i="15"/>
  <c r="BF215" i="15"/>
  <c r="T215" i="15"/>
  <c r="R215" i="15"/>
  <c r="P215" i="15"/>
  <c r="BK215" i="15"/>
  <c r="J215" i="15"/>
  <c r="BE215" i="15"/>
  <c r="BI214" i="15"/>
  <c r="BH214" i="15"/>
  <c r="BG214" i="15"/>
  <c r="BF214" i="15"/>
  <c r="T214" i="15"/>
  <c r="R214" i="15"/>
  <c r="P214" i="15"/>
  <c r="BK214" i="15"/>
  <c r="J214" i="15"/>
  <c r="BE214" i="15" s="1"/>
  <c r="BI213" i="15"/>
  <c r="BH213" i="15"/>
  <c r="BG213" i="15"/>
  <c r="BF213" i="15"/>
  <c r="T213" i="15"/>
  <c r="R213" i="15"/>
  <c r="P213" i="15"/>
  <c r="BK213" i="15"/>
  <c r="J213" i="15"/>
  <c r="BE213" i="15" s="1"/>
  <c r="BI212" i="15"/>
  <c r="BH212" i="15"/>
  <c r="BG212" i="15"/>
  <c r="BF212" i="15"/>
  <c r="T212" i="15"/>
  <c r="R212" i="15"/>
  <c r="P212" i="15"/>
  <c r="BK212" i="15"/>
  <c r="J212" i="15"/>
  <c r="BE212" i="15" s="1"/>
  <c r="BI211" i="15"/>
  <c r="BH211" i="15"/>
  <c r="BG211" i="15"/>
  <c r="BF211" i="15"/>
  <c r="T211" i="15"/>
  <c r="R211" i="15"/>
  <c r="P211" i="15"/>
  <c r="BK211" i="15"/>
  <c r="J211" i="15"/>
  <c r="BE211" i="15"/>
  <c r="BI210" i="15"/>
  <c r="BH210" i="15"/>
  <c r="BG210" i="15"/>
  <c r="BF210" i="15"/>
  <c r="T210" i="15"/>
  <c r="R210" i="15"/>
  <c r="P210" i="15"/>
  <c r="BK210" i="15"/>
  <c r="J210" i="15"/>
  <c r="BE210" i="15" s="1"/>
  <c r="BI209" i="15"/>
  <c r="BH209" i="15"/>
  <c r="BG209" i="15"/>
  <c r="BF209" i="15"/>
  <c r="T209" i="15"/>
  <c r="R209" i="15"/>
  <c r="P209" i="15"/>
  <c r="BK209" i="15"/>
  <c r="J209" i="15"/>
  <c r="BE209" i="15" s="1"/>
  <c r="BI208" i="15"/>
  <c r="BH208" i="15"/>
  <c r="BG208" i="15"/>
  <c r="BF208" i="15"/>
  <c r="T208" i="15"/>
  <c r="R208" i="15"/>
  <c r="P208" i="15"/>
  <c r="BK208" i="15"/>
  <c r="J208" i="15"/>
  <c r="BE208" i="15" s="1"/>
  <c r="BI207" i="15"/>
  <c r="BH207" i="15"/>
  <c r="BG207" i="15"/>
  <c r="BF207" i="15"/>
  <c r="T207" i="15"/>
  <c r="R207" i="15"/>
  <c r="P207" i="15"/>
  <c r="BK207" i="15"/>
  <c r="J207" i="15"/>
  <c r="BE207" i="15"/>
  <c r="BI206" i="15"/>
  <c r="BH206" i="15"/>
  <c r="BG206" i="15"/>
  <c r="BF206" i="15"/>
  <c r="T206" i="15"/>
  <c r="R206" i="15"/>
  <c r="P206" i="15"/>
  <c r="BK206" i="15"/>
  <c r="J206" i="15"/>
  <c r="BE206" i="15" s="1"/>
  <c r="BI205" i="15"/>
  <c r="BH205" i="15"/>
  <c r="BG205" i="15"/>
  <c r="BF205" i="15"/>
  <c r="T205" i="15"/>
  <c r="R205" i="15"/>
  <c r="P205" i="15"/>
  <c r="BK205" i="15"/>
  <c r="J205" i="15"/>
  <c r="BE205" i="15" s="1"/>
  <c r="BI204" i="15"/>
  <c r="BH204" i="15"/>
  <c r="BG204" i="15"/>
  <c r="BF204" i="15"/>
  <c r="T204" i="15"/>
  <c r="R204" i="15"/>
  <c r="P204" i="15"/>
  <c r="BK204" i="15"/>
  <c r="J204" i="15"/>
  <c r="BE204" i="15" s="1"/>
  <c r="BI203" i="15"/>
  <c r="BH203" i="15"/>
  <c r="BG203" i="15"/>
  <c r="BF203" i="15"/>
  <c r="T203" i="15"/>
  <c r="R203" i="15"/>
  <c r="P203" i="15"/>
  <c r="BK203" i="15"/>
  <c r="J203" i="15"/>
  <c r="BE203" i="15" s="1"/>
  <c r="BI202" i="15"/>
  <c r="BH202" i="15"/>
  <c r="BG202" i="15"/>
  <c r="BF202" i="15"/>
  <c r="T202" i="15"/>
  <c r="R202" i="15"/>
  <c r="P202" i="15"/>
  <c r="BK202" i="15"/>
  <c r="J202" i="15"/>
  <c r="BE202" i="15" s="1"/>
  <c r="BI201" i="15"/>
  <c r="BH201" i="15"/>
  <c r="BG201" i="15"/>
  <c r="BF201" i="15"/>
  <c r="T201" i="15"/>
  <c r="R201" i="15"/>
  <c r="P201" i="15"/>
  <c r="BK201" i="15"/>
  <c r="J201" i="15"/>
  <c r="BE201" i="15" s="1"/>
  <c r="BI200" i="15"/>
  <c r="BH200" i="15"/>
  <c r="BG200" i="15"/>
  <c r="BF200" i="15"/>
  <c r="T200" i="15"/>
  <c r="R200" i="15"/>
  <c r="P200" i="15"/>
  <c r="BK200" i="15"/>
  <c r="J200" i="15"/>
  <c r="BE200" i="15" s="1"/>
  <c r="BI199" i="15"/>
  <c r="BH199" i="15"/>
  <c r="BG199" i="15"/>
  <c r="BF199" i="15"/>
  <c r="T199" i="15"/>
  <c r="R199" i="15"/>
  <c r="P199" i="15"/>
  <c r="BK199" i="15"/>
  <c r="J199" i="15"/>
  <c r="BE199" i="15"/>
  <c r="BI198" i="15"/>
  <c r="BH198" i="15"/>
  <c r="BG198" i="15"/>
  <c r="BF198" i="15"/>
  <c r="T198" i="15"/>
  <c r="R198" i="15"/>
  <c r="P198" i="15"/>
  <c r="BK198" i="15"/>
  <c r="J198" i="15"/>
  <c r="BE198" i="15" s="1"/>
  <c r="BI197" i="15"/>
  <c r="BH197" i="15"/>
  <c r="BG197" i="15"/>
  <c r="BF197" i="15"/>
  <c r="T197" i="15"/>
  <c r="R197" i="15"/>
  <c r="P197" i="15"/>
  <c r="BK197" i="15"/>
  <c r="J197" i="15"/>
  <c r="BE197" i="15" s="1"/>
  <c r="BI196" i="15"/>
  <c r="BH196" i="15"/>
  <c r="BG196" i="15"/>
  <c r="BF196" i="15"/>
  <c r="T196" i="15"/>
  <c r="R196" i="15"/>
  <c r="P196" i="15"/>
  <c r="BK196" i="15"/>
  <c r="J196" i="15"/>
  <c r="BE196" i="15" s="1"/>
  <c r="BI195" i="15"/>
  <c r="BH195" i="15"/>
  <c r="BG195" i="15"/>
  <c r="BF195" i="15"/>
  <c r="T195" i="15"/>
  <c r="R195" i="15"/>
  <c r="P195" i="15"/>
  <c r="BK195" i="15"/>
  <c r="J195" i="15"/>
  <c r="BE195" i="15" s="1"/>
  <c r="BI194" i="15"/>
  <c r="BH194" i="15"/>
  <c r="BG194" i="15"/>
  <c r="BF194" i="15"/>
  <c r="T194" i="15"/>
  <c r="R194" i="15"/>
  <c r="P194" i="15"/>
  <c r="BK194" i="15"/>
  <c r="J194" i="15"/>
  <c r="BE194" i="15"/>
  <c r="BI193" i="15"/>
  <c r="BH193" i="15"/>
  <c r="BG193" i="15"/>
  <c r="BF193" i="15"/>
  <c r="T193" i="15"/>
  <c r="R193" i="15"/>
  <c r="P193" i="15"/>
  <c r="P192" i="15" s="1"/>
  <c r="BK193" i="15"/>
  <c r="J193" i="15"/>
  <c r="BE193" i="15"/>
  <c r="BI189" i="15"/>
  <c r="BH189" i="15"/>
  <c r="BG189" i="15"/>
  <c r="BF189" i="15"/>
  <c r="T189" i="15"/>
  <c r="R189" i="15"/>
  <c r="P189" i="15"/>
  <c r="BK189" i="15"/>
  <c r="J189" i="15"/>
  <c r="BE189" i="15" s="1"/>
  <c r="BI185" i="15"/>
  <c r="BH185" i="15"/>
  <c r="BG185" i="15"/>
  <c r="BF185" i="15"/>
  <c r="T185" i="15"/>
  <c r="R185" i="15"/>
  <c r="P185" i="15"/>
  <c r="BK185" i="15"/>
  <c r="J185" i="15"/>
  <c r="BE185" i="15" s="1"/>
  <c r="BI182" i="15"/>
  <c r="BH182" i="15"/>
  <c r="BG182" i="15"/>
  <c r="BF182" i="15"/>
  <c r="T182" i="15"/>
  <c r="R182" i="15"/>
  <c r="P182" i="15"/>
  <c r="P181" i="15"/>
  <c r="BK182" i="15"/>
  <c r="BK181" i="15" s="1"/>
  <c r="J181" i="15"/>
  <c r="J102" i="15" s="1"/>
  <c r="J182" i="15"/>
  <c r="BE182" i="15"/>
  <c r="BI178" i="15"/>
  <c r="BH178" i="15"/>
  <c r="BG178" i="15"/>
  <c r="BF178" i="15"/>
  <c r="T178" i="15"/>
  <c r="R178" i="15"/>
  <c r="P178" i="15"/>
  <c r="BK178" i="15"/>
  <c r="J178" i="15"/>
  <c r="BE178" i="15"/>
  <c r="BI174" i="15"/>
  <c r="BH174" i="15"/>
  <c r="BG174" i="15"/>
  <c r="BF174" i="15"/>
  <c r="T174" i="15"/>
  <c r="T173" i="15" s="1"/>
  <c r="R174" i="15"/>
  <c r="R173" i="15" s="1"/>
  <c r="P174" i="15"/>
  <c r="P173" i="15"/>
  <c r="BK174" i="15"/>
  <c r="BK173" i="15" s="1"/>
  <c r="J173" i="15" s="1"/>
  <c r="J101" i="15" s="1"/>
  <c r="J174" i="15"/>
  <c r="BE174" i="15"/>
  <c r="BI170" i="15"/>
  <c r="BH170" i="15"/>
  <c r="BG170" i="15"/>
  <c r="BF170" i="15"/>
  <c r="T170" i="15"/>
  <c r="R170" i="15"/>
  <c r="P170" i="15"/>
  <c r="BK170" i="15"/>
  <c r="J170" i="15"/>
  <c r="BE170" i="15"/>
  <c r="BI169" i="15"/>
  <c r="BH169" i="15"/>
  <c r="BG169" i="15"/>
  <c r="BF169" i="15"/>
  <c r="T169" i="15"/>
  <c r="R169" i="15"/>
  <c r="P169" i="15"/>
  <c r="BK169" i="15"/>
  <c r="J169" i="15"/>
  <c r="BE169" i="15" s="1"/>
  <c r="BI164" i="15"/>
  <c r="BH164" i="15"/>
  <c r="BG164" i="15"/>
  <c r="BF164" i="15"/>
  <c r="T164" i="15"/>
  <c r="R164" i="15"/>
  <c r="P164" i="15"/>
  <c r="BK164" i="15"/>
  <c r="J164" i="15"/>
  <c r="BE164" i="15" s="1"/>
  <c r="BI163" i="15"/>
  <c r="BH163" i="15"/>
  <c r="BG163" i="15"/>
  <c r="BF163" i="15"/>
  <c r="T163" i="15"/>
  <c r="R163" i="15"/>
  <c r="P163" i="15"/>
  <c r="BK163" i="15"/>
  <c r="J163" i="15"/>
  <c r="BE163" i="15"/>
  <c r="BI158" i="15"/>
  <c r="BH158" i="15"/>
  <c r="BG158" i="15"/>
  <c r="BF158" i="15"/>
  <c r="T158" i="15"/>
  <c r="R158" i="15"/>
  <c r="P158" i="15"/>
  <c r="BK158" i="15"/>
  <c r="J158" i="15"/>
  <c r="BE158" i="15"/>
  <c r="BI157" i="15"/>
  <c r="BH157" i="15"/>
  <c r="BG157" i="15"/>
  <c r="BF157" i="15"/>
  <c r="T157" i="15"/>
  <c r="R157" i="15"/>
  <c r="P157" i="15"/>
  <c r="BK157" i="15"/>
  <c r="J157" i="15"/>
  <c r="BE157" i="15" s="1"/>
  <c r="BI156" i="15"/>
  <c r="BH156" i="15"/>
  <c r="BG156" i="15"/>
  <c r="BF156" i="15"/>
  <c r="T156" i="15"/>
  <c r="R156" i="15"/>
  <c r="P156" i="15"/>
  <c r="BK156" i="15"/>
  <c r="J156" i="15"/>
  <c r="BE156" i="15" s="1"/>
  <c r="BI153" i="15"/>
  <c r="BH153" i="15"/>
  <c r="BG153" i="15"/>
  <c r="BF153" i="15"/>
  <c r="T153" i="15"/>
  <c r="R153" i="15"/>
  <c r="P153" i="15"/>
  <c r="BK153" i="15"/>
  <c r="J153" i="15"/>
  <c r="BE153" i="15" s="1"/>
  <c r="BI152" i="15"/>
  <c r="BH152" i="15"/>
  <c r="BG152" i="15"/>
  <c r="BF152" i="15"/>
  <c r="T152" i="15"/>
  <c r="R152" i="15"/>
  <c r="P152" i="15"/>
  <c r="BK152" i="15"/>
  <c r="J152" i="15"/>
  <c r="BE152" i="15"/>
  <c r="BI147" i="15"/>
  <c r="BH147" i="15"/>
  <c r="BG147" i="15"/>
  <c r="BF147" i="15"/>
  <c r="T147" i="15"/>
  <c r="R147" i="15"/>
  <c r="P147" i="15"/>
  <c r="BK147" i="15"/>
  <c r="J147" i="15"/>
  <c r="BE147" i="15" s="1"/>
  <c r="BI146" i="15"/>
  <c r="BH146" i="15"/>
  <c r="BG146" i="15"/>
  <c r="BF146" i="15"/>
  <c r="T146" i="15"/>
  <c r="R146" i="15"/>
  <c r="P146" i="15"/>
  <c r="BK146" i="15"/>
  <c r="J146" i="15"/>
  <c r="BE146" i="15" s="1"/>
  <c r="BI145" i="15"/>
  <c r="BH145" i="15"/>
  <c r="BG145" i="15"/>
  <c r="BF145" i="15"/>
  <c r="T145" i="15"/>
  <c r="R145" i="15"/>
  <c r="P145" i="15"/>
  <c r="BK145" i="15"/>
  <c r="J145" i="15"/>
  <c r="BE145" i="15"/>
  <c r="BI137" i="15"/>
  <c r="BH137" i="15"/>
  <c r="BG137" i="15"/>
  <c r="BF137" i="15"/>
  <c r="T137" i="15"/>
  <c r="R137" i="15"/>
  <c r="P137" i="15"/>
  <c r="BK137" i="15"/>
  <c r="J137" i="15"/>
  <c r="BE137" i="15" s="1"/>
  <c r="BI134" i="15"/>
  <c r="BH134" i="15"/>
  <c r="BG134" i="15"/>
  <c r="BF134" i="15"/>
  <c r="T134" i="15"/>
  <c r="R134" i="15"/>
  <c r="P134" i="15"/>
  <c r="BK134" i="15"/>
  <c r="J134" i="15"/>
  <c r="BE134" i="15" s="1"/>
  <c r="BI133" i="15"/>
  <c r="BH133" i="15"/>
  <c r="BG133" i="15"/>
  <c r="BF133" i="15"/>
  <c r="T133" i="15"/>
  <c r="R133" i="15"/>
  <c r="R128" i="15" s="1"/>
  <c r="P133" i="15"/>
  <c r="BK133" i="15"/>
  <c r="J133" i="15"/>
  <c r="BE133" i="15" s="1"/>
  <c r="BI129" i="15"/>
  <c r="BH129" i="15"/>
  <c r="BG129" i="15"/>
  <c r="BF129" i="15"/>
  <c r="T129" i="15"/>
  <c r="R129" i="15"/>
  <c r="P129" i="15"/>
  <c r="BK129" i="15"/>
  <c r="J129" i="15"/>
  <c r="BE129" i="15"/>
  <c r="J122" i="15"/>
  <c r="F122" i="15"/>
  <c r="F120" i="15"/>
  <c r="E118" i="15"/>
  <c r="J93" i="15"/>
  <c r="F93" i="15"/>
  <c r="F91" i="15"/>
  <c r="E89" i="15"/>
  <c r="J26" i="15"/>
  <c r="E26" i="15"/>
  <c r="J123" i="15"/>
  <c r="J94" i="15"/>
  <c r="J25" i="15"/>
  <c r="J20" i="15"/>
  <c r="E20" i="15"/>
  <c r="F123" i="15" s="1"/>
  <c r="F94" i="15"/>
  <c r="J19" i="15"/>
  <c r="J14" i="15"/>
  <c r="E7" i="15"/>
  <c r="E85" i="15" s="1"/>
  <c r="E114" i="15"/>
  <c r="J39" i="14"/>
  <c r="J38" i="14"/>
  <c r="AY112" i="1"/>
  <c r="J37" i="14"/>
  <c r="AX112" i="1" s="1"/>
  <c r="BI239" i="14"/>
  <c r="BH239" i="14"/>
  <c r="BG239" i="14"/>
  <c r="BF239" i="14"/>
  <c r="T239" i="14"/>
  <c r="R239" i="14"/>
  <c r="P239" i="14"/>
  <c r="P235" i="14" s="1"/>
  <c r="P234" i="14" s="1"/>
  <c r="BK239" i="14"/>
  <c r="J239" i="14"/>
  <c r="BE239" i="14" s="1"/>
  <c r="BI238" i="14"/>
  <c r="BH238" i="14"/>
  <c r="BG238" i="14"/>
  <c r="BF238" i="14"/>
  <c r="T238" i="14"/>
  <c r="R238" i="14"/>
  <c r="P238" i="14"/>
  <c r="BK238" i="14"/>
  <c r="J238" i="14"/>
  <c r="BE238" i="14"/>
  <c r="BI237" i="14"/>
  <c r="BH237" i="14"/>
  <c r="BG237" i="14"/>
  <c r="BF237" i="14"/>
  <c r="T237" i="14"/>
  <c r="R237" i="14"/>
  <c r="P237" i="14"/>
  <c r="BK237" i="14"/>
  <c r="J237" i="14"/>
  <c r="BE237" i="14"/>
  <c r="BI236" i="14"/>
  <c r="BH236" i="14"/>
  <c r="BG236" i="14"/>
  <c r="BF236" i="14"/>
  <c r="T236" i="14"/>
  <c r="R236" i="14"/>
  <c r="R235" i="14" s="1"/>
  <c r="R234" i="14" s="1"/>
  <c r="P236" i="14"/>
  <c r="BK236" i="14"/>
  <c r="J236" i="14"/>
  <c r="BE236" i="14" s="1"/>
  <c r="BI233" i="14"/>
  <c r="BH233" i="14"/>
  <c r="BG233" i="14"/>
  <c r="BF233" i="14"/>
  <c r="T233" i="14"/>
  <c r="T231" i="14" s="1"/>
  <c r="R233" i="14"/>
  <c r="R231" i="14" s="1"/>
  <c r="P233" i="14"/>
  <c r="BK233" i="14"/>
  <c r="J233" i="14"/>
  <c r="BE233" i="14"/>
  <c r="BI232" i="14"/>
  <c r="BH232" i="14"/>
  <c r="BG232" i="14"/>
  <c r="BF232" i="14"/>
  <c r="T232" i="14"/>
  <c r="R232" i="14"/>
  <c r="P232" i="14"/>
  <c r="P231" i="14"/>
  <c r="BK232" i="14"/>
  <c r="BK231" i="14"/>
  <c r="J231" i="14" s="1"/>
  <c r="J105" i="14" s="1"/>
  <c r="J232" i="14"/>
  <c r="BE232" i="14" s="1"/>
  <c r="BI230" i="14"/>
  <c r="BH230" i="14"/>
  <c r="BG230" i="14"/>
  <c r="BF230" i="14"/>
  <c r="T230" i="14"/>
  <c r="T229" i="14"/>
  <c r="R230" i="14"/>
  <c r="R229" i="14"/>
  <c r="P230" i="14"/>
  <c r="P229" i="14" s="1"/>
  <c r="BK230" i="14"/>
  <c r="BK229" i="14" s="1"/>
  <c r="J229" i="14" s="1"/>
  <c r="J104" i="14" s="1"/>
  <c r="J230" i="14"/>
  <c r="BE230" i="14" s="1"/>
  <c r="BI228" i="14"/>
  <c r="BH228" i="14"/>
  <c r="BG228" i="14"/>
  <c r="BF228" i="14"/>
  <c r="T228" i="14"/>
  <c r="R228" i="14"/>
  <c r="P228" i="14"/>
  <c r="BK228" i="14"/>
  <c r="J228" i="14"/>
  <c r="BE228" i="14" s="1"/>
  <c r="BI227" i="14"/>
  <c r="BH227" i="14"/>
  <c r="BG227" i="14"/>
  <c r="BF227" i="14"/>
  <c r="T227" i="14"/>
  <c r="R227" i="14"/>
  <c r="P227" i="14"/>
  <c r="BK227" i="14"/>
  <c r="J227" i="14"/>
  <c r="BE227" i="14" s="1"/>
  <c r="BI226" i="14"/>
  <c r="BH226" i="14"/>
  <c r="BG226" i="14"/>
  <c r="BF226" i="14"/>
  <c r="T226" i="14"/>
  <c r="R226" i="14"/>
  <c r="P226" i="14"/>
  <c r="BK226" i="14"/>
  <c r="J226" i="14"/>
  <c r="BE226" i="14"/>
  <c r="BI225" i="14"/>
  <c r="BH225" i="14"/>
  <c r="BG225" i="14"/>
  <c r="BF225" i="14"/>
  <c r="T225" i="14"/>
  <c r="R225" i="14"/>
  <c r="P225" i="14"/>
  <c r="BK225" i="14"/>
  <c r="J225" i="14"/>
  <c r="BE225" i="14" s="1"/>
  <c r="BI224" i="14"/>
  <c r="BH224" i="14"/>
  <c r="BG224" i="14"/>
  <c r="BF224" i="14"/>
  <c r="T224" i="14"/>
  <c r="R224" i="14"/>
  <c r="P224" i="14"/>
  <c r="BK224" i="14"/>
  <c r="J224" i="14"/>
  <c r="BE224" i="14" s="1"/>
  <c r="BI223" i="14"/>
  <c r="BH223" i="14"/>
  <c r="BG223" i="14"/>
  <c r="BF223" i="14"/>
  <c r="T223" i="14"/>
  <c r="R223" i="14"/>
  <c r="P223" i="14"/>
  <c r="BK223" i="14"/>
  <c r="J223" i="14"/>
  <c r="BE223" i="14" s="1"/>
  <c r="BI222" i="14"/>
  <c r="BH222" i="14"/>
  <c r="BG222" i="14"/>
  <c r="BF222" i="14"/>
  <c r="T222" i="14"/>
  <c r="R222" i="14"/>
  <c r="P222" i="14"/>
  <c r="BK222" i="14"/>
  <c r="J222" i="14"/>
  <c r="BE222" i="14"/>
  <c r="BI221" i="14"/>
  <c r="BH221" i="14"/>
  <c r="BG221" i="14"/>
  <c r="BF221" i="14"/>
  <c r="T221" i="14"/>
  <c r="R221" i="14"/>
  <c r="P221" i="14"/>
  <c r="BK221" i="14"/>
  <c r="J221" i="14"/>
  <c r="BE221" i="14" s="1"/>
  <c r="BI220" i="14"/>
  <c r="BH220" i="14"/>
  <c r="BG220" i="14"/>
  <c r="BF220" i="14"/>
  <c r="T220" i="14"/>
  <c r="R220" i="14"/>
  <c r="P220" i="14"/>
  <c r="BK220" i="14"/>
  <c r="J220" i="14"/>
  <c r="BE220" i="14" s="1"/>
  <c r="BI219" i="14"/>
  <c r="BH219" i="14"/>
  <c r="BG219" i="14"/>
  <c r="BF219" i="14"/>
  <c r="T219" i="14"/>
  <c r="R219" i="14"/>
  <c r="P219" i="14"/>
  <c r="BK219" i="14"/>
  <c r="J219" i="14"/>
  <c r="BE219" i="14" s="1"/>
  <c r="BI218" i="14"/>
  <c r="BH218" i="14"/>
  <c r="BG218" i="14"/>
  <c r="BF218" i="14"/>
  <c r="T218" i="14"/>
  <c r="R218" i="14"/>
  <c r="P218" i="14"/>
  <c r="BK218" i="14"/>
  <c r="J218" i="14"/>
  <c r="BE218" i="14"/>
  <c r="BI217" i="14"/>
  <c r="BH217" i="14"/>
  <c r="BG217" i="14"/>
  <c r="BF217" i="14"/>
  <c r="T217" i="14"/>
  <c r="R217" i="14"/>
  <c r="P217" i="14"/>
  <c r="BK217" i="14"/>
  <c r="J217" i="14"/>
  <c r="BE217" i="14"/>
  <c r="BI216" i="14"/>
  <c r="BH216" i="14"/>
  <c r="BG216" i="14"/>
  <c r="BF216" i="14"/>
  <c r="T216" i="14"/>
  <c r="R216" i="14"/>
  <c r="P216" i="14"/>
  <c r="BK216" i="14"/>
  <c r="J216" i="14"/>
  <c r="BE216" i="14" s="1"/>
  <c r="BI215" i="14"/>
  <c r="BH215" i="14"/>
  <c r="BG215" i="14"/>
  <c r="BF215" i="14"/>
  <c r="T215" i="14"/>
  <c r="R215" i="14"/>
  <c r="P215" i="14"/>
  <c r="BK215" i="14"/>
  <c r="J215" i="14"/>
  <c r="BE215" i="14" s="1"/>
  <c r="BI214" i="14"/>
  <c r="BH214" i="14"/>
  <c r="BG214" i="14"/>
  <c r="BF214" i="14"/>
  <c r="T214" i="14"/>
  <c r="R214" i="14"/>
  <c r="P214" i="14"/>
  <c r="BK214" i="14"/>
  <c r="J214" i="14"/>
  <c r="BE214" i="14"/>
  <c r="BI213" i="14"/>
  <c r="BH213" i="14"/>
  <c r="BG213" i="14"/>
  <c r="BF213" i="14"/>
  <c r="T213" i="14"/>
  <c r="R213" i="14"/>
  <c r="P213" i="14"/>
  <c r="BK213" i="14"/>
  <c r="J213" i="14"/>
  <c r="BE213" i="14" s="1"/>
  <c r="BI212" i="14"/>
  <c r="BH212" i="14"/>
  <c r="BG212" i="14"/>
  <c r="BF212" i="14"/>
  <c r="T212" i="14"/>
  <c r="R212" i="14"/>
  <c r="P212" i="14"/>
  <c r="BK212" i="14"/>
  <c r="J212" i="14"/>
  <c r="BE212" i="14" s="1"/>
  <c r="BI211" i="14"/>
  <c r="BH211" i="14"/>
  <c r="BG211" i="14"/>
  <c r="BF211" i="14"/>
  <c r="T211" i="14"/>
  <c r="R211" i="14"/>
  <c r="P211" i="14"/>
  <c r="BK211" i="14"/>
  <c r="J211" i="14"/>
  <c r="BE211" i="14" s="1"/>
  <c r="BI210" i="14"/>
  <c r="BH210" i="14"/>
  <c r="BG210" i="14"/>
  <c r="BF210" i="14"/>
  <c r="T210" i="14"/>
  <c r="R210" i="14"/>
  <c r="P210" i="14"/>
  <c r="BK210" i="14"/>
  <c r="J210" i="14"/>
  <c r="BE210" i="14"/>
  <c r="BI209" i="14"/>
  <c r="BH209" i="14"/>
  <c r="BG209" i="14"/>
  <c r="BF209" i="14"/>
  <c r="T209" i="14"/>
  <c r="R209" i="14"/>
  <c r="P209" i="14"/>
  <c r="BK209" i="14"/>
  <c r="J209" i="14"/>
  <c r="BE209" i="14" s="1"/>
  <c r="BI208" i="14"/>
  <c r="BH208" i="14"/>
  <c r="BG208" i="14"/>
  <c r="BF208" i="14"/>
  <c r="T208" i="14"/>
  <c r="R208" i="14"/>
  <c r="P208" i="14"/>
  <c r="BK208" i="14"/>
  <c r="J208" i="14"/>
  <c r="BE208" i="14" s="1"/>
  <c r="BI207" i="14"/>
  <c r="BH207" i="14"/>
  <c r="BG207" i="14"/>
  <c r="BF207" i="14"/>
  <c r="T207" i="14"/>
  <c r="R207" i="14"/>
  <c r="P207" i="14"/>
  <c r="BK207" i="14"/>
  <c r="J207" i="14"/>
  <c r="BE207" i="14" s="1"/>
  <c r="BI206" i="14"/>
  <c r="BH206" i="14"/>
  <c r="BG206" i="14"/>
  <c r="BF206" i="14"/>
  <c r="T206" i="14"/>
  <c r="R206" i="14"/>
  <c r="P206" i="14"/>
  <c r="BK206" i="14"/>
  <c r="J206" i="14"/>
  <c r="BE206" i="14"/>
  <c r="BI205" i="14"/>
  <c r="BH205" i="14"/>
  <c r="BG205" i="14"/>
  <c r="BF205" i="14"/>
  <c r="T205" i="14"/>
  <c r="R205" i="14"/>
  <c r="P205" i="14"/>
  <c r="BK205" i="14"/>
  <c r="J205" i="14"/>
  <c r="BE205" i="14" s="1"/>
  <c r="BI204" i="14"/>
  <c r="BH204" i="14"/>
  <c r="BG204" i="14"/>
  <c r="BF204" i="14"/>
  <c r="T204" i="14"/>
  <c r="R204" i="14"/>
  <c r="P204" i="14"/>
  <c r="BK204" i="14"/>
  <c r="J204" i="14"/>
  <c r="BE204" i="14" s="1"/>
  <c r="BI201" i="14"/>
  <c r="BH201" i="14"/>
  <c r="BG201" i="14"/>
  <c r="BF201" i="14"/>
  <c r="T201" i="14"/>
  <c r="R201" i="14"/>
  <c r="P201" i="14"/>
  <c r="BK201" i="14"/>
  <c r="J201" i="14"/>
  <c r="BE201" i="14"/>
  <c r="BI197" i="14"/>
  <c r="BH197" i="14"/>
  <c r="BG197" i="14"/>
  <c r="BF197" i="14"/>
  <c r="T197" i="14"/>
  <c r="R197" i="14"/>
  <c r="R189" i="14" s="1"/>
  <c r="P197" i="14"/>
  <c r="BK197" i="14"/>
  <c r="J197" i="14"/>
  <c r="BE197" i="14" s="1"/>
  <c r="BI193" i="14"/>
  <c r="BH193" i="14"/>
  <c r="BG193" i="14"/>
  <c r="BF193" i="14"/>
  <c r="T193" i="14"/>
  <c r="R193" i="14"/>
  <c r="P193" i="14"/>
  <c r="BK193" i="14"/>
  <c r="J193" i="14"/>
  <c r="BE193" i="14"/>
  <c r="BI190" i="14"/>
  <c r="BH190" i="14"/>
  <c r="BG190" i="14"/>
  <c r="BF190" i="14"/>
  <c r="T190" i="14"/>
  <c r="T189" i="14" s="1"/>
  <c r="R190" i="14"/>
  <c r="P190" i="14"/>
  <c r="BK190" i="14"/>
  <c r="BK189" i="14" s="1"/>
  <c r="J189" i="14" s="1"/>
  <c r="J102" i="14" s="1"/>
  <c r="J190" i="14"/>
  <c r="BE190" i="14" s="1"/>
  <c r="BI186" i="14"/>
  <c r="BH186" i="14"/>
  <c r="BG186" i="14"/>
  <c r="BF186" i="14"/>
  <c r="T186" i="14"/>
  <c r="R186" i="14"/>
  <c r="P186" i="14"/>
  <c r="BK186" i="14"/>
  <c r="J186" i="14"/>
  <c r="BE186" i="14"/>
  <c r="BI183" i="14"/>
  <c r="BH183" i="14"/>
  <c r="BG183" i="14"/>
  <c r="BF183" i="14"/>
  <c r="T183" i="14"/>
  <c r="R183" i="14"/>
  <c r="P183" i="14"/>
  <c r="BK183" i="14"/>
  <c r="BK178" i="14" s="1"/>
  <c r="J178" i="14" s="1"/>
  <c r="J183" i="14"/>
  <c r="BE183" i="14"/>
  <c r="BI179" i="14"/>
  <c r="BH179" i="14"/>
  <c r="BG179" i="14"/>
  <c r="BF179" i="14"/>
  <c r="T179" i="14"/>
  <c r="T178" i="14"/>
  <c r="R179" i="14"/>
  <c r="R178" i="14"/>
  <c r="P179" i="14"/>
  <c r="P178" i="14"/>
  <c r="BK179" i="14"/>
  <c r="J179" i="14"/>
  <c r="BE179" i="14" s="1"/>
  <c r="J101" i="14"/>
  <c r="BI175" i="14"/>
  <c r="BH175" i="14"/>
  <c r="BG175" i="14"/>
  <c r="BF175" i="14"/>
  <c r="T175" i="14"/>
  <c r="R175" i="14"/>
  <c r="P175" i="14"/>
  <c r="BK175" i="14"/>
  <c r="J175" i="14"/>
  <c r="BE175" i="14"/>
  <c r="BI174" i="14"/>
  <c r="BH174" i="14"/>
  <c r="BG174" i="14"/>
  <c r="BF174" i="14"/>
  <c r="T174" i="14"/>
  <c r="R174" i="14"/>
  <c r="P174" i="14"/>
  <c r="BK174" i="14"/>
  <c r="J174" i="14"/>
  <c r="BE174" i="14"/>
  <c r="BI171" i="14"/>
  <c r="BH171" i="14"/>
  <c r="BG171" i="14"/>
  <c r="BF171" i="14"/>
  <c r="T171" i="14"/>
  <c r="R171" i="14"/>
  <c r="P171" i="14"/>
  <c r="BK171" i="14"/>
  <c r="J171" i="14"/>
  <c r="BE171" i="14"/>
  <c r="BI170" i="14"/>
  <c r="BH170" i="14"/>
  <c r="BG170" i="14"/>
  <c r="BF170" i="14"/>
  <c r="T170" i="14"/>
  <c r="R170" i="14"/>
  <c r="P170" i="14"/>
  <c r="BK170" i="14"/>
  <c r="J170" i="14"/>
  <c r="BE170" i="14"/>
  <c r="BI166" i="14"/>
  <c r="BH166" i="14"/>
  <c r="BG166" i="14"/>
  <c r="BF166" i="14"/>
  <c r="T166" i="14"/>
  <c r="R166" i="14"/>
  <c r="P166" i="14"/>
  <c r="BK166" i="14"/>
  <c r="J166" i="14"/>
  <c r="BE166" i="14"/>
  <c r="BI165" i="14"/>
  <c r="BH165" i="14"/>
  <c r="BG165" i="14"/>
  <c r="BF165" i="14"/>
  <c r="T165" i="14"/>
  <c r="R165" i="14"/>
  <c r="P165" i="14"/>
  <c r="BK165" i="14"/>
  <c r="J165" i="14"/>
  <c r="BE165" i="14"/>
  <c r="BI164" i="14"/>
  <c r="BH164" i="14"/>
  <c r="BG164" i="14"/>
  <c r="BF164" i="14"/>
  <c r="T164" i="14"/>
  <c r="R164" i="14"/>
  <c r="P164" i="14"/>
  <c r="BK164" i="14"/>
  <c r="J164" i="14"/>
  <c r="BE164" i="14"/>
  <c r="BI163" i="14"/>
  <c r="BH163" i="14"/>
  <c r="BG163" i="14"/>
  <c r="BF163" i="14"/>
  <c r="T163" i="14"/>
  <c r="R163" i="14"/>
  <c r="P163" i="14"/>
  <c r="BK163" i="14"/>
  <c r="J163" i="14"/>
  <c r="BE163" i="14"/>
  <c r="BI162" i="14"/>
  <c r="BH162" i="14"/>
  <c r="BG162" i="14"/>
  <c r="BF162" i="14"/>
  <c r="T162" i="14"/>
  <c r="R162" i="14"/>
  <c r="P162" i="14"/>
  <c r="BK162" i="14"/>
  <c r="J162" i="14"/>
  <c r="BE162" i="14"/>
  <c r="BI159" i="14"/>
  <c r="BH159" i="14"/>
  <c r="BG159" i="14"/>
  <c r="BF159" i="14"/>
  <c r="T159" i="14"/>
  <c r="R159" i="14"/>
  <c r="P159" i="14"/>
  <c r="BK159" i="14"/>
  <c r="J159" i="14"/>
  <c r="BE159" i="14"/>
  <c r="BI158" i="14"/>
  <c r="BH158" i="14"/>
  <c r="BG158" i="14"/>
  <c r="BF158" i="14"/>
  <c r="T158" i="14"/>
  <c r="R158" i="14"/>
  <c r="P158" i="14"/>
  <c r="BK158" i="14"/>
  <c r="J158" i="14"/>
  <c r="BE158" i="14"/>
  <c r="BI153" i="14"/>
  <c r="BH153" i="14"/>
  <c r="BG153" i="14"/>
  <c r="BF153" i="14"/>
  <c r="T153" i="14"/>
  <c r="R153" i="14"/>
  <c r="P153" i="14"/>
  <c r="BK153" i="14"/>
  <c r="J153" i="14"/>
  <c r="BE153" i="14"/>
  <c r="BI152" i="14"/>
  <c r="BH152" i="14"/>
  <c r="BG152" i="14"/>
  <c r="BF152" i="14"/>
  <c r="T152" i="14"/>
  <c r="R152" i="14"/>
  <c r="P152" i="14"/>
  <c r="BK152" i="14"/>
  <c r="J152" i="14"/>
  <c r="BE152" i="14"/>
  <c r="BI151" i="14"/>
  <c r="BH151" i="14"/>
  <c r="BG151" i="14"/>
  <c r="BF151" i="14"/>
  <c r="T151" i="14"/>
  <c r="R151" i="14"/>
  <c r="P151" i="14"/>
  <c r="BK151" i="14"/>
  <c r="J151" i="14"/>
  <c r="BE151" i="14"/>
  <c r="BI144" i="14"/>
  <c r="BH144" i="14"/>
  <c r="BG144" i="14"/>
  <c r="BF144" i="14"/>
  <c r="T144" i="14"/>
  <c r="R144" i="14"/>
  <c r="P144" i="14"/>
  <c r="BK144" i="14"/>
  <c r="J144" i="14"/>
  <c r="BE144" i="14"/>
  <c r="BI143" i="14"/>
  <c r="BH143" i="14"/>
  <c r="BG143" i="14"/>
  <c r="BF143" i="14"/>
  <c r="T143" i="14"/>
  <c r="R143" i="14"/>
  <c r="P143" i="14"/>
  <c r="BK143" i="14"/>
  <c r="J143" i="14"/>
  <c r="BE143" i="14"/>
  <c r="BI140" i="14"/>
  <c r="BH140" i="14"/>
  <c r="BG140" i="14"/>
  <c r="BF140" i="14"/>
  <c r="T140" i="14"/>
  <c r="R140" i="14"/>
  <c r="P140" i="14"/>
  <c r="BK140" i="14"/>
  <c r="J140" i="14"/>
  <c r="BE140" i="14"/>
  <c r="BI137" i="14"/>
  <c r="BH137" i="14"/>
  <c r="BG137" i="14"/>
  <c r="BF137" i="14"/>
  <c r="T137" i="14"/>
  <c r="T131" i="14" s="1"/>
  <c r="R137" i="14"/>
  <c r="P137" i="14"/>
  <c r="BK137" i="14"/>
  <c r="J137" i="14"/>
  <c r="BE137" i="14"/>
  <c r="BI136" i="14"/>
  <c r="BH136" i="14"/>
  <c r="BG136" i="14"/>
  <c r="BF136" i="14"/>
  <c r="T136" i="14"/>
  <c r="R136" i="14"/>
  <c r="P136" i="14"/>
  <c r="BK136" i="14"/>
  <c r="J136" i="14"/>
  <c r="BE136" i="14"/>
  <c r="BI132" i="14"/>
  <c r="BH132" i="14"/>
  <c r="BG132" i="14"/>
  <c r="BF132" i="14"/>
  <c r="T132" i="14"/>
  <c r="R132" i="14"/>
  <c r="R131" i="14" s="1"/>
  <c r="P132" i="14"/>
  <c r="BK132" i="14"/>
  <c r="J132" i="14"/>
  <c r="BE132" i="14" s="1"/>
  <c r="J125" i="14"/>
  <c r="F125" i="14"/>
  <c r="F123" i="14"/>
  <c r="E121" i="14"/>
  <c r="J93" i="14"/>
  <c r="F93" i="14"/>
  <c r="F91" i="14"/>
  <c r="E89" i="14"/>
  <c r="J26" i="14"/>
  <c r="E26" i="14"/>
  <c r="J126" i="14" s="1"/>
  <c r="J25" i="14"/>
  <c r="J20" i="14"/>
  <c r="E20" i="14"/>
  <c r="F126" i="14"/>
  <c r="F94" i="14"/>
  <c r="J19" i="14"/>
  <c r="J14" i="14"/>
  <c r="J123" i="14"/>
  <c r="J91" i="14"/>
  <c r="E7" i="14"/>
  <c r="E117" i="14" s="1"/>
  <c r="E85" i="14"/>
  <c r="J39" i="13"/>
  <c r="J38" i="13"/>
  <c r="AY110" i="1" s="1"/>
  <c r="J37" i="13"/>
  <c r="AX110" i="1"/>
  <c r="BI199" i="13"/>
  <c r="BH199" i="13"/>
  <c r="BG199" i="13"/>
  <c r="BF199" i="13"/>
  <c r="T199" i="13"/>
  <c r="T195" i="13" s="1"/>
  <c r="R199" i="13"/>
  <c r="P199" i="13"/>
  <c r="BK199" i="13"/>
  <c r="J199" i="13"/>
  <c r="BE199" i="13"/>
  <c r="BI198" i="13"/>
  <c r="BH198" i="13"/>
  <c r="BG198" i="13"/>
  <c r="BF198" i="13"/>
  <c r="T198" i="13"/>
  <c r="R198" i="13"/>
  <c r="P198" i="13"/>
  <c r="BK198" i="13"/>
  <c r="J198" i="13"/>
  <c r="BE198" i="13"/>
  <c r="BI197" i="13"/>
  <c r="BH197" i="13"/>
  <c r="BG197" i="13"/>
  <c r="BF197" i="13"/>
  <c r="T197" i="13"/>
  <c r="R197" i="13"/>
  <c r="P197" i="13"/>
  <c r="BK197" i="13"/>
  <c r="J197" i="13"/>
  <c r="BE197" i="13" s="1"/>
  <c r="BI196" i="13"/>
  <c r="BH196" i="13"/>
  <c r="BG196" i="13"/>
  <c r="BF196" i="13"/>
  <c r="T196" i="13"/>
  <c r="R196" i="13"/>
  <c r="R195" i="13" s="1"/>
  <c r="P196" i="13"/>
  <c r="P195" i="13"/>
  <c r="BK196" i="13"/>
  <c r="J196" i="13"/>
  <c r="BE196" i="13" s="1"/>
  <c r="BI194" i="13"/>
  <c r="BH194" i="13"/>
  <c r="BG194" i="13"/>
  <c r="BF194" i="13"/>
  <c r="T194" i="13"/>
  <c r="T193" i="13"/>
  <c r="R194" i="13"/>
  <c r="R193" i="13" s="1"/>
  <c r="P194" i="13"/>
  <c r="P193" i="13"/>
  <c r="BK194" i="13"/>
  <c r="BK193" i="13"/>
  <c r="J193" i="13"/>
  <c r="J194" i="13"/>
  <c r="BE194" i="13" s="1"/>
  <c r="J106" i="13"/>
  <c r="BI192" i="13"/>
  <c r="BH192" i="13"/>
  <c r="BG192" i="13"/>
  <c r="BF192" i="13"/>
  <c r="T192" i="13"/>
  <c r="R192" i="13"/>
  <c r="P192" i="13"/>
  <c r="P187" i="13" s="1"/>
  <c r="BK192" i="13"/>
  <c r="J192" i="13"/>
  <c r="BE192" i="13"/>
  <c r="BI191" i="13"/>
  <c r="BH191" i="13"/>
  <c r="BG191" i="13"/>
  <c r="BF191" i="13"/>
  <c r="T191" i="13"/>
  <c r="R191" i="13"/>
  <c r="P191" i="13"/>
  <c r="BK191" i="13"/>
  <c r="J191" i="13"/>
  <c r="BE191" i="13"/>
  <c r="BI190" i="13"/>
  <c r="BH190" i="13"/>
  <c r="BG190" i="13"/>
  <c r="BF190" i="13"/>
  <c r="T190" i="13"/>
  <c r="R190" i="13"/>
  <c r="P190" i="13"/>
  <c r="BK190" i="13"/>
  <c r="J190" i="13"/>
  <c r="BE190" i="13"/>
  <c r="BI189" i="13"/>
  <c r="BH189" i="13"/>
  <c r="BG189" i="13"/>
  <c r="BF189" i="13"/>
  <c r="T189" i="13"/>
  <c r="R189" i="13"/>
  <c r="P189" i="13"/>
  <c r="BK189" i="13"/>
  <c r="BK187" i="13" s="1"/>
  <c r="J187" i="13" s="1"/>
  <c r="J105" i="13" s="1"/>
  <c r="J189" i="13"/>
  <c r="BE189" i="13" s="1"/>
  <c r="BI188" i="13"/>
  <c r="BH188" i="13"/>
  <c r="BG188" i="13"/>
  <c r="BF188" i="13"/>
  <c r="T188" i="13"/>
  <c r="T187" i="13"/>
  <c r="R188" i="13"/>
  <c r="R187" i="13" s="1"/>
  <c r="P188" i="13"/>
  <c r="BK188" i="13"/>
  <c r="J188" i="13"/>
  <c r="BE188" i="13"/>
  <c r="BI186" i="13"/>
  <c r="BH186" i="13"/>
  <c r="BG186" i="13"/>
  <c r="BF186" i="13"/>
  <c r="T186" i="13"/>
  <c r="R186" i="13"/>
  <c r="P186" i="13"/>
  <c r="BK186" i="13"/>
  <c r="J186" i="13"/>
  <c r="BE186" i="13"/>
  <c r="BI185" i="13"/>
  <c r="BH185" i="13"/>
  <c r="BG185" i="13"/>
  <c r="BF185" i="13"/>
  <c r="T185" i="13"/>
  <c r="R185" i="13"/>
  <c r="P185" i="13"/>
  <c r="BK185" i="13"/>
  <c r="J185" i="13"/>
  <c r="BE185" i="13"/>
  <c r="BI184" i="13"/>
  <c r="BH184" i="13"/>
  <c r="BG184" i="13"/>
  <c r="BF184" i="13"/>
  <c r="T184" i="13"/>
  <c r="R184" i="13"/>
  <c r="P184" i="13"/>
  <c r="BK184" i="13"/>
  <c r="J184" i="13"/>
  <c r="BE184" i="13"/>
  <c r="BI183" i="13"/>
  <c r="BH183" i="13"/>
  <c r="BG183" i="13"/>
  <c r="BF183" i="13"/>
  <c r="T183" i="13"/>
  <c r="R183" i="13"/>
  <c r="P183" i="13"/>
  <c r="BK183" i="13"/>
  <c r="J183" i="13"/>
  <c r="BE183" i="13" s="1"/>
  <c r="BI182" i="13"/>
  <c r="BH182" i="13"/>
  <c r="BG182" i="13"/>
  <c r="BF182" i="13"/>
  <c r="T182" i="13"/>
  <c r="R182" i="13"/>
  <c r="P182" i="13"/>
  <c r="BK182" i="13"/>
  <c r="J182" i="13"/>
  <c r="BE182" i="13"/>
  <c r="BI181" i="13"/>
  <c r="BH181" i="13"/>
  <c r="BG181" i="13"/>
  <c r="BF181" i="13"/>
  <c r="T181" i="13"/>
  <c r="R181" i="13"/>
  <c r="P181" i="13"/>
  <c r="BK181" i="13"/>
  <c r="J181" i="13"/>
  <c r="BE181" i="13"/>
  <c r="BI180" i="13"/>
  <c r="BH180" i="13"/>
  <c r="BG180" i="13"/>
  <c r="BF180" i="13"/>
  <c r="T180" i="13"/>
  <c r="R180" i="13"/>
  <c r="P180" i="13"/>
  <c r="BK180" i="13"/>
  <c r="J180" i="13"/>
  <c r="BE180" i="13"/>
  <c r="BI179" i="13"/>
  <c r="BH179" i="13"/>
  <c r="BG179" i="13"/>
  <c r="BF179" i="13"/>
  <c r="T179" i="13"/>
  <c r="R179" i="13"/>
  <c r="P179" i="13"/>
  <c r="BK179" i="13"/>
  <c r="J179" i="13"/>
  <c r="BE179" i="13" s="1"/>
  <c r="BI178" i="13"/>
  <c r="BH178" i="13"/>
  <c r="BG178" i="13"/>
  <c r="BF178" i="13"/>
  <c r="T178" i="13"/>
  <c r="R178" i="13"/>
  <c r="P178" i="13"/>
  <c r="BK178" i="13"/>
  <c r="J178" i="13"/>
  <c r="BE178" i="13"/>
  <c r="BI177" i="13"/>
  <c r="BH177" i="13"/>
  <c r="BG177" i="13"/>
  <c r="BF177" i="13"/>
  <c r="T177" i="13"/>
  <c r="R177" i="13"/>
  <c r="P177" i="13"/>
  <c r="BK177" i="13"/>
  <c r="J177" i="13"/>
  <c r="BE177" i="13"/>
  <c r="BI176" i="13"/>
  <c r="BH176" i="13"/>
  <c r="BG176" i="13"/>
  <c r="BF176" i="13"/>
  <c r="T176" i="13"/>
  <c r="R176" i="13"/>
  <c r="P176" i="13"/>
  <c r="BK176" i="13"/>
  <c r="J176" i="13"/>
  <c r="BE176" i="13"/>
  <c r="BI175" i="13"/>
  <c r="BH175" i="13"/>
  <c r="BG175" i="13"/>
  <c r="BF175" i="13"/>
  <c r="T175" i="13"/>
  <c r="R175" i="13"/>
  <c r="P175" i="13"/>
  <c r="BK175" i="13"/>
  <c r="J175" i="13"/>
  <c r="BE175" i="13" s="1"/>
  <c r="BI174" i="13"/>
  <c r="BH174" i="13"/>
  <c r="BG174" i="13"/>
  <c r="BF174" i="13"/>
  <c r="T174" i="13"/>
  <c r="R174" i="13"/>
  <c r="P174" i="13"/>
  <c r="P172" i="13" s="1"/>
  <c r="BK174" i="13"/>
  <c r="BK172" i="13" s="1"/>
  <c r="J172" i="13" s="1"/>
  <c r="J174" i="13"/>
  <c r="BE174" i="13"/>
  <c r="BI173" i="13"/>
  <c r="BH173" i="13"/>
  <c r="BG173" i="13"/>
  <c r="BF173" i="13"/>
  <c r="T173" i="13"/>
  <c r="T172" i="13" s="1"/>
  <c r="R173" i="13"/>
  <c r="P173" i="13"/>
  <c r="BK173" i="13"/>
  <c r="J173" i="13"/>
  <c r="BE173" i="13" s="1"/>
  <c r="J104" i="13"/>
  <c r="BI171" i="13"/>
  <c r="BH171" i="13"/>
  <c r="BG171" i="13"/>
  <c r="BF171" i="13"/>
  <c r="T171" i="13"/>
  <c r="R171" i="13"/>
  <c r="P171" i="13"/>
  <c r="BK171" i="13"/>
  <c r="J171" i="13"/>
  <c r="BE171" i="13"/>
  <c r="BI170" i="13"/>
  <c r="BH170" i="13"/>
  <c r="BG170" i="13"/>
  <c r="BF170" i="13"/>
  <c r="T170" i="13"/>
  <c r="R170" i="13"/>
  <c r="P170" i="13"/>
  <c r="BK170" i="13"/>
  <c r="J170" i="13"/>
  <c r="BE170" i="13"/>
  <c r="BI169" i="13"/>
  <c r="BH169" i="13"/>
  <c r="BG169" i="13"/>
  <c r="BF169" i="13"/>
  <c r="T169" i="13"/>
  <c r="R169" i="13"/>
  <c r="P169" i="13"/>
  <c r="BK169" i="13"/>
  <c r="J169" i="13"/>
  <c r="BE169" i="13" s="1"/>
  <c r="BI168" i="13"/>
  <c r="BH168" i="13"/>
  <c r="BG168" i="13"/>
  <c r="BF168" i="13"/>
  <c r="T168" i="13"/>
  <c r="R168" i="13"/>
  <c r="P168" i="13"/>
  <c r="BK168" i="13"/>
  <c r="J168" i="13"/>
  <c r="BE168" i="13"/>
  <c r="BI167" i="13"/>
  <c r="BH167" i="13"/>
  <c r="BG167" i="13"/>
  <c r="BF167" i="13"/>
  <c r="T167" i="13"/>
  <c r="R167" i="13"/>
  <c r="P167" i="13"/>
  <c r="BK167" i="13"/>
  <c r="J167" i="13"/>
  <c r="BE167" i="13"/>
  <c r="BI166" i="13"/>
  <c r="BH166" i="13"/>
  <c r="BG166" i="13"/>
  <c r="BF166" i="13"/>
  <c r="T166" i="13"/>
  <c r="R166" i="13"/>
  <c r="P166" i="13"/>
  <c r="BK166" i="13"/>
  <c r="J166" i="13"/>
  <c r="BE166" i="13"/>
  <c r="BI165" i="13"/>
  <c r="BH165" i="13"/>
  <c r="BG165" i="13"/>
  <c r="BF165" i="13"/>
  <c r="T165" i="13"/>
  <c r="R165" i="13"/>
  <c r="P165" i="13"/>
  <c r="BK165" i="13"/>
  <c r="J165" i="13"/>
  <c r="BE165" i="13" s="1"/>
  <c r="BI164" i="13"/>
  <c r="BH164" i="13"/>
  <c r="BG164" i="13"/>
  <c r="BF164" i="13"/>
  <c r="T164" i="13"/>
  <c r="T163" i="13"/>
  <c r="R164" i="13"/>
  <c r="P164" i="13"/>
  <c r="P163" i="13"/>
  <c r="BK164" i="13"/>
  <c r="J164" i="13"/>
  <c r="BE164" i="13"/>
  <c r="BI162" i="13"/>
  <c r="BH162" i="13"/>
  <c r="BG162" i="13"/>
  <c r="BF162" i="13"/>
  <c r="T162" i="13"/>
  <c r="R162" i="13"/>
  <c r="P162" i="13"/>
  <c r="BK162" i="13"/>
  <c r="J162" i="13"/>
  <c r="BE162" i="13"/>
  <c r="BI161" i="13"/>
  <c r="BH161" i="13"/>
  <c r="BG161" i="13"/>
  <c r="BF161" i="13"/>
  <c r="T161" i="13"/>
  <c r="R161" i="13"/>
  <c r="P161" i="13"/>
  <c r="BK161" i="13"/>
  <c r="J161" i="13"/>
  <c r="BE161" i="13"/>
  <c r="BI160" i="13"/>
  <c r="BH160" i="13"/>
  <c r="BG160" i="13"/>
  <c r="BF160" i="13"/>
  <c r="T160" i="13"/>
  <c r="R160" i="13"/>
  <c r="P160" i="13"/>
  <c r="BK160" i="13"/>
  <c r="J160" i="13"/>
  <c r="BE160" i="13"/>
  <c r="BI159" i="13"/>
  <c r="BH159" i="13"/>
  <c r="BG159" i="13"/>
  <c r="BF159" i="13"/>
  <c r="T159" i="13"/>
  <c r="R159" i="13"/>
  <c r="P159" i="13"/>
  <c r="BK159" i="13"/>
  <c r="J159" i="13"/>
  <c r="BE159" i="13" s="1"/>
  <c r="BI158" i="13"/>
  <c r="BH158" i="13"/>
  <c r="BG158" i="13"/>
  <c r="BF158" i="13"/>
  <c r="T158" i="13"/>
  <c r="R158" i="13"/>
  <c r="P158" i="13"/>
  <c r="BK158" i="13"/>
  <c r="J158" i="13"/>
  <c r="BE158" i="13"/>
  <c r="BI157" i="13"/>
  <c r="BH157" i="13"/>
  <c r="BG157" i="13"/>
  <c r="BF157" i="13"/>
  <c r="T157" i="13"/>
  <c r="R157" i="13"/>
  <c r="P157" i="13"/>
  <c r="BK157" i="13"/>
  <c r="J157" i="13"/>
  <c r="BE157" i="13"/>
  <c r="BI156" i="13"/>
  <c r="BH156" i="13"/>
  <c r="BG156" i="13"/>
  <c r="BF156" i="13"/>
  <c r="T156" i="13"/>
  <c r="R156" i="13"/>
  <c r="P156" i="13"/>
  <c r="BK156" i="13"/>
  <c r="J156" i="13"/>
  <c r="BE156" i="13"/>
  <c r="BI155" i="13"/>
  <c r="BH155" i="13"/>
  <c r="BG155" i="13"/>
  <c r="BF155" i="13"/>
  <c r="T155" i="13"/>
  <c r="R155" i="13"/>
  <c r="P155" i="13"/>
  <c r="BK155" i="13"/>
  <c r="J155" i="13"/>
  <c r="BE155" i="13" s="1"/>
  <c r="BI154" i="13"/>
  <c r="BH154" i="13"/>
  <c r="BG154" i="13"/>
  <c r="BF154" i="13"/>
  <c r="T154" i="13"/>
  <c r="R154" i="13"/>
  <c r="P154" i="13"/>
  <c r="BK154" i="13"/>
  <c r="J154" i="13"/>
  <c r="BE154" i="13"/>
  <c r="BI153" i="13"/>
  <c r="BH153" i="13"/>
  <c r="BG153" i="13"/>
  <c r="BF153" i="13"/>
  <c r="T153" i="13"/>
  <c r="R153" i="13"/>
  <c r="R148" i="13" s="1"/>
  <c r="P153" i="13"/>
  <c r="BK153" i="13"/>
  <c r="J153" i="13"/>
  <c r="BE153" i="13"/>
  <c r="BI152" i="13"/>
  <c r="BH152" i="13"/>
  <c r="BG152" i="13"/>
  <c r="BF152" i="13"/>
  <c r="T152" i="13"/>
  <c r="R152" i="13"/>
  <c r="P152" i="13"/>
  <c r="BK152" i="13"/>
  <c r="J152" i="13"/>
  <c r="BE152" i="13"/>
  <c r="BI151" i="13"/>
  <c r="BH151" i="13"/>
  <c r="BG151" i="13"/>
  <c r="BF151" i="13"/>
  <c r="T151" i="13"/>
  <c r="R151" i="13"/>
  <c r="P151" i="13"/>
  <c r="BK151" i="13"/>
  <c r="J151" i="13"/>
  <c r="BE151" i="13" s="1"/>
  <c r="BI150" i="13"/>
  <c r="BH150" i="13"/>
  <c r="BG150" i="13"/>
  <c r="BF150" i="13"/>
  <c r="T150" i="13"/>
  <c r="R150" i="13"/>
  <c r="P150" i="13"/>
  <c r="P148" i="13" s="1"/>
  <c r="BK150" i="13"/>
  <c r="J150" i="13"/>
  <c r="BE150" i="13"/>
  <c r="BI149" i="13"/>
  <c r="BH149" i="13"/>
  <c r="BG149" i="13"/>
  <c r="BF149" i="13"/>
  <c r="T149" i="13"/>
  <c r="T148" i="13" s="1"/>
  <c r="R149" i="13"/>
  <c r="P149" i="13"/>
  <c r="BK149" i="13"/>
  <c r="BK148" i="13"/>
  <c r="J148" i="13" s="1"/>
  <c r="J102" i="13" s="1"/>
  <c r="J149" i="13"/>
  <c r="BE149" i="13" s="1"/>
  <c r="BI147" i="13"/>
  <c r="BH147" i="13"/>
  <c r="BG147" i="13"/>
  <c r="BF147" i="13"/>
  <c r="T147" i="13"/>
  <c r="R147" i="13"/>
  <c r="P147" i="13"/>
  <c r="BK147" i="13"/>
  <c r="J147" i="13"/>
  <c r="BE147" i="13"/>
  <c r="BI146" i="13"/>
  <c r="BH146" i="13"/>
  <c r="BG146" i="13"/>
  <c r="BF146" i="13"/>
  <c r="T146" i="13"/>
  <c r="R146" i="13"/>
  <c r="P146" i="13"/>
  <c r="BK146" i="13"/>
  <c r="J146" i="13"/>
  <c r="BE146" i="13"/>
  <c r="BI145" i="13"/>
  <c r="BH145" i="13"/>
  <c r="BG145" i="13"/>
  <c r="BF145" i="13"/>
  <c r="T145" i="13"/>
  <c r="R145" i="13"/>
  <c r="P145" i="13"/>
  <c r="BK145" i="13"/>
  <c r="BK140" i="13" s="1"/>
  <c r="J140" i="13" s="1"/>
  <c r="J101" i="13" s="1"/>
  <c r="J145" i="13"/>
  <c r="BE145" i="13" s="1"/>
  <c r="BI144" i="13"/>
  <c r="BH144" i="13"/>
  <c r="BG144" i="13"/>
  <c r="BF144" i="13"/>
  <c r="T144" i="13"/>
  <c r="R144" i="13"/>
  <c r="R140" i="13" s="1"/>
  <c r="P144" i="13"/>
  <c r="BK144" i="13"/>
  <c r="J144" i="13"/>
  <c r="BE144" i="13"/>
  <c r="BI143" i="13"/>
  <c r="BH143" i="13"/>
  <c r="BG143" i="13"/>
  <c r="BF143" i="13"/>
  <c r="T143" i="13"/>
  <c r="R143" i="13"/>
  <c r="P143" i="13"/>
  <c r="BK143" i="13"/>
  <c r="J143" i="13"/>
  <c r="BE143" i="13"/>
  <c r="BI142" i="13"/>
  <c r="BH142" i="13"/>
  <c r="BG142" i="13"/>
  <c r="BF142" i="13"/>
  <c r="T142" i="13"/>
  <c r="R142" i="13"/>
  <c r="P142" i="13"/>
  <c r="BK142" i="13"/>
  <c r="J142" i="13"/>
  <c r="BE142" i="13"/>
  <c r="BI141" i="13"/>
  <c r="BH141" i="13"/>
  <c r="BG141" i="13"/>
  <c r="BF141" i="13"/>
  <c r="T141" i="13"/>
  <c r="R141" i="13"/>
  <c r="P141" i="13"/>
  <c r="P140" i="13"/>
  <c r="BK141" i="13"/>
  <c r="J141" i="13"/>
  <c r="BE141" i="13"/>
  <c r="BI139" i="13"/>
  <c r="BH139" i="13"/>
  <c r="BG139" i="13"/>
  <c r="BF139" i="13"/>
  <c r="T139" i="13"/>
  <c r="R139" i="13"/>
  <c r="P139" i="13"/>
  <c r="BK139" i="13"/>
  <c r="J139" i="13"/>
  <c r="BE139" i="13" s="1"/>
  <c r="BI138" i="13"/>
  <c r="BH138" i="13"/>
  <c r="BG138" i="13"/>
  <c r="BF138" i="13"/>
  <c r="T138" i="13"/>
  <c r="R138" i="13"/>
  <c r="P138" i="13"/>
  <c r="BK138" i="13"/>
  <c r="J138" i="13"/>
  <c r="BE138" i="13"/>
  <c r="BI137" i="13"/>
  <c r="BH137" i="13"/>
  <c r="BG137" i="13"/>
  <c r="BF137" i="13"/>
  <c r="T137" i="13"/>
  <c r="R137" i="13"/>
  <c r="P137" i="13"/>
  <c r="BK137" i="13"/>
  <c r="J137" i="13"/>
  <c r="BE137" i="13"/>
  <c r="BI136" i="13"/>
  <c r="BH136" i="13"/>
  <c r="BG136" i="13"/>
  <c r="BF136" i="13"/>
  <c r="T136" i="13"/>
  <c r="R136" i="13"/>
  <c r="P136" i="13"/>
  <c r="BK136" i="13"/>
  <c r="J136" i="13"/>
  <c r="BE136" i="13"/>
  <c r="BI135" i="13"/>
  <c r="BH135" i="13"/>
  <c r="BG135" i="13"/>
  <c r="BF135" i="13"/>
  <c r="T135" i="13"/>
  <c r="R135" i="13"/>
  <c r="P135" i="13"/>
  <c r="BK135" i="13"/>
  <c r="J135" i="13"/>
  <c r="BE135" i="13" s="1"/>
  <c r="BI134" i="13"/>
  <c r="BH134" i="13"/>
  <c r="BG134" i="13"/>
  <c r="BF134" i="13"/>
  <c r="T134" i="13"/>
  <c r="R134" i="13"/>
  <c r="P134" i="13"/>
  <c r="P131" i="13" s="1"/>
  <c r="BK134" i="13"/>
  <c r="J134" i="13"/>
  <c r="BE134" i="13"/>
  <c r="BI133" i="13"/>
  <c r="BH133" i="13"/>
  <c r="BG133" i="13"/>
  <c r="BF133" i="13"/>
  <c r="T133" i="13"/>
  <c r="T131" i="13" s="1"/>
  <c r="R133" i="13"/>
  <c r="P133" i="13"/>
  <c r="BK133" i="13"/>
  <c r="J133" i="13"/>
  <c r="BE133" i="13"/>
  <c r="BI132" i="13"/>
  <c r="BH132" i="13"/>
  <c r="BG132" i="13"/>
  <c r="BF132" i="13"/>
  <c r="T132" i="13"/>
  <c r="R132" i="13"/>
  <c r="R131" i="13" s="1"/>
  <c r="P132" i="13"/>
  <c r="BK132" i="13"/>
  <c r="BK131" i="13" s="1"/>
  <c r="J131" i="13"/>
  <c r="J100" i="13" s="1"/>
  <c r="J132" i="13"/>
  <c r="BE132" i="13" s="1"/>
  <c r="J125" i="13"/>
  <c r="F125" i="13"/>
  <c r="F123" i="13"/>
  <c r="E121" i="13"/>
  <c r="J93" i="13"/>
  <c r="F93" i="13"/>
  <c r="F91" i="13"/>
  <c r="E89" i="13"/>
  <c r="J26" i="13"/>
  <c r="E26" i="13"/>
  <c r="J126" i="13"/>
  <c r="J94" i="13"/>
  <c r="J25" i="13"/>
  <c r="J20" i="13"/>
  <c r="E20" i="13"/>
  <c r="F126" i="13"/>
  <c r="F94" i="13"/>
  <c r="J19" i="13"/>
  <c r="J14" i="13"/>
  <c r="J123" i="13"/>
  <c r="J91" i="13"/>
  <c r="E7" i="13"/>
  <c r="E117" i="13" s="1"/>
  <c r="E85" i="13"/>
  <c r="J39" i="12"/>
  <c r="J38" i="12"/>
  <c r="AY108" i="1"/>
  <c r="J37" i="12"/>
  <c r="AX108" i="1" s="1"/>
  <c r="BI183" i="12"/>
  <c r="BH183" i="12"/>
  <c r="BG183" i="12"/>
  <c r="BF183" i="12"/>
  <c r="T183" i="12"/>
  <c r="R183" i="12"/>
  <c r="P183" i="12"/>
  <c r="P180" i="12" s="1"/>
  <c r="P179" i="12" s="1"/>
  <c r="BK183" i="12"/>
  <c r="J183" i="12"/>
  <c r="BE183" i="12" s="1"/>
  <c r="BI181" i="12"/>
  <c r="BH181" i="12"/>
  <c r="BG181" i="12"/>
  <c r="BF181" i="12"/>
  <c r="T181" i="12"/>
  <c r="T180" i="12"/>
  <c r="T179" i="12" s="1"/>
  <c r="R181" i="12"/>
  <c r="R180" i="12"/>
  <c r="R179" i="12" s="1"/>
  <c r="P181" i="12"/>
  <c r="BK181" i="12"/>
  <c r="BK180" i="12" s="1"/>
  <c r="J181" i="12"/>
  <c r="BE181" i="12"/>
  <c r="BI178" i="12"/>
  <c r="BH178" i="12"/>
  <c r="BG178" i="12"/>
  <c r="BF178" i="12"/>
  <c r="T178" i="12"/>
  <c r="T177" i="12"/>
  <c r="R178" i="12"/>
  <c r="R177" i="12"/>
  <c r="P178" i="12"/>
  <c r="P177" i="12" s="1"/>
  <c r="BK178" i="12"/>
  <c r="BK177" i="12" s="1"/>
  <c r="J177" i="12" s="1"/>
  <c r="J104" i="12" s="1"/>
  <c r="J178" i="12"/>
  <c r="BE178" i="12"/>
  <c r="BI176" i="12"/>
  <c r="BH176" i="12"/>
  <c r="BG176" i="12"/>
  <c r="BF176" i="12"/>
  <c r="T176" i="12"/>
  <c r="R176" i="12"/>
  <c r="P176" i="12"/>
  <c r="BK176" i="12"/>
  <c r="J176" i="12"/>
  <c r="BE176" i="12" s="1"/>
  <c r="BI173" i="12"/>
  <c r="BH173" i="12"/>
  <c r="BG173" i="12"/>
  <c r="BF173" i="12"/>
  <c r="T173" i="12"/>
  <c r="R173" i="12"/>
  <c r="R168" i="12" s="1"/>
  <c r="P173" i="12"/>
  <c r="BK173" i="12"/>
  <c r="J173" i="12"/>
  <c r="BE173" i="12" s="1"/>
  <c r="BI172" i="12"/>
  <c r="BH172" i="12"/>
  <c r="BG172" i="12"/>
  <c r="BF172" i="12"/>
  <c r="T172" i="12"/>
  <c r="R172" i="12"/>
  <c r="P172" i="12"/>
  <c r="BK172" i="12"/>
  <c r="J172" i="12"/>
  <c r="BE172" i="12"/>
  <c r="BI169" i="12"/>
  <c r="BH169" i="12"/>
  <c r="BG169" i="12"/>
  <c r="BF169" i="12"/>
  <c r="T169" i="12"/>
  <c r="R169" i="12"/>
  <c r="P169" i="12"/>
  <c r="P168" i="12"/>
  <c r="BK169" i="12"/>
  <c r="BK168" i="12" s="1"/>
  <c r="J168" i="12" s="1"/>
  <c r="J103" i="12" s="1"/>
  <c r="J169" i="12"/>
  <c r="BE169" i="12"/>
  <c r="BI165" i="12"/>
  <c r="BH165" i="12"/>
  <c r="BG165" i="12"/>
  <c r="BF165" i="12"/>
  <c r="T165" i="12"/>
  <c r="T161" i="12" s="1"/>
  <c r="R165" i="12"/>
  <c r="P165" i="12"/>
  <c r="BK165" i="12"/>
  <c r="J165" i="12"/>
  <c r="BE165" i="12"/>
  <c r="BI162" i="12"/>
  <c r="BH162" i="12"/>
  <c r="BG162" i="12"/>
  <c r="BF162" i="12"/>
  <c r="T162" i="12"/>
  <c r="R162" i="12"/>
  <c r="R161" i="12" s="1"/>
  <c r="P162" i="12"/>
  <c r="P161" i="12" s="1"/>
  <c r="BK162" i="12"/>
  <c r="BK161" i="12" s="1"/>
  <c r="J161" i="12" s="1"/>
  <c r="J102" i="12" s="1"/>
  <c r="J162" i="12"/>
  <c r="BE162" i="12"/>
  <c r="BI159" i="12"/>
  <c r="BH159" i="12"/>
  <c r="BG159" i="12"/>
  <c r="BF159" i="12"/>
  <c r="T159" i="12"/>
  <c r="R159" i="12"/>
  <c r="P159" i="12"/>
  <c r="BK159" i="12"/>
  <c r="J159" i="12"/>
  <c r="BE159" i="12" s="1"/>
  <c r="BI156" i="12"/>
  <c r="BH156" i="12"/>
  <c r="BG156" i="12"/>
  <c r="BF156" i="12"/>
  <c r="T156" i="12"/>
  <c r="R156" i="12"/>
  <c r="P156" i="12"/>
  <c r="BK156" i="12"/>
  <c r="J156" i="12"/>
  <c r="BE156" i="12" s="1"/>
  <c r="BI154" i="12"/>
  <c r="BH154" i="12"/>
  <c r="BG154" i="12"/>
  <c r="BF154" i="12"/>
  <c r="F36" i="12" s="1"/>
  <c r="BA108" i="1" s="1"/>
  <c r="T154" i="12"/>
  <c r="R154" i="12"/>
  <c r="P154" i="12"/>
  <c r="BK154" i="12"/>
  <c r="J154" i="12"/>
  <c r="BE154" i="12"/>
  <c r="BI151" i="12"/>
  <c r="BH151" i="12"/>
  <c r="BG151" i="12"/>
  <c r="BF151" i="12"/>
  <c r="T151" i="12"/>
  <c r="R151" i="12"/>
  <c r="P151" i="12"/>
  <c r="BK151" i="12"/>
  <c r="J151" i="12"/>
  <c r="BE151" i="12" s="1"/>
  <c r="BI149" i="12"/>
  <c r="BH149" i="12"/>
  <c r="BG149" i="12"/>
  <c r="BF149" i="12"/>
  <c r="T149" i="12"/>
  <c r="R149" i="12"/>
  <c r="P149" i="12"/>
  <c r="BK149" i="12"/>
  <c r="J149" i="12"/>
  <c r="BE149" i="12" s="1"/>
  <c r="BI147" i="12"/>
  <c r="BH147" i="12"/>
  <c r="BG147" i="12"/>
  <c r="BF147" i="12"/>
  <c r="T147" i="12"/>
  <c r="R147" i="12"/>
  <c r="P147" i="12"/>
  <c r="BK147" i="12"/>
  <c r="J147" i="12"/>
  <c r="BE147" i="12" s="1"/>
  <c r="BI145" i="12"/>
  <c r="BH145" i="12"/>
  <c r="BG145" i="12"/>
  <c r="BF145" i="12"/>
  <c r="T145" i="12"/>
  <c r="R145" i="12"/>
  <c r="P145" i="12"/>
  <c r="BK145" i="12"/>
  <c r="BK144" i="12"/>
  <c r="J144" i="12" s="1"/>
  <c r="J101" i="12" s="1"/>
  <c r="J145" i="12"/>
  <c r="BE145" i="12"/>
  <c r="BI142" i="12"/>
  <c r="BH142" i="12"/>
  <c r="BG142" i="12"/>
  <c r="BF142" i="12"/>
  <c r="T142" i="12"/>
  <c r="R142" i="12"/>
  <c r="P142" i="12"/>
  <c r="BK142" i="12"/>
  <c r="J142" i="12"/>
  <c r="BE142" i="12"/>
  <c r="BI140" i="12"/>
  <c r="BH140" i="12"/>
  <c r="BG140" i="12"/>
  <c r="BF140" i="12"/>
  <c r="T140" i="12"/>
  <c r="R140" i="12"/>
  <c r="P140" i="12"/>
  <c r="BK140" i="12"/>
  <c r="J140" i="12"/>
  <c r="BE140" i="12" s="1"/>
  <c r="BI138" i="12"/>
  <c r="BH138" i="12"/>
  <c r="BG138" i="12"/>
  <c r="BF138" i="12"/>
  <c r="T138" i="12"/>
  <c r="R138" i="12"/>
  <c r="P138" i="12"/>
  <c r="BK138" i="12"/>
  <c r="J138" i="12"/>
  <c r="BE138" i="12" s="1"/>
  <c r="BI136" i="12"/>
  <c r="BH136" i="12"/>
  <c r="BG136" i="12"/>
  <c r="BF136" i="12"/>
  <c r="T136" i="12"/>
  <c r="R136" i="12"/>
  <c r="R130" i="12" s="1"/>
  <c r="P136" i="12"/>
  <c r="BK136" i="12"/>
  <c r="J136" i="12"/>
  <c r="BE136" i="12" s="1"/>
  <c r="BI131" i="12"/>
  <c r="BH131" i="12"/>
  <c r="F38" i="12" s="1"/>
  <c r="BC108" i="1" s="1"/>
  <c r="BG131" i="12"/>
  <c r="BF131" i="12"/>
  <c r="J36" i="12"/>
  <c r="AW108" i="1" s="1"/>
  <c r="T131" i="12"/>
  <c r="R131" i="12"/>
  <c r="P131" i="12"/>
  <c r="BK131" i="12"/>
  <c r="BK130" i="12" s="1"/>
  <c r="J131" i="12"/>
  <c r="BE131" i="12"/>
  <c r="J124" i="12"/>
  <c r="F124" i="12"/>
  <c r="F122" i="12"/>
  <c r="E120" i="12"/>
  <c r="J93" i="12"/>
  <c r="F93" i="12"/>
  <c r="F91" i="12"/>
  <c r="E89" i="12"/>
  <c r="J26" i="12"/>
  <c r="E26" i="12"/>
  <c r="J125" i="12"/>
  <c r="J94" i="12"/>
  <c r="J25" i="12"/>
  <c r="J20" i="12"/>
  <c r="E20" i="12"/>
  <c r="F125" i="12" s="1"/>
  <c r="F94" i="12"/>
  <c r="J19" i="12"/>
  <c r="J14" i="12"/>
  <c r="J122" i="12"/>
  <c r="J91" i="12"/>
  <c r="E7" i="12"/>
  <c r="J39" i="11"/>
  <c r="J38" i="11"/>
  <c r="AY107" i="1"/>
  <c r="J37" i="11"/>
  <c r="AX107" i="1"/>
  <c r="BI144" i="11"/>
  <c r="BH144" i="11"/>
  <c r="BG144" i="11"/>
  <c r="BF144" i="11"/>
  <c r="T144" i="11"/>
  <c r="T143" i="11"/>
  <c r="R144" i="11"/>
  <c r="R143" i="11"/>
  <c r="P144" i="11"/>
  <c r="P143" i="11"/>
  <c r="BK144" i="11"/>
  <c r="BK143" i="11"/>
  <c r="J143" i="11" s="1"/>
  <c r="J144" i="11"/>
  <c r="BE144" i="11"/>
  <c r="J101" i="11"/>
  <c r="BI142" i="11"/>
  <c r="BH142" i="11"/>
  <c r="BG142" i="11"/>
  <c r="BF142" i="11"/>
  <c r="T142" i="11"/>
  <c r="R142" i="11"/>
  <c r="P142" i="11"/>
  <c r="BK142" i="11"/>
  <c r="J142" i="11"/>
  <c r="BE142" i="11" s="1"/>
  <c r="BI141" i="11"/>
  <c r="BH141" i="11"/>
  <c r="BG141" i="11"/>
  <c r="BF141" i="11"/>
  <c r="T141" i="11"/>
  <c r="R141" i="11"/>
  <c r="P141" i="11"/>
  <c r="BK141" i="11"/>
  <c r="J141" i="11"/>
  <c r="BE141" i="11"/>
  <c r="BI140" i="11"/>
  <c r="BH140" i="11"/>
  <c r="BG140" i="11"/>
  <c r="BF140" i="11"/>
  <c r="T140" i="11"/>
  <c r="R140" i="11"/>
  <c r="P140" i="11"/>
  <c r="BK140" i="11"/>
  <c r="J140" i="11"/>
  <c r="BE140" i="11"/>
  <c r="BI139" i="11"/>
  <c r="BH139" i="11"/>
  <c r="BG139" i="11"/>
  <c r="BF139" i="11"/>
  <c r="T139" i="11"/>
  <c r="R139" i="11"/>
  <c r="P139" i="11"/>
  <c r="BK139" i="11"/>
  <c r="J139" i="11"/>
  <c r="BE139" i="11"/>
  <c r="BI138" i="11"/>
  <c r="BH138" i="11"/>
  <c r="BG138" i="11"/>
  <c r="BF138" i="11"/>
  <c r="T138" i="11"/>
  <c r="R138" i="11"/>
  <c r="P138" i="11"/>
  <c r="BK138" i="11"/>
  <c r="J138" i="11"/>
  <c r="BE138" i="11" s="1"/>
  <c r="BI137" i="11"/>
  <c r="BH137" i="11"/>
  <c r="BG137" i="11"/>
  <c r="BF137" i="11"/>
  <c r="T137" i="11"/>
  <c r="R137" i="11"/>
  <c r="P137" i="11"/>
  <c r="BK137" i="11"/>
  <c r="J137" i="11"/>
  <c r="BE137" i="11"/>
  <c r="BI136" i="11"/>
  <c r="BH136" i="11"/>
  <c r="BG136" i="11"/>
  <c r="BF136" i="11"/>
  <c r="T136" i="11"/>
  <c r="R136" i="11"/>
  <c r="P136" i="11"/>
  <c r="BK136" i="11"/>
  <c r="J136" i="11"/>
  <c r="BE136" i="11"/>
  <c r="BI135" i="11"/>
  <c r="BH135" i="11"/>
  <c r="BG135" i="11"/>
  <c r="BF135" i="11"/>
  <c r="T135" i="11"/>
  <c r="R135" i="11"/>
  <c r="P135" i="11"/>
  <c r="BK135" i="11"/>
  <c r="J135" i="11"/>
  <c r="BE135" i="11"/>
  <c r="BI134" i="11"/>
  <c r="BH134" i="11"/>
  <c r="BG134" i="11"/>
  <c r="BF134" i="11"/>
  <c r="T134" i="11"/>
  <c r="R134" i="11"/>
  <c r="P134" i="11"/>
  <c r="BK134" i="11"/>
  <c r="J134" i="11"/>
  <c r="BE134" i="11" s="1"/>
  <c r="BI133" i="11"/>
  <c r="BH133" i="11"/>
  <c r="BG133" i="11"/>
  <c r="BF133" i="11"/>
  <c r="T133" i="11"/>
  <c r="R133" i="11"/>
  <c r="P133" i="11"/>
  <c r="BK133" i="11"/>
  <c r="J133" i="11"/>
  <c r="BE133" i="11"/>
  <c r="BI132" i="11"/>
  <c r="BH132" i="11"/>
  <c r="BG132" i="11"/>
  <c r="BF132" i="11"/>
  <c r="T132" i="11"/>
  <c r="R132" i="11"/>
  <c r="P132" i="11"/>
  <c r="BK132" i="11"/>
  <c r="J132" i="11"/>
  <c r="BE132" i="11"/>
  <c r="BI131" i="11"/>
  <c r="BH131" i="11"/>
  <c r="BG131" i="11"/>
  <c r="BF131" i="11"/>
  <c r="T131" i="11"/>
  <c r="R131" i="11"/>
  <c r="P131" i="11"/>
  <c r="BK131" i="11"/>
  <c r="J131" i="11"/>
  <c r="BE131" i="11"/>
  <c r="BI130" i="11"/>
  <c r="BH130" i="11"/>
  <c r="BG130" i="11"/>
  <c r="BF130" i="11"/>
  <c r="T130" i="11"/>
  <c r="R130" i="11"/>
  <c r="P130" i="11"/>
  <c r="BK130" i="11"/>
  <c r="J130" i="11"/>
  <c r="BE130" i="11" s="1"/>
  <c r="BI129" i="11"/>
  <c r="BH129" i="11"/>
  <c r="BG129" i="11"/>
  <c r="BF129" i="11"/>
  <c r="T129" i="11"/>
  <c r="R129" i="11"/>
  <c r="P129" i="11"/>
  <c r="BK129" i="11"/>
  <c r="J129" i="11"/>
  <c r="BE129" i="11"/>
  <c r="BI128" i="11"/>
  <c r="BH128" i="11"/>
  <c r="BG128" i="11"/>
  <c r="BF128" i="11"/>
  <c r="T128" i="11"/>
  <c r="R128" i="11"/>
  <c r="P128" i="11"/>
  <c r="BK128" i="11"/>
  <c r="J128" i="11"/>
  <c r="BE128" i="11"/>
  <c r="BI127" i="11"/>
  <c r="BH127" i="11"/>
  <c r="BG127" i="11"/>
  <c r="BF127" i="11"/>
  <c r="T127" i="11"/>
  <c r="R127" i="11"/>
  <c r="P127" i="11"/>
  <c r="BK127" i="11"/>
  <c r="J127" i="11"/>
  <c r="BE127" i="11"/>
  <c r="BI126" i="11"/>
  <c r="BH126" i="11"/>
  <c r="F38" i="11" s="1"/>
  <c r="BC107" i="1" s="1"/>
  <c r="BG126" i="11"/>
  <c r="BF126" i="11"/>
  <c r="T126" i="11"/>
  <c r="R126" i="11"/>
  <c r="P126" i="11"/>
  <c r="P125" i="11"/>
  <c r="P124" i="11" s="1"/>
  <c r="P123" i="11" s="1"/>
  <c r="AU107" i="1" s="1"/>
  <c r="BK126" i="11"/>
  <c r="BK125" i="11" s="1"/>
  <c r="J126" i="11"/>
  <c r="BE126" i="11"/>
  <c r="J119" i="11"/>
  <c r="F119" i="11"/>
  <c r="F117" i="11"/>
  <c r="E115" i="11"/>
  <c r="J93" i="11"/>
  <c r="F93" i="11"/>
  <c r="F91" i="11"/>
  <c r="E89" i="11"/>
  <c r="J26" i="11"/>
  <c r="E26" i="11"/>
  <c r="J120" i="11"/>
  <c r="J94" i="11"/>
  <c r="J25" i="11"/>
  <c r="J20" i="11"/>
  <c r="E20" i="11"/>
  <c r="F120" i="11"/>
  <c r="F94" i="11"/>
  <c r="J19" i="11"/>
  <c r="J14" i="11"/>
  <c r="J91" i="11" s="1"/>
  <c r="J117" i="11"/>
  <c r="E7" i="11"/>
  <c r="J39" i="10"/>
  <c r="J38" i="10"/>
  <c r="AY106" i="1" s="1"/>
  <c r="J37" i="10"/>
  <c r="AX106" i="1" s="1"/>
  <c r="BI174" i="10"/>
  <c r="BH174" i="10"/>
  <c r="BG174" i="10"/>
  <c r="BF174" i="10"/>
  <c r="T174" i="10"/>
  <c r="R174" i="10"/>
  <c r="R171" i="10" s="1"/>
  <c r="P174" i="10"/>
  <c r="BK174" i="10"/>
  <c r="J174" i="10"/>
  <c r="BE174" i="10" s="1"/>
  <c r="BI173" i="10"/>
  <c r="BH173" i="10"/>
  <c r="BG173" i="10"/>
  <c r="BF173" i="10"/>
  <c r="T173" i="10"/>
  <c r="R173" i="10"/>
  <c r="P173" i="10"/>
  <c r="BK173" i="10"/>
  <c r="J173" i="10"/>
  <c r="BE173" i="10"/>
  <c r="BI172" i="10"/>
  <c r="BH172" i="10"/>
  <c r="BG172" i="10"/>
  <c r="BF172" i="10"/>
  <c r="T172" i="10"/>
  <c r="R172" i="10"/>
  <c r="P172" i="10"/>
  <c r="P171" i="10"/>
  <c r="BK172" i="10"/>
  <c r="BK171" i="10" s="1"/>
  <c r="J171" i="10"/>
  <c r="J102" i="10" s="1"/>
  <c r="J172" i="10"/>
  <c r="BE172" i="10"/>
  <c r="BI170" i="10"/>
  <c r="BH170" i="10"/>
  <c r="BG170" i="10"/>
  <c r="BF170" i="10"/>
  <c r="T170" i="10"/>
  <c r="T168" i="10" s="1"/>
  <c r="R170" i="10"/>
  <c r="P170" i="10"/>
  <c r="BK170" i="10"/>
  <c r="J170" i="10"/>
  <c r="BE170" i="10"/>
  <c r="BI169" i="10"/>
  <c r="BH169" i="10"/>
  <c r="BG169" i="10"/>
  <c r="BF169" i="10"/>
  <c r="T169" i="10"/>
  <c r="R169" i="10"/>
  <c r="R168" i="10"/>
  <c r="P169" i="10"/>
  <c r="P168" i="10" s="1"/>
  <c r="BK169" i="10"/>
  <c r="BK168" i="10" s="1"/>
  <c r="J168" i="10" s="1"/>
  <c r="J101" i="10" s="1"/>
  <c r="J169" i="10"/>
  <c r="BE169" i="10"/>
  <c r="BI167" i="10"/>
  <c r="BH167" i="10"/>
  <c r="BG167" i="10"/>
  <c r="BF167" i="10"/>
  <c r="T167" i="10"/>
  <c r="R167" i="10"/>
  <c r="P167" i="10"/>
  <c r="BK167" i="10"/>
  <c r="J167" i="10"/>
  <c r="BE167" i="10" s="1"/>
  <c r="BI166" i="10"/>
  <c r="BH166" i="10"/>
  <c r="BG166" i="10"/>
  <c r="BF166" i="10"/>
  <c r="T166" i="10"/>
  <c r="R166" i="10"/>
  <c r="P166" i="10"/>
  <c r="BK166" i="10"/>
  <c r="J166" i="10"/>
  <c r="BE166" i="10" s="1"/>
  <c r="BI165" i="10"/>
  <c r="BH165" i="10"/>
  <c r="BG165" i="10"/>
  <c r="BF165" i="10"/>
  <c r="T165" i="10"/>
  <c r="R165" i="10"/>
  <c r="P165" i="10"/>
  <c r="BK165" i="10"/>
  <c r="J165" i="10"/>
  <c r="BE165" i="10"/>
  <c r="BI164" i="10"/>
  <c r="BH164" i="10"/>
  <c r="BG164" i="10"/>
  <c r="BF164" i="10"/>
  <c r="T164" i="10"/>
  <c r="R164" i="10"/>
  <c r="P164" i="10"/>
  <c r="BK164" i="10"/>
  <c r="J164" i="10"/>
  <c r="BE164" i="10"/>
  <c r="BI163" i="10"/>
  <c r="BH163" i="10"/>
  <c r="BG163" i="10"/>
  <c r="BF163" i="10"/>
  <c r="T163" i="10"/>
  <c r="R163" i="10"/>
  <c r="P163" i="10"/>
  <c r="BK163" i="10"/>
  <c r="J163" i="10"/>
  <c r="BE163" i="10" s="1"/>
  <c r="BI162" i="10"/>
  <c r="BH162" i="10"/>
  <c r="BG162" i="10"/>
  <c r="BF162" i="10"/>
  <c r="T162" i="10"/>
  <c r="R162" i="10"/>
  <c r="P162" i="10"/>
  <c r="BK162" i="10"/>
  <c r="J162" i="10"/>
  <c r="BE162" i="10" s="1"/>
  <c r="BI161" i="10"/>
  <c r="BH161" i="10"/>
  <c r="BG161" i="10"/>
  <c r="BF161" i="10"/>
  <c r="T161" i="10"/>
  <c r="R161" i="10"/>
  <c r="P161" i="10"/>
  <c r="BK161" i="10"/>
  <c r="J161" i="10"/>
  <c r="BE161" i="10"/>
  <c r="BI160" i="10"/>
  <c r="BH160" i="10"/>
  <c r="BG160" i="10"/>
  <c r="BF160" i="10"/>
  <c r="T160" i="10"/>
  <c r="R160" i="10"/>
  <c r="P160" i="10"/>
  <c r="BK160" i="10"/>
  <c r="J160" i="10"/>
  <c r="BE160" i="10"/>
  <c r="BI159" i="10"/>
  <c r="BH159" i="10"/>
  <c r="BG159" i="10"/>
  <c r="BF159" i="10"/>
  <c r="T159" i="10"/>
  <c r="R159" i="10"/>
  <c r="P159" i="10"/>
  <c r="BK159" i="10"/>
  <c r="J159" i="10"/>
  <c r="BE159" i="10" s="1"/>
  <c r="BI158" i="10"/>
  <c r="BH158" i="10"/>
  <c r="BG158" i="10"/>
  <c r="BF158" i="10"/>
  <c r="T158" i="10"/>
  <c r="R158" i="10"/>
  <c r="P158" i="10"/>
  <c r="BK158" i="10"/>
  <c r="J158" i="10"/>
  <c r="BE158" i="10" s="1"/>
  <c r="BI157" i="10"/>
  <c r="BH157" i="10"/>
  <c r="BG157" i="10"/>
  <c r="BF157" i="10"/>
  <c r="T157" i="10"/>
  <c r="R157" i="10"/>
  <c r="P157" i="10"/>
  <c r="BK157" i="10"/>
  <c r="J157" i="10"/>
  <c r="BE157" i="10"/>
  <c r="BI156" i="10"/>
  <c r="BH156" i="10"/>
  <c r="BG156" i="10"/>
  <c r="BF156" i="10"/>
  <c r="T156" i="10"/>
  <c r="R156" i="10"/>
  <c r="P156" i="10"/>
  <c r="BK156" i="10"/>
  <c r="J156" i="10"/>
  <c r="BE156" i="10" s="1"/>
  <c r="BI155" i="10"/>
  <c r="BH155" i="10"/>
  <c r="BG155" i="10"/>
  <c r="BF155" i="10"/>
  <c r="T155" i="10"/>
  <c r="R155" i="10"/>
  <c r="P155" i="10"/>
  <c r="BK155" i="10"/>
  <c r="J155" i="10"/>
  <c r="BE155" i="10" s="1"/>
  <c r="BI154" i="10"/>
  <c r="BH154" i="10"/>
  <c r="BG154" i="10"/>
  <c r="BF154" i="10"/>
  <c r="T154" i="10"/>
  <c r="R154" i="10"/>
  <c r="P154" i="10"/>
  <c r="BK154" i="10"/>
  <c r="J154" i="10"/>
  <c r="BE154" i="10" s="1"/>
  <c r="BI153" i="10"/>
  <c r="BH153" i="10"/>
  <c r="BG153" i="10"/>
  <c r="BF153" i="10"/>
  <c r="T153" i="10"/>
  <c r="R153" i="10"/>
  <c r="P153" i="10"/>
  <c r="BK153" i="10"/>
  <c r="J153" i="10"/>
  <c r="BE153" i="10"/>
  <c r="BI152" i="10"/>
  <c r="BH152" i="10"/>
  <c r="BG152" i="10"/>
  <c r="BF152" i="10"/>
  <c r="T152" i="10"/>
  <c r="R152" i="10"/>
  <c r="P152" i="10"/>
  <c r="BK152" i="10"/>
  <c r="J152" i="10"/>
  <c r="BE152" i="10"/>
  <c r="BI151" i="10"/>
  <c r="BH151" i="10"/>
  <c r="BG151" i="10"/>
  <c r="BF151" i="10"/>
  <c r="T151" i="10"/>
  <c r="R151" i="10"/>
  <c r="P151" i="10"/>
  <c r="BK151" i="10"/>
  <c r="J151" i="10"/>
  <c r="BE151" i="10" s="1"/>
  <c r="BI150" i="10"/>
  <c r="BH150" i="10"/>
  <c r="BG150" i="10"/>
  <c r="BF150" i="10"/>
  <c r="T150" i="10"/>
  <c r="R150" i="10"/>
  <c r="P150" i="10"/>
  <c r="BK150" i="10"/>
  <c r="J150" i="10"/>
  <c r="BE150" i="10" s="1"/>
  <c r="BI149" i="10"/>
  <c r="BH149" i="10"/>
  <c r="BG149" i="10"/>
  <c r="BF149" i="10"/>
  <c r="T149" i="10"/>
  <c r="R149" i="10"/>
  <c r="P149" i="10"/>
  <c r="BK149" i="10"/>
  <c r="J149" i="10"/>
  <c r="BE149" i="10"/>
  <c r="BI148" i="10"/>
  <c r="BH148" i="10"/>
  <c r="BG148" i="10"/>
  <c r="BF148" i="10"/>
  <c r="T148" i="10"/>
  <c r="R148" i="10"/>
  <c r="P148" i="10"/>
  <c r="BK148" i="10"/>
  <c r="J148" i="10"/>
  <c r="BE148" i="10"/>
  <c r="BI147" i="10"/>
  <c r="BH147" i="10"/>
  <c r="BG147" i="10"/>
  <c r="BF147" i="10"/>
  <c r="T147" i="10"/>
  <c r="R147" i="10"/>
  <c r="P147" i="10"/>
  <c r="BK147" i="10"/>
  <c r="J147" i="10"/>
  <c r="BE147" i="10" s="1"/>
  <c r="BI146" i="10"/>
  <c r="BH146" i="10"/>
  <c r="BG146" i="10"/>
  <c r="BF146" i="10"/>
  <c r="T146" i="10"/>
  <c r="R146" i="10"/>
  <c r="P146" i="10"/>
  <c r="BK146" i="10"/>
  <c r="J146" i="10"/>
  <c r="BE146" i="10" s="1"/>
  <c r="BI145" i="10"/>
  <c r="BH145" i="10"/>
  <c r="BG145" i="10"/>
  <c r="BF145" i="10"/>
  <c r="T145" i="10"/>
  <c r="R145" i="10"/>
  <c r="P145" i="10"/>
  <c r="BK145" i="10"/>
  <c r="J145" i="10"/>
  <c r="BE145" i="10"/>
  <c r="BI144" i="10"/>
  <c r="BH144" i="10"/>
  <c r="BG144" i="10"/>
  <c r="BF144" i="10"/>
  <c r="T144" i="10"/>
  <c r="R144" i="10"/>
  <c r="P144" i="10"/>
  <c r="BK144" i="10"/>
  <c r="J144" i="10"/>
  <c r="BE144" i="10"/>
  <c r="BI143" i="10"/>
  <c r="BH143" i="10"/>
  <c r="BG143" i="10"/>
  <c r="BF143" i="10"/>
  <c r="T143" i="10"/>
  <c r="R143" i="10"/>
  <c r="P143" i="10"/>
  <c r="BK143" i="10"/>
  <c r="J143" i="10"/>
  <c r="BE143" i="10"/>
  <c r="BI142" i="10"/>
  <c r="BH142" i="10"/>
  <c r="BG142" i="10"/>
  <c r="BF142" i="10"/>
  <c r="T142" i="10"/>
  <c r="R142" i="10"/>
  <c r="P142" i="10"/>
  <c r="BK142" i="10"/>
  <c r="J142" i="10"/>
  <c r="BE142" i="10"/>
  <c r="BI141" i="10"/>
  <c r="BH141" i="10"/>
  <c r="BG141" i="10"/>
  <c r="BF141" i="10"/>
  <c r="T141" i="10"/>
  <c r="R141" i="10"/>
  <c r="P141" i="10"/>
  <c r="BK141" i="10"/>
  <c r="J141" i="10"/>
  <c r="BE141" i="10" s="1"/>
  <c r="BI140" i="10"/>
  <c r="BH140" i="10"/>
  <c r="BG140" i="10"/>
  <c r="BF140" i="10"/>
  <c r="T140" i="10"/>
  <c r="R140" i="10"/>
  <c r="P140" i="10"/>
  <c r="BK140" i="10"/>
  <c r="J140" i="10"/>
  <c r="BE140" i="10"/>
  <c r="BI139" i="10"/>
  <c r="BH139" i="10"/>
  <c r="BG139" i="10"/>
  <c r="BF139" i="10"/>
  <c r="T139" i="10"/>
  <c r="R139" i="10"/>
  <c r="P139" i="10"/>
  <c r="BK139" i="10"/>
  <c r="J139" i="10"/>
  <c r="BE139" i="10" s="1"/>
  <c r="BI138" i="10"/>
  <c r="BH138" i="10"/>
  <c r="BG138" i="10"/>
  <c r="BF138" i="10"/>
  <c r="T138" i="10"/>
  <c r="R138" i="10"/>
  <c r="P138" i="10"/>
  <c r="BK138" i="10"/>
  <c r="J138" i="10"/>
  <c r="BE138" i="10"/>
  <c r="BI137" i="10"/>
  <c r="BH137" i="10"/>
  <c r="BG137" i="10"/>
  <c r="BF137" i="10"/>
  <c r="T137" i="10"/>
  <c r="R137" i="10"/>
  <c r="P137" i="10"/>
  <c r="BK137" i="10"/>
  <c r="J137" i="10"/>
  <c r="BE137" i="10" s="1"/>
  <c r="BI136" i="10"/>
  <c r="BH136" i="10"/>
  <c r="BG136" i="10"/>
  <c r="BF136" i="10"/>
  <c r="T136" i="10"/>
  <c r="R136" i="10"/>
  <c r="P136" i="10"/>
  <c r="BK136" i="10"/>
  <c r="J136" i="10"/>
  <c r="BE136" i="10"/>
  <c r="BI135" i="10"/>
  <c r="BH135" i="10"/>
  <c r="BG135" i="10"/>
  <c r="BF135" i="10"/>
  <c r="T135" i="10"/>
  <c r="R135" i="10"/>
  <c r="P135" i="10"/>
  <c r="BK135" i="10"/>
  <c r="J135" i="10"/>
  <c r="BE135" i="10"/>
  <c r="BI134" i="10"/>
  <c r="BH134" i="10"/>
  <c r="BG134" i="10"/>
  <c r="BF134" i="10"/>
  <c r="T134" i="10"/>
  <c r="R134" i="10"/>
  <c r="R126" i="10" s="1"/>
  <c r="R125" i="10" s="1"/>
  <c r="R124" i="10" s="1"/>
  <c r="P134" i="10"/>
  <c r="BK134" i="10"/>
  <c r="J134" i="10"/>
  <c r="BE134" i="10"/>
  <c r="BI133" i="10"/>
  <c r="BH133" i="10"/>
  <c r="BG133" i="10"/>
  <c r="BF133" i="10"/>
  <c r="T133" i="10"/>
  <c r="R133" i="10"/>
  <c r="P133" i="10"/>
  <c r="BK133" i="10"/>
  <c r="J133" i="10"/>
  <c r="BE133" i="10" s="1"/>
  <c r="BI132" i="10"/>
  <c r="BH132" i="10"/>
  <c r="BG132" i="10"/>
  <c r="BF132" i="10"/>
  <c r="T132" i="10"/>
  <c r="R132" i="10"/>
  <c r="P132" i="10"/>
  <c r="BK132" i="10"/>
  <c r="J132" i="10"/>
  <c r="BE132" i="10"/>
  <c r="BI131" i="10"/>
  <c r="BH131" i="10"/>
  <c r="BG131" i="10"/>
  <c r="BF131" i="10"/>
  <c r="T131" i="10"/>
  <c r="R131" i="10"/>
  <c r="P131" i="10"/>
  <c r="BK131" i="10"/>
  <c r="J131" i="10"/>
  <c r="BE131" i="10" s="1"/>
  <c r="BI130" i="10"/>
  <c r="BH130" i="10"/>
  <c r="BG130" i="10"/>
  <c r="BF130" i="10"/>
  <c r="T130" i="10"/>
  <c r="R130" i="10"/>
  <c r="P130" i="10"/>
  <c r="P126" i="10" s="1"/>
  <c r="P125" i="10" s="1"/>
  <c r="P124" i="10" s="1"/>
  <c r="AU106" i="1" s="1"/>
  <c r="BK130" i="10"/>
  <c r="J130" i="10"/>
  <c r="BE130" i="10"/>
  <c r="BI129" i="10"/>
  <c r="BH129" i="10"/>
  <c r="BG129" i="10"/>
  <c r="BF129" i="10"/>
  <c r="T129" i="10"/>
  <c r="T126" i="10" s="1"/>
  <c r="T125" i="10" s="1"/>
  <c r="R129" i="10"/>
  <c r="P129" i="10"/>
  <c r="BK129" i="10"/>
  <c r="J129" i="10"/>
  <c r="BE129" i="10" s="1"/>
  <c r="BI128" i="10"/>
  <c r="BH128" i="10"/>
  <c r="BG128" i="10"/>
  <c r="BF128" i="10"/>
  <c r="T128" i="10"/>
  <c r="R128" i="10"/>
  <c r="P128" i="10"/>
  <c r="BK128" i="10"/>
  <c r="J128" i="10"/>
  <c r="BE128" i="10"/>
  <c r="BI127" i="10"/>
  <c r="BH127" i="10"/>
  <c r="BG127" i="10"/>
  <c r="BF127" i="10"/>
  <c r="T127" i="10"/>
  <c r="R127" i="10"/>
  <c r="P127" i="10"/>
  <c r="BK127" i="10"/>
  <c r="J127" i="10"/>
  <c r="BE127" i="10"/>
  <c r="J120" i="10"/>
  <c r="F120" i="10"/>
  <c r="F118" i="10"/>
  <c r="E116" i="10"/>
  <c r="J93" i="10"/>
  <c r="F93" i="10"/>
  <c r="F91" i="10"/>
  <c r="E89" i="10"/>
  <c r="J26" i="10"/>
  <c r="E26" i="10"/>
  <c r="J94" i="10" s="1"/>
  <c r="J121" i="10"/>
  <c r="J25" i="10"/>
  <c r="J20" i="10"/>
  <c r="E20" i="10"/>
  <c r="F121" i="10" s="1"/>
  <c r="J19" i="10"/>
  <c r="J14" i="10"/>
  <c r="J91" i="10" s="1"/>
  <c r="J118" i="10"/>
  <c r="E7" i="10"/>
  <c r="J41" i="9"/>
  <c r="J40" i="9"/>
  <c r="AY105" i="1" s="1"/>
  <c r="J39" i="9"/>
  <c r="AX105" i="1" s="1"/>
  <c r="BI179" i="9"/>
  <c r="BH179" i="9"/>
  <c r="BG179" i="9"/>
  <c r="BF179" i="9"/>
  <c r="T179" i="9"/>
  <c r="R179" i="9"/>
  <c r="R176" i="9" s="1"/>
  <c r="P179" i="9"/>
  <c r="BK179" i="9"/>
  <c r="J179" i="9"/>
  <c r="BE179" i="9" s="1"/>
  <c r="BI178" i="9"/>
  <c r="BH178" i="9"/>
  <c r="BG178" i="9"/>
  <c r="BF178" i="9"/>
  <c r="T178" i="9"/>
  <c r="R178" i="9"/>
  <c r="P178" i="9"/>
  <c r="BK178" i="9"/>
  <c r="J178" i="9"/>
  <c r="BE178" i="9"/>
  <c r="BI177" i="9"/>
  <c r="BH177" i="9"/>
  <c r="BG177" i="9"/>
  <c r="BF177" i="9"/>
  <c r="T177" i="9"/>
  <c r="R177" i="9"/>
  <c r="P177" i="9"/>
  <c r="P176" i="9" s="1"/>
  <c r="BK177" i="9"/>
  <c r="BK176" i="9" s="1"/>
  <c r="J176" i="9" s="1"/>
  <c r="J106" i="9" s="1"/>
  <c r="J177" i="9"/>
  <c r="BE177" i="9" s="1"/>
  <c r="BI175" i="9"/>
  <c r="BH175" i="9"/>
  <c r="BG175" i="9"/>
  <c r="BF175" i="9"/>
  <c r="T175" i="9"/>
  <c r="T173" i="9" s="1"/>
  <c r="R175" i="9"/>
  <c r="P175" i="9"/>
  <c r="BK175" i="9"/>
  <c r="J175" i="9"/>
  <c r="BE175" i="9"/>
  <c r="BI174" i="9"/>
  <c r="BH174" i="9"/>
  <c r="BG174" i="9"/>
  <c r="F39" i="9" s="1"/>
  <c r="BB105" i="1" s="1"/>
  <c r="BF174" i="9"/>
  <c r="T174" i="9"/>
  <c r="R174" i="9"/>
  <c r="R173" i="9" s="1"/>
  <c r="P174" i="9"/>
  <c r="P173" i="9" s="1"/>
  <c r="BK174" i="9"/>
  <c r="BK173" i="9" s="1"/>
  <c r="J173" i="9" s="1"/>
  <c r="J174" i="9"/>
  <c r="BE174" i="9"/>
  <c r="J105" i="9"/>
  <c r="BI172" i="9"/>
  <c r="BH172" i="9"/>
  <c r="BG172" i="9"/>
  <c r="BF172" i="9"/>
  <c r="T172" i="9"/>
  <c r="R172" i="9"/>
  <c r="P172" i="9"/>
  <c r="BK172" i="9"/>
  <c r="J172" i="9"/>
  <c r="BE172" i="9" s="1"/>
  <c r="BI171" i="9"/>
  <c r="BH171" i="9"/>
  <c r="BG171" i="9"/>
  <c r="BF171" i="9"/>
  <c r="T171" i="9"/>
  <c r="R171" i="9"/>
  <c r="P171" i="9"/>
  <c r="BK171" i="9"/>
  <c r="J171" i="9"/>
  <c r="BE171" i="9" s="1"/>
  <c r="BI170" i="9"/>
  <c r="BH170" i="9"/>
  <c r="BG170" i="9"/>
  <c r="BF170" i="9"/>
  <c r="T170" i="9"/>
  <c r="R170" i="9"/>
  <c r="P170" i="9"/>
  <c r="BK170" i="9"/>
  <c r="J170" i="9"/>
  <c r="BE170" i="9"/>
  <c r="BI169" i="9"/>
  <c r="BH169" i="9"/>
  <c r="BG169" i="9"/>
  <c r="BF169" i="9"/>
  <c r="T169" i="9"/>
  <c r="R169" i="9"/>
  <c r="P169" i="9"/>
  <c r="BK169" i="9"/>
  <c r="J169" i="9"/>
  <c r="BE169" i="9"/>
  <c r="BI168" i="9"/>
  <c r="BH168" i="9"/>
  <c r="BG168" i="9"/>
  <c r="BF168" i="9"/>
  <c r="T168" i="9"/>
  <c r="R168" i="9"/>
  <c r="P168" i="9"/>
  <c r="BK168" i="9"/>
  <c r="J168" i="9"/>
  <c r="BE168" i="9" s="1"/>
  <c r="BI167" i="9"/>
  <c r="BH167" i="9"/>
  <c r="BG167" i="9"/>
  <c r="BF167" i="9"/>
  <c r="T167" i="9"/>
  <c r="R167" i="9"/>
  <c r="P167" i="9"/>
  <c r="BK167" i="9"/>
  <c r="J167" i="9"/>
  <c r="BE167" i="9" s="1"/>
  <c r="BI166" i="9"/>
  <c r="BH166" i="9"/>
  <c r="BG166" i="9"/>
  <c r="BF166" i="9"/>
  <c r="T166" i="9"/>
  <c r="R166" i="9"/>
  <c r="P166" i="9"/>
  <c r="BK166" i="9"/>
  <c r="J166" i="9"/>
  <c r="BE166" i="9"/>
  <c r="BI165" i="9"/>
  <c r="BH165" i="9"/>
  <c r="BG165" i="9"/>
  <c r="BF165" i="9"/>
  <c r="T165" i="9"/>
  <c r="R165" i="9"/>
  <c r="P165" i="9"/>
  <c r="BK165" i="9"/>
  <c r="J165" i="9"/>
  <c r="BE165" i="9"/>
  <c r="BI164" i="9"/>
  <c r="BH164" i="9"/>
  <c r="BG164" i="9"/>
  <c r="BF164" i="9"/>
  <c r="T164" i="9"/>
  <c r="R164" i="9"/>
  <c r="P164" i="9"/>
  <c r="BK164" i="9"/>
  <c r="J164" i="9"/>
  <c r="BE164" i="9" s="1"/>
  <c r="BI163" i="9"/>
  <c r="BH163" i="9"/>
  <c r="BG163" i="9"/>
  <c r="BF163" i="9"/>
  <c r="T163" i="9"/>
  <c r="R163" i="9"/>
  <c r="P163" i="9"/>
  <c r="BK163" i="9"/>
  <c r="J163" i="9"/>
  <c r="BE163" i="9" s="1"/>
  <c r="BI162" i="9"/>
  <c r="BH162" i="9"/>
  <c r="BG162" i="9"/>
  <c r="BF162" i="9"/>
  <c r="T162" i="9"/>
  <c r="R162" i="9"/>
  <c r="P162" i="9"/>
  <c r="BK162" i="9"/>
  <c r="J162" i="9"/>
  <c r="BE162" i="9"/>
  <c r="BI161" i="9"/>
  <c r="BH161" i="9"/>
  <c r="BG161" i="9"/>
  <c r="BF161" i="9"/>
  <c r="T161" i="9"/>
  <c r="R161" i="9"/>
  <c r="P161" i="9"/>
  <c r="BK161" i="9"/>
  <c r="J161" i="9"/>
  <c r="BE161" i="9"/>
  <c r="BI160" i="9"/>
  <c r="BH160" i="9"/>
  <c r="BG160" i="9"/>
  <c r="BF160" i="9"/>
  <c r="T160" i="9"/>
  <c r="R160" i="9"/>
  <c r="P160" i="9"/>
  <c r="BK160" i="9"/>
  <c r="J160" i="9"/>
  <c r="BE160" i="9" s="1"/>
  <c r="BI159" i="9"/>
  <c r="BH159" i="9"/>
  <c r="BG159" i="9"/>
  <c r="BF159" i="9"/>
  <c r="T159" i="9"/>
  <c r="R159" i="9"/>
  <c r="P159" i="9"/>
  <c r="P156" i="9" s="1"/>
  <c r="BK159" i="9"/>
  <c r="J159" i="9"/>
  <c r="BE159" i="9" s="1"/>
  <c r="BI158" i="9"/>
  <c r="BH158" i="9"/>
  <c r="BG158" i="9"/>
  <c r="BF158" i="9"/>
  <c r="T158" i="9"/>
  <c r="R158" i="9"/>
  <c r="P158" i="9"/>
  <c r="BK158" i="9"/>
  <c r="J158" i="9"/>
  <c r="BE158" i="9"/>
  <c r="BI157" i="9"/>
  <c r="BH157" i="9"/>
  <c r="BG157" i="9"/>
  <c r="BF157" i="9"/>
  <c r="T157" i="9"/>
  <c r="R157" i="9"/>
  <c r="P157" i="9"/>
  <c r="BK157" i="9"/>
  <c r="J157" i="9"/>
  <c r="BE157" i="9" s="1"/>
  <c r="BI155" i="9"/>
  <c r="BH155" i="9"/>
  <c r="BG155" i="9"/>
  <c r="BF155" i="9"/>
  <c r="T155" i="9"/>
  <c r="R155" i="9"/>
  <c r="P155" i="9"/>
  <c r="BK155" i="9"/>
  <c r="J155" i="9"/>
  <c r="BE155" i="9" s="1"/>
  <c r="BI154" i="9"/>
  <c r="BH154" i="9"/>
  <c r="BG154" i="9"/>
  <c r="BF154" i="9"/>
  <c r="T154" i="9"/>
  <c r="R154" i="9"/>
  <c r="P154" i="9"/>
  <c r="BK154" i="9"/>
  <c r="J154" i="9"/>
  <c r="BE154" i="9" s="1"/>
  <c r="BI153" i="9"/>
  <c r="BH153" i="9"/>
  <c r="BG153" i="9"/>
  <c r="BF153" i="9"/>
  <c r="T153" i="9"/>
  <c r="R153" i="9"/>
  <c r="P153" i="9"/>
  <c r="BK153" i="9"/>
  <c r="J153" i="9"/>
  <c r="BE153" i="9" s="1"/>
  <c r="BI152" i="9"/>
  <c r="BH152" i="9"/>
  <c r="BG152" i="9"/>
  <c r="BF152" i="9"/>
  <c r="T152" i="9"/>
  <c r="R152" i="9"/>
  <c r="P152" i="9"/>
  <c r="BK152" i="9"/>
  <c r="J152" i="9"/>
  <c r="BE152" i="9"/>
  <c r="BI151" i="9"/>
  <c r="BH151" i="9"/>
  <c r="BG151" i="9"/>
  <c r="BF151" i="9"/>
  <c r="T151" i="9"/>
  <c r="R151" i="9"/>
  <c r="P151" i="9"/>
  <c r="BK151" i="9"/>
  <c r="J151" i="9"/>
  <c r="BE151" i="9" s="1"/>
  <c r="BI150" i="9"/>
  <c r="BH150" i="9"/>
  <c r="BG150" i="9"/>
  <c r="BF150" i="9"/>
  <c r="T150" i="9"/>
  <c r="R150" i="9"/>
  <c r="P150" i="9"/>
  <c r="BK150" i="9"/>
  <c r="J150" i="9"/>
  <c r="BE150" i="9" s="1"/>
  <c r="BI149" i="9"/>
  <c r="BH149" i="9"/>
  <c r="BG149" i="9"/>
  <c r="BF149" i="9"/>
  <c r="T149" i="9"/>
  <c r="R149" i="9"/>
  <c r="P149" i="9"/>
  <c r="BK149" i="9"/>
  <c r="J149" i="9"/>
  <c r="BE149" i="9" s="1"/>
  <c r="BI148" i="9"/>
  <c r="BH148" i="9"/>
  <c r="BG148" i="9"/>
  <c r="BF148" i="9"/>
  <c r="T148" i="9"/>
  <c r="R148" i="9"/>
  <c r="P148" i="9"/>
  <c r="BK148" i="9"/>
  <c r="J148" i="9"/>
  <c r="BE148" i="9"/>
  <c r="BI147" i="9"/>
  <c r="BH147" i="9"/>
  <c r="BG147" i="9"/>
  <c r="BF147" i="9"/>
  <c r="T147" i="9"/>
  <c r="R147" i="9"/>
  <c r="P147" i="9"/>
  <c r="BK147" i="9"/>
  <c r="J147" i="9"/>
  <c r="BE147" i="9" s="1"/>
  <c r="BI146" i="9"/>
  <c r="BH146" i="9"/>
  <c r="BG146" i="9"/>
  <c r="BF146" i="9"/>
  <c r="T146" i="9"/>
  <c r="R146" i="9"/>
  <c r="P146" i="9"/>
  <c r="BK146" i="9"/>
  <c r="BK133" i="9" s="1"/>
  <c r="J146" i="9"/>
  <c r="BE146" i="9" s="1"/>
  <c r="BI145" i="9"/>
  <c r="BH145" i="9"/>
  <c r="BG145" i="9"/>
  <c r="BF145" i="9"/>
  <c r="T145" i="9"/>
  <c r="R145" i="9"/>
  <c r="P145" i="9"/>
  <c r="BK145" i="9"/>
  <c r="J145" i="9"/>
  <c r="BE145" i="9" s="1"/>
  <c r="BI144" i="9"/>
  <c r="BH144" i="9"/>
  <c r="BG144" i="9"/>
  <c r="BF144" i="9"/>
  <c r="T144" i="9"/>
  <c r="R144" i="9"/>
  <c r="P144" i="9"/>
  <c r="BK144" i="9"/>
  <c r="J144" i="9"/>
  <c r="BE144" i="9"/>
  <c r="BI143" i="9"/>
  <c r="BH143" i="9"/>
  <c r="BG143" i="9"/>
  <c r="BF143" i="9"/>
  <c r="T143" i="9"/>
  <c r="R143" i="9"/>
  <c r="P143" i="9"/>
  <c r="BK143" i="9"/>
  <c r="J143" i="9"/>
  <c r="BE143" i="9" s="1"/>
  <c r="BI142" i="9"/>
  <c r="BH142" i="9"/>
  <c r="BG142" i="9"/>
  <c r="BF142" i="9"/>
  <c r="T142" i="9"/>
  <c r="R142" i="9"/>
  <c r="P142" i="9"/>
  <c r="BK142" i="9"/>
  <c r="J142" i="9"/>
  <c r="BE142" i="9" s="1"/>
  <c r="BI141" i="9"/>
  <c r="BH141" i="9"/>
  <c r="BG141" i="9"/>
  <c r="BF141" i="9"/>
  <c r="T141" i="9"/>
  <c r="R141" i="9"/>
  <c r="P141" i="9"/>
  <c r="BK141" i="9"/>
  <c r="J141" i="9"/>
  <c r="BE141" i="9" s="1"/>
  <c r="BI140" i="9"/>
  <c r="BH140" i="9"/>
  <c r="BG140" i="9"/>
  <c r="BF140" i="9"/>
  <c r="T140" i="9"/>
  <c r="R140" i="9"/>
  <c r="P140" i="9"/>
  <c r="BK140" i="9"/>
  <c r="J140" i="9"/>
  <c r="BE140" i="9"/>
  <c r="BI139" i="9"/>
  <c r="BH139" i="9"/>
  <c r="BG139" i="9"/>
  <c r="BF139" i="9"/>
  <c r="T139" i="9"/>
  <c r="R139" i="9"/>
  <c r="P139" i="9"/>
  <c r="BK139" i="9"/>
  <c r="J139" i="9"/>
  <c r="BE139" i="9" s="1"/>
  <c r="BI138" i="9"/>
  <c r="BH138" i="9"/>
  <c r="BG138" i="9"/>
  <c r="BF138" i="9"/>
  <c r="T138" i="9"/>
  <c r="R138" i="9"/>
  <c r="P138" i="9"/>
  <c r="BK138" i="9"/>
  <c r="J138" i="9"/>
  <c r="BE138" i="9" s="1"/>
  <c r="BI137" i="9"/>
  <c r="BH137" i="9"/>
  <c r="BG137" i="9"/>
  <c r="BF137" i="9"/>
  <c r="T137" i="9"/>
  <c r="R137" i="9"/>
  <c r="P137" i="9"/>
  <c r="BK137" i="9"/>
  <c r="J137" i="9"/>
  <c r="BE137" i="9" s="1"/>
  <c r="BI136" i="9"/>
  <c r="BH136" i="9"/>
  <c r="BG136" i="9"/>
  <c r="BF136" i="9"/>
  <c r="T136" i="9"/>
  <c r="R136" i="9"/>
  <c r="P136" i="9"/>
  <c r="BK136" i="9"/>
  <c r="J136" i="9"/>
  <c r="BE136" i="9"/>
  <c r="BI135" i="9"/>
  <c r="BH135" i="9"/>
  <c r="BG135" i="9"/>
  <c r="BF135" i="9"/>
  <c r="T135" i="9"/>
  <c r="R135" i="9"/>
  <c r="P135" i="9"/>
  <c r="BK135" i="9"/>
  <c r="J135" i="9"/>
  <c r="BE135" i="9" s="1"/>
  <c r="BI134" i="9"/>
  <c r="BH134" i="9"/>
  <c r="BG134" i="9"/>
  <c r="BF134" i="9"/>
  <c r="T134" i="9"/>
  <c r="R134" i="9"/>
  <c r="P134" i="9"/>
  <c r="BK134" i="9"/>
  <c r="J134" i="9"/>
  <c r="BE134" i="9" s="1"/>
  <c r="J126" i="9"/>
  <c r="F126" i="9"/>
  <c r="F124" i="9"/>
  <c r="E122" i="9"/>
  <c r="J95" i="9"/>
  <c r="F95" i="9"/>
  <c r="F93" i="9"/>
  <c r="E91" i="9"/>
  <c r="J28" i="9"/>
  <c r="E28" i="9"/>
  <c r="J127" i="9"/>
  <c r="J96" i="9"/>
  <c r="J27" i="9"/>
  <c r="J22" i="9"/>
  <c r="E22" i="9"/>
  <c r="J21" i="9"/>
  <c r="J16" i="9"/>
  <c r="J93" i="9" s="1"/>
  <c r="E7" i="9"/>
  <c r="E116" i="9"/>
  <c r="E85" i="9"/>
  <c r="J41" i="8"/>
  <c r="J40" i="8"/>
  <c r="AY104" i="1"/>
  <c r="J39" i="8"/>
  <c r="AX104" i="1" s="1"/>
  <c r="BI154" i="8"/>
  <c r="BH154" i="8"/>
  <c r="BG154" i="8"/>
  <c r="BF154" i="8"/>
  <c r="T154" i="8"/>
  <c r="R154" i="8"/>
  <c r="P154" i="8"/>
  <c r="P151" i="8" s="1"/>
  <c r="BK154" i="8"/>
  <c r="J154" i="8"/>
  <c r="BE154" i="8"/>
  <c r="BI153" i="8"/>
  <c r="BH153" i="8"/>
  <c r="BG153" i="8"/>
  <c r="BF153" i="8"/>
  <c r="T153" i="8"/>
  <c r="R153" i="8"/>
  <c r="P153" i="8"/>
  <c r="BK153" i="8"/>
  <c r="J153" i="8"/>
  <c r="BE153" i="8" s="1"/>
  <c r="BI152" i="8"/>
  <c r="BH152" i="8"/>
  <c r="BG152" i="8"/>
  <c r="BF152" i="8"/>
  <c r="T152" i="8"/>
  <c r="T151" i="8"/>
  <c r="R152" i="8"/>
  <c r="P152" i="8"/>
  <c r="BK152" i="8"/>
  <c r="BK151" i="8"/>
  <c r="J151" i="8" s="1"/>
  <c r="J104" i="8" s="1"/>
  <c r="J152" i="8"/>
  <c r="BE152" i="8" s="1"/>
  <c r="BI150" i="8"/>
  <c r="BH150" i="8"/>
  <c r="BG150" i="8"/>
  <c r="BF150" i="8"/>
  <c r="T150" i="8"/>
  <c r="R150" i="8"/>
  <c r="R148" i="8" s="1"/>
  <c r="P150" i="8"/>
  <c r="BK150" i="8"/>
  <c r="J150" i="8"/>
  <c r="BE150" i="8"/>
  <c r="BI149" i="8"/>
  <c r="BH149" i="8"/>
  <c r="BG149" i="8"/>
  <c r="BF149" i="8"/>
  <c r="T149" i="8"/>
  <c r="T148" i="8" s="1"/>
  <c r="R149" i="8"/>
  <c r="P149" i="8"/>
  <c r="P148" i="8" s="1"/>
  <c r="BK149" i="8"/>
  <c r="BK148" i="8"/>
  <c r="J148" i="8" s="1"/>
  <c r="J149" i="8"/>
  <c r="BE149" i="8"/>
  <c r="J103" i="8"/>
  <c r="BI147" i="8"/>
  <c r="BH147" i="8"/>
  <c r="BG147" i="8"/>
  <c r="BF147" i="8"/>
  <c r="T147" i="8"/>
  <c r="R147" i="8"/>
  <c r="P147" i="8"/>
  <c r="BK147" i="8"/>
  <c r="J147" i="8"/>
  <c r="BE147" i="8"/>
  <c r="BI146" i="8"/>
  <c r="BH146" i="8"/>
  <c r="BG146" i="8"/>
  <c r="BF146" i="8"/>
  <c r="T146" i="8"/>
  <c r="R146" i="8"/>
  <c r="P146" i="8"/>
  <c r="BK146" i="8"/>
  <c r="J146" i="8"/>
  <c r="BE146" i="8"/>
  <c r="BI145" i="8"/>
  <c r="BH145" i="8"/>
  <c r="BG145" i="8"/>
  <c r="BF145" i="8"/>
  <c r="T145" i="8"/>
  <c r="R145" i="8"/>
  <c r="P145" i="8"/>
  <c r="BK145" i="8"/>
  <c r="J145" i="8"/>
  <c r="BE145" i="8" s="1"/>
  <c r="BI144" i="8"/>
  <c r="BH144" i="8"/>
  <c r="BG144" i="8"/>
  <c r="BF144" i="8"/>
  <c r="T144" i="8"/>
  <c r="R144" i="8"/>
  <c r="P144" i="8"/>
  <c r="BK144" i="8"/>
  <c r="J144" i="8"/>
  <c r="BE144" i="8"/>
  <c r="BI143" i="8"/>
  <c r="BH143" i="8"/>
  <c r="BG143" i="8"/>
  <c r="BF143" i="8"/>
  <c r="T143" i="8"/>
  <c r="R143" i="8"/>
  <c r="P143" i="8"/>
  <c r="BK143" i="8"/>
  <c r="J143" i="8"/>
  <c r="BE143" i="8" s="1"/>
  <c r="BI142" i="8"/>
  <c r="BH142" i="8"/>
  <c r="BG142" i="8"/>
  <c r="BF142" i="8"/>
  <c r="T142" i="8"/>
  <c r="R142" i="8"/>
  <c r="P142" i="8"/>
  <c r="BK142" i="8"/>
  <c r="J142" i="8"/>
  <c r="BE142" i="8"/>
  <c r="BI141" i="8"/>
  <c r="BH141" i="8"/>
  <c r="BG141" i="8"/>
  <c r="BF141" i="8"/>
  <c r="T141" i="8"/>
  <c r="R141" i="8"/>
  <c r="P141" i="8"/>
  <c r="BK141" i="8"/>
  <c r="J141" i="8"/>
  <c r="BE141" i="8" s="1"/>
  <c r="BI140" i="8"/>
  <c r="BH140" i="8"/>
  <c r="BG140" i="8"/>
  <c r="BF140" i="8"/>
  <c r="T140" i="8"/>
  <c r="R140" i="8"/>
  <c r="P140" i="8"/>
  <c r="BK140" i="8"/>
  <c r="J140" i="8"/>
  <c r="BE140" i="8"/>
  <c r="BI139" i="8"/>
  <c r="BH139" i="8"/>
  <c r="BG139" i="8"/>
  <c r="BF139" i="8"/>
  <c r="T139" i="8"/>
  <c r="R139" i="8"/>
  <c r="P139" i="8"/>
  <c r="BK139" i="8"/>
  <c r="J139" i="8"/>
  <c r="BE139" i="8"/>
  <c r="BI138" i="8"/>
  <c r="BH138" i="8"/>
  <c r="BG138" i="8"/>
  <c r="BF138" i="8"/>
  <c r="T138" i="8"/>
  <c r="R138" i="8"/>
  <c r="R130" i="8" s="1"/>
  <c r="R129" i="8" s="1"/>
  <c r="P138" i="8"/>
  <c r="BK138" i="8"/>
  <c r="J138" i="8"/>
  <c r="BE138" i="8"/>
  <c r="BI137" i="8"/>
  <c r="BH137" i="8"/>
  <c r="BG137" i="8"/>
  <c r="BF137" i="8"/>
  <c r="T137" i="8"/>
  <c r="R137" i="8"/>
  <c r="P137" i="8"/>
  <c r="BK137" i="8"/>
  <c r="J137" i="8"/>
  <c r="BE137" i="8" s="1"/>
  <c r="BI136" i="8"/>
  <c r="BH136" i="8"/>
  <c r="BG136" i="8"/>
  <c r="BF136" i="8"/>
  <c r="T136" i="8"/>
  <c r="R136" i="8"/>
  <c r="P136" i="8"/>
  <c r="BK136" i="8"/>
  <c r="J136" i="8"/>
  <c r="BE136" i="8"/>
  <c r="BI135" i="8"/>
  <c r="BH135" i="8"/>
  <c r="BG135" i="8"/>
  <c r="BF135" i="8"/>
  <c r="T135" i="8"/>
  <c r="R135" i="8"/>
  <c r="P135" i="8"/>
  <c r="BK135" i="8"/>
  <c r="J135" i="8"/>
  <c r="BE135" i="8" s="1"/>
  <c r="BI134" i="8"/>
  <c r="BH134" i="8"/>
  <c r="BG134" i="8"/>
  <c r="BF134" i="8"/>
  <c r="T134" i="8"/>
  <c r="R134" i="8"/>
  <c r="P134" i="8"/>
  <c r="P130" i="8" s="1"/>
  <c r="P129" i="8" s="1"/>
  <c r="P128" i="8" s="1"/>
  <c r="AU104" i="1" s="1"/>
  <c r="BK134" i="8"/>
  <c r="J134" i="8"/>
  <c r="BE134" i="8"/>
  <c r="BI133" i="8"/>
  <c r="BH133" i="8"/>
  <c r="BG133" i="8"/>
  <c r="BF133" i="8"/>
  <c r="T133" i="8"/>
  <c r="T130" i="8" s="1"/>
  <c r="T129" i="8" s="1"/>
  <c r="T128" i="8" s="1"/>
  <c r="R133" i="8"/>
  <c r="P133" i="8"/>
  <c r="BK133" i="8"/>
  <c r="J133" i="8"/>
  <c r="BE133" i="8" s="1"/>
  <c r="BI132" i="8"/>
  <c r="BH132" i="8"/>
  <c r="BG132" i="8"/>
  <c r="BF132" i="8"/>
  <c r="T132" i="8"/>
  <c r="R132" i="8"/>
  <c r="P132" i="8"/>
  <c r="BK132" i="8"/>
  <c r="J132" i="8"/>
  <c r="BE132" i="8"/>
  <c r="BI131" i="8"/>
  <c r="F41" i="8"/>
  <c r="BD104" i="1" s="1"/>
  <c r="BH131" i="8"/>
  <c r="BG131" i="8"/>
  <c r="BF131" i="8"/>
  <c r="T131" i="8"/>
  <c r="R131" i="8"/>
  <c r="P131" i="8"/>
  <c r="BK131" i="8"/>
  <c r="J131" i="8"/>
  <c r="BE131" i="8"/>
  <c r="J124" i="8"/>
  <c r="F124" i="8"/>
  <c r="F122" i="8"/>
  <c r="E120" i="8"/>
  <c r="J95" i="8"/>
  <c r="F95" i="8"/>
  <c r="F93" i="8"/>
  <c r="E91" i="8"/>
  <c r="J28" i="8"/>
  <c r="E28" i="8"/>
  <c r="J125" i="8"/>
  <c r="J96" i="8"/>
  <c r="J27" i="8"/>
  <c r="J22" i="8"/>
  <c r="E22" i="8"/>
  <c r="F125" i="8" s="1"/>
  <c r="J21" i="8"/>
  <c r="J16" i="8"/>
  <c r="E7" i="8"/>
  <c r="J41" i="7"/>
  <c r="J40" i="7"/>
  <c r="AY103" i="1" s="1"/>
  <c r="J39" i="7"/>
  <c r="AX103" i="1" s="1"/>
  <c r="BI195" i="7"/>
  <c r="BH195" i="7"/>
  <c r="BG195" i="7"/>
  <c r="BF195" i="7"/>
  <c r="T195" i="7"/>
  <c r="R195" i="7"/>
  <c r="R192" i="7" s="1"/>
  <c r="P195" i="7"/>
  <c r="BK195" i="7"/>
  <c r="J195" i="7"/>
  <c r="BE195" i="7" s="1"/>
  <c r="BI194" i="7"/>
  <c r="BH194" i="7"/>
  <c r="BG194" i="7"/>
  <c r="BF194" i="7"/>
  <c r="T194" i="7"/>
  <c r="R194" i="7"/>
  <c r="P194" i="7"/>
  <c r="BK194" i="7"/>
  <c r="J194" i="7"/>
  <c r="BE194" i="7"/>
  <c r="BI193" i="7"/>
  <c r="BH193" i="7"/>
  <c r="BG193" i="7"/>
  <c r="BF193" i="7"/>
  <c r="T193" i="7"/>
  <c r="R193" i="7"/>
  <c r="P193" i="7"/>
  <c r="BK193" i="7"/>
  <c r="BK192" i="7" s="1"/>
  <c r="J192" i="7" s="1"/>
  <c r="J104" i="7" s="1"/>
  <c r="J193" i="7"/>
  <c r="BE193" i="7" s="1"/>
  <c r="BI191" i="7"/>
  <c r="BH191" i="7"/>
  <c r="BG191" i="7"/>
  <c r="BF191" i="7"/>
  <c r="T191" i="7"/>
  <c r="T189" i="7" s="1"/>
  <c r="R191" i="7"/>
  <c r="P191" i="7"/>
  <c r="BK191" i="7"/>
  <c r="J191" i="7"/>
  <c r="BE191" i="7" s="1"/>
  <c r="BI190" i="7"/>
  <c r="BH190" i="7"/>
  <c r="BG190" i="7"/>
  <c r="BF190" i="7"/>
  <c r="T190" i="7"/>
  <c r="R190" i="7"/>
  <c r="R189" i="7"/>
  <c r="P190" i="7"/>
  <c r="P189" i="7" s="1"/>
  <c r="BK190" i="7"/>
  <c r="BK189" i="7" s="1"/>
  <c r="J189" i="7" s="1"/>
  <c r="J190" i="7"/>
  <c r="BE190" i="7"/>
  <c r="J103" i="7"/>
  <c r="BI188" i="7"/>
  <c r="BH188" i="7"/>
  <c r="BG188" i="7"/>
  <c r="BF188" i="7"/>
  <c r="T188" i="7"/>
  <c r="R188" i="7"/>
  <c r="P188" i="7"/>
  <c r="BK188" i="7"/>
  <c r="J188" i="7"/>
  <c r="BE188" i="7" s="1"/>
  <c r="BI187" i="7"/>
  <c r="BH187" i="7"/>
  <c r="BG187" i="7"/>
  <c r="BF187" i="7"/>
  <c r="T187" i="7"/>
  <c r="R187" i="7"/>
  <c r="P187" i="7"/>
  <c r="BK187" i="7"/>
  <c r="J187" i="7"/>
  <c r="BE187" i="7" s="1"/>
  <c r="BI186" i="7"/>
  <c r="BH186" i="7"/>
  <c r="BG186" i="7"/>
  <c r="BF186" i="7"/>
  <c r="T186" i="7"/>
  <c r="R186" i="7"/>
  <c r="P186" i="7"/>
  <c r="BK186" i="7"/>
  <c r="J186" i="7"/>
  <c r="BE186" i="7"/>
  <c r="BI185" i="7"/>
  <c r="BH185" i="7"/>
  <c r="BG185" i="7"/>
  <c r="BF185" i="7"/>
  <c r="T185" i="7"/>
  <c r="R185" i="7"/>
  <c r="P185" i="7"/>
  <c r="BK185" i="7"/>
  <c r="J185" i="7"/>
  <c r="BE185" i="7"/>
  <c r="BI184" i="7"/>
  <c r="BH184" i="7"/>
  <c r="BG184" i="7"/>
  <c r="BF184" i="7"/>
  <c r="T184" i="7"/>
  <c r="R184" i="7"/>
  <c r="P184" i="7"/>
  <c r="BK184" i="7"/>
  <c r="J184" i="7"/>
  <c r="BE184" i="7" s="1"/>
  <c r="BI183" i="7"/>
  <c r="BH183" i="7"/>
  <c r="BG183" i="7"/>
  <c r="BF183" i="7"/>
  <c r="T183" i="7"/>
  <c r="R183" i="7"/>
  <c r="P183" i="7"/>
  <c r="BK183" i="7"/>
  <c r="J183" i="7"/>
  <c r="BE183" i="7" s="1"/>
  <c r="BI182" i="7"/>
  <c r="BH182" i="7"/>
  <c r="BG182" i="7"/>
  <c r="BF182" i="7"/>
  <c r="T182" i="7"/>
  <c r="R182" i="7"/>
  <c r="P182" i="7"/>
  <c r="BK182" i="7"/>
  <c r="J182" i="7"/>
  <c r="BE182" i="7"/>
  <c r="BI181" i="7"/>
  <c r="BH181" i="7"/>
  <c r="BG181" i="7"/>
  <c r="BF181" i="7"/>
  <c r="T181" i="7"/>
  <c r="R181" i="7"/>
  <c r="P181" i="7"/>
  <c r="BK181" i="7"/>
  <c r="J181" i="7"/>
  <c r="BE181" i="7" s="1"/>
  <c r="BI180" i="7"/>
  <c r="BH180" i="7"/>
  <c r="BG180" i="7"/>
  <c r="BF180" i="7"/>
  <c r="T180" i="7"/>
  <c r="R180" i="7"/>
  <c r="P180" i="7"/>
  <c r="BK180" i="7"/>
  <c r="J180" i="7"/>
  <c r="BE180" i="7" s="1"/>
  <c r="BI179" i="7"/>
  <c r="BH179" i="7"/>
  <c r="BG179" i="7"/>
  <c r="BF179" i="7"/>
  <c r="T179" i="7"/>
  <c r="R179" i="7"/>
  <c r="P179" i="7"/>
  <c r="BK179" i="7"/>
  <c r="J179" i="7"/>
  <c r="BE179" i="7" s="1"/>
  <c r="BI178" i="7"/>
  <c r="BH178" i="7"/>
  <c r="BG178" i="7"/>
  <c r="BF178" i="7"/>
  <c r="T178" i="7"/>
  <c r="R178" i="7"/>
  <c r="P178" i="7"/>
  <c r="BK178" i="7"/>
  <c r="J178" i="7"/>
  <c r="BE178" i="7"/>
  <c r="BI177" i="7"/>
  <c r="BH177" i="7"/>
  <c r="BG177" i="7"/>
  <c r="BF177" i="7"/>
  <c r="T177" i="7"/>
  <c r="R177" i="7"/>
  <c r="P177" i="7"/>
  <c r="BK177" i="7"/>
  <c r="J177" i="7"/>
  <c r="BE177" i="7"/>
  <c r="BI176" i="7"/>
  <c r="BH176" i="7"/>
  <c r="BG176" i="7"/>
  <c r="BF176" i="7"/>
  <c r="T176" i="7"/>
  <c r="R176" i="7"/>
  <c r="P176" i="7"/>
  <c r="BK176" i="7"/>
  <c r="J176" i="7"/>
  <c r="BE176" i="7" s="1"/>
  <c r="BI175" i="7"/>
  <c r="BH175" i="7"/>
  <c r="BG175" i="7"/>
  <c r="BF175" i="7"/>
  <c r="T175" i="7"/>
  <c r="R175" i="7"/>
  <c r="P175" i="7"/>
  <c r="BK175" i="7"/>
  <c r="J175" i="7"/>
  <c r="BE175" i="7" s="1"/>
  <c r="BI174" i="7"/>
  <c r="BH174" i="7"/>
  <c r="BG174" i="7"/>
  <c r="BF174" i="7"/>
  <c r="T174" i="7"/>
  <c r="R174" i="7"/>
  <c r="P174" i="7"/>
  <c r="BK174" i="7"/>
  <c r="J174" i="7"/>
  <c r="BE174" i="7"/>
  <c r="BI173" i="7"/>
  <c r="BH173" i="7"/>
  <c r="BG173" i="7"/>
  <c r="BF173" i="7"/>
  <c r="T173" i="7"/>
  <c r="R173" i="7"/>
  <c r="P173" i="7"/>
  <c r="BK173" i="7"/>
  <c r="J173" i="7"/>
  <c r="BE173" i="7"/>
  <c r="BI172" i="7"/>
  <c r="BH172" i="7"/>
  <c r="BG172" i="7"/>
  <c r="BF172" i="7"/>
  <c r="T172" i="7"/>
  <c r="R172" i="7"/>
  <c r="P172" i="7"/>
  <c r="BK172" i="7"/>
  <c r="J172" i="7"/>
  <c r="BE172" i="7" s="1"/>
  <c r="BI171" i="7"/>
  <c r="BH171" i="7"/>
  <c r="BG171" i="7"/>
  <c r="BF171" i="7"/>
  <c r="T171" i="7"/>
  <c r="R171" i="7"/>
  <c r="P171" i="7"/>
  <c r="BK171" i="7"/>
  <c r="J171" i="7"/>
  <c r="BE171" i="7" s="1"/>
  <c r="BI170" i="7"/>
  <c r="BH170" i="7"/>
  <c r="BG170" i="7"/>
  <c r="BF170" i="7"/>
  <c r="T170" i="7"/>
  <c r="R170" i="7"/>
  <c r="P170" i="7"/>
  <c r="BK170" i="7"/>
  <c r="J170" i="7"/>
  <c r="BE170" i="7"/>
  <c r="BI169" i="7"/>
  <c r="BH169" i="7"/>
  <c r="BG169" i="7"/>
  <c r="BF169" i="7"/>
  <c r="T169" i="7"/>
  <c r="R169" i="7"/>
  <c r="P169" i="7"/>
  <c r="BK169" i="7"/>
  <c r="J169" i="7"/>
  <c r="BE169" i="7"/>
  <c r="BI168" i="7"/>
  <c r="BH168" i="7"/>
  <c r="BG168" i="7"/>
  <c r="BF168" i="7"/>
  <c r="T168" i="7"/>
  <c r="R168" i="7"/>
  <c r="P168" i="7"/>
  <c r="BK168" i="7"/>
  <c r="J168" i="7"/>
  <c r="BE168" i="7" s="1"/>
  <c r="BI167" i="7"/>
  <c r="BH167" i="7"/>
  <c r="BG167" i="7"/>
  <c r="BF167" i="7"/>
  <c r="T167" i="7"/>
  <c r="R167" i="7"/>
  <c r="P167" i="7"/>
  <c r="BK167" i="7"/>
  <c r="J167" i="7"/>
  <c r="BE167" i="7" s="1"/>
  <c r="BI166" i="7"/>
  <c r="BH166" i="7"/>
  <c r="BG166" i="7"/>
  <c r="BF166" i="7"/>
  <c r="T166" i="7"/>
  <c r="R166" i="7"/>
  <c r="P166" i="7"/>
  <c r="BK166" i="7"/>
  <c r="J166" i="7"/>
  <c r="BE166" i="7"/>
  <c r="BI165" i="7"/>
  <c r="BH165" i="7"/>
  <c r="BG165" i="7"/>
  <c r="BF165" i="7"/>
  <c r="T165" i="7"/>
  <c r="R165" i="7"/>
  <c r="P165" i="7"/>
  <c r="BK165" i="7"/>
  <c r="J165" i="7"/>
  <c r="BE165" i="7" s="1"/>
  <c r="BI164" i="7"/>
  <c r="BH164" i="7"/>
  <c r="BG164" i="7"/>
  <c r="BF164" i="7"/>
  <c r="T164" i="7"/>
  <c r="R164" i="7"/>
  <c r="P164" i="7"/>
  <c r="BK164" i="7"/>
  <c r="J164" i="7"/>
  <c r="BE164" i="7" s="1"/>
  <c r="BI163" i="7"/>
  <c r="BH163" i="7"/>
  <c r="BG163" i="7"/>
  <c r="BF163" i="7"/>
  <c r="T163" i="7"/>
  <c r="R163" i="7"/>
  <c r="P163" i="7"/>
  <c r="BK163" i="7"/>
  <c r="J163" i="7"/>
  <c r="BE163" i="7" s="1"/>
  <c r="BI162" i="7"/>
  <c r="BH162" i="7"/>
  <c r="BG162" i="7"/>
  <c r="BF162" i="7"/>
  <c r="T162" i="7"/>
  <c r="R162" i="7"/>
  <c r="P162" i="7"/>
  <c r="BK162" i="7"/>
  <c r="J162" i="7"/>
  <c r="BE162" i="7"/>
  <c r="BI161" i="7"/>
  <c r="BH161" i="7"/>
  <c r="BG161" i="7"/>
  <c r="BF161" i="7"/>
  <c r="T161" i="7"/>
  <c r="R161" i="7"/>
  <c r="P161" i="7"/>
  <c r="BK161" i="7"/>
  <c r="J161" i="7"/>
  <c r="BE161" i="7"/>
  <c r="BI160" i="7"/>
  <c r="BH160" i="7"/>
  <c r="BG160" i="7"/>
  <c r="BF160" i="7"/>
  <c r="T160" i="7"/>
  <c r="R160" i="7"/>
  <c r="P160" i="7"/>
  <c r="BK160" i="7"/>
  <c r="J160" i="7"/>
  <c r="BE160" i="7" s="1"/>
  <c r="BI159" i="7"/>
  <c r="BH159" i="7"/>
  <c r="BG159" i="7"/>
  <c r="BF159" i="7"/>
  <c r="T159" i="7"/>
  <c r="R159" i="7"/>
  <c r="P159" i="7"/>
  <c r="BK159" i="7"/>
  <c r="J159" i="7"/>
  <c r="BE159" i="7" s="1"/>
  <c r="BI158" i="7"/>
  <c r="BH158" i="7"/>
  <c r="BG158" i="7"/>
  <c r="BF158" i="7"/>
  <c r="T158" i="7"/>
  <c r="R158" i="7"/>
  <c r="P158" i="7"/>
  <c r="BK158" i="7"/>
  <c r="J158" i="7"/>
  <c r="BE158" i="7"/>
  <c r="BI157" i="7"/>
  <c r="BH157" i="7"/>
  <c r="BG157" i="7"/>
  <c r="BF157" i="7"/>
  <c r="T157" i="7"/>
  <c r="R157" i="7"/>
  <c r="P157" i="7"/>
  <c r="BK157" i="7"/>
  <c r="J157" i="7"/>
  <c r="BE157" i="7"/>
  <c r="BI156" i="7"/>
  <c r="BH156" i="7"/>
  <c r="BG156" i="7"/>
  <c r="BF156" i="7"/>
  <c r="T156" i="7"/>
  <c r="R156" i="7"/>
  <c r="P156" i="7"/>
  <c r="BK156" i="7"/>
  <c r="J156" i="7"/>
  <c r="BE156" i="7" s="1"/>
  <c r="BI155" i="7"/>
  <c r="BH155" i="7"/>
  <c r="BG155" i="7"/>
  <c r="BF155" i="7"/>
  <c r="T155" i="7"/>
  <c r="R155" i="7"/>
  <c r="P155" i="7"/>
  <c r="BK155" i="7"/>
  <c r="J155" i="7"/>
  <c r="BE155" i="7" s="1"/>
  <c r="BI154" i="7"/>
  <c r="BH154" i="7"/>
  <c r="BG154" i="7"/>
  <c r="BF154" i="7"/>
  <c r="T154" i="7"/>
  <c r="R154" i="7"/>
  <c r="P154" i="7"/>
  <c r="BK154" i="7"/>
  <c r="J154" i="7"/>
  <c r="BE154" i="7"/>
  <c r="BI153" i="7"/>
  <c r="BH153" i="7"/>
  <c r="BG153" i="7"/>
  <c r="BF153" i="7"/>
  <c r="T153" i="7"/>
  <c r="R153" i="7"/>
  <c r="P153" i="7"/>
  <c r="BK153" i="7"/>
  <c r="J153" i="7"/>
  <c r="BE153" i="7"/>
  <c r="BI152" i="7"/>
  <c r="BH152" i="7"/>
  <c r="BG152" i="7"/>
  <c r="BF152" i="7"/>
  <c r="T152" i="7"/>
  <c r="R152" i="7"/>
  <c r="P152" i="7"/>
  <c r="BK152" i="7"/>
  <c r="J152" i="7"/>
  <c r="BE152" i="7" s="1"/>
  <c r="BI151" i="7"/>
  <c r="BH151" i="7"/>
  <c r="BG151" i="7"/>
  <c r="BF151" i="7"/>
  <c r="T151" i="7"/>
  <c r="R151" i="7"/>
  <c r="P151" i="7"/>
  <c r="BK151" i="7"/>
  <c r="J151" i="7"/>
  <c r="BE151" i="7" s="1"/>
  <c r="BI150" i="7"/>
  <c r="BH150" i="7"/>
  <c r="BG150" i="7"/>
  <c r="BF150" i="7"/>
  <c r="T150" i="7"/>
  <c r="R150" i="7"/>
  <c r="P150" i="7"/>
  <c r="BK150" i="7"/>
  <c r="J150" i="7"/>
  <c r="BE150" i="7"/>
  <c r="BI149" i="7"/>
  <c r="BH149" i="7"/>
  <c r="BG149" i="7"/>
  <c r="BF149" i="7"/>
  <c r="T149" i="7"/>
  <c r="R149" i="7"/>
  <c r="P149" i="7"/>
  <c r="BK149" i="7"/>
  <c r="J149" i="7"/>
  <c r="BE149" i="7" s="1"/>
  <c r="BI148" i="7"/>
  <c r="BH148" i="7"/>
  <c r="BG148" i="7"/>
  <c r="BF148" i="7"/>
  <c r="T148" i="7"/>
  <c r="R148" i="7"/>
  <c r="P148" i="7"/>
  <c r="BK148" i="7"/>
  <c r="J148" i="7"/>
  <c r="BE148" i="7" s="1"/>
  <c r="BI147" i="7"/>
  <c r="BH147" i="7"/>
  <c r="BG147" i="7"/>
  <c r="BF147" i="7"/>
  <c r="T147" i="7"/>
  <c r="R147" i="7"/>
  <c r="P147" i="7"/>
  <c r="BK147" i="7"/>
  <c r="J147" i="7"/>
  <c r="BE147" i="7" s="1"/>
  <c r="BI146" i="7"/>
  <c r="BH146" i="7"/>
  <c r="BG146" i="7"/>
  <c r="BF146" i="7"/>
  <c r="T146" i="7"/>
  <c r="R146" i="7"/>
  <c r="P146" i="7"/>
  <c r="BK146" i="7"/>
  <c r="J146" i="7"/>
  <c r="BE146" i="7"/>
  <c r="BI145" i="7"/>
  <c r="BH145" i="7"/>
  <c r="BG145" i="7"/>
  <c r="BF145" i="7"/>
  <c r="T145" i="7"/>
  <c r="R145" i="7"/>
  <c r="P145" i="7"/>
  <c r="BK145" i="7"/>
  <c r="J145" i="7"/>
  <c r="BE145" i="7"/>
  <c r="BI144" i="7"/>
  <c r="BH144" i="7"/>
  <c r="BG144" i="7"/>
  <c r="BF144" i="7"/>
  <c r="T144" i="7"/>
  <c r="R144" i="7"/>
  <c r="P144" i="7"/>
  <c r="BK144" i="7"/>
  <c r="J144" i="7"/>
  <c r="BE144" i="7" s="1"/>
  <c r="BI143" i="7"/>
  <c r="BH143" i="7"/>
  <c r="BG143" i="7"/>
  <c r="BF143" i="7"/>
  <c r="T143" i="7"/>
  <c r="R143" i="7"/>
  <c r="P143" i="7"/>
  <c r="BK143" i="7"/>
  <c r="J143" i="7"/>
  <c r="BE143" i="7" s="1"/>
  <c r="BI142" i="7"/>
  <c r="BH142" i="7"/>
  <c r="BG142" i="7"/>
  <c r="BF142" i="7"/>
  <c r="T142" i="7"/>
  <c r="R142" i="7"/>
  <c r="P142" i="7"/>
  <c r="BK142" i="7"/>
  <c r="J142" i="7"/>
  <c r="BE142" i="7"/>
  <c r="BI141" i="7"/>
  <c r="BH141" i="7"/>
  <c r="BG141" i="7"/>
  <c r="BF141" i="7"/>
  <c r="T141" i="7"/>
  <c r="R141" i="7"/>
  <c r="P141" i="7"/>
  <c r="BK141" i="7"/>
  <c r="J141" i="7"/>
  <c r="BE141" i="7"/>
  <c r="BI140" i="7"/>
  <c r="BH140" i="7"/>
  <c r="BG140" i="7"/>
  <c r="BF140" i="7"/>
  <c r="T140" i="7"/>
  <c r="R140" i="7"/>
  <c r="P140" i="7"/>
  <c r="BK140" i="7"/>
  <c r="J140" i="7"/>
  <c r="BE140" i="7" s="1"/>
  <c r="BI139" i="7"/>
  <c r="BH139" i="7"/>
  <c r="BG139" i="7"/>
  <c r="BF139" i="7"/>
  <c r="T139" i="7"/>
  <c r="R139" i="7"/>
  <c r="P139" i="7"/>
  <c r="BK139" i="7"/>
  <c r="J139" i="7"/>
  <c r="BE139" i="7" s="1"/>
  <c r="BI138" i="7"/>
  <c r="BH138" i="7"/>
  <c r="BG138" i="7"/>
  <c r="BF138" i="7"/>
  <c r="T138" i="7"/>
  <c r="R138" i="7"/>
  <c r="P138" i="7"/>
  <c r="BK138" i="7"/>
  <c r="J138" i="7"/>
  <c r="BE138" i="7"/>
  <c r="BI137" i="7"/>
  <c r="BH137" i="7"/>
  <c r="F40" i="7" s="1"/>
  <c r="BC103" i="1" s="1"/>
  <c r="BG137" i="7"/>
  <c r="BF137" i="7"/>
  <c r="T137" i="7"/>
  <c r="R137" i="7"/>
  <c r="P137" i="7"/>
  <c r="BK137" i="7"/>
  <c r="J137" i="7"/>
  <c r="BE137" i="7"/>
  <c r="BI136" i="7"/>
  <c r="BH136" i="7"/>
  <c r="BG136" i="7"/>
  <c r="BF136" i="7"/>
  <c r="T136" i="7"/>
  <c r="R136" i="7"/>
  <c r="P136" i="7"/>
  <c r="BK136" i="7"/>
  <c r="BK130" i="7" s="1"/>
  <c r="BK129" i="7" s="1"/>
  <c r="J129" i="7" s="1"/>
  <c r="J101" i="7" s="1"/>
  <c r="J136" i="7"/>
  <c r="BE136" i="7" s="1"/>
  <c r="BI135" i="7"/>
  <c r="BH135" i="7"/>
  <c r="BG135" i="7"/>
  <c r="BF135" i="7"/>
  <c r="T135" i="7"/>
  <c r="R135" i="7"/>
  <c r="P135" i="7"/>
  <c r="BK135" i="7"/>
  <c r="J135" i="7"/>
  <c r="BE135" i="7" s="1"/>
  <c r="BI134" i="7"/>
  <c r="BH134" i="7"/>
  <c r="BG134" i="7"/>
  <c r="BF134" i="7"/>
  <c r="T134" i="7"/>
  <c r="R134" i="7"/>
  <c r="P134" i="7"/>
  <c r="BK134" i="7"/>
  <c r="J134" i="7"/>
  <c r="BE134" i="7"/>
  <c r="BI133" i="7"/>
  <c r="BH133" i="7"/>
  <c r="BG133" i="7"/>
  <c r="BF133" i="7"/>
  <c r="T133" i="7"/>
  <c r="R133" i="7"/>
  <c r="P133" i="7"/>
  <c r="BK133" i="7"/>
  <c r="J133" i="7"/>
  <c r="BE133" i="7" s="1"/>
  <c r="BI132" i="7"/>
  <c r="BH132" i="7"/>
  <c r="BG132" i="7"/>
  <c r="BF132" i="7"/>
  <c r="T132" i="7"/>
  <c r="R132" i="7"/>
  <c r="P132" i="7"/>
  <c r="BK132" i="7"/>
  <c r="J132" i="7"/>
  <c r="BE132" i="7" s="1"/>
  <c r="BI131" i="7"/>
  <c r="BH131" i="7"/>
  <c r="BG131" i="7"/>
  <c r="BF131" i="7"/>
  <c r="T131" i="7"/>
  <c r="R131" i="7"/>
  <c r="P131" i="7"/>
  <c r="BK131" i="7"/>
  <c r="J130" i="7"/>
  <c r="J102" i="7" s="1"/>
  <c r="BK128" i="7"/>
  <c r="J128" i="7" s="1"/>
  <c r="J131" i="7"/>
  <c r="BE131" i="7"/>
  <c r="J124" i="7"/>
  <c r="F124" i="7"/>
  <c r="F122" i="7"/>
  <c r="E120" i="7"/>
  <c r="J95" i="7"/>
  <c r="F95" i="7"/>
  <c r="F93" i="7"/>
  <c r="E91" i="7"/>
  <c r="J28" i="7"/>
  <c r="E28" i="7"/>
  <c r="J125" i="7"/>
  <c r="J96" i="7"/>
  <c r="J27" i="7"/>
  <c r="J22" i="7"/>
  <c r="E22" i="7"/>
  <c r="F125" i="7"/>
  <c r="F96" i="7"/>
  <c r="J21" i="7"/>
  <c r="J16" i="7"/>
  <c r="J93" i="7" s="1"/>
  <c r="J122" i="7"/>
  <c r="E7" i="7"/>
  <c r="E85" i="7" s="1"/>
  <c r="J39" i="6"/>
  <c r="J38" i="6"/>
  <c r="AY101" i="1"/>
  <c r="J37" i="6"/>
  <c r="AX101" i="1" s="1"/>
  <c r="BI275" i="6"/>
  <c r="BH275" i="6"/>
  <c r="BG275" i="6"/>
  <c r="BF275" i="6"/>
  <c r="T275" i="6"/>
  <c r="R275" i="6"/>
  <c r="P275" i="6"/>
  <c r="BK275" i="6"/>
  <c r="J275" i="6"/>
  <c r="BE275" i="6" s="1"/>
  <c r="BI274" i="6"/>
  <c r="BH274" i="6"/>
  <c r="BG274" i="6"/>
  <c r="BF274" i="6"/>
  <c r="T274" i="6"/>
  <c r="R274" i="6"/>
  <c r="P274" i="6"/>
  <c r="BK274" i="6"/>
  <c r="J274" i="6"/>
  <c r="BE274" i="6" s="1"/>
  <c r="BI273" i="6"/>
  <c r="BH273" i="6"/>
  <c r="BG273" i="6"/>
  <c r="BF273" i="6"/>
  <c r="T273" i="6"/>
  <c r="T270" i="6" s="1"/>
  <c r="R273" i="6"/>
  <c r="P273" i="6"/>
  <c r="BK273" i="6"/>
  <c r="J273" i="6"/>
  <c r="BE273" i="6"/>
  <c r="BI272" i="6"/>
  <c r="BH272" i="6"/>
  <c r="BG272" i="6"/>
  <c r="BF272" i="6"/>
  <c r="T272" i="6"/>
  <c r="R272" i="6"/>
  <c r="P272" i="6"/>
  <c r="BK272" i="6"/>
  <c r="J272" i="6"/>
  <c r="BE272" i="6" s="1"/>
  <c r="BI271" i="6"/>
  <c r="BH271" i="6"/>
  <c r="BG271" i="6"/>
  <c r="BF271" i="6"/>
  <c r="T271" i="6"/>
  <c r="R271" i="6"/>
  <c r="P271" i="6"/>
  <c r="BK271" i="6"/>
  <c r="BK270" i="6"/>
  <c r="J270" i="6" s="1"/>
  <c r="J106" i="6" s="1"/>
  <c r="J271" i="6"/>
  <c r="BE271" i="6" s="1"/>
  <c r="BI269" i="6"/>
  <c r="BH269" i="6"/>
  <c r="BG269" i="6"/>
  <c r="BF269" i="6"/>
  <c r="T269" i="6"/>
  <c r="R269" i="6"/>
  <c r="P269" i="6"/>
  <c r="BK269" i="6"/>
  <c r="J269" i="6"/>
  <c r="BE269" i="6"/>
  <c r="BI268" i="6"/>
  <c r="BH268" i="6"/>
  <c r="BG268" i="6"/>
  <c r="BF268" i="6"/>
  <c r="T268" i="6"/>
  <c r="R268" i="6"/>
  <c r="P268" i="6"/>
  <c r="BK268" i="6"/>
  <c r="J268" i="6"/>
  <c r="BE268" i="6"/>
  <c r="BI267" i="6"/>
  <c r="BH267" i="6"/>
  <c r="BG267" i="6"/>
  <c r="BF267" i="6"/>
  <c r="T267" i="6"/>
  <c r="R267" i="6"/>
  <c r="P267" i="6"/>
  <c r="BK267" i="6"/>
  <c r="J267" i="6"/>
  <c r="BE267" i="6"/>
  <c r="BI266" i="6"/>
  <c r="BH266" i="6"/>
  <c r="BG266" i="6"/>
  <c r="BF266" i="6"/>
  <c r="T266" i="6"/>
  <c r="R266" i="6"/>
  <c r="P266" i="6"/>
  <c r="BK266" i="6"/>
  <c r="J266" i="6"/>
  <c r="BE266" i="6"/>
  <c r="BI265" i="6"/>
  <c r="BH265" i="6"/>
  <c r="BG265" i="6"/>
  <c r="BF265" i="6"/>
  <c r="T265" i="6"/>
  <c r="R265" i="6"/>
  <c r="P265" i="6"/>
  <c r="BK265" i="6"/>
  <c r="J265" i="6"/>
  <c r="BE265" i="6"/>
  <c r="BI264" i="6"/>
  <c r="BH264" i="6"/>
  <c r="BG264" i="6"/>
  <c r="BF264" i="6"/>
  <c r="T264" i="6"/>
  <c r="R264" i="6"/>
  <c r="P264" i="6"/>
  <c r="BK264" i="6"/>
  <c r="J264" i="6"/>
  <c r="BE264" i="6"/>
  <c r="BI263" i="6"/>
  <c r="BH263" i="6"/>
  <c r="BG263" i="6"/>
  <c r="BF263" i="6"/>
  <c r="T263" i="6"/>
  <c r="R263" i="6"/>
  <c r="P263" i="6"/>
  <c r="BK263" i="6"/>
  <c r="J263" i="6"/>
  <c r="BE263" i="6"/>
  <c r="BI262" i="6"/>
  <c r="BH262" i="6"/>
  <c r="BG262" i="6"/>
  <c r="BF262" i="6"/>
  <c r="T262" i="6"/>
  <c r="R262" i="6"/>
  <c r="P262" i="6"/>
  <c r="BK262" i="6"/>
  <c r="J262" i="6"/>
  <c r="BE262" i="6"/>
  <c r="BI261" i="6"/>
  <c r="BH261" i="6"/>
  <c r="BG261" i="6"/>
  <c r="BF261" i="6"/>
  <c r="T261" i="6"/>
  <c r="R261" i="6"/>
  <c r="P261" i="6"/>
  <c r="BK261" i="6"/>
  <c r="J261" i="6"/>
  <c r="BE261" i="6"/>
  <c r="BI260" i="6"/>
  <c r="BH260" i="6"/>
  <c r="BG260" i="6"/>
  <c r="BF260" i="6"/>
  <c r="T260" i="6"/>
  <c r="R260" i="6"/>
  <c r="P260" i="6"/>
  <c r="BK260" i="6"/>
  <c r="J260" i="6"/>
  <c r="BE260" i="6"/>
  <c r="BI259" i="6"/>
  <c r="BH259" i="6"/>
  <c r="BG259" i="6"/>
  <c r="BF259" i="6"/>
  <c r="T259" i="6"/>
  <c r="R259" i="6"/>
  <c r="P259" i="6"/>
  <c r="BK259" i="6"/>
  <c r="J259" i="6"/>
  <c r="BE259" i="6"/>
  <c r="BI258" i="6"/>
  <c r="BH258" i="6"/>
  <c r="BG258" i="6"/>
  <c r="BF258" i="6"/>
  <c r="T258" i="6"/>
  <c r="R258" i="6"/>
  <c r="P258" i="6"/>
  <c r="BK258" i="6"/>
  <c r="J258" i="6"/>
  <c r="BE258" i="6"/>
  <c r="BI257" i="6"/>
  <c r="BH257" i="6"/>
  <c r="BG257" i="6"/>
  <c r="BF257" i="6"/>
  <c r="T257" i="6"/>
  <c r="R257" i="6"/>
  <c r="P257" i="6"/>
  <c r="BK257" i="6"/>
  <c r="J257" i="6"/>
  <c r="BE257" i="6"/>
  <c r="BI256" i="6"/>
  <c r="BH256" i="6"/>
  <c r="BG256" i="6"/>
  <c r="BF256" i="6"/>
  <c r="T256" i="6"/>
  <c r="R256" i="6"/>
  <c r="P256" i="6"/>
  <c r="BK256" i="6"/>
  <c r="J256" i="6"/>
  <c r="BE256" i="6"/>
  <c r="BI255" i="6"/>
  <c r="BH255" i="6"/>
  <c r="BG255" i="6"/>
  <c r="BF255" i="6"/>
  <c r="T255" i="6"/>
  <c r="R255" i="6"/>
  <c r="P255" i="6"/>
  <c r="BK255" i="6"/>
  <c r="J255" i="6"/>
  <c r="BE255" i="6"/>
  <c r="BI254" i="6"/>
  <c r="BH254" i="6"/>
  <c r="BG254" i="6"/>
  <c r="BF254" i="6"/>
  <c r="T254" i="6"/>
  <c r="R254" i="6"/>
  <c r="P254" i="6"/>
  <c r="BK254" i="6"/>
  <c r="J254" i="6"/>
  <c r="BE254" i="6"/>
  <c r="BI253" i="6"/>
  <c r="BH253" i="6"/>
  <c r="BG253" i="6"/>
  <c r="BF253" i="6"/>
  <c r="T253" i="6"/>
  <c r="R253" i="6"/>
  <c r="P253" i="6"/>
  <c r="BK253" i="6"/>
  <c r="J253" i="6"/>
  <c r="BE253" i="6"/>
  <c r="BI252" i="6"/>
  <c r="BH252" i="6"/>
  <c r="BG252" i="6"/>
  <c r="BF252" i="6"/>
  <c r="T252" i="6"/>
  <c r="R252" i="6"/>
  <c r="P252" i="6"/>
  <c r="BK252" i="6"/>
  <c r="J252" i="6"/>
  <c r="BE252" i="6"/>
  <c r="BI251" i="6"/>
  <c r="BH251" i="6"/>
  <c r="BG251" i="6"/>
  <c r="BF251" i="6"/>
  <c r="T251" i="6"/>
  <c r="R251" i="6"/>
  <c r="P251" i="6"/>
  <c r="BK251" i="6"/>
  <c r="J251" i="6"/>
  <c r="BE251" i="6"/>
  <c r="BI250" i="6"/>
  <c r="BH250" i="6"/>
  <c r="BG250" i="6"/>
  <c r="BF250" i="6"/>
  <c r="T250" i="6"/>
  <c r="R250" i="6"/>
  <c r="P250" i="6"/>
  <c r="BK250" i="6"/>
  <c r="J250" i="6"/>
  <c r="BE250" i="6"/>
  <c r="BI249" i="6"/>
  <c r="BH249" i="6"/>
  <c r="BG249" i="6"/>
  <c r="BF249" i="6"/>
  <c r="T249" i="6"/>
  <c r="R249" i="6"/>
  <c r="P249" i="6"/>
  <c r="BK249" i="6"/>
  <c r="J249" i="6"/>
  <c r="BE249" i="6"/>
  <c r="BI248" i="6"/>
  <c r="BH248" i="6"/>
  <c r="BG248" i="6"/>
  <c r="BF248" i="6"/>
  <c r="T248" i="6"/>
  <c r="R248" i="6"/>
  <c r="P248" i="6"/>
  <c r="BK248" i="6"/>
  <c r="J248" i="6"/>
  <c r="BE248" i="6"/>
  <c r="BI247" i="6"/>
  <c r="BH247" i="6"/>
  <c r="BG247" i="6"/>
  <c r="BF247" i="6"/>
  <c r="T247" i="6"/>
  <c r="R247" i="6"/>
  <c r="P247" i="6"/>
  <c r="BK247" i="6"/>
  <c r="J247" i="6"/>
  <c r="BE247" i="6"/>
  <c r="BI246" i="6"/>
  <c r="BH246" i="6"/>
  <c r="BG246" i="6"/>
  <c r="BF246" i="6"/>
  <c r="T246" i="6"/>
  <c r="R246" i="6"/>
  <c r="P246" i="6"/>
  <c r="BK246" i="6"/>
  <c r="J246" i="6"/>
  <c r="BE246" i="6"/>
  <c r="BI245" i="6"/>
  <c r="BH245" i="6"/>
  <c r="BG245" i="6"/>
  <c r="BF245" i="6"/>
  <c r="T245" i="6"/>
  <c r="R245" i="6"/>
  <c r="P245" i="6"/>
  <c r="BK245" i="6"/>
  <c r="J245" i="6"/>
  <c r="BE245" i="6"/>
  <c r="BI244" i="6"/>
  <c r="BH244" i="6"/>
  <c r="BG244" i="6"/>
  <c r="BF244" i="6"/>
  <c r="T244" i="6"/>
  <c r="R244" i="6"/>
  <c r="P244" i="6"/>
  <c r="BK244" i="6"/>
  <c r="J244" i="6"/>
  <c r="BE244" i="6"/>
  <c r="BI243" i="6"/>
  <c r="BH243" i="6"/>
  <c r="BG243" i="6"/>
  <c r="BF243" i="6"/>
  <c r="T243" i="6"/>
  <c r="R243" i="6"/>
  <c r="P243" i="6"/>
  <c r="BK243" i="6"/>
  <c r="J243" i="6"/>
  <c r="BE243" i="6"/>
  <c r="BI242" i="6"/>
  <c r="BH242" i="6"/>
  <c r="BG242" i="6"/>
  <c r="BF242" i="6"/>
  <c r="T242" i="6"/>
  <c r="R242" i="6"/>
  <c r="P242" i="6"/>
  <c r="P240" i="6" s="1"/>
  <c r="BK242" i="6"/>
  <c r="BK240" i="6" s="1"/>
  <c r="J240" i="6" s="1"/>
  <c r="J105" i="6" s="1"/>
  <c r="J242" i="6"/>
  <c r="BE242" i="6"/>
  <c r="BI241" i="6"/>
  <c r="BH241" i="6"/>
  <c r="BG241" i="6"/>
  <c r="BF241" i="6"/>
  <c r="T241" i="6"/>
  <c r="T240" i="6"/>
  <c r="R241" i="6"/>
  <c r="P241" i="6"/>
  <c r="BK241" i="6"/>
  <c r="J241" i="6"/>
  <c r="BE241" i="6" s="1"/>
  <c r="BI239" i="6"/>
  <c r="BH239" i="6"/>
  <c r="BG239" i="6"/>
  <c r="BF239" i="6"/>
  <c r="T239" i="6"/>
  <c r="R239" i="6"/>
  <c r="P239" i="6"/>
  <c r="BK239" i="6"/>
  <c r="J239" i="6"/>
  <c r="BE239" i="6"/>
  <c r="BI238" i="6"/>
  <c r="BH238" i="6"/>
  <c r="BG238" i="6"/>
  <c r="BF238" i="6"/>
  <c r="T238" i="6"/>
  <c r="R238" i="6"/>
  <c r="P238" i="6"/>
  <c r="BK238" i="6"/>
  <c r="J238" i="6"/>
  <c r="BE238" i="6"/>
  <c r="BI237" i="6"/>
  <c r="BH237" i="6"/>
  <c r="BG237" i="6"/>
  <c r="BF237" i="6"/>
  <c r="T237" i="6"/>
  <c r="R237" i="6"/>
  <c r="P237" i="6"/>
  <c r="BK237" i="6"/>
  <c r="J237" i="6"/>
  <c r="BE237" i="6"/>
  <c r="BI236" i="6"/>
  <c r="BH236" i="6"/>
  <c r="BG236" i="6"/>
  <c r="BF236" i="6"/>
  <c r="T236" i="6"/>
  <c r="R236" i="6"/>
  <c r="P236" i="6"/>
  <c r="BK236" i="6"/>
  <c r="J236" i="6"/>
  <c r="BE236" i="6"/>
  <c r="BI235" i="6"/>
  <c r="BH235" i="6"/>
  <c r="BG235" i="6"/>
  <c r="BF235" i="6"/>
  <c r="T235" i="6"/>
  <c r="R235" i="6"/>
  <c r="P235" i="6"/>
  <c r="BK235" i="6"/>
  <c r="J235" i="6"/>
  <c r="BE235" i="6"/>
  <c r="BI234" i="6"/>
  <c r="BH234" i="6"/>
  <c r="BG234" i="6"/>
  <c r="BF234" i="6"/>
  <c r="T234" i="6"/>
  <c r="R234" i="6"/>
  <c r="P234" i="6"/>
  <c r="BK234" i="6"/>
  <c r="J234" i="6"/>
  <c r="BE234" i="6"/>
  <c r="BI233" i="6"/>
  <c r="BH233" i="6"/>
  <c r="BG233" i="6"/>
  <c r="BF233" i="6"/>
  <c r="T233" i="6"/>
  <c r="R233" i="6"/>
  <c r="P233" i="6"/>
  <c r="BK233" i="6"/>
  <c r="J233" i="6"/>
  <c r="BE233" i="6"/>
  <c r="BI232" i="6"/>
  <c r="BH232" i="6"/>
  <c r="BG232" i="6"/>
  <c r="BF232" i="6"/>
  <c r="T232" i="6"/>
  <c r="R232" i="6"/>
  <c r="P232" i="6"/>
  <c r="BK232" i="6"/>
  <c r="J232" i="6"/>
  <c r="BE232" i="6"/>
  <c r="BI231" i="6"/>
  <c r="BH231" i="6"/>
  <c r="BG231" i="6"/>
  <c r="BF231" i="6"/>
  <c r="T231" i="6"/>
  <c r="R231" i="6"/>
  <c r="P231" i="6"/>
  <c r="BK231" i="6"/>
  <c r="J231" i="6"/>
  <c r="BE231" i="6"/>
  <c r="BI230" i="6"/>
  <c r="BH230" i="6"/>
  <c r="BG230" i="6"/>
  <c r="BF230" i="6"/>
  <c r="T230" i="6"/>
  <c r="R230" i="6"/>
  <c r="P230" i="6"/>
  <c r="BK230" i="6"/>
  <c r="J230" i="6"/>
  <c r="BE230" i="6"/>
  <c r="BI229" i="6"/>
  <c r="BH229" i="6"/>
  <c r="BG229" i="6"/>
  <c r="BF229" i="6"/>
  <c r="T229" i="6"/>
  <c r="R229" i="6"/>
  <c r="P229" i="6"/>
  <c r="BK229" i="6"/>
  <c r="J229" i="6"/>
  <c r="BE229" i="6"/>
  <c r="BI228" i="6"/>
  <c r="BH228" i="6"/>
  <c r="BG228" i="6"/>
  <c r="BF228" i="6"/>
  <c r="T228" i="6"/>
  <c r="R228" i="6"/>
  <c r="P228" i="6"/>
  <c r="BK228" i="6"/>
  <c r="J228" i="6"/>
  <c r="BE228" i="6"/>
  <c r="BI227" i="6"/>
  <c r="BH227" i="6"/>
  <c r="BG227" i="6"/>
  <c r="BF227" i="6"/>
  <c r="T227" i="6"/>
  <c r="R227" i="6"/>
  <c r="P227" i="6"/>
  <c r="BK227" i="6"/>
  <c r="J227" i="6"/>
  <c r="BE227" i="6"/>
  <c r="BI226" i="6"/>
  <c r="BH226" i="6"/>
  <c r="BG226" i="6"/>
  <c r="BF226" i="6"/>
  <c r="T226" i="6"/>
  <c r="R226" i="6"/>
  <c r="P226" i="6"/>
  <c r="BK226" i="6"/>
  <c r="J226" i="6"/>
  <c r="BE226" i="6"/>
  <c r="BI225" i="6"/>
  <c r="BH225" i="6"/>
  <c r="BG225" i="6"/>
  <c r="BF225" i="6"/>
  <c r="T225" i="6"/>
  <c r="R225" i="6"/>
  <c r="P225" i="6"/>
  <c r="BK225" i="6"/>
  <c r="J225" i="6"/>
  <c r="BE225" i="6"/>
  <c r="BI224" i="6"/>
  <c r="BH224" i="6"/>
  <c r="BG224" i="6"/>
  <c r="BF224" i="6"/>
  <c r="T224" i="6"/>
  <c r="R224" i="6"/>
  <c r="P224" i="6"/>
  <c r="BK224" i="6"/>
  <c r="J224" i="6"/>
  <c r="BE224" i="6"/>
  <c r="BI223" i="6"/>
  <c r="BH223" i="6"/>
  <c r="BG223" i="6"/>
  <c r="BF223" i="6"/>
  <c r="T223" i="6"/>
  <c r="R223" i="6"/>
  <c r="P223" i="6"/>
  <c r="BK223" i="6"/>
  <c r="J223" i="6"/>
  <c r="BE223" i="6"/>
  <c r="BI222" i="6"/>
  <c r="BH222" i="6"/>
  <c r="BG222" i="6"/>
  <c r="BF222" i="6"/>
  <c r="T222" i="6"/>
  <c r="R222" i="6"/>
  <c r="P222" i="6"/>
  <c r="BK222" i="6"/>
  <c r="J222" i="6"/>
  <c r="BE222" i="6"/>
  <c r="BI221" i="6"/>
  <c r="BH221" i="6"/>
  <c r="BG221" i="6"/>
  <c r="BF221" i="6"/>
  <c r="T221" i="6"/>
  <c r="R221" i="6"/>
  <c r="P221" i="6"/>
  <c r="BK221" i="6"/>
  <c r="J221" i="6"/>
  <c r="BE221" i="6"/>
  <c r="BI220" i="6"/>
  <c r="BH220" i="6"/>
  <c r="BG220" i="6"/>
  <c r="BF220" i="6"/>
  <c r="T220" i="6"/>
  <c r="R220" i="6"/>
  <c r="P220" i="6"/>
  <c r="BK220" i="6"/>
  <c r="J220" i="6"/>
  <c r="BE220" i="6"/>
  <c r="BI219" i="6"/>
  <c r="BH219" i="6"/>
  <c r="BG219" i="6"/>
  <c r="BF219" i="6"/>
  <c r="T219" i="6"/>
  <c r="R219" i="6"/>
  <c r="P219" i="6"/>
  <c r="BK219" i="6"/>
  <c r="J219" i="6"/>
  <c r="BE219" i="6"/>
  <c r="BI218" i="6"/>
  <c r="BH218" i="6"/>
  <c r="BG218" i="6"/>
  <c r="BF218" i="6"/>
  <c r="T218" i="6"/>
  <c r="R218" i="6"/>
  <c r="P218" i="6"/>
  <c r="BK218" i="6"/>
  <c r="J218" i="6"/>
  <c r="BE218" i="6"/>
  <c r="BI217" i="6"/>
  <c r="BH217" i="6"/>
  <c r="BG217" i="6"/>
  <c r="BF217" i="6"/>
  <c r="T217" i="6"/>
  <c r="R217" i="6"/>
  <c r="P217" i="6"/>
  <c r="BK217" i="6"/>
  <c r="J217" i="6"/>
  <c r="BE217" i="6"/>
  <c r="BI216" i="6"/>
  <c r="BH216" i="6"/>
  <c r="BG216" i="6"/>
  <c r="BF216" i="6"/>
  <c r="T216" i="6"/>
  <c r="R216" i="6"/>
  <c r="P216" i="6"/>
  <c r="BK216" i="6"/>
  <c r="J216" i="6"/>
  <c r="BE216" i="6"/>
  <c r="BI215" i="6"/>
  <c r="BH215" i="6"/>
  <c r="BG215" i="6"/>
  <c r="BF215" i="6"/>
  <c r="T215" i="6"/>
  <c r="R215" i="6"/>
  <c r="P215" i="6"/>
  <c r="BK215" i="6"/>
  <c r="J215" i="6"/>
  <c r="BE215" i="6"/>
  <c r="BI214" i="6"/>
  <c r="BH214" i="6"/>
  <c r="BG214" i="6"/>
  <c r="BF214" i="6"/>
  <c r="T214" i="6"/>
  <c r="R214" i="6"/>
  <c r="P214" i="6"/>
  <c r="BK214" i="6"/>
  <c r="J214" i="6"/>
  <c r="BE214" i="6"/>
  <c r="BI213" i="6"/>
  <c r="BH213" i="6"/>
  <c r="BG213" i="6"/>
  <c r="BF213" i="6"/>
  <c r="T213" i="6"/>
  <c r="R213" i="6"/>
  <c r="P213" i="6"/>
  <c r="BK213" i="6"/>
  <c r="J213" i="6"/>
  <c r="BE213" i="6"/>
  <c r="BI212" i="6"/>
  <c r="BH212" i="6"/>
  <c r="BG212" i="6"/>
  <c r="BF212" i="6"/>
  <c r="T212" i="6"/>
  <c r="R212" i="6"/>
  <c r="P212" i="6"/>
  <c r="BK212" i="6"/>
  <c r="J212" i="6"/>
  <c r="BE212" i="6"/>
  <c r="BI211" i="6"/>
  <c r="BH211" i="6"/>
  <c r="BG211" i="6"/>
  <c r="BF211" i="6"/>
  <c r="T211" i="6"/>
  <c r="R211" i="6"/>
  <c r="P211" i="6"/>
  <c r="BK211" i="6"/>
  <c r="BK206" i="6" s="1"/>
  <c r="J206" i="6" s="1"/>
  <c r="J104" i="6" s="1"/>
  <c r="J211" i="6"/>
  <c r="BE211" i="6"/>
  <c r="BI210" i="6"/>
  <c r="BH210" i="6"/>
  <c r="BG210" i="6"/>
  <c r="BF210" i="6"/>
  <c r="T210" i="6"/>
  <c r="R210" i="6"/>
  <c r="P210" i="6"/>
  <c r="BK210" i="6"/>
  <c r="J210" i="6"/>
  <c r="BE210" i="6"/>
  <c r="BI209" i="6"/>
  <c r="BH209" i="6"/>
  <c r="BG209" i="6"/>
  <c r="BF209" i="6"/>
  <c r="T209" i="6"/>
  <c r="R209" i="6"/>
  <c r="P209" i="6"/>
  <c r="BK209" i="6"/>
  <c r="J209" i="6"/>
  <c r="BE209" i="6"/>
  <c r="BI208" i="6"/>
  <c r="BH208" i="6"/>
  <c r="BG208" i="6"/>
  <c r="BF208" i="6"/>
  <c r="T208" i="6"/>
  <c r="R208" i="6"/>
  <c r="P208" i="6"/>
  <c r="P206" i="6" s="1"/>
  <c r="BK208" i="6"/>
  <c r="J208" i="6"/>
  <c r="BE208" i="6"/>
  <c r="BI207" i="6"/>
  <c r="BH207" i="6"/>
  <c r="BG207" i="6"/>
  <c r="BF207" i="6"/>
  <c r="T207" i="6"/>
  <c r="T206" i="6"/>
  <c r="R207" i="6"/>
  <c r="R206" i="6"/>
  <c r="P207" i="6"/>
  <c r="BK207" i="6"/>
  <c r="J207" i="6"/>
  <c r="BE207" i="6" s="1"/>
  <c r="BI205" i="6"/>
  <c r="BH205" i="6"/>
  <c r="BG205" i="6"/>
  <c r="BF205" i="6"/>
  <c r="T205" i="6"/>
  <c r="R205" i="6"/>
  <c r="P205" i="6"/>
  <c r="BK205" i="6"/>
  <c r="J205" i="6"/>
  <c r="BE205" i="6"/>
  <c r="BI204" i="6"/>
  <c r="BH204" i="6"/>
  <c r="BG204" i="6"/>
  <c r="BF204" i="6"/>
  <c r="T204" i="6"/>
  <c r="R204" i="6"/>
  <c r="P204" i="6"/>
  <c r="BK204" i="6"/>
  <c r="J204" i="6"/>
  <c r="BE204" i="6"/>
  <c r="BI203" i="6"/>
  <c r="BH203" i="6"/>
  <c r="BG203" i="6"/>
  <c r="BF203" i="6"/>
  <c r="T203" i="6"/>
  <c r="R203" i="6"/>
  <c r="P203" i="6"/>
  <c r="BK203" i="6"/>
  <c r="J203" i="6"/>
  <c r="BE203" i="6" s="1"/>
  <c r="BI202" i="6"/>
  <c r="BH202" i="6"/>
  <c r="BG202" i="6"/>
  <c r="BF202" i="6"/>
  <c r="T202" i="6"/>
  <c r="R202" i="6"/>
  <c r="P202" i="6"/>
  <c r="BK202" i="6"/>
  <c r="J202" i="6"/>
  <c r="BE202" i="6"/>
  <c r="BI201" i="6"/>
  <c r="BH201" i="6"/>
  <c r="BG201" i="6"/>
  <c r="BF201" i="6"/>
  <c r="T201" i="6"/>
  <c r="R201" i="6"/>
  <c r="P201" i="6"/>
  <c r="BK201" i="6"/>
  <c r="J201" i="6"/>
  <c r="BE201" i="6"/>
  <c r="BI200" i="6"/>
  <c r="BH200" i="6"/>
  <c r="BG200" i="6"/>
  <c r="BF200" i="6"/>
  <c r="T200" i="6"/>
  <c r="R200" i="6"/>
  <c r="P200" i="6"/>
  <c r="BK200" i="6"/>
  <c r="J200" i="6"/>
  <c r="BE200" i="6"/>
  <c r="BI199" i="6"/>
  <c r="BH199" i="6"/>
  <c r="BG199" i="6"/>
  <c r="BF199" i="6"/>
  <c r="T199" i="6"/>
  <c r="R199" i="6"/>
  <c r="P199" i="6"/>
  <c r="BK199" i="6"/>
  <c r="J199" i="6"/>
  <c r="BE199" i="6" s="1"/>
  <c r="BI198" i="6"/>
  <c r="BH198" i="6"/>
  <c r="BG198" i="6"/>
  <c r="BF198" i="6"/>
  <c r="T198" i="6"/>
  <c r="R198" i="6"/>
  <c r="P198" i="6"/>
  <c r="BK198" i="6"/>
  <c r="J198" i="6"/>
  <c r="BE198" i="6"/>
  <c r="BI197" i="6"/>
  <c r="BH197" i="6"/>
  <c r="BG197" i="6"/>
  <c r="BF197" i="6"/>
  <c r="T197" i="6"/>
  <c r="R197" i="6"/>
  <c r="P197" i="6"/>
  <c r="BK197" i="6"/>
  <c r="J197" i="6"/>
  <c r="BE197" i="6"/>
  <c r="BI196" i="6"/>
  <c r="BH196" i="6"/>
  <c r="BG196" i="6"/>
  <c r="BF196" i="6"/>
  <c r="T196" i="6"/>
  <c r="R196" i="6"/>
  <c r="P196" i="6"/>
  <c r="BK196" i="6"/>
  <c r="J196" i="6"/>
  <c r="BE196" i="6"/>
  <c r="BI195" i="6"/>
  <c r="BH195" i="6"/>
  <c r="BG195" i="6"/>
  <c r="BF195" i="6"/>
  <c r="T195" i="6"/>
  <c r="R195" i="6"/>
  <c r="P195" i="6"/>
  <c r="BK195" i="6"/>
  <c r="J195" i="6"/>
  <c r="BE195" i="6" s="1"/>
  <c r="BI194" i="6"/>
  <c r="BH194" i="6"/>
  <c r="BG194" i="6"/>
  <c r="BF194" i="6"/>
  <c r="T194" i="6"/>
  <c r="R194" i="6"/>
  <c r="P194" i="6"/>
  <c r="BK194" i="6"/>
  <c r="J194" i="6"/>
  <c r="BE194" i="6"/>
  <c r="BI193" i="6"/>
  <c r="BH193" i="6"/>
  <c r="BG193" i="6"/>
  <c r="BF193" i="6"/>
  <c r="T193" i="6"/>
  <c r="R193" i="6"/>
  <c r="P193" i="6"/>
  <c r="BK193" i="6"/>
  <c r="J193" i="6"/>
  <c r="BE193" i="6"/>
  <c r="BI192" i="6"/>
  <c r="BH192" i="6"/>
  <c r="BG192" i="6"/>
  <c r="BF192" i="6"/>
  <c r="T192" i="6"/>
  <c r="R192" i="6"/>
  <c r="P192" i="6"/>
  <c r="BK192" i="6"/>
  <c r="J192" i="6"/>
  <c r="BE192" i="6"/>
  <c r="BI191" i="6"/>
  <c r="BH191" i="6"/>
  <c r="BG191" i="6"/>
  <c r="BF191" i="6"/>
  <c r="T191" i="6"/>
  <c r="R191" i="6"/>
  <c r="P191" i="6"/>
  <c r="BK191" i="6"/>
  <c r="J191" i="6"/>
  <c r="BE191" i="6" s="1"/>
  <c r="BI190" i="6"/>
  <c r="BH190" i="6"/>
  <c r="BG190" i="6"/>
  <c r="BF190" i="6"/>
  <c r="T190" i="6"/>
  <c r="R190" i="6"/>
  <c r="P190" i="6"/>
  <c r="BK190" i="6"/>
  <c r="J190" i="6"/>
  <c r="BE190" i="6"/>
  <c r="BI189" i="6"/>
  <c r="BH189" i="6"/>
  <c r="BG189" i="6"/>
  <c r="BF189" i="6"/>
  <c r="T189" i="6"/>
  <c r="R189" i="6"/>
  <c r="P189" i="6"/>
  <c r="BK189" i="6"/>
  <c r="J189" i="6"/>
  <c r="BE189" i="6"/>
  <c r="BI188" i="6"/>
  <c r="BH188" i="6"/>
  <c r="BG188" i="6"/>
  <c r="BF188" i="6"/>
  <c r="T188" i="6"/>
  <c r="R188" i="6"/>
  <c r="P188" i="6"/>
  <c r="BK188" i="6"/>
  <c r="J188" i="6"/>
  <c r="BE188" i="6"/>
  <c r="BI187" i="6"/>
  <c r="BH187" i="6"/>
  <c r="BG187" i="6"/>
  <c r="BF187" i="6"/>
  <c r="T187" i="6"/>
  <c r="R187" i="6"/>
  <c r="P187" i="6"/>
  <c r="BK187" i="6"/>
  <c r="J187" i="6"/>
  <c r="BE187" i="6" s="1"/>
  <c r="BI186" i="6"/>
  <c r="BH186" i="6"/>
  <c r="BG186" i="6"/>
  <c r="BF186" i="6"/>
  <c r="T186" i="6"/>
  <c r="R186" i="6"/>
  <c r="P186" i="6"/>
  <c r="BK186" i="6"/>
  <c r="J186" i="6"/>
  <c r="BE186" i="6"/>
  <c r="BI185" i="6"/>
  <c r="BH185" i="6"/>
  <c r="BG185" i="6"/>
  <c r="BF185" i="6"/>
  <c r="T185" i="6"/>
  <c r="R185" i="6"/>
  <c r="P185" i="6"/>
  <c r="BK185" i="6"/>
  <c r="J185" i="6"/>
  <c r="BE185" i="6"/>
  <c r="BI184" i="6"/>
  <c r="BH184" i="6"/>
  <c r="BG184" i="6"/>
  <c r="BF184" i="6"/>
  <c r="T184" i="6"/>
  <c r="R184" i="6"/>
  <c r="P184" i="6"/>
  <c r="BK184" i="6"/>
  <c r="J184" i="6"/>
  <c r="BE184" i="6"/>
  <c r="BI183" i="6"/>
  <c r="BH183" i="6"/>
  <c r="BG183" i="6"/>
  <c r="BF183" i="6"/>
  <c r="T183" i="6"/>
  <c r="R183" i="6"/>
  <c r="P183" i="6"/>
  <c r="BK183" i="6"/>
  <c r="J183" i="6"/>
  <c r="BE183" i="6" s="1"/>
  <c r="BI182" i="6"/>
  <c r="BH182" i="6"/>
  <c r="BG182" i="6"/>
  <c r="BF182" i="6"/>
  <c r="T182" i="6"/>
  <c r="R182" i="6"/>
  <c r="P182" i="6"/>
  <c r="BK182" i="6"/>
  <c r="J182" i="6"/>
  <c r="BE182" i="6"/>
  <c r="BI181" i="6"/>
  <c r="BH181" i="6"/>
  <c r="BG181" i="6"/>
  <c r="BF181" i="6"/>
  <c r="T181" i="6"/>
  <c r="R181" i="6"/>
  <c r="P181" i="6"/>
  <c r="BK181" i="6"/>
  <c r="J181" i="6"/>
  <c r="BE181" i="6"/>
  <c r="BI180" i="6"/>
  <c r="BH180" i="6"/>
  <c r="BG180" i="6"/>
  <c r="BF180" i="6"/>
  <c r="T180" i="6"/>
  <c r="R180" i="6"/>
  <c r="P180" i="6"/>
  <c r="BK180" i="6"/>
  <c r="J180" i="6"/>
  <c r="BE180" i="6"/>
  <c r="BI179" i="6"/>
  <c r="BH179" i="6"/>
  <c r="BG179" i="6"/>
  <c r="BF179" i="6"/>
  <c r="T179" i="6"/>
  <c r="R179" i="6"/>
  <c r="P179" i="6"/>
  <c r="BK179" i="6"/>
  <c r="J179" i="6"/>
  <c r="BE179" i="6" s="1"/>
  <c r="BI178" i="6"/>
  <c r="BH178" i="6"/>
  <c r="BG178" i="6"/>
  <c r="BF178" i="6"/>
  <c r="T178" i="6"/>
  <c r="R178" i="6"/>
  <c r="P178" i="6"/>
  <c r="BK178" i="6"/>
  <c r="J178" i="6"/>
  <c r="BE178" i="6"/>
  <c r="BI177" i="6"/>
  <c r="BH177" i="6"/>
  <c r="BG177" i="6"/>
  <c r="BF177" i="6"/>
  <c r="T177" i="6"/>
  <c r="T175" i="6" s="1"/>
  <c r="R177" i="6"/>
  <c r="P177" i="6"/>
  <c r="BK177" i="6"/>
  <c r="J177" i="6"/>
  <c r="BE177" i="6"/>
  <c r="BI176" i="6"/>
  <c r="BH176" i="6"/>
  <c r="BG176" i="6"/>
  <c r="BF176" i="6"/>
  <c r="T176" i="6"/>
  <c r="R176" i="6"/>
  <c r="P176" i="6"/>
  <c r="P175" i="6"/>
  <c r="BK176" i="6"/>
  <c r="BK175" i="6"/>
  <c r="J175" i="6" s="1"/>
  <c r="J103" i="6" s="1"/>
  <c r="J176" i="6"/>
  <c r="BE176" i="6" s="1"/>
  <c r="BI174" i="6"/>
  <c r="BH174" i="6"/>
  <c r="BG174" i="6"/>
  <c r="BF174" i="6"/>
  <c r="T174" i="6"/>
  <c r="R174" i="6"/>
  <c r="P174" i="6"/>
  <c r="BK174" i="6"/>
  <c r="J174" i="6"/>
  <c r="BE174" i="6"/>
  <c r="BI173" i="6"/>
  <c r="BH173" i="6"/>
  <c r="BG173" i="6"/>
  <c r="BF173" i="6"/>
  <c r="T173" i="6"/>
  <c r="R173" i="6"/>
  <c r="P173" i="6"/>
  <c r="BK173" i="6"/>
  <c r="J173" i="6"/>
  <c r="BE173" i="6"/>
  <c r="BI172" i="6"/>
  <c r="BH172" i="6"/>
  <c r="BG172" i="6"/>
  <c r="BF172" i="6"/>
  <c r="T172" i="6"/>
  <c r="R172" i="6"/>
  <c r="P172" i="6"/>
  <c r="BK172" i="6"/>
  <c r="J172" i="6"/>
  <c r="BE172" i="6"/>
  <c r="BI171" i="6"/>
  <c r="BH171" i="6"/>
  <c r="BG171" i="6"/>
  <c r="BF171" i="6"/>
  <c r="T171" i="6"/>
  <c r="R171" i="6"/>
  <c r="P171" i="6"/>
  <c r="BK171" i="6"/>
  <c r="J171" i="6"/>
  <c r="BE171" i="6"/>
  <c r="BI170" i="6"/>
  <c r="BH170" i="6"/>
  <c r="BG170" i="6"/>
  <c r="BF170" i="6"/>
  <c r="T170" i="6"/>
  <c r="R170" i="6"/>
  <c r="P170" i="6"/>
  <c r="BK170" i="6"/>
  <c r="J170" i="6"/>
  <c r="BE170" i="6"/>
  <c r="BI169" i="6"/>
  <c r="BH169" i="6"/>
  <c r="BG169" i="6"/>
  <c r="BF169" i="6"/>
  <c r="T169" i="6"/>
  <c r="R169" i="6"/>
  <c r="P169" i="6"/>
  <c r="BK169" i="6"/>
  <c r="J169" i="6"/>
  <c r="BE169" i="6"/>
  <c r="BI168" i="6"/>
  <c r="BH168" i="6"/>
  <c r="BG168" i="6"/>
  <c r="BF168" i="6"/>
  <c r="T168" i="6"/>
  <c r="R168" i="6"/>
  <c r="P168" i="6"/>
  <c r="BK168" i="6"/>
  <c r="J168" i="6"/>
  <c r="BE168" i="6"/>
  <c r="BI167" i="6"/>
  <c r="BH167" i="6"/>
  <c r="BG167" i="6"/>
  <c r="BF167" i="6"/>
  <c r="T167" i="6"/>
  <c r="R167" i="6"/>
  <c r="P167" i="6"/>
  <c r="BK167" i="6"/>
  <c r="J167" i="6"/>
  <c r="BE167" i="6"/>
  <c r="BI166" i="6"/>
  <c r="BH166" i="6"/>
  <c r="BG166" i="6"/>
  <c r="BF166" i="6"/>
  <c r="T166" i="6"/>
  <c r="R166" i="6"/>
  <c r="P166" i="6"/>
  <c r="BK166" i="6"/>
  <c r="J166" i="6"/>
  <c r="BE166" i="6"/>
  <c r="BI165" i="6"/>
  <c r="BH165" i="6"/>
  <c r="BG165" i="6"/>
  <c r="BF165" i="6"/>
  <c r="T165" i="6"/>
  <c r="R165" i="6"/>
  <c r="P165" i="6"/>
  <c r="BK165" i="6"/>
  <c r="J165" i="6"/>
  <c r="BE165" i="6"/>
  <c r="BI164" i="6"/>
  <c r="BH164" i="6"/>
  <c r="BG164" i="6"/>
  <c r="BF164" i="6"/>
  <c r="T164" i="6"/>
  <c r="R164" i="6"/>
  <c r="P164" i="6"/>
  <c r="P161" i="6" s="1"/>
  <c r="BK164" i="6"/>
  <c r="BK161" i="6" s="1"/>
  <c r="J161" i="6" s="1"/>
  <c r="J102" i="6" s="1"/>
  <c r="J164" i="6"/>
  <c r="BE164" i="6"/>
  <c r="BI163" i="6"/>
  <c r="BH163" i="6"/>
  <c r="BG163" i="6"/>
  <c r="BF163" i="6"/>
  <c r="T163" i="6"/>
  <c r="T161" i="6" s="1"/>
  <c r="R163" i="6"/>
  <c r="R161" i="6" s="1"/>
  <c r="P163" i="6"/>
  <c r="BK163" i="6"/>
  <c r="J163" i="6"/>
  <c r="BE163" i="6"/>
  <c r="BI162" i="6"/>
  <c r="BH162" i="6"/>
  <c r="BG162" i="6"/>
  <c r="BF162" i="6"/>
  <c r="T162" i="6"/>
  <c r="R162" i="6"/>
  <c r="P162" i="6"/>
  <c r="BK162" i="6"/>
  <c r="J162" i="6"/>
  <c r="BE162" i="6" s="1"/>
  <c r="BI160" i="6"/>
  <c r="BH160" i="6"/>
  <c r="BG160" i="6"/>
  <c r="BF160" i="6"/>
  <c r="T160" i="6"/>
  <c r="R160" i="6"/>
  <c r="P160" i="6"/>
  <c r="BK160" i="6"/>
  <c r="J160" i="6"/>
  <c r="BE160" i="6"/>
  <c r="BI159" i="6"/>
  <c r="BH159" i="6"/>
  <c r="BG159" i="6"/>
  <c r="BF159" i="6"/>
  <c r="T159" i="6"/>
  <c r="R159" i="6"/>
  <c r="P159" i="6"/>
  <c r="BK159" i="6"/>
  <c r="J159" i="6"/>
  <c r="BE159" i="6" s="1"/>
  <c r="BI158" i="6"/>
  <c r="BH158" i="6"/>
  <c r="BG158" i="6"/>
  <c r="BF158" i="6"/>
  <c r="T158" i="6"/>
  <c r="R158" i="6"/>
  <c r="P158" i="6"/>
  <c r="BK158" i="6"/>
  <c r="J158" i="6"/>
  <c r="BE158" i="6"/>
  <c r="BI157" i="6"/>
  <c r="BH157" i="6"/>
  <c r="BG157" i="6"/>
  <c r="BF157" i="6"/>
  <c r="T157" i="6"/>
  <c r="R157" i="6"/>
  <c r="P157" i="6"/>
  <c r="BK157" i="6"/>
  <c r="J157" i="6"/>
  <c r="BE157" i="6"/>
  <c r="BI156" i="6"/>
  <c r="BH156" i="6"/>
  <c r="BG156" i="6"/>
  <c r="BF156" i="6"/>
  <c r="T156" i="6"/>
  <c r="R156" i="6"/>
  <c r="P156" i="6"/>
  <c r="BK156" i="6"/>
  <c r="J156" i="6"/>
  <c r="BE156" i="6"/>
  <c r="BI155" i="6"/>
  <c r="BH155" i="6"/>
  <c r="BG155" i="6"/>
  <c r="BF155" i="6"/>
  <c r="T155" i="6"/>
  <c r="R155" i="6"/>
  <c r="P155" i="6"/>
  <c r="BK155" i="6"/>
  <c r="J155" i="6"/>
  <c r="BE155" i="6" s="1"/>
  <c r="BI154" i="6"/>
  <c r="BH154" i="6"/>
  <c r="BG154" i="6"/>
  <c r="BF154" i="6"/>
  <c r="T154" i="6"/>
  <c r="R154" i="6"/>
  <c r="P154" i="6"/>
  <c r="BK154" i="6"/>
  <c r="J154" i="6"/>
  <c r="BE154" i="6"/>
  <c r="BI153" i="6"/>
  <c r="BH153" i="6"/>
  <c r="BG153" i="6"/>
  <c r="BF153" i="6"/>
  <c r="T153" i="6"/>
  <c r="R153" i="6"/>
  <c r="P153" i="6"/>
  <c r="BK153" i="6"/>
  <c r="J153" i="6"/>
  <c r="BE153" i="6"/>
  <c r="BI152" i="6"/>
  <c r="BH152" i="6"/>
  <c r="BG152" i="6"/>
  <c r="BF152" i="6"/>
  <c r="T152" i="6"/>
  <c r="R152" i="6"/>
  <c r="P152" i="6"/>
  <c r="BK152" i="6"/>
  <c r="J152" i="6"/>
  <c r="BE152" i="6"/>
  <c r="BI151" i="6"/>
  <c r="BH151" i="6"/>
  <c r="BG151" i="6"/>
  <c r="BF151" i="6"/>
  <c r="T151" i="6"/>
  <c r="R151" i="6"/>
  <c r="P151" i="6"/>
  <c r="BK151" i="6"/>
  <c r="J151" i="6"/>
  <c r="BE151" i="6" s="1"/>
  <c r="BI150" i="6"/>
  <c r="BH150" i="6"/>
  <c r="BG150" i="6"/>
  <c r="BF150" i="6"/>
  <c r="T150" i="6"/>
  <c r="R150" i="6"/>
  <c r="P150" i="6"/>
  <c r="P145" i="6" s="1"/>
  <c r="BK150" i="6"/>
  <c r="J150" i="6"/>
  <c r="BE150" i="6"/>
  <c r="BI149" i="6"/>
  <c r="BH149" i="6"/>
  <c r="BG149" i="6"/>
  <c r="BF149" i="6"/>
  <c r="T149" i="6"/>
  <c r="T145" i="6" s="1"/>
  <c r="R149" i="6"/>
  <c r="P149" i="6"/>
  <c r="BK149" i="6"/>
  <c r="J149" i="6"/>
  <c r="BE149" i="6"/>
  <c r="BI148" i="6"/>
  <c r="BH148" i="6"/>
  <c r="BG148" i="6"/>
  <c r="BF148" i="6"/>
  <c r="T148" i="6"/>
  <c r="R148" i="6"/>
  <c r="P148" i="6"/>
  <c r="BK148" i="6"/>
  <c r="J148" i="6"/>
  <c r="BE148" i="6"/>
  <c r="BI147" i="6"/>
  <c r="BH147" i="6"/>
  <c r="BG147" i="6"/>
  <c r="BF147" i="6"/>
  <c r="T147" i="6"/>
  <c r="R147" i="6"/>
  <c r="P147" i="6"/>
  <c r="BK147" i="6"/>
  <c r="J147" i="6"/>
  <c r="BE147" i="6" s="1"/>
  <c r="BI146" i="6"/>
  <c r="BH146" i="6"/>
  <c r="BG146" i="6"/>
  <c r="BF146" i="6"/>
  <c r="T146" i="6"/>
  <c r="R146" i="6"/>
  <c r="R145" i="6" s="1"/>
  <c r="P146" i="6"/>
  <c r="BK146" i="6"/>
  <c r="J146" i="6"/>
  <c r="BE146" i="6"/>
  <c r="BI144" i="6"/>
  <c r="BH144" i="6"/>
  <c r="BG144" i="6"/>
  <c r="BF144" i="6"/>
  <c r="T144" i="6"/>
  <c r="R144" i="6"/>
  <c r="P144" i="6"/>
  <c r="BK144" i="6"/>
  <c r="J144" i="6"/>
  <c r="BE144" i="6"/>
  <c r="BI143" i="6"/>
  <c r="BH143" i="6"/>
  <c r="BG143" i="6"/>
  <c r="BF143" i="6"/>
  <c r="T143" i="6"/>
  <c r="T130" i="6" s="1"/>
  <c r="T129" i="6" s="1"/>
  <c r="T128" i="6" s="1"/>
  <c r="R143" i="6"/>
  <c r="P143" i="6"/>
  <c r="BK143" i="6"/>
  <c r="J143" i="6"/>
  <c r="BE143" i="6"/>
  <c r="BI142" i="6"/>
  <c r="BH142" i="6"/>
  <c r="BG142" i="6"/>
  <c r="BF142" i="6"/>
  <c r="T142" i="6"/>
  <c r="R142" i="6"/>
  <c r="P142" i="6"/>
  <c r="BK142" i="6"/>
  <c r="J142" i="6"/>
  <c r="BE142" i="6"/>
  <c r="BI141" i="6"/>
  <c r="BH141" i="6"/>
  <c r="BG141" i="6"/>
  <c r="BF141" i="6"/>
  <c r="T141" i="6"/>
  <c r="R141" i="6"/>
  <c r="P141" i="6"/>
  <c r="BK141" i="6"/>
  <c r="J141" i="6"/>
  <c r="BE141" i="6" s="1"/>
  <c r="BI140" i="6"/>
  <c r="BH140" i="6"/>
  <c r="BG140" i="6"/>
  <c r="BF140" i="6"/>
  <c r="T140" i="6"/>
  <c r="R140" i="6"/>
  <c r="P140" i="6"/>
  <c r="BK140" i="6"/>
  <c r="J140" i="6"/>
  <c r="BE140" i="6"/>
  <c r="BI139" i="6"/>
  <c r="BH139" i="6"/>
  <c r="BG139" i="6"/>
  <c r="BF139" i="6"/>
  <c r="T139" i="6"/>
  <c r="R139" i="6"/>
  <c r="P139" i="6"/>
  <c r="BK139" i="6"/>
  <c r="J139" i="6"/>
  <c r="BE139" i="6"/>
  <c r="BI138" i="6"/>
  <c r="BH138" i="6"/>
  <c r="BG138" i="6"/>
  <c r="BF138" i="6"/>
  <c r="T138" i="6"/>
  <c r="R138" i="6"/>
  <c r="P138" i="6"/>
  <c r="BK138" i="6"/>
  <c r="J138" i="6"/>
  <c r="BE138" i="6"/>
  <c r="BI137" i="6"/>
  <c r="BH137" i="6"/>
  <c r="BG137" i="6"/>
  <c r="BF137" i="6"/>
  <c r="T137" i="6"/>
  <c r="R137" i="6"/>
  <c r="P137" i="6"/>
  <c r="BK137" i="6"/>
  <c r="J137" i="6"/>
  <c r="BE137" i="6" s="1"/>
  <c r="BI136" i="6"/>
  <c r="BH136" i="6"/>
  <c r="BG136" i="6"/>
  <c r="BF136" i="6"/>
  <c r="T136" i="6"/>
  <c r="R136" i="6"/>
  <c r="P136" i="6"/>
  <c r="BK136" i="6"/>
  <c r="J136" i="6"/>
  <c r="BE136" i="6"/>
  <c r="BI135" i="6"/>
  <c r="BH135" i="6"/>
  <c r="BG135" i="6"/>
  <c r="BF135" i="6"/>
  <c r="T135" i="6"/>
  <c r="R135" i="6"/>
  <c r="P135" i="6"/>
  <c r="BK135" i="6"/>
  <c r="J135" i="6"/>
  <c r="BE135" i="6"/>
  <c r="BI134" i="6"/>
  <c r="BH134" i="6"/>
  <c r="BG134" i="6"/>
  <c r="BF134" i="6"/>
  <c r="T134" i="6"/>
  <c r="R134" i="6"/>
  <c r="P134" i="6"/>
  <c r="BK134" i="6"/>
  <c r="J134" i="6"/>
  <c r="BE134" i="6"/>
  <c r="BI133" i="6"/>
  <c r="BH133" i="6"/>
  <c r="BG133" i="6"/>
  <c r="BF133" i="6"/>
  <c r="T133" i="6"/>
  <c r="R133" i="6"/>
  <c r="P133" i="6"/>
  <c r="BK133" i="6"/>
  <c r="BK130" i="6" s="1"/>
  <c r="J133" i="6"/>
  <c r="BE133" i="6" s="1"/>
  <c r="BI132" i="6"/>
  <c r="BH132" i="6"/>
  <c r="BG132" i="6"/>
  <c r="BF132" i="6"/>
  <c r="T132" i="6"/>
  <c r="R132" i="6"/>
  <c r="R130" i="6" s="1"/>
  <c r="P132" i="6"/>
  <c r="BK132" i="6"/>
  <c r="J132" i="6"/>
  <c r="BE132" i="6"/>
  <c r="BI131" i="6"/>
  <c r="BH131" i="6"/>
  <c r="BG131" i="6"/>
  <c r="BF131" i="6"/>
  <c r="T131" i="6"/>
  <c r="R131" i="6"/>
  <c r="P131" i="6"/>
  <c r="BK131" i="6"/>
  <c r="J131" i="6"/>
  <c r="BE131" i="6" s="1"/>
  <c r="J124" i="6"/>
  <c r="F124" i="6"/>
  <c r="F122" i="6"/>
  <c r="E120" i="6"/>
  <c r="J93" i="6"/>
  <c r="F93" i="6"/>
  <c r="F91" i="6"/>
  <c r="E89" i="6"/>
  <c r="J26" i="6"/>
  <c r="E26" i="6"/>
  <c r="J25" i="6"/>
  <c r="J20" i="6"/>
  <c r="E20" i="6"/>
  <c r="F94" i="6" s="1"/>
  <c r="F125" i="6"/>
  <c r="J19" i="6"/>
  <c r="J14" i="6"/>
  <c r="J122" i="6"/>
  <c r="J91" i="6"/>
  <c r="E7" i="6"/>
  <c r="E116" i="6" s="1"/>
  <c r="E85" i="6"/>
  <c r="J39" i="5"/>
  <c r="J38" i="5"/>
  <c r="AY100" i="1" s="1"/>
  <c r="J37" i="5"/>
  <c r="AX100" i="1" s="1"/>
  <c r="BI271" i="5"/>
  <c r="BH271" i="5"/>
  <c r="BG271" i="5"/>
  <c r="BF271" i="5"/>
  <c r="T271" i="5"/>
  <c r="R271" i="5"/>
  <c r="P271" i="5"/>
  <c r="BK271" i="5"/>
  <c r="J271" i="5"/>
  <c r="BE271" i="5"/>
  <c r="BI270" i="5"/>
  <c r="BH270" i="5"/>
  <c r="BG270" i="5"/>
  <c r="BF270" i="5"/>
  <c r="T270" i="5"/>
  <c r="R270" i="5"/>
  <c r="P270" i="5"/>
  <c r="BK270" i="5"/>
  <c r="BK267" i="5" s="1"/>
  <c r="J267" i="5" s="1"/>
  <c r="J114" i="5" s="1"/>
  <c r="J270" i="5"/>
  <c r="BE270" i="5" s="1"/>
  <c r="BI269" i="5"/>
  <c r="BH269" i="5"/>
  <c r="BG269" i="5"/>
  <c r="BF269" i="5"/>
  <c r="T269" i="5"/>
  <c r="R269" i="5"/>
  <c r="P269" i="5"/>
  <c r="BK269" i="5"/>
  <c r="J269" i="5"/>
  <c r="BE269" i="5" s="1"/>
  <c r="BI268" i="5"/>
  <c r="BH268" i="5"/>
  <c r="BG268" i="5"/>
  <c r="BF268" i="5"/>
  <c r="T268" i="5"/>
  <c r="R268" i="5"/>
  <c r="R267" i="5" s="1"/>
  <c r="P268" i="5"/>
  <c r="BK268" i="5"/>
  <c r="J268" i="5"/>
  <c r="BE268" i="5"/>
  <c r="BI266" i="5"/>
  <c r="BH266" i="5"/>
  <c r="BG266" i="5"/>
  <c r="BF266" i="5"/>
  <c r="T266" i="5"/>
  <c r="R266" i="5"/>
  <c r="P266" i="5"/>
  <c r="BK266" i="5"/>
  <c r="J266" i="5"/>
  <c r="BE266" i="5" s="1"/>
  <c r="BI265" i="5"/>
  <c r="BH265" i="5"/>
  <c r="BG265" i="5"/>
  <c r="BF265" i="5"/>
  <c r="T265" i="5"/>
  <c r="T264" i="5" s="1"/>
  <c r="T263" i="5" s="1"/>
  <c r="R265" i="5"/>
  <c r="R264" i="5"/>
  <c r="R263" i="5" s="1"/>
  <c r="P265" i="5"/>
  <c r="BK265" i="5"/>
  <c r="BK264" i="5"/>
  <c r="J264" i="5" s="1"/>
  <c r="J113" i="5" s="1"/>
  <c r="BK263" i="5"/>
  <c r="J263" i="5"/>
  <c r="J112" i="5" s="1"/>
  <c r="J265" i="5"/>
  <c r="BE265" i="5" s="1"/>
  <c r="BI262" i="5"/>
  <c r="BH262" i="5"/>
  <c r="BG262" i="5"/>
  <c r="BF262" i="5"/>
  <c r="T262" i="5"/>
  <c r="R262" i="5"/>
  <c r="P262" i="5"/>
  <c r="P260" i="5" s="1"/>
  <c r="BK262" i="5"/>
  <c r="J262" i="5"/>
  <c r="BE262" i="5" s="1"/>
  <c r="BI261" i="5"/>
  <c r="BH261" i="5"/>
  <c r="BG261" i="5"/>
  <c r="BF261" i="5"/>
  <c r="T261" i="5"/>
  <c r="T260" i="5" s="1"/>
  <c r="R261" i="5"/>
  <c r="R260" i="5" s="1"/>
  <c r="P261" i="5"/>
  <c r="BK261" i="5"/>
  <c r="BK260" i="5" s="1"/>
  <c r="J260" i="5" s="1"/>
  <c r="J111" i="5" s="1"/>
  <c r="J261" i="5"/>
  <c r="BE261" i="5"/>
  <c r="BI259" i="5"/>
  <c r="BH259" i="5"/>
  <c r="BG259" i="5"/>
  <c r="BF259" i="5"/>
  <c r="T259" i="5"/>
  <c r="R259" i="5"/>
  <c r="P259" i="5"/>
  <c r="BK259" i="5"/>
  <c r="J259" i="5"/>
  <c r="BE259" i="5"/>
  <c r="BI258" i="5"/>
  <c r="BH258" i="5"/>
  <c r="BG258" i="5"/>
  <c r="BF258" i="5"/>
  <c r="T258" i="5"/>
  <c r="R258" i="5"/>
  <c r="P258" i="5"/>
  <c r="BK258" i="5"/>
  <c r="J258" i="5"/>
  <c r="BE258" i="5" s="1"/>
  <c r="BI257" i="5"/>
  <c r="BH257" i="5"/>
  <c r="BG257" i="5"/>
  <c r="BF257" i="5"/>
  <c r="T257" i="5"/>
  <c r="T256" i="5"/>
  <c r="R257" i="5"/>
  <c r="R256" i="5" s="1"/>
  <c r="P257" i="5"/>
  <c r="BK257" i="5"/>
  <c r="J257" i="5"/>
  <c r="BE257" i="5"/>
  <c r="BI255" i="5"/>
  <c r="BH255" i="5"/>
  <c r="BG255" i="5"/>
  <c r="BF255" i="5"/>
  <c r="T255" i="5"/>
  <c r="R255" i="5"/>
  <c r="P255" i="5"/>
  <c r="BK255" i="5"/>
  <c r="J255" i="5"/>
  <c r="BE255" i="5" s="1"/>
  <c r="BI254" i="5"/>
  <c r="BH254" i="5"/>
  <c r="BG254" i="5"/>
  <c r="BF254" i="5"/>
  <c r="T254" i="5"/>
  <c r="R254" i="5"/>
  <c r="P254" i="5"/>
  <c r="P253" i="5" s="1"/>
  <c r="BK254" i="5"/>
  <c r="BK253" i="5"/>
  <c r="J253" i="5" s="1"/>
  <c r="J109" i="5" s="1"/>
  <c r="J254" i="5"/>
  <c r="BE254" i="5"/>
  <c r="BI252" i="5"/>
  <c r="BH252" i="5"/>
  <c r="BG252" i="5"/>
  <c r="BF252" i="5"/>
  <c r="T252" i="5"/>
  <c r="R252" i="5"/>
  <c r="P252" i="5"/>
  <c r="BK252" i="5"/>
  <c r="J252" i="5"/>
  <c r="BE252" i="5" s="1"/>
  <c r="BI251" i="5"/>
  <c r="BH251" i="5"/>
  <c r="BG251" i="5"/>
  <c r="BF251" i="5"/>
  <c r="T251" i="5"/>
  <c r="R251" i="5"/>
  <c r="P251" i="5"/>
  <c r="BK251" i="5"/>
  <c r="J251" i="5"/>
  <c r="BE251" i="5"/>
  <c r="BI250" i="5"/>
  <c r="BH250" i="5"/>
  <c r="BG250" i="5"/>
  <c r="BF250" i="5"/>
  <c r="T250" i="5"/>
  <c r="R250" i="5"/>
  <c r="P250" i="5"/>
  <c r="BK250" i="5"/>
  <c r="J250" i="5"/>
  <c r="BE250" i="5" s="1"/>
  <c r="BI249" i="5"/>
  <c r="BH249" i="5"/>
  <c r="BG249" i="5"/>
  <c r="BF249" i="5"/>
  <c r="T249" i="5"/>
  <c r="R249" i="5"/>
  <c r="P249" i="5"/>
  <c r="BK249" i="5"/>
  <c r="J249" i="5"/>
  <c r="BE249" i="5" s="1"/>
  <c r="BI248" i="5"/>
  <c r="BH248" i="5"/>
  <c r="BG248" i="5"/>
  <c r="BF248" i="5"/>
  <c r="T248" i="5"/>
  <c r="R248" i="5"/>
  <c r="P248" i="5"/>
  <c r="BK248" i="5"/>
  <c r="J248" i="5"/>
  <c r="BE248" i="5" s="1"/>
  <c r="BI247" i="5"/>
  <c r="BH247" i="5"/>
  <c r="BG247" i="5"/>
  <c r="BF247" i="5"/>
  <c r="T247" i="5"/>
  <c r="R247" i="5"/>
  <c r="P247" i="5"/>
  <c r="BK247" i="5"/>
  <c r="J247" i="5"/>
  <c r="BE247" i="5"/>
  <c r="BI246" i="5"/>
  <c r="BH246" i="5"/>
  <c r="BG246" i="5"/>
  <c r="BF246" i="5"/>
  <c r="T246" i="5"/>
  <c r="R246" i="5"/>
  <c r="P246" i="5"/>
  <c r="BK246" i="5"/>
  <c r="J246" i="5"/>
  <c r="BE246" i="5" s="1"/>
  <c r="BI245" i="5"/>
  <c r="BH245" i="5"/>
  <c r="BG245" i="5"/>
  <c r="BF245" i="5"/>
  <c r="T245" i="5"/>
  <c r="R245" i="5"/>
  <c r="P245" i="5"/>
  <c r="BK245" i="5"/>
  <c r="J245" i="5"/>
  <c r="BE245" i="5" s="1"/>
  <c r="BI244" i="5"/>
  <c r="BH244" i="5"/>
  <c r="BG244" i="5"/>
  <c r="BF244" i="5"/>
  <c r="T244" i="5"/>
  <c r="R244" i="5"/>
  <c r="P244" i="5"/>
  <c r="BK244" i="5"/>
  <c r="J244" i="5"/>
  <c r="BE244" i="5" s="1"/>
  <c r="BI243" i="5"/>
  <c r="BH243" i="5"/>
  <c r="BG243" i="5"/>
  <c r="BF243" i="5"/>
  <c r="T243" i="5"/>
  <c r="R243" i="5"/>
  <c r="P243" i="5"/>
  <c r="BK243" i="5"/>
  <c r="J243" i="5"/>
  <c r="BE243" i="5"/>
  <c r="BI242" i="5"/>
  <c r="BH242" i="5"/>
  <c r="BG242" i="5"/>
  <c r="BF242" i="5"/>
  <c r="T242" i="5"/>
  <c r="R242" i="5"/>
  <c r="P242" i="5"/>
  <c r="BK242" i="5"/>
  <c r="J242" i="5"/>
  <c r="BE242" i="5" s="1"/>
  <c r="BI241" i="5"/>
  <c r="BH241" i="5"/>
  <c r="BG241" i="5"/>
  <c r="BF241" i="5"/>
  <c r="T241" i="5"/>
  <c r="R241" i="5"/>
  <c r="P241" i="5"/>
  <c r="BK241" i="5"/>
  <c r="J241" i="5"/>
  <c r="BE241" i="5" s="1"/>
  <c r="BI240" i="5"/>
  <c r="BH240" i="5"/>
  <c r="BG240" i="5"/>
  <c r="BF240" i="5"/>
  <c r="T240" i="5"/>
  <c r="R240" i="5"/>
  <c r="P240" i="5"/>
  <c r="BK240" i="5"/>
  <c r="J240" i="5"/>
  <c r="BE240" i="5" s="1"/>
  <c r="BI239" i="5"/>
  <c r="BH239" i="5"/>
  <c r="BG239" i="5"/>
  <c r="BF239" i="5"/>
  <c r="T239" i="5"/>
  <c r="R239" i="5"/>
  <c r="P239" i="5"/>
  <c r="BK239" i="5"/>
  <c r="J239" i="5"/>
  <c r="BE239" i="5" s="1"/>
  <c r="BI238" i="5"/>
  <c r="BH238" i="5"/>
  <c r="BG238" i="5"/>
  <c r="BF238" i="5"/>
  <c r="T238" i="5"/>
  <c r="R238" i="5"/>
  <c r="P238" i="5"/>
  <c r="BK238" i="5"/>
  <c r="J238" i="5"/>
  <c r="BE238" i="5" s="1"/>
  <c r="BI237" i="5"/>
  <c r="BH237" i="5"/>
  <c r="BG237" i="5"/>
  <c r="BF237" i="5"/>
  <c r="T237" i="5"/>
  <c r="R237" i="5"/>
  <c r="P237" i="5"/>
  <c r="BK237" i="5"/>
  <c r="J237" i="5"/>
  <c r="BE237" i="5" s="1"/>
  <c r="BI236" i="5"/>
  <c r="BH236" i="5"/>
  <c r="BG236" i="5"/>
  <c r="BF236" i="5"/>
  <c r="T236" i="5"/>
  <c r="R236" i="5"/>
  <c r="P236" i="5"/>
  <c r="BK236" i="5"/>
  <c r="J236" i="5"/>
  <c r="BE236" i="5" s="1"/>
  <c r="BI235" i="5"/>
  <c r="BH235" i="5"/>
  <c r="BG235" i="5"/>
  <c r="BF235" i="5"/>
  <c r="T235" i="5"/>
  <c r="R235" i="5"/>
  <c r="P235" i="5"/>
  <c r="BK235" i="5"/>
  <c r="J235" i="5"/>
  <c r="BE235" i="5" s="1"/>
  <c r="BI234" i="5"/>
  <c r="BH234" i="5"/>
  <c r="BG234" i="5"/>
  <c r="BF234" i="5"/>
  <c r="T234" i="5"/>
  <c r="R234" i="5"/>
  <c r="P234" i="5"/>
  <c r="BK234" i="5"/>
  <c r="J234" i="5"/>
  <c r="BE234" i="5" s="1"/>
  <c r="BI233" i="5"/>
  <c r="BH233" i="5"/>
  <c r="BG233" i="5"/>
  <c r="BF233" i="5"/>
  <c r="T233" i="5"/>
  <c r="R233" i="5"/>
  <c r="P233" i="5"/>
  <c r="BK233" i="5"/>
  <c r="J233" i="5"/>
  <c r="BE233" i="5" s="1"/>
  <c r="BI232" i="5"/>
  <c r="BH232" i="5"/>
  <c r="BG232" i="5"/>
  <c r="BF232" i="5"/>
  <c r="T232" i="5"/>
  <c r="T224" i="5" s="1"/>
  <c r="R232" i="5"/>
  <c r="P232" i="5"/>
  <c r="BK232" i="5"/>
  <c r="J232" i="5"/>
  <c r="BE232" i="5" s="1"/>
  <c r="BI231" i="5"/>
  <c r="BH231" i="5"/>
  <c r="BG231" i="5"/>
  <c r="BF231" i="5"/>
  <c r="T231" i="5"/>
  <c r="R231" i="5"/>
  <c r="P231" i="5"/>
  <c r="BK231" i="5"/>
  <c r="J231" i="5"/>
  <c r="BE231" i="5"/>
  <c r="BI230" i="5"/>
  <c r="BH230" i="5"/>
  <c r="BG230" i="5"/>
  <c r="BF230" i="5"/>
  <c r="T230" i="5"/>
  <c r="R230" i="5"/>
  <c r="P230" i="5"/>
  <c r="BK230" i="5"/>
  <c r="J230" i="5"/>
  <c r="BE230" i="5" s="1"/>
  <c r="BI229" i="5"/>
  <c r="BH229" i="5"/>
  <c r="BG229" i="5"/>
  <c r="BF229" i="5"/>
  <c r="T229" i="5"/>
  <c r="R229" i="5"/>
  <c r="P229" i="5"/>
  <c r="BK229" i="5"/>
  <c r="J229" i="5"/>
  <c r="BE229" i="5" s="1"/>
  <c r="BI228" i="5"/>
  <c r="BH228" i="5"/>
  <c r="BG228" i="5"/>
  <c r="BF228" i="5"/>
  <c r="T228" i="5"/>
  <c r="R228" i="5"/>
  <c r="P228" i="5"/>
  <c r="BK228" i="5"/>
  <c r="J228" i="5"/>
  <c r="BE228" i="5" s="1"/>
  <c r="BI227" i="5"/>
  <c r="BH227" i="5"/>
  <c r="BG227" i="5"/>
  <c r="BF227" i="5"/>
  <c r="T227" i="5"/>
  <c r="R227" i="5"/>
  <c r="P227" i="5"/>
  <c r="BK227" i="5"/>
  <c r="J227" i="5"/>
  <c r="BE227" i="5" s="1"/>
  <c r="BI226" i="5"/>
  <c r="BH226" i="5"/>
  <c r="BG226" i="5"/>
  <c r="BF226" i="5"/>
  <c r="T226" i="5"/>
  <c r="R226" i="5"/>
  <c r="P226" i="5"/>
  <c r="BK226" i="5"/>
  <c r="J226" i="5"/>
  <c r="BE226" i="5" s="1"/>
  <c r="BI225" i="5"/>
  <c r="BH225" i="5"/>
  <c r="BG225" i="5"/>
  <c r="BF225" i="5"/>
  <c r="T225" i="5"/>
  <c r="R225" i="5"/>
  <c r="P225" i="5"/>
  <c r="BK225" i="5"/>
  <c r="J225" i="5"/>
  <c r="BE225" i="5"/>
  <c r="BI223" i="5"/>
  <c r="BH223" i="5"/>
  <c r="BG223" i="5"/>
  <c r="BF223" i="5"/>
  <c r="T223" i="5"/>
  <c r="R223" i="5"/>
  <c r="P223" i="5"/>
  <c r="BK223" i="5"/>
  <c r="J223" i="5"/>
  <c r="BE223" i="5" s="1"/>
  <c r="BI222" i="5"/>
  <c r="BH222" i="5"/>
  <c r="BG222" i="5"/>
  <c r="BF222" i="5"/>
  <c r="T222" i="5"/>
  <c r="T221" i="5" s="1"/>
  <c r="R222" i="5"/>
  <c r="R221" i="5" s="1"/>
  <c r="P222" i="5"/>
  <c r="P221" i="5" s="1"/>
  <c r="BK222" i="5"/>
  <c r="BK221" i="5"/>
  <c r="J221" i="5" s="1"/>
  <c r="J107" i="5" s="1"/>
  <c r="J222" i="5"/>
  <c r="BE222" i="5"/>
  <c r="BI220" i="5"/>
  <c r="BH220" i="5"/>
  <c r="BG220" i="5"/>
  <c r="BF220" i="5"/>
  <c r="T220" i="5"/>
  <c r="R220" i="5"/>
  <c r="P220" i="5"/>
  <c r="BK220" i="5"/>
  <c r="J220" i="5"/>
  <c r="BE220" i="5" s="1"/>
  <c r="BI219" i="5"/>
  <c r="BH219" i="5"/>
  <c r="BG219" i="5"/>
  <c r="BF219" i="5"/>
  <c r="T219" i="5"/>
  <c r="R219" i="5"/>
  <c r="P219" i="5"/>
  <c r="BK219" i="5"/>
  <c r="J219" i="5"/>
  <c r="BE219" i="5"/>
  <c r="BI218" i="5"/>
  <c r="BH218" i="5"/>
  <c r="BG218" i="5"/>
  <c r="BF218" i="5"/>
  <c r="T218" i="5"/>
  <c r="R218" i="5"/>
  <c r="P218" i="5"/>
  <c r="BK218" i="5"/>
  <c r="J218" i="5"/>
  <c r="BE218" i="5" s="1"/>
  <c r="BI217" i="5"/>
  <c r="BH217" i="5"/>
  <c r="BG217" i="5"/>
  <c r="BF217" i="5"/>
  <c r="T217" i="5"/>
  <c r="R217" i="5"/>
  <c r="P217" i="5"/>
  <c r="BK217" i="5"/>
  <c r="J217" i="5"/>
  <c r="BE217" i="5" s="1"/>
  <c r="BI216" i="5"/>
  <c r="BH216" i="5"/>
  <c r="BG216" i="5"/>
  <c r="BF216" i="5"/>
  <c r="T216" i="5"/>
  <c r="R216" i="5"/>
  <c r="P216" i="5"/>
  <c r="BK216" i="5"/>
  <c r="J216" i="5"/>
  <c r="BE216" i="5" s="1"/>
  <c r="BI215" i="5"/>
  <c r="BH215" i="5"/>
  <c r="BG215" i="5"/>
  <c r="BF215" i="5"/>
  <c r="T215" i="5"/>
  <c r="R215" i="5"/>
  <c r="P215" i="5"/>
  <c r="BK215" i="5"/>
  <c r="J215" i="5"/>
  <c r="BE215" i="5"/>
  <c r="BI214" i="5"/>
  <c r="BH214" i="5"/>
  <c r="BG214" i="5"/>
  <c r="BF214" i="5"/>
  <c r="T214" i="5"/>
  <c r="R214" i="5"/>
  <c r="P214" i="5"/>
  <c r="BK214" i="5"/>
  <c r="J214" i="5"/>
  <c r="BE214" i="5" s="1"/>
  <c r="BI213" i="5"/>
  <c r="BH213" i="5"/>
  <c r="BG213" i="5"/>
  <c r="BF213" i="5"/>
  <c r="T213" i="5"/>
  <c r="R213" i="5"/>
  <c r="P213" i="5"/>
  <c r="BK213" i="5"/>
  <c r="J213" i="5"/>
  <c r="BE213" i="5" s="1"/>
  <c r="BI212" i="5"/>
  <c r="BH212" i="5"/>
  <c r="BG212" i="5"/>
  <c r="BF212" i="5"/>
  <c r="T212" i="5"/>
  <c r="R212" i="5"/>
  <c r="P212" i="5"/>
  <c r="BK212" i="5"/>
  <c r="J212" i="5"/>
  <c r="BE212" i="5" s="1"/>
  <c r="BI211" i="5"/>
  <c r="BH211" i="5"/>
  <c r="BG211" i="5"/>
  <c r="BF211" i="5"/>
  <c r="T211" i="5"/>
  <c r="R211" i="5"/>
  <c r="P211" i="5"/>
  <c r="P210" i="5"/>
  <c r="BK211" i="5"/>
  <c r="J211" i="5"/>
  <c r="BE211" i="5"/>
  <c r="BI209" i="5"/>
  <c r="BH209" i="5"/>
  <c r="BG209" i="5"/>
  <c r="BF209" i="5"/>
  <c r="T209" i="5"/>
  <c r="R209" i="5"/>
  <c r="P209" i="5"/>
  <c r="BK209" i="5"/>
  <c r="J209" i="5"/>
  <c r="BE209" i="5"/>
  <c r="BI208" i="5"/>
  <c r="BH208" i="5"/>
  <c r="BG208" i="5"/>
  <c r="BF208" i="5"/>
  <c r="T208" i="5"/>
  <c r="R208" i="5"/>
  <c r="P208" i="5"/>
  <c r="BK208" i="5"/>
  <c r="J208" i="5"/>
  <c r="BE208" i="5" s="1"/>
  <c r="BI207" i="5"/>
  <c r="BH207" i="5"/>
  <c r="BG207" i="5"/>
  <c r="BF207" i="5"/>
  <c r="T207" i="5"/>
  <c r="R207" i="5"/>
  <c r="P207" i="5"/>
  <c r="BK207" i="5"/>
  <c r="J207" i="5"/>
  <c r="BE207" i="5" s="1"/>
  <c r="BI206" i="5"/>
  <c r="BH206" i="5"/>
  <c r="BG206" i="5"/>
  <c r="BF206" i="5"/>
  <c r="T206" i="5"/>
  <c r="R206" i="5"/>
  <c r="P206" i="5"/>
  <c r="BK206" i="5"/>
  <c r="J206" i="5"/>
  <c r="BE206" i="5" s="1"/>
  <c r="BI205" i="5"/>
  <c r="BH205" i="5"/>
  <c r="BG205" i="5"/>
  <c r="BF205" i="5"/>
  <c r="T205" i="5"/>
  <c r="R205" i="5"/>
  <c r="P205" i="5"/>
  <c r="BK205" i="5"/>
  <c r="J205" i="5"/>
  <c r="BE205" i="5" s="1"/>
  <c r="BI204" i="5"/>
  <c r="BH204" i="5"/>
  <c r="BG204" i="5"/>
  <c r="BF204" i="5"/>
  <c r="T204" i="5"/>
  <c r="R204" i="5"/>
  <c r="P204" i="5"/>
  <c r="BK204" i="5"/>
  <c r="J204" i="5"/>
  <c r="BE204" i="5" s="1"/>
  <c r="BI203" i="5"/>
  <c r="BH203" i="5"/>
  <c r="BG203" i="5"/>
  <c r="BF203" i="5"/>
  <c r="T203" i="5"/>
  <c r="R203" i="5"/>
  <c r="P203" i="5"/>
  <c r="BK203" i="5"/>
  <c r="J203" i="5"/>
  <c r="BE203" i="5" s="1"/>
  <c r="BI202" i="5"/>
  <c r="BH202" i="5"/>
  <c r="BG202" i="5"/>
  <c r="BF202" i="5"/>
  <c r="T202" i="5"/>
  <c r="R202" i="5"/>
  <c r="P202" i="5"/>
  <c r="BK202" i="5"/>
  <c r="J202" i="5"/>
  <c r="BE202" i="5" s="1"/>
  <c r="BI201" i="5"/>
  <c r="BH201" i="5"/>
  <c r="BG201" i="5"/>
  <c r="BF201" i="5"/>
  <c r="T201" i="5"/>
  <c r="R201" i="5"/>
  <c r="P201" i="5"/>
  <c r="BK201" i="5"/>
  <c r="J201" i="5"/>
  <c r="BE201" i="5" s="1"/>
  <c r="BI200" i="5"/>
  <c r="BH200" i="5"/>
  <c r="BG200" i="5"/>
  <c r="BF200" i="5"/>
  <c r="T200" i="5"/>
  <c r="R200" i="5"/>
  <c r="P200" i="5"/>
  <c r="BK200" i="5"/>
  <c r="J200" i="5"/>
  <c r="BE200" i="5" s="1"/>
  <c r="BI199" i="5"/>
  <c r="BH199" i="5"/>
  <c r="BG199" i="5"/>
  <c r="BF199" i="5"/>
  <c r="T199" i="5"/>
  <c r="R199" i="5"/>
  <c r="P199" i="5"/>
  <c r="BK199" i="5"/>
  <c r="J199" i="5"/>
  <c r="BE199" i="5" s="1"/>
  <c r="BI198" i="5"/>
  <c r="BH198" i="5"/>
  <c r="BG198" i="5"/>
  <c r="BF198" i="5"/>
  <c r="T198" i="5"/>
  <c r="R198" i="5"/>
  <c r="P198" i="5"/>
  <c r="BK198" i="5"/>
  <c r="J198" i="5"/>
  <c r="BE198" i="5" s="1"/>
  <c r="BI197" i="5"/>
  <c r="BH197" i="5"/>
  <c r="BG197" i="5"/>
  <c r="BF197" i="5"/>
  <c r="T197" i="5"/>
  <c r="R197" i="5"/>
  <c r="P197" i="5"/>
  <c r="BK197" i="5"/>
  <c r="J197" i="5"/>
  <c r="BE197" i="5"/>
  <c r="BI196" i="5"/>
  <c r="BH196" i="5"/>
  <c r="BG196" i="5"/>
  <c r="BF196" i="5"/>
  <c r="T196" i="5"/>
  <c r="R196" i="5"/>
  <c r="P196" i="5"/>
  <c r="BK196" i="5"/>
  <c r="J196" i="5"/>
  <c r="BE196" i="5" s="1"/>
  <c r="BI195" i="5"/>
  <c r="BH195" i="5"/>
  <c r="BG195" i="5"/>
  <c r="BF195" i="5"/>
  <c r="T195" i="5"/>
  <c r="R195" i="5"/>
  <c r="P195" i="5"/>
  <c r="BK195" i="5"/>
  <c r="J195" i="5"/>
  <c r="BE195" i="5" s="1"/>
  <c r="BI194" i="5"/>
  <c r="BH194" i="5"/>
  <c r="BG194" i="5"/>
  <c r="BF194" i="5"/>
  <c r="T194" i="5"/>
  <c r="R194" i="5"/>
  <c r="P194" i="5"/>
  <c r="BK194" i="5"/>
  <c r="J194" i="5"/>
  <c r="BE194" i="5" s="1"/>
  <c r="BI193" i="5"/>
  <c r="BH193" i="5"/>
  <c r="BG193" i="5"/>
  <c r="BF193" i="5"/>
  <c r="T193" i="5"/>
  <c r="R193" i="5"/>
  <c r="P193" i="5"/>
  <c r="BK193" i="5"/>
  <c r="J193" i="5"/>
  <c r="BE193" i="5"/>
  <c r="BI192" i="5"/>
  <c r="BH192" i="5"/>
  <c r="BG192" i="5"/>
  <c r="BF192" i="5"/>
  <c r="T192" i="5"/>
  <c r="R192" i="5"/>
  <c r="P192" i="5"/>
  <c r="BK192" i="5"/>
  <c r="J192" i="5"/>
  <c r="BE192" i="5" s="1"/>
  <c r="BI191" i="5"/>
  <c r="BH191" i="5"/>
  <c r="BG191" i="5"/>
  <c r="BF191" i="5"/>
  <c r="T191" i="5"/>
  <c r="R191" i="5"/>
  <c r="P191" i="5"/>
  <c r="BK191" i="5"/>
  <c r="J191" i="5"/>
  <c r="BE191" i="5" s="1"/>
  <c r="BI190" i="5"/>
  <c r="BH190" i="5"/>
  <c r="BG190" i="5"/>
  <c r="BF190" i="5"/>
  <c r="T190" i="5"/>
  <c r="R190" i="5"/>
  <c r="P190" i="5"/>
  <c r="BK190" i="5"/>
  <c r="J190" i="5"/>
  <c r="BE190" i="5" s="1"/>
  <c r="BI189" i="5"/>
  <c r="BH189" i="5"/>
  <c r="BG189" i="5"/>
  <c r="BF189" i="5"/>
  <c r="T189" i="5"/>
  <c r="R189" i="5"/>
  <c r="P189" i="5"/>
  <c r="BK189" i="5"/>
  <c r="J189" i="5"/>
  <c r="BE189" i="5"/>
  <c r="BI188" i="5"/>
  <c r="BH188" i="5"/>
  <c r="BG188" i="5"/>
  <c r="BF188" i="5"/>
  <c r="T188" i="5"/>
  <c r="R188" i="5"/>
  <c r="P188" i="5"/>
  <c r="BK188" i="5"/>
  <c r="J188" i="5"/>
  <c r="BE188" i="5" s="1"/>
  <c r="BI187" i="5"/>
  <c r="BH187" i="5"/>
  <c r="BG187" i="5"/>
  <c r="BF187" i="5"/>
  <c r="T187" i="5"/>
  <c r="R187" i="5"/>
  <c r="P187" i="5"/>
  <c r="BK187" i="5"/>
  <c r="J187" i="5"/>
  <c r="BE187" i="5" s="1"/>
  <c r="BI186" i="5"/>
  <c r="BH186" i="5"/>
  <c r="BG186" i="5"/>
  <c r="BF186" i="5"/>
  <c r="T186" i="5"/>
  <c r="R186" i="5"/>
  <c r="P186" i="5"/>
  <c r="BK186" i="5"/>
  <c r="J186" i="5"/>
  <c r="BE186" i="5" s="1"/>
  <c r="BI185" i="5"/>
  <c r="BH185" i="5"/>
  <c r="BG185" i="5"/>
  <c r="BF185" i="5"/>
  <c r="T185" i="5"/>
  <c r="R185" i="5"/>
  <c r="P185" i="5"/>
  <c r="BK185" i="5"/>
  <c r="J185" i="5"/>
  <c r="BE185" i="5" s="1"/>
  <c r="BI184" i="5"/>
  <c r="BH184" i="5"/>
  <c r="BG184" i="5"/>
  <c r="BF184" i="5"/>
  <c r="T184" i="5"/>
  <c r="R184" i="5"/>
  <c r="P184" i="5"/>
  <c r="BK184" i="5"/>
  <c r="J184" i="5"/>
  <c r="BE184" i="5" s="1"/>
  <c r="BI183" i="5"/>
  <c r="BH183" i="5"/>
  <c r="BG183" i="5"/>
  <c r="BF183" i="5"/>
  <c r="T183" i="5"/>
  <c r="R183" i="5"/>
  <c r="P183" i="5"/>
  <c r="BK183" i="5"/>
  <c r="J183" i="5"/>
  <c r="BE183" i="5" s="1"/>
  <c r="BI181" i="5"/>
  <c r="BH181" i="5"/>
  <c r="BG181" i="5"/>
  <c r="BF181" i="5"/>
  <c r="T181" i="5"/>
  <c r="R181" i="5"/>
  <c r="P181" i="5"/>
  <c r="BK181" i="5"/>
  <c r="J181" i="5"/>
  <c r="BE181" i="5" s="1"/>
  <c r="BI180" i="5"/>
  <c r="BH180" i="5"/>
  <c r="BG180" i="5"/>
  <c r="BF180" i="5"/>
  <c r="T180" i="5"/>
  <c r="R180" i="5"/>
  <c r="P180" i="5"/>
  <c r="BK180" i="5"/>
  <c r="J180" i="5"/>
  <c r="BE180" i="5" s="1"/>
  <c r="BI179" i="5"/>
  <c r="BH179" i="5"/>
  <c r="BG179" i="5"/>
  <c r="BF179" i="5"/>
  <c r="T179" i="5"/>
  <c r="R179" i="5"/>
  <c r="P179" i="5"/>
  <c r="BK179" i="5"/>
  <c r="J179" i="5"/>
  <c r="BE179" i="5"/>
  <c r="BI178" i="5"/>
  <c r="BH178" i="5"/>
  <c r="BG178" i="5"/>
  <c r="BF178" i="5"/>
  <c r="T178" i="5"/>
  <c r="R178" i="5"/>
  <c r="P178" i="5"/>
  <c r="BK178" i="5"/>
  <c r="J178" i="5"/>
  <c r="BE178" i="5" s="1"/>
  <c r="BI177" i="5"/>
  <c r="BH177" i="5"/>
  <c r="BG177" i="5"/>
  <c r="BF177" i="5"/>
  <c r="T177" i="5"/>
  <c r="R177" i="5"/>
  <c r="P177" i="5"/>
  <c r="BK177" i="5"/>
  <c r="J177" i="5"/>
  <c r="BE177" i="5" s="1"/>
  <c r="BI176" i="5"/>
  <c r="BH176" i="5"/>
  <c r="BG176" i="5"/>
  <c r="BF176" i="5"/>
  <c r="T176" i="5"/>
  <c r="R176" i="5"/>
  <c r="P176" i="5"/>
  <c r="BK176" i="5"/>
  <c r="J176" i="5"/>
  <c r="BE176" i="5" s="1"/>
  <c r="BI175" i="5"/>
  <c r="BH175" i="5"/>
  <c r="BG175" i="5"/>
  <c r="BF175" i="5"/>
  <c r="T175" i="5"/>
  <c r="R175" i="5"/>
  <c r="P175" i="5"/>
  <c r="BK175" i="5"/>
  <c r="J175" i="5"/>
  <c r="BE175" i="5"/>
  <c r="BI174" i="5"/>
  <c r="BH174" i="5"/>
  <c r="BG174" i="5"/>
  <c r="BF174" i="5"/>
  <c r="T174" i="5"/>
  <c r="R174" i="5"/>
  <c r="P174" i="5"/>
  <c r="BK174" i="5"/>
  <c r="J174" i="5"/>
  <c r="BE174" i="5" s="1"/>
  <c r="BI173" i="5"/>
  <c r="BH173" i="5"/>
  <c r="BG173" i="5"/>
  <c r="BF173" i="5"/>
  <c r="T173" i="5"/>
  <c r="R173" i="5"/>
  <c r="P173" i="5"/>
  <c r="BK173" i="5"/>
  <c r="J173" i="5"/>
  <c r="BE173" i="5" s="1"/>
  <c r="BI172" i="5"/>
  <c r="BH172" i="5"/>
  <c r="BG172" i="5"/>
  <c r="BF172" i="5"/>
  <c r="T172" i="5"/>
  <c r="R172" i="5"/>
  <c r="P172" i="5"/>
  <c r="BK172" i="5"/>
  <c r="J172" i="5"/>
  <c r="BE172" i="5" s="1"/>
  <c r="BI171" i="5"/>
  <c r="BH171" i="5"/>
  <c r="BG171" i="5"/>
  <c r="BF171" i="5"/>
  <c r="T171" i="5"/>
  <c r="R171" i="5"/>
  <c r="P171" i="5"/>
  <c r="BK171" i="5"/>
  <c r="J171" i="5"/>
  <c r="BE171" i="5"/>
  <c r="BI170" i="5"/>
  <c r="BH170" i="5"/>
  <c r="BG170" i="5"/>
  <c r="BF170" i="5"/>
  <c r="T170" i="5"/>
  <c r="R170" i="5"/>
  <c r="P170" i="5"/>
  <c r="BK170" i="5"/>
  <c r="J170" i="5"/>
  <c r="BE170" i="5" s="1"/>
  <c r="BI169" i="5"/>
  <c r="BH169" i="5"/>
  <c r="BG169" i="5"/>
  <c r="BF169" i="5"/>
  <c r="T169" i="5"/>
  <c r="R169" i="5"/>
  <c r="P169" i="5"/>
  <c r="BK169" i="5"/>
  <c r="J169" i="5"/>
  <c r="BE169" i="5" s="1"/>
  <c r="BI168" i="5"/>
  <c r="BH168" i="5"/>
  <c r="BG168" i="5"/>
  <c r="BF168" i="5"/>
  <c r="T168" i="5"/>
  <c r="R168" i="5"/>
  <c r="P168" i="5"/>
  <c r="BK168" i="5"/>
  <c r="J168" i="5"/>
  <c r="BE168" i="5" s="1"/>
  <c r="BI167" i="5"/>
  <c r="BH167" i="5"/>
  <c r="BG167" i="5"/>
  <c r="BF167" i="5"/>
  <c r="T167" i="5"/>
  <c r="R167" i="5"/>
  <c r="P167" i="5"/>
  <c r="BK167" i="5"/>
  <c r="J167" i="5"/>
  <c r="BE167" i="5" s="1"/>
  <c r="BI166" i="5"/>
  <c r="BH166" i="5"/>
  <c r="BG166" i="5"/>
  <c r="BF166" i="5"/>
  <c r="T166" i="5"/>
  <c r="R166" i="5"/>
  <c r="P166" i="5"/>
  <c r="BK166" i="5"/>
  <c r="J166" i="5"/>
  <c r="BE166" i="5" s="1"/>
  <c r="BI165" i="5"/>
  <c r="BH165" i="5"/>
  <c r="BG165" i="5"/>
  <c r="BF165" i="5"/>
  <c r="T165" i="5"/>
  <c r="R165" i="5"/>
  <c r="P165" i="5"/>
  <c r="BK165" i="5"/>
  <c r="J165" i="5"/>
  <c r="BE165" i="5" s="1"/>
  <c r="BI164" i="5"/>
  <c r="BH164" i="5"/>
  <c r="BG164" i="5"/>
  <c r="BF164" i="5"/>
  <c r="T164" i="5"/>
  <c r="R164" i="5"/>
  <c r="P164" i="5"/>
  <c r="BK164" i="5"/>
  <c r="J164" i="5"/>
  <c r="BE164" i="5" s="1"/>
  <c r="BI163" i="5"/>
  <c r="BH163" i="5"/>
  <c r="BG163" i="5"/>
  <c r="BF163" i="5"/>
  <c r="T163" i="5"/>
  <c r="R163" i="5"/>
  <c r="P163" i="5"/>
  <c r="BK163" i="5"/>
  <c r="J163" i="5"/>
  <c r="BE163" i="5" s="1"/>
  <c r="BI162" i="5"/>
  <c r="BH162" i="5"/>
  <c r="BG162" i="5"/>
  <c r="BF162" i="5"/>
  <c r="T162" i="5"/>
  <c r="R162" i="5"/>
  <c r="P162" i="5"/>
  <c r="BK162" i="5"/>
  <c r="J162" i="5"/>
  <c r="BE162" i="5" s="1"/>
  <c r="BI161" i="5"/>
  <c r="BH161" i="5"/>
  <c r="BG161" i="5"/>
  <c r="BF161" i="5"/>
  <c r="T161" i="5"/>
  <c r="R161" i="5"/>
  <c r="P161" i="5"/>
  <c r="BK161" i="5"/>
  <c r="J161" i="5"/>
  <c r="BE161" i="5" s="1"/>
  <c r="BI160" i="5"/>
  <c r="BH160" i="5"/>
  <c r="BG160" i="5"/>
  <c r="BF160" i="5"/>
  <c r="T160" i="5"/>
  <c r="R160" i="5"/>
  <c r="P160" i="5"/>
  <c r="BK160" i="5"/>
  <c r="J160" i="5"/>
  <c r="BE160" i="5" s="1"/>
  <c r="BI159" i="5"/>
  <c r="BH159" i="5"/>
  <c r="BG159" i="5"/>
  <c r="BF159" i="5"/>
  <c r="T159" i="5"/>
  <c r="R159" i="5"/>
  <c r="P159" i="5"/>
  <c r="BK159" i="5"/>
  <c r="J159" i="5"/>
  <c r="BE159" i="5" s="1"/>
  <c r="BI154" i="5"/>
  <c r="BH154" i="5"/>
  <c r="BG154" i="5"/>
  <c r="BF154" i="5"/>
  <c r="T154" i="5"/>
  <c r="R154" i="5"/>
  <c r="P154" i="5"/>
  <c r="BK154" i="5"/>
  <c r="J154" i="5"/>
  <c r="BE154" i="5" s="1"/>
  <c r="BI153" i="5"/>
  <c r="BH153" i="5"/>
  <c r="F38" i="5" s="1"/>
  <c r="BC100" i="1" s="1"/>
  <c r="BG153" i="5"/>
  <c r="BF153" i="5"/>
  <c r="T153" i="5"/>
  <c r="R153" i="5"/>
  <c r="P153" i="5"/>
  <c r="BK153" i="5"/>
  <c r="J153" i="5"/>
  <c r="BE153" i="5"/>
  <c r="BI152" i="5"/>
  <c r="BH152" i="5"/>
  <c r="BG152" i="5"/>
  <c r="BF152" i="5"/>
  <c r="T152" i="5"/>
  <c r="R152" i="5"/>
  <c r="P152" i="5"/>
  <c r="BK152" i="5"/>
  <c r="J152" i="5"/>
  <c r="BE152" i="5" s="1"/>
  <c r="BI151" i="5"/>
  <c r="BH151" i="5"/>
  <c r="BG151" i="5"/>
  <c r="BF151" i="5"/>
  <c r="T151" i="5"/>
  <c r="T150" i="5"/>
  <c r="R151" i="5"/>
  <c r="R150" i="5" s="1"/>
  <c r="R137" i="5" s="1"/>
  <c r="P151" i="5"/>
  <c r="BK151" i="5"/>
  <c r="J151" i="5"/>
  <c r="BE151" i="5"/>
  <c r="BI149" i="5"/>
  <c r="BH149" i="5"/>
  <c r="BG149" i="5"/>
  <c r="BF149" i="5"/>
  <c r="T149" i="5"/>
  <c r="R149" i="5"/>
  <c r="P149" i="5"/>
  <c r="BK149" i="5"/>
  <c r="J149" i="5"/>
  <c r="BE149" i="5" s="1"/>
  <c r="BI148" i="5"/>
  <c r="BH148" i="5"/>
  <c r="BG148" i="5"/>
  <c r="BF148" i="5"/>
  <c r="T148" i="5"/>
  <c r="R148" i="5"/>
  <c r="P148" i="5"/>
  <c r="BK148" i="5"/>
  <c r="J148" i="5"/>
  <c r="BE148" i="5" s="1"/>
  <c r="BI147" i="5"/>
  <c r="BH147" i="5"/>
  <c r="BG147" i="5"/>
  <c r="BF147" i="5"/>
  <c r="T147" i="5"/>
  <c r="R147" i="5"/>
  <c r="P147" i="5"/>
  <c r="BK147" i="5"/>
  <c r="J147" i="5"/>
  <c r="BE147" i="5" s="1"/>
  <c r="BI146" i="5"/>
  <c r="BH146" i="5"/>
  <c r="BG146" i="5"/>
  <c r="BF146" i="5"/>
  <c r="T146" i="5"/>
  <c r="T144" i="5" s="1"/>
  <c r="R146" i="5"/>
  <c r="P146" i="5"/>
  <c r="BK146" i="5"/>
  <c r="J146" i="5"/>
  <c r="BE146" i="5" s="1"/>
  <c r="BI145" i="5"/>
  <c r="BH145" i="5"/>
  <c r="BG145" i="5"/>
  <c r="BF145" i="5"/>
  <c r="T145" i="5"/>
  <c r="R145" i="5"/>
  <c r="R144" i="5" s="1"/>
  <c r="P145" i="5"/>
  <c r="BK145" i="5"/>
  <c r="BK144" i="5"/>
  <c r="J144" i="5"/>
  <c r="J101" i="5" s="1"/>
  <c r="J145" i="5"/>
  <c r="BE145" i="5" s="1"/>
  <c r="BI139" i="5"/>
  <c r="BH139" i="5"/>
  <c r="BG139" i="5"/>
  <c r="BF139" i="5"/>
  <c r="J36" i="5" s="1"/>
  <c r="AW100" i="1" s="1"/>
  <c r="T139" i="5"/>
  <c r="T138" i="5" s="1"/>
  <c r="R139" i="5"/>
  <c r="R138" i="5"/>
  <c r="P139" i="5"/>
  <c r="P138" i="5" s="1"/>
  <c r="BK139" i="5"/>
  <c r="BK138" i="5"/>
  <c r="J138" i="5"/>
  <c r="J100" i="5" s="1"/>
  <c r="J139" i="5"/>
  <c r="BE139" i="5" s="1"/>
  <c r="J132" i="5"/>
  <c r="F132" i="5"/>
  <c r="F130" i="5"/>
  <c r="E128" i="5"/>
  <c r="J93" i="5"/>
  <c r="F93" i="5"/>
  <c r="F91" i="5"/>
  <c r="E89" i="5"/>
  <c r="J26" i="5"/>
  <c r="E26" i="5"/>
  <c r="J133" i="5"/>
  <c r="J94" i="5"/>
  <c r="J25" i="5"/>
  <c r="J20" i="5"/>
  <c r="E20" i="5"/>
  <c r="F133" i="5"/>
  <c r="F94" i="5"/>
  <c r="J19" i="5"/>
  <c r="J14" i="5"/>
  <c r="J130" i="5" s="1"/>
  <c r="E7" i="5"/>
  <c r="E124" i="5"/>
  <c r="E85" i="5"/>
  <c r="J39" i="4"/>
  <c r="J38" i="4"/>
  <c r="AY99" i="1"/>
  <c r="J37" i="4"/>
  <c r="AX99" i="1" s="1"/>
  <c r="BI1346" i="4"/>
  <c r="BH1346" i="4"/>
  <c r="BG1346" i="4"/>
  <c r="BF1346" i="4"/>
  <c r="T1346" i="4"/>
  <c r="R1346" i="4"/>
  <c r="P1346" i="4"/>
  <c r="BK1346" i="4"/>
  <c r="J1346" i="4"/>
  <c r="BE1346" i="4"/>
  <c r="BI1342" i="4"/>
  <c r="BH1342" i="4"/>
  <c r="BG1342" i="4"/>
  <c r="BF1342" i="4"/>
  <c r="T1342" i="4"/>
  <c r="R1342" i="4"/>
  <c r="P1342" i="4"/>
  <c r="BK1342" i="4"/>
  <c r="J1342" i="4"/>
  <c r="BE1342" i="4" s="1"/>
  <c r="BI1340" i="4"/>
  <c r="BH1340" i="4"/>
  <c r="BG1340" i="4"/>
  <c r="BF1340" i="4"/>
  <c r="T1340" i="4"/>
  <c r="R1340" i="4"/>
  <c r="P1340" i="4"/>
  <c r="BK1340" i="4"/>
  <c r="BK1334" i="4" s="1"/>
  <c r="J1340" i="4"/>
  <c r="BE1340" i="4"/>
  <c r="BI1335" i="4"/>
  <c r="BH1335" i="4"/>
  <c r="BG1335" i="4"/>
  <c r="BF1335" i="4"/>
  <c r="T1335" i="4"/>
  <c r="T1334" i="4" s="1"/>
  <c r="R1335" i="4"/>
  <c r="R1334" i="4"/>
  <c r="P1335" i="4"/>
  <c r="P1334" i="4" s="1"/>
  <c r="BK1335" i="4"/>
  <c r="J1334" i="4"/>
  <c r="J122" i="4" s="1"/>
  <c r="J1335" i="4"/>
  <c r="BE1335" i="4" s="1"/>
  <c r="BI1333" i="4"/>
  <c r="BH1333" i="4"/>
  <c r="BG1333" i="4"/>
  <c r="BF1333" i="4"/>
  <c r="T1333" i="4"/>
  <c r="R1333" i="4"/>
  <c r="P1333" i="4"/>
  <c r="BK1333" i="4"/>
  <c r="J1333" i="4"/>
  <c r="BE1333" i="4" s="1"/>
  <c r="BI1306" i="4"/>
  <c r="BH1306" i="4"/>
  <c r="BG1306" i="4"/>
  <c r="BF1306" i="4"/>
  <c r="T1306" i="4"/>
  <c r="R1306" i="4"/>
  <c r="P1306" i="4"/>
  <c r="BK1306" i="4"/>
  <c r="J1306" i="4"/>
  <c r="BE1306" i="4"/>
  <c r="BI1302" i="4"/>
  <c r="BH1302" i="4"/>
  <c r="BG1302" i="4"/>
  <c r="BF1302" i="4"/>
  <c r="T1302" i="4"/>
  <c r="R1302" i="4"/>
  <c r="P1302" i="4"/>
  <c r="BK1302" i="4"/>
  <c r="J1302" i="4"/>
  <c r="BE1302" i="4"/>
  <c r="BI1300" i="4"/>
  <c r="BH1300" i="4"/>
  <c r="BG1300" i="4"/>
  <c r="BF1300" i="4"/>
  <c r="T1300" i="4"/>
  <c r="R1300" i="4"/>
  <c r="P1300" i="4"/>
  <c r="P1291" i="4" s="1"/>
  <c r="BK1300" i="4"/>
  <c r="BK1291" i="4" s="1"/>
  <c r="J1291" i="4" s="1"/>
  <c r="J121" i="4" s="1"/>
  <c r="J1300" i="4"/>
  <c r="BE1300" i="4"/>
  <c r="BI1298" i="4"/>
  <c r="BH1298" i="4"/>
  <c r="BG1298" i="4"/>
  <c r="BF1298" i="4"/>
  <c r="T1298" i="4"/>
  <c r="R1298" i="4"/>
  <c r="P1298" i="4"/>
  <c r="BK1298" i="4"/>
  <c r="J1298" i="4"/>
  <c r="BE1298" i="4" s="1"/>
  <c r="BI1292" i="4"/>
  <c r="BH1292" i="4"/>
  <c r="BG1292" i="4"/>
  <c r="BF1292" i="4"/>
  <c r="T1292" i="4"/>
  <c r="R1292" i="4"/>
  <c r="R1291" i="4" s="1"/>
  <c r="P1292" i="4"/>
  <c r="BK1292" i="4"/>
  <c r="J1292" i="4"/>
  <c r="BE1292" i="4" s="1"/>
  <c r="BI1290" i="4"/>
  <c r="BH1290" i="4"/>
  <c r="BG1290" i="4"/>
  <c r="BF1290" i="4"/>
  <c r="T1290" i="4"/>
  <c r="R1290" i="4"/>
  <c r="P1290" i="4"/>
  <c r="BK1290" i="4"/>
  <c r="J1290" i="4"/>
  <c r="BE1290" i="4"/>
  <c r="BI1288" i="4"/>
  <c r="BH1288" i="4"/>
  <c r="BG1288" i="4"/>
  <c r="BF1288" i="4"/>
  <c r="T1288" i="4"/>
  <c r="R1288" i="4"/>
  <c r="P1288" i="4"/>
  <c r="BK1288" i="4"/>
  <c r="J1288" i="4"/>
  <c r="BE1288" i="4"/>
  <c r="BI1247" i="4"/>
  <c r="BH1247" i="4"/>
  <c r="BG1247" i="4"/>
  <c r="BF1247" i="4"/>
  <c r="T1247" i="4"/>
  <c r="R1247" i="4"/>
  <c r="P1247" i="4"/>
  <c r="BK1247" i="4"/>
  <c r="J1247" i="4"/>
  <c r="BE1247" i="4"/>
  <c r="BI1245" i="4"/>
  <c r="BH1245" i="4"/>
  <c r="BG1245" i="4"/>
  <c r="BF1245" i="4"/>
  <c r="T1245" i="4"/>
  <c r="T1219" i="4" s="1"/>
  <c r="R1245" i="4"/>
  <c r="P1245" i="4"/>
  <c r="BK1245" i="4"/>
  <c r="J1245" i="4"/>
  <c r="BE1245" i="4" s="1"/>
  <c r="BI1243" i="4"/>
  <c r="BH1243" i="4"/>
  <c r="BG1243" i="4"/>
  <c r="BF1243" i="4"/>
  <c r="T1243" i="4"/>
  <c r="R1243" i="4"/>
  <c r="R1219" i="4" s="1"/>
  <c r="P1243" i="4"/>
  <c r="BK1243" i="4"/>
  <c r="J1243" i="4"/>
  <c r="BE1243" i="4"/>
  <c r="BI1240" i="4"/>
  <c r="BH1240" i="4"/>
  <c r="BG1240" i="4"/>
  <c r="BF1240" i="4"/>
  <c r="T1240" i="4"/>
  <c r="R1240" i="4"/>
  <c r="P1240" i="4"/>
  <c r="BK1240" i="4"/>
  <c r="J1240" i="4"/>
  <c r="BE1240" i="4"/>
  <c r="BI1238" i="4"/>
  <c r="BH1238" i="4"/>
  <c r="BG1238" i="4"/>
  <c r="BF1238" i="4"/>
  <c r="T1238" i="4"/>
  <c r="R1238" i="4"/>
  <c r="P1238" i="4"/>
  <c r="BK1238" i="4"/>
  <c r="J1238" i="4"/>
  <c r="BE1238" i="4"/>
  <c r="BI1231" i="4"/>
  <c r="BH1231" i="4"/>
  <c r="BG1231" i="4"/>
  <c r="BF1231" i="4"/>
  <c r="T1231" i="4"/>
  <c r="R1231" i="4"/>
  <c r="P1231" i="4"/>
  <c r="BK1231" i="4"/>
  <c r="J1231" i="4"/>
  <c r="BE1231" i="4" s="1"/>
  <c r="BI1226" i="4"/>
  <c r="BH1226" i="4"/>
  <c r="BG1226" i="4"/>
  <c r="BF1226" i="4"/>
  <c r="T1226" i="4"/>
  <c r="R1226" i="4"/>
  <c r="P1226" i="4"/>
  <c r="BK1226" i="4"/>
  <c r="J1226" i="4"/>
  <c r="BE1226" i="4"/>
  <c r="BI1224" i="4"/>
  <c r="BH1224" i="4"/>
  <c r="BG1224" i="4"/>
  <c r="BF1224" i="4"/>
  <c r="T1224" i="4"/>
  <c r="R1224" i="4"/>
  <c r="P1224" i="4"/>
  <c r="BK1224" i="4"/>
  <c r="J1224" i="4"/>
  <c r="BE1224" i="4"/>
  <c r="BI1222" i="4"/>
  <c r="BH1222" i="4"/>
  <c r="BG1222" i="4"/>
  <c r="BF1222" i="4"/>
  <c r="T1222" i="4"/>
  <c r="R1222" i="4"/>
  <c r="P1222" i="4"/>
  <c r="BK1222" i="4"/>
  <c r="J1222" i="4"/>
  <c r="BE1222" i="4"/>
  <c r="BI1220" i="4"/>
  <c r="BH1220" i="4"/>
  <c r="BG1220" i="4"/>
  <c r="BF1220" i="4"/>
  <c r="T1220" i="4"/>
  <c r="R1220" i="4"/>
  <c r="P1220" i="4"/>
  <c r="P1219" i="4" s="1"/>
  <c r="BK1220" i="4"/>
  <c r="J1220" i="4"/>
  <c r="BE1220" i="4" s="1"/>
  <c r="BI1218" i="4"/>
  <c r="BH1218" i="4"/>
  <c r="BG1218" i="4"/>
  <c r="BF1218" i="4"/>
  <c r="T1218" i="4"/>
  <c r="R1218" i="4"/>
  <c r="R1200" i="4" s="1"/>
  <c r="P1218" i="4"/>
  <c r="BK1218" i="4"/>
  <c r="J1218" i="4"/>
  <c r="BE1218" i="4" s="1"/>
  <c r="BI1213" i="4"/>
  <c r="BH1213" i="4"/>
  <c r="BG1213" i="4"/>
  <c r="BF1213" i="4"/>
  <c r="T1213" i="4"/>
  <c r="R1213" i="4"/>
  <c r="P1213" i="4"/>
  <c r="BK1213" i="4"/>
  <c r="J1213" i="4"/>
  <c r="BE1213" i="4"/>
  <c r="BI1211" i="4"/>
  <c r="BH1211" i="4"/>
  <c r="BG1211" i="4"/>
  <c r="BF1211" i="4"/>
  <c r="T1211" i="4"/>
  <c r="R1211" i="4"/>
  <c r="P1211" i="4"/>
  <c r="BK1211" i="4"/>
  <c r="J1211" i="4"/>
  <c r="BE1211" i="4" s="1"/>
  <c r="BI1209" i="4"/>
  <c r="BH1209" i="4"/>
  <c r="BG1209" i="4"/>
  <c r="BF1209" i="4"/>
  <c r="T1209" i="4"/>
  <c r="R1209" i="4"/>
  <c r="P1209" i="4"/>
  <c r="BK1209" i="4"/>
  <c r="J1209" i="4"/>
  <c r="BE1209" i="4"/>
  <c r="BI1201" i="4"/>
  <c r="BH1201" i="4"/>
  <c r="BG1201" i="4"/>
  <c r="BF1201" i="4"/>
  <c r="T1201" i="4"/>
  <c r="T1200" i="4" s="1"/>
  <c r="R1201" i="4"/>
  <c r="P1201" i="4"/>
  <c r="BK1201" i="4"/>
  <c r="J1201" i="4"/>
  <c r="BE1201" i="4" s="1"/>
  <c r="BI1199" i="4"/>
  <c r="BH1199" i="4"/>
  <c r="BG1199" i="4"/>
  <c r="BF1199" i="4"/>
  <c r="T1199" i="4"/>
  <c r="R1199" i="4"/>
  <c r="P1199" i="4"/>
  <c r="BK1199" i="4"/>
  <c r="J1199" i="4"/>
  <c r="BE1199" i="4" s="1"/>
  <c r="BI1198" i="4"/>
  <c r="BH1198" i="4"/>
  <c r="BG1198" i="4"/>
  <c r="BF1198" i="4"/>
  <c r="T1198" i="4"/>
  <c r="R1198" i="4"/>
  <c r="P1198" i="4"/>
  <c r="BK1198" i="4"/>
  <c r="J1198" i="4"/>
  <c r="BE1198" i="4"/>
  <c r="BI1197" i="4"/>
  <c r="BH1197" i="4"/>
  <c r="BG1197" i="4"/>
  <c r="BF1197" i="4"/>
  <c r="T1197" i="4"/>
  <c r="R1197" i="4"/>
  <c r="P1197" i="4"/>
  <c r="BK1197" i="4"/>
  <c r="J1197" i="4"/>
  <c r="BE1197" i="4"/>
  <c r="BI1195" i="4"/>
  <c r="BH1195" i="4"/>
  <c r="BG1195" i="4"/>
  <c r="BF1195" i="4"/>
  <c r="T1195" i="4"/>
  <c r="R1195" i="4"/>
  <c r="P1195" i="4"/>
  <c r="BK1195" i="4"/>
  <c r="J1195" i="4"/>
  <c r="BE1195" i="4"/>
  <c r="BI1194" i="4"/>
  <c r="BH1194" i="4"/>
  <c r="BG1194" i="4"/>
  <c r="BF1194" i="4"/>
  <c r="T1194" i="4"/>
  <c r="R1194" i="4"/>
  <c r="P1194" i="4"/>
  <c r="BK1194" i="4"/>
  <c r="J1194" i="4"/>
  <c r="BE1194" i="4" s="1"/>
  <c r="BI1192" i="4"/>
  <c r="BH1192" i="4"/>
  <c r="BG1192" i="4"/>
  <c r="BF1192" i="4"/>
  <c r="T1192" i="4"/>
  <c r="R1192" i="4"/>
  <c r="P1192" i="4"/>
  <c r="BK1192" i="4"/>
  <c r="J1192" i="4"/>
  <c r="BE1192" i="4"/>
  <c r="BI1191" i="4"/>
  <c r="BH1191" i="4"/>
  <c r="BG1191" i="4"/>
  <c r="BF1191" i="4"/>
  <c r="T1191" i="4"/>
  <c r="R1191" i="4"/>
  <c r="P1191" i="4"/>
  <c r="BK1191" i="4"/>
  <c r="J1191" i="4"/>
  <c r="BE1191" i="4" s="1"/>
  <c r="BI1189" i="4"/>
  <c r="BH1189" i="4"/>
  <c r="BG1189" i="4"/>
  <c r="BF1189" i="4"/>
  <c r="T1189" i="4"/>
  <c r="R1189" i="4"/>
  <c r="P1189" i="4"/>
  <c r="BK1189" i="4"/>
  <c r="J1189" i="4"/>
  <c r="BE1189" i="4"/>
  <c r="BI1188" i="4"/>
  <c r="BH1188" i="4"/>
  <c r="BG1188" i="4"/>
  <c r="BF1188" i="4"/>
  <c r="T1188" i="4"/>
  <c r="R1188" i="4"/>
  <c r="P1188" i="4"/>
  <c r="BK1188" i="4"/>
  <c r="J1188" i="4"/>
  <c r="BE1188" i="4" s="1"/>
  <c r="BI1186" i="4"/>
  <c r="BH1186" i="4"/>
  <c r="BG1186" i="4"/>
  <c r="BF1186" i="4"/>
  <c r="T1186" i="4"/>
  <c r="R1186" i="4"/>
  <c r="P1186" i="4"/>
  <c r="BK1186" i="4"/>
  <c r="J1186" i="4"/>
  <c r="BE1186" i="4"/>
  <c r="BI1185" i="4"/>
  <c r="BH1185" i="4"/>
  <c r="BG1185" i="4"/>
  <c r="BF1185" i="4"/>
  <c r="T1185" i="4"/>
  <c r="R1185" i="4"/>
  <c r="P1185" i="4"/>
  <c r="BK1185" i="4"/>
  <c r="J1185" i="4"/>
  <c r="BE1185" i="4" s="1"/>
  <c r="BI1184" i="4"/>
  <c r="BH1184" i="4"/>
  <c r="BG1184" i="4"/>
  <c r="BF1184" i="4"/>
  <c r="T1184" i="4"/>
  <c r="R1184" i="4"/>
  <c r="P1184" i="4"/>
  <c r="BK1184" i="4"/>
  <c r="J1184" i="4"/>
  <c r="BE1184" i="4"/>
  <c r="BI1183" i="4"/>
  <c r="BH1183" i="4"/>
  <c r="BG1183" i="4"/>
  <c r="BF1183" i="4"/>
  <c r="T1183" i="4"/>
  <c r="R1183" i="4"/>
  <c r="P1183" i="4"/>
  <c r="BK1183" i="4"/>
  <c r="J1183" i="4"/>
  <c r="BE1183" i="4" s="1"/>
  <c r="BI1182" i="4"/>
  <c r="BH1182" i="4"/>
  <c r="BG1182" i="4"/>
  <c r="BF1182" i="4"/>
  <c r="T1182" i="4"/>
  <c r="R1182" i="4"/>
  <c r="P1182" i="4"/>
  <c r="BK1182" i="4"/>
  <c r="J1182" i="4"/>
  <c r="BE1182" i="4"/>
  <c r="BI1178" i="4"/>
  <c r="BH1178" i="4"/>
  <c r="BG1178" i="4"/>
  <c r="BF1178" i="4"/>
  <c r="T1178" i="4"/>
  <c r="R1178" i="4"/>
  <c r="P1178" i="4"/>
  <c r="BK1178" i="4"/>
  <c r="J1178" i="4"/>
  <c r="BE1178" i="4"/>
  <c r="BI1177" i="4"/>
  <c r="BH1177" i="4"/>
  <c r="BG1177" i="4"/>
  <c r="BF1177" i="4"/>
  <c r="T1177" i="4"/>
  <c r="R1177" i="4"/>
  <c r="P1177" i="4"/>
  <c r="BK1177" i="4"/>
  <c r="J1177" i="4"/>
  <c r="BE1177" i="4"/>
  <c r="BI1174" i="4"/>
  <c r="BH1174" i="4"/>
  <c r="BG1174" i="4"/>
  <c r="BF1174" i="4"/>
  <c r="T1174" i="4"/>
  <c r="R1174" i="4"/>
  <c r="P1174" i="4"/>
  <c r="BK1174" i="4"/>
  <c r="J1174" i="4"/>
  <c r="BE1174" i="4" s="1"/>
  <c r="BI1173" i="4"/>
  <c r="BH1173" i="4"/>
  <c r="BG1173" i="4"/>
  <c r="BF1173" i="4"/>
  <c r="T1173" i="4"/>
  <c r="R1173" i="4"/>
  <c r="P1173" i="4"/>
  <c r="BK1173" i="4"/>
  <c r="J1173" i="4"/>
  <c r="BE1173" i="4"/>
  <c r="BI1171" i="4"/>
  <c r="BH1171" i="4"/>
  <c r="BG1171" i="4"/>
  <c r="BF1171" i="4"/>
  <c r="T1171" i="4"/>
  <c r="R1171" i="4"/>
  <c r="P1171" i="4"/>
  <c r="BK1171" i="4"/>
  <c r="J1171" i="4"/>
  <c r="BE1171" i="4" s="1"/>
  <c r="BI1170" i="4"/>
  <c r="BH1170" i="4"/>
  <c r="BG1170" i="4"/>
  <c r="BF1170" i="4"/>
  <c r="T1170" i="4"/>
  <c r="R1170" i="4"/>
  <c r="P1170" i="4"/>
  <c r="BK1170" i="4"/>
  <c r="J1170" i="4"/>
  <c r="BE1170" i="4"/>
  <c r="BI1169" i="4"/>
  <c r="BH1169" i="4"/>
  <c r="BG1169" i="4"/>
  <c r="BF1169" i="4"/>
  <c r="T1169" i="4"/>
  <c r="R1169" i="4"/>
  <c r="P1169" i="4"/>
  <c r="BK1169" i="4"/>
  <c r="J1169" i="4"/>
  <c r="BE1169" i="4" s="1"/>
  <c r="BI1168" i="4"/>
  <c r="BH1168" i="4"/>
  <c r="BG1168" i="4"/>
  <c r="BF1168" i="4"/>
  <c r="T1168" i="4"/>
  <c r="R1168" i="4"/>
  <c r="P1168" i="4"/>
  <c r="BK1168" i="4"/>
  <c r="J1168" i="4"/>
  <c r="BE1168" i="4"/>
  <c r="BI1167" i="4"/>
  <c r="BH1167" i="4"/>
  <c r="BG1167" i="4"/>
  <c r="BF1167" i="4"/>
  <c r="T1167" i="4"/>
  <c r="R1167" i="4"/>
  <c r="P1167" i="4"/>
  <c r="BK1167" i="4"/>
  <c r="J1167" i="4"/>
  <c r="BE1167" i="4"/>
  <c r="BI1166" i="4"/>
  <c r="BH1166" i="4"/>
  <c r="BG1166" i="4"/>
  <c r="BF1166" i="4"/>
  <c r="T1166" i="4"/>
  <c r="R1166" i="4"/>
  <c r="P1166" i="4"/>
  <c r="BK1166" i="4"/>
  <c r="J1166" i="4"/>
  <c r="BE1166" i="4"/>
  <c r="BI1164" i="4"/>
  <c r="BH1164" i="4"/>
  <c r="BG1164" i="4"/>
  <c r="BF1164" i="4"/>
  <c r="T1164" i="4"/>
  <c r="R1164" i="4"/>
  <c r="P1164" i="4"/>
  <c r="BK1164" i="4"/>
  <c r="J1164" i="4"/>
  <c r="BE1164" i="4" s="1"/>
  <c r="BI1163" i="4"/>
  <c r="BH1163" i="4"/>
  <c r="BG1163" i="4"/>
  <c r="BF1163" i="4"/>
  <c r="T1163" i="4"/>
  <c r="R1163" i="4"/>
  <c r="P1163" i="4"/>
  <c r="BK1163" i="4"/>
  <c r="J1163" i="4"/>
  <c r="BE1163" i="4"/>
  <c r="BI1162" i="4"/>
  <c r="BH1162" i="4"/>
  <c r="BG1162" i="4"/>
  <c r="BF1162" i="4"/>
  <c r="T1162" i="4"/>
  <c r="R1162" i="4"/>
  <c r="P1162" i="4"/>
  <c r="BK1162" i="4"/>
  <c r="J1162" i="4"/>
  <c r="BE1162" i="4"/>
  <c r="BI1161" i="4"/>
  <c r="BH1161" i="4"/>
  <c r="BG1161" i="4"/>
  <c r="BF1161" i="4"/>
  <c r="T1161" i="4"/>
  <c r="R1161" i="4"/>
  <c r="P1161" i="4"/>
  <c r="BK1161" i="4"/>
  <c r="BK1157" i="4" s="1"/>
  <c r="J1157" i="4" s="1"/>
  <c r="J118" i="4" s="1"/>
  <c r="J1161" i="4"/>
  <c r="BE1161" i="4"/>
  <c r="BI1160" i="4"/>
  <c r="BH1160" i="4"/>
  <c r="BG1160" i="4"/>
  <c r="BF1160" i="4"/>
  <c r="T1160" i="4"/>
  <c r="R1160" i="4"/>
  <c r="P1160" i="4"/>
  <c r="BK1160" i="4"/>
  <c r="J1160" i="4"/>
  <c r="BE1160" i="4" s="1"/>
  <c r="BI1159" i="4"/>
  <c r="BH1159" i="4"/>
  <c r="BG1159" i="4"/>
  <c r="BF1159" i="4"/>
  <c r="T1159" i="4"/>
  <c r="R1159" i="4"/>
  <c r="R1157" i="4" s="1"/>
  <c r="P1159" i="4"/>
  <c r="BK1159" i="4"/>
  <c r="J1159" i="4"/>
  <c r="BE1159" i="4"/>
  <c r="BI1158" i="4"/>
  <c r="BH1158" i="4"/>
  <c r="BG1158" i="4"/>
  <c r="BF1158" i="4"/>
  <c r="T1158" i="4"/>
  <c r="R1158" i="4"/>
  <c r="P1158" i="4"/>
  <c r="P1157" i="4" s="1"/>
  <c r="BK1158" i="4"/>
  <c r="J1158" i="4"/>
  <c r="BE1158" i="4"/>
  <c r="BI1156" i="4"/>
  <c r="BH1156" i="4"/>
  <c r="BG1156" i="4"/>
  <c r="BF1156" i="4"/>
  <c r="T1156" i="4"/>
  <c r="R1156" i="4"/>
  <c r="P1156" i="4"/>
  <c r="BK1156" i="4"/>
  <c r="J1156" i="4"/>
  <c r="BE1156" i="4"/>
  <c r="BI1155" i="4"/>
  <c r="BH1155" i="4"/>
  <c r="BG1155" i="4"/>
  <c r="BF1155" i="4"/>
  <c r="T1155" i="4"/>
  <c r="R1155" i="4"/>
  <c r="P1155" i="4"/>
  <c r="BK1155" i="4"/>
  <c r="J1155" i="4"/>
  <c r="BE1155" i="4"/>
  <c r="BI1154" i="4"/>
  <c r="BH1154" i="4"/>
  <c r="BG1154" i="4"/>
  <c r="BF1154" i="4"/>
  <c r="T1154" i="4"/>
  <c r="R1154" i="4"/>
  <c r="P1154" i="4"/>
  <c r="BK1154" i="4"/>
  <c r="J1154" i="4"/>
  <c r="BE1154" i="4" s="1"/>
  <c r="BI1153" i="4"/>
  <c r="BH1153" i="4"/>
  <c r="BG1153" i="4"/>
  <c r="BF1153" i="4"/>
  <c r="T1153" i="4"/>
  <c r="R1153" i="4"/>
  <c r="P1153" i="4"/>
  <c r="BK1153" i="4"/>
  <c r="J1153" i="4"/>
  <c r="BE1153" i="4"/>
  <c r="BI1152" i="4"/>
  <c r="BH1152" i="4"/>
  <c r="BG1152" i="4"/>
  <c r="BF1152" i="4"/>
  <c r="T1152" i="4"/>
  <c r="R1152" i="4"/>
  <c r="P1152" i="4"/>
  <c r="BK1152" i="4"/>
  <c r="J1152" i="4"/>
  <c r="BE1152" i="4" s="1"/>
  <c r="BI1145" i="4"/>
  <c r="BH1145" i="4"/>
  <c r="BG1145" i="4"/>
  <c r="BF1145" i="4"/>
  <c r="T1145" i="4"/>
  <c r="R1145" i="4"/>
  <c r="P1145" i="4"/>
  <c r="BK1145" i="4"/>
  <c r="J1145" i="4"/>
  <c r="BE1145" i="4"/>
  <c r="BI1144" i="4"/>
  <c r="BH1144" i="4"/>
  <c r="BG1144" i="4"/>
  <c r="BF1144" i="4"/>
  <c r="T1144" i="4"/>
  <c r="R1144" i="4"/>
  <c r="P1144" i="4"/>
  <c r="BK1144" i="4"/>
  <c r="J1144" i="4"/>
  <c r="BE1144" i="4" s="1"/>
  <c r="BI1143" i="4"/>
  <c r="BH1143" i="4"/>
  <c r="BG1143" i="4"/>
  <c r="BF1143" i="4"/>
  <c r="T1143" i="4"/>
  <c r="R1143" i="4"/>
  <c r="P1143" i="4"/>
  <c r="BK1143" i="4"/>
  <c r="J1143" i="4"/>
  <c r="BE1143" i="4"/>
  <c r="BI1140" i="4"/>
  <c r="BH1140" i="4"/>
  <c r="BG1140" i="4"/>
  <c r="BF1140" i="4"/>
  <c r="T1140" i="4"/>
  <c r="R1140" i="4"/>
  <c r="P1140" i="4"/>
  <c r="BK1140" i="4"/>
  <c r="J1140" i="4"/>
  <c r="BE1140" i="4"/>
  <c r="BI1139" i="4"/>
  <c r="BH1139" i="4"/>
  <c r="BG1139" i="4"/>
  <c r="BF1139" i="4"/>
  <c r="T1139" i="4"/>
  <c r="R1139" i="4"/>
  <c r="P1139" i="4"/>
  <c r="BK1139" i="4"/>
  <c r="J1139" i="4"/>
  <c r="BE1139" i="4"/>
  <c r="BI1138" i="4"/>
  <c r="BH1138" i="4"/>
  <c r="BG1138" i="4"/>
  <c r="BF1138" i="4"/>
  <c r="T1138" i="4"/>
  <c r="R1138" i="4"/>
  <c r="P1138" i="4"/>
  <c r="BK1138" i="4"/>
  <c r="J1138" i="4"/>
  <c r="BE1138" i="4" s="1"/>
  <c r="BI1137" i="4"/>
  <c r="BH1137" i="4"/>
  <c r="BG1137" i="4"/>
  <c r="BF1137" i="4"/>
  <c r="T1137" i="4"/>
  <c r="R1137" i="4"/>
  <c r="P1137" i="4"/>
  <c r="BK1137" i="4"/>
  <c r="J1137" i="4"/>
  <c r="BE1137" i="4"/>
  <c r="BI1133" i="4"/>
  <c r="BH1133" i="4"/>
  <c r="BG1133" i="4"/>
  <c r="BF1133" i="4"/>
  <c r="T1133" i="4"/>
  <c r="R1133" i="4"/>
  <c r="P1133" i="4"/>
  <c r="BK1133" i="4"/>
  <c r="J1133" i="4"/>
  <c r="BE1133" i="4"/>
  <c r="BI1132" i="4"/>
  <c r="BH1132" i="4"/>
  <c r="BG1132" i="4"/>
  <c r="BF1132" i="4"/>
  <c r="T1132" i="4"/>
  <c r="R1132" i="4"/>
  <c r="P1132" i="4"/>
  <c r="BK1132" i="4"/>
  <c r="J1132" i="4"/>
  <c r="BE1132" i="4"/>
  <c r="BI1131" i="4"/>
  <c r="BH1131" i="4"/>
  <c r="BG1131" i="4"/>
  <c r="BF1131" i="4"/>
  <c r="T1131" i="4"/>
  <c r="R1131" i="4"/>
  <c r="P1131" i="4"/>
  <c r="BK1131" i="4"/>
  <c r="J1131" i="4"/>
  <c r="BE1131" i="4" s="1"/>
  <c r="BI1130" i="4"/>
  <c r="BH1130" i="4"/>
  <c r="BG1130" i="4"/>
  <c r="BF1130" i="4"/>
  <c r="T1130" i="4"/>
  <c r="R1130" i="4"/>
  <c r="P1130" i="4"/>
  <c r="BK1130" i="4"/>
  <c r="J1130" i="4"/>
  <c r="BE1130" i="4"/>
  <c r="BI1127" i="4"/>
  <c r="BH1127" i="4"/>
  <c r="BG1127" i="4"/>
  <c r="BF1127" i="4"/>
  <c r="T1127" i="4"/>
  <c r="R1127" i="4"/>
  <c r="P1127" i="4"/>
  <c r="BK1127" i="4"/>
  <c r="J1127" i="4"/>
  <c r="BE1127" i="4"/>
  <c r="BI1125" i="4"/>
  <c r="BH1125" i="4"/>
  <c r="BG1125" i="4"/>
  <c r="BF1125" i="4"/>
  <c r="T1125" i="4"/>
  <c r="R1125" i="4"/>
  <c r="P1125" i="4"/>
  <c r="BK1125" i="4"/>
  <c r="J1125" i="4"/>
  <c r="BE1125" i="4"/>
  <c r="BI1123" i="4"/>
  <c r="BH1123" i="4"/>
  <c r="BG1123" i="4"/>
  <c r="BF1123" i="4"/>
  <c r="T1123" i="4"/>
  <c r="R1123" i="4"/>
  <c r="P1123" i="4"/>
  <c r="BK1123" i="4"/>
  <c r="J1123" i="4"/>
  <c r="BE1123" i="4" s="1"/>
  <c r="BI1122" i="4"/>
  <c r="BH1122" i="4"/>
  <c r="BG1122" i="4"/>
  <c r="BF1122" i="4"/>
  <c r="T1122" i="4"/>
  <c r="R1122" i="4"/>
  <c r="P1122" i="4"/>
  <c r="BK1122" i="4"/>
  <c r="J1122" i="4"/>
  <c r="BE1122" i="4"/>
  <c r="BI1118" i="4"/>
  <c r="BH1118" i="4"/>
  <c r="BG1118" i="4"/>
  <c r="BF1118" i="4"/>
  <c r="T1118" i="4"/>
  <c r="R1118" i="4"/>
  <c r="P1118" i="4"/>
  <c r="BK1118" i="4"/>
  <c r="J1118" i="4"/>
  <c r="BE1118" i="4"/>
  <c r="BI1117" i="4"/>
  <c r="BH1117" i="4"/>
  <c r="BG1117" i="4"/>
  <c r="BF1117" i="4"/>
  <c r="T1117" i="4"/>
  <c r="R1117" i="4"/>
  <c r="P1117" i="4"/>
  <c r="BK1117" i="4"/>
  <c r="J1117" i="4"/>
  <c r="BE1117" i="4"/>
  <c r="BI1115" i="4"/>
  <c r="BH1115" i="4"/>
  <c r="BG1115" i="4"/>
  <c r="BF1115" i="4"/>
  <c r="T1115" i="4"/>
  <c r="R1115" i="4"/>
  <c r="P1115" i="4"/>
  <c r="BK1115" i="4"/>
  <c r="J1115" i="4"/>
  <c r="BE1115" i="4" s="1"/>
  <c r="BI1114" i="4"/>
  <c r="BH1114" i="4"/>
  <c r="BG1114" i="4"/>
  <c r="BF1114" i="4"/>
  <c r="T1114" i="4"/>
  <c r="R1114" i="4"/>
  <c r="P1114" i="4"/>
  <c r="BK1114" i="4"/>
  <c r="J1114" i="4"/>
  <c r="BE1114" i="4"/>
  <c r="BI1111" i="4"/>
  <c r="BH1111" i="4"/>
  <c r="BG1111" i="4"/>
  <c r="BF1111" i="4"/>
  <c r="T1111" i="4"/>
  <c r="R1111" i="4"/>
  <c r="P1111" i="4"/>
  <c r="BK1111" i="4"/>
  <c r="J1111" i="4"/>
  <c r="BE1111" i="4" s="1"/>
  <c r="BI1110" i="4"/>
  <c r="BH1110" i="4"/>
  <c r="BG1110" i="4"/>
  <c r="BF1110" i="4"/>
  <c r="T1110" i="4"/>
  <c r="R1110" i="4"/>
  <c r="P1110" i="4"/>
  <c r="BK1110" i="4"/>
  <c r="J1110" i="4"/>
  <c r="BE1110" i="4"/>
  <c r="BI1107" i="4"/>
  <c r="BH1107" i="4"/>
  <c r="BG1107" i="4"/>
  <c r="BF1107" i="4"/>
  <c r="T1107" i="4"/>
  <c r="R1107" i="4"/>
  <c r="P1107" i="4"/>
  <c r="BK1107" i="4"/>
  <c r="J1107" i="4"/>
  <c r="BE1107" i="4" s="1"/>
  <c r="BI1106" i="4"/>
  <c r="BH1106" i="4"/>
  <c r="BG1106" i="4"/>
  <c r="BF1106" i="4"/>
  <c r="T1106" i="4"/>
  <c r="R1106" i="4"/>
  <c r="P1106" i="4"/>
  <c r="BK1106" i="4"/>
  <c r="J1106" i="4"/>
  <c r="BE1106" i="4"/>
  <c r="BI1104" i="4"/>
  <c r="BH1104" i="4"/>
  <c r="BG1104" i="4"/>
  <c r="BF1104" i="4"/>
  <c r="T1104" i="4"/>
  <c r="R1104" i="4"/>
  <c r="P1104" i="4"/>
  <c r="BK1104" i="4"/>
  <c r="J1104" i="4"/>
  <c r="BE1104" i="4" s="1"/>
  <c r="BI1102" i="4"/>
  <c r="BH1102" i="4"/>
  <c r="BG1102" i="4"/>
  <c r="BF1102" i="4"/>
  <c r="T1102" i="4"/>
  <c r="R1102" i="4"/>
  <c r="P1102" i="4"/>
  <c r="BK1102" i="4"/>
  <c r="J1102" i="4"/>
  <c r="BE1102" i="4"/>
  <c r="BI1100" i="4"/>
  <c r="BH1100" i="4"/>
  <c r="BG1100" i="4"/>
  <c r="BF1100" i="4"/>
  <c r="T1100" i="4"/>
  <c r="R1100" i="4"/>
  <c r="P1100" i="4"/>
  <c r="BK1100" i="4"/>
  <c r="J1100" i="4"/>
  <c r="BE1100" i="4" s="1"/>
  <c r="BI1098" i="4"/>
  <c r="BH1098" i="4"/>
  <c r="BG1098" i="4"/>
  <c r="BF1098" i="4"/>
  <c r="T1098" i="4"/>
  <c r="R1098" i="4"/>
  <c r="P1098" i="4"/>
  <c r="BK1098" i="4"/>
  <c r="J1098" i="4"/>
  <c r="BE1098" i="4"/>
  <c r="BI1096" i="4"/>
  <c r="BH1096" i="4"/>
  <c r="BG1096" i="4"/>
  <c r="BF1096" i="4"/>
  <c r="T1096" i="4"/>
  <c r="R1096" i="4"/>
  <c r="P1096" i="4"/>
  <c r="BK1096" i="4"/>
  <c r="J1096" i="4"/>
  <c r="BE1096" i="4"/>
  <c r="BI1092" i="4"/>
  <c r="BH1092" i="4"/>
  <c r="BG1092" i="4"/>
  <c r="BF1092" i="4"/>
  <c r="T1092" i="4"/>
  <c r="R1092" i="4"/>
  <c r="P1092" i="4"/>
  <c r="BK1092" i="4"/>
  <c r="J1092" i="4"/>
  <c r="BE1092" i="4"/>
  <c r="BI1090" i="4"/>
  <c r="BH1090" i="4"/>
  <c r="BG1090" i="4"/>
  <c r="BF1090" i="4"/>
  <c r="T1090" i="4"/>
  <c r="R1090" i="4"/>
  <c r="P1090" i="4"/>
  <c r="BK1090" i="4"/>
  <c r="J1090" i="4"/>
  <c r="BE1090" i="4" s="1"/>
  <c r="BI1088" i="4"/>
  <c r="BH1088" i="4"/>
  <c r="BG1088" i="4"/>
  <c r="BF1088" i="4"/>
  <c r="T1088" i="4"/>
  <c r="R1088" i="4"/>
  <c r="P1088" i="4"/>
  <c r="BK1088" i="4"/>
  <c r="J1088" i="4"/>
  <c r="BE1088" i="4"/>
  <c r="BI1086" i="4"/>
  <c r="BH1086" i="4"/>
  <c r="BG1086" i="4"/>
  <c r="BF1086" i="4"/>
  <c r="T1086" i="4"/>
  <c r="R1086" i="4"/>
  <c r="P1086" i="4"/>
  <c r="BK1086" i="4"/>
  <c r="J1086" i="4"/>
  <c r="BE1086" i="4" s="1"/>
  <c r="BI1084" i="4"/>
  <c r="BH1084" i="4"/>
  <c r="BG1084" i="4"/>
  <c r="BF1084" i="4"/>
  <c r="T1084" i="4"/>
  <c r="R1084" i="4"/>
  <c r="P1084" i="4"/>
  <c r="BK1084" i="4"/>
  <c r="J1084" i="4"/>
  <c r="BE1084" i="4"/>
  <c r="BI1083" i="4"/>
  <c r="BH1083" i="4"/>
  <c r="BG1083" i="4"/>
  <c r="BF1083" i="4"/>
  <c r="T1083" i="4"/>
  <c r="R1083" i="4"/>
  <c r="P1083" i="4"/>
  <c r="BK1083" i="4"/>
  <c r="J1083" i="4"/>
  <c r="BE1083" i="4" s="1"/>
  <c r="BI1082" i="4"/>
  <c r="BH1082" i="4"/>
  <c r="BG1082" i="4"/>
  <c r="BF1082" i="4"/>
  <c r="T1082" i="4"/>
  <c r="R1082" i="4"/>
  <c r="P1082" i="4"/>
  <c r="BK1082" i="4"/>
  <c r="J1082" i="4"/>
  <c r="BE1082" i="4"/>
  <c r="BI1080" i="4"/>
  <c r="BH1080" i="4"/>
  <c r="BG1080" i="4"/>
  <c r="BF1080" i="4"/>
  <c r="T1080" i="4"/>
  <c r="R1080" i="4"/>
  <c r="P1080" i="4"/>
  <c r="BK1080" i="4"/>
  <c r="J1080" i="4"/>
  <c r="BE1080" i="4"/>
  <c r="BI1078" i="4"/>
  <c r="BH1078" i="4"/>
  <c r="BG1078" i="4"/>
  <c r="BF1078" i="4"/>
  <c r="T1078" i="4"/>
  <c r="R1078" i="4"/>
  <c r="P1078" i="4"/>
  <c r="BK1078" i="4"/>
  <c r="J1078" i="4"/>
  <c r="BE1078" i="4"/>
  <c r="BI1076" i="4"/>
  <c r="BH1076" i="4"/>
  <c r="BG1076" i="4"/>
  <c r="BF1076" i="4"/>
  <c r="T1076" i="4"/>
  <c r="R1076" i="4"/>
  <c r="P1076" i="4"/>
  <c r="BK1076" i="4"/>
  <c r="J1076" i="4"/>
  <c r="BE1076" i="4" s="1"/>
  <c r="BI1073" i="4"/>
  <c r="BH1073" i="4"/>
  <c r="BG1073" i="4"/>
  <c r="BF1073" i="4"/>
  <c r="T1073" i="4"/>
  <c r="R1073" i="4"/>
  <c r="P1073" i="4"/>
  <c r="BK1073" i="4"/>
  <c r="J1073" i="4"/>
  <c r="BE1073" i="4"/>
  <c r="BI1072" i="4"/>
  <c r="BH1072" i="4"/>
  <c r="BG1072" i="4"/>
  <c r="BF1072" i="4"/>
  <c r="T1072" i="4"/>
  <c r="R1072" i="4"/>
  <c r="P1072" i="4"/>
  <c r="BK1072" i="4"/>
  <c r="J1072" i="4"/>
  <c r="BE1072" i="4"/>
  <c r="BI1071" i="4"/>
  <c r="BH1071" i="4"/>
  <c r="BG1071" i="4"/>
  <c r="BF1071" i="4"/>
  <c r="T1071" i="4"/>
  <c r="R1071" i="4"/>
  <c r="P1071" i="4"/>
  <c r="BK1071" i="4"/>
  <c r="J1071" i="4"/>
  <c r="BE1071" i="4"/>
  <c r="BI1070" i="4"/>
  <c r="BH1070" i="4"/>
  <c r="BG1070" i="4"/>
  <c r="BF1070" i="4"/>
  <c r="T1070" i="4"/>
  <c r="R1070" i="4"/>
  <c r="P1070" i="4"/>
  <c r="BK1070" i="4"/>
  <c r="J1070" i="4"/>
  <c r="BE1070" i="4" s="1"/>
  <c r="BI1065" i="4"/>
  <c r="BH1065" i="4"/>
  <c r="BG1065" i="4"/>
  <c r="BF1065" i="4"/>
  <c r="T1065" i="4"/>
  <c r="R1065" i="4"/>
  <c r="P1065" i="4"/>
  <c r="BK1065" i="4"/>
  <c r="J1065" i="4"/>
  <c r="BE1065" i="4"/>
  <c r="BI1064" i="4"/>
  <c r="BH1064" i="4"/>
  <c r="BG1064" i="4"/>
  <c r="BF1064" i="4"/>
  <c r="T1064" i="4"/>
  <c r="R1064" i="4"/>
  <c r="P1064" i="4"/>
  <c r="BK1064" i="4"/>
  <c r="J1064" i="4"/>
  <c r="BE1064" i="4"/>
  <c r="BI1063" i="4"/>
  <c r="BH1063" i="4"/>
  <c r="BG1063" i="4"/>
  <c r="BF1063" i="4"/>
  <c r="T1063" i="4"/>
  <c r="R1063" i="4"/>
  <c r="P1063" i="4"/>
  <c r="BK1063" i="4"/>
  <c r="J1063" i="4"/>
  <c r="BE1063" i="4"/>
  <c r="BI1062" i="4"/>
  <c r="BH1062" i="4"/>
  <c r="BG1062" i="4"/>
  <c r="BF1062" i="4"/>
  <c r="T1062" i="4"/>
  <c r="R1062" i="4"/>
  <c r="P1062" i="4"/>
  <c r="BK1062" i="4"/>
  <c r="J1062" i="4"/>
  <c r="BE1062" i="4" s="1"/>
  <c r="BI1061" i="4"/>
  <c r="BH1061" i="4"/>
  <c r="BG1061" i="4"/>
  <c r="BF1061" i="4"/>
  <c r="T1061" i="4"/>
  <c r="R1061" i="4"/>
  <c r="P1061" i="4"/>
  <c r="BK1061" i="4"/>
  <c r="J1061" i="4"/>
  <c r="BE1061" i="4"/>
  <c r="BI1060" i="4"/>
  <c r="BH1060" i="4"/>
  <c r="BG1060" i="4"/>
  <c r="BF1060" i="4"/>
  <c r="T1060" i="4"/>
  <c r="R1060" i="4"/>
  <c r="P1060" i="4"/>
  <c r="BK1060" i="4"/>
  <c r="J1060" i="4"/>
  <c r="BE1060" i="4"/>
  <c r="BI1059" i="4"/>
  <c r="BH1059" i="4"/>
  <c r="BG1059" i="4"/>
  <c r="BF1059" i="4"/>
  <c r="T1059" i="4"/>
  <c r="R1059" i="4"/>
  <c r="P1059" i="4"/>
  <c r="BK1059" i="4"/>
  <c r="J1059" i="4"/>
  <c r="BE1059" i="4"/>
  <c r="BI1058" i="4"/>
  <c r="BH1058" i="4"/>
  <c r="BG1058" i="4"/>
  <c r="BF1058" i="4"/>
  <c r="T1058" i="4"/>
  <c r="R1058" i="4"/>
  <c r="P1058" i="4"/>
  <c r="BK1058" i="4"/>
  <c r="J1058" i="4"/>
  <c r="BE1058" i="4" s="1"/>
  <c r="BI1057" i="4"/>
  <c r="BH1057" i="4"/>
  <c r="BG1057" i="4"/>
  <c r="BF1057" i="4"/>
  <c r="T1057" i="4"/>
  <c r="R1057" i="4"/>
  <c r="R1046" i="4" s="1"/>
  <c r="P1057" i="4"/>
  <c r="BK1057" i="4"/>
  <c r="J1057" i="4"/>
  <c r="BE1057" i="4"/>
  <c r="BI1056" i="4"/>
  <c r="BH1056" i="4"/>
  <c r="BG1056" i="4"/>
  <c r="BF1056" i="4"/>
  <c r="T1056" i="4"/>
  <c r="R1056" i="4"/>
  <c r="P1056" i="4"/>
  <c r="BK1056" i="4"/>
  <c r="J1056" i="4"/>
  <c r="BE1056" i="4" s="1"/>
  <c r="BI1055" i="4"/>
  <c r="BH1055" i="4"/>
  <c r="BG1055" i="4"/>
  <c r="BF1055" i="4"/>
  <c r="T1055" i="4"/>
  <c r="R1055" i="4"/>
  <c r="P1055" i="4"/>
  <c r="P1046" i="4" s="1"/>
  <c r="BK1055" i="4"/>
  <c r="J1055" i="4"/>
  <c r="BE1055" i="4"/>
  <c r="BI1054" i="4"/>
  <c r="BH1054" i="4"/>
  <c r="BG1054" i="4"/>
  <c r="BF1054" i="4"/>
  <c r="T1054" i="4"/>
  <c r="R1054" i="4"/>
  <c r="P1054" i="4"/>
  <c r="BK1054" i="4"/>
  <c r="J1054" i="4"/>
  <c r="BE1054" i="4" s="1"/>
  <c r="BI1053" i="4"/>
  <c r="BH1053" i="4"/>
  <c r="BG1053" i="4"/>
  <c r="BF1053" i="4"/>
  <c r="T1053" i="4"/>
  <c r="R1053" i="4"/>
  <c r="P1053" i="4"/>
  <c r="BK1053" i="4"/>
  <c r="J1053" i="4"/>
  <c r="BE1053" i="4"/>
  <c r="BI1050" i="4"/>
  <c r="BH1050" i="4"/>
  <c r="BG1050" i="4"/>
  <c r="BF1050" i="4"/>
  <c r="T1050" i="4"/>
  <c r="R1050" i="4"/>
  <c r="P1050" i="4"/>
  <c r="BK1050" i="4"/>
  <c r="J1050" i="4"/>
  <c r="BE1050" i="4" s="1"/>
  <c r="BI1047" i="4"/>
  <c r="BH1047" i="4"/>
  <c r="BG1047" i="4"/>
  <c r="BF1047" i="4"/>
  <c r="T1047" i="4"/>
  <c r="R1047" i="4"/>
  <c r="P1047" i="4"/>
  <c r="BK1047" i="4"/>
  <c r="J1047" i="4"/>
  <c r="BE1047" i="4"/>
  <c r="BI1045" i="4"/>
  <c r="BH1045" i="4"/>
  <c r="BG1045" i="4"/>
  <c r="BF1045" i="4"/>
  <c r="T1045" i="4"/>
  <c r="R1045" i="4"/>
  <c r="P1045" i="4"/>
  <c r="BK1045" i="4"/>
  <c r="J1045" i="4"/>
  <c r="BE1045" i="4"/>
  <c r="BI1043" i="4"/>
  <c r="BH1043" i="4"/>
  <c r="BG1043" i="4"/>
  <c r="BF1043" i="4"/>
  <c r="T1043" i="4"/>
  <c r="T1036" i="4" s="1"/>
  <c r="R1043" i="4"/>
  <c r="R1036" i="4" s="1"/>
  <c r="P1043" i="4"/>
  <c r="BK1043" i="4"/>
  <c r="J1043" i="4"/>
  <c r="BE1043" i="4" s="1"/>
  <c r="BI1041" i="4"/>
  <c r="BH1041" i="4"/>
  <c r="BG1041" i="4"/>
  <c r="BF1041" i="4"/>
  <c r="T1041" i="4"/>
  <c r="R1041" i="4"/>
  <c r="P1041" i="4"/>
  <c r="BK1041" i="4"/>
  <c r="J1041" i="4"/>
  <c r="BE1041" i="4"/>
  <c r="BI1039" i="4"/>
  <c r="BH1039" i="4"/>
  <c r="BG1039" i="4"/>
  <c r="BF1039" i="4"/>
  <c r="T1039" i="4"/>
  <c r="R1039" i="4"/>
  <c r="P1039" i="4"/>
  <c r="BK1039" i="4"/>
  <c r="J1039" i="4"/>
  <c r="BE1039" i="4"/>
  <c r="BI1037" i="4"/>
  <c r="BH1037" i="4"/>
  <c r="BG1037" i="4"/>
  <c r="BF1037" i="4"/>
  <c r="T1037" i="4"/>
  <c r="R1037" i="4"/>
  <c r="P1037" i="4"/>
  <c r="P1036" i="4"/>
  <c r="BK1037" i="4"/>
  <c r="J1037" i="4"/>
  <c r="BE1037" i="4"/>
  <c r="BI1035" i="4"/>
  <c r="BH1035" i="4"/>
  <c r="BG1035" i="4"/>
  <c r="BF1035" i="4"/>
  <c r="T1035" i="4"/>
  <c r="R1035" i="4"/>
  <c r="P1035" i="4"/>
  <c r="BK1035" i="4"/>
  <c r="J1035" i="4"/>
  <c r="BE1035" i="4"/>
  <c r="BI1034" i="4"/>
  <c r="BH1034" i="4"/>
  <c r="BG1034" i="4"/>
  <c r="BF1034" i="4"/>
  <c r="T1034" i="4"/>
  <c r="R1034" i="4"/>
  <c r="P1034" i="4"/>
  <c r="BK1034" i="4"/>
  <c r="BK1025" i="4" s="1"/>
  <c r="J1025" i="4" s="1"/>
  <c r="J115" i="4" s="1"/>
  <c r="J1034" i="4"/>
  <c r="BE1034" i="4" s="1"/>
  <c r="BI1033" i="4"/>
  <c r="BH1033" i="4"/>
  <c r="BG1033" i="4"/>
  <c r="BF1033" i="4"/>
  <c r="T1033" i="4"/>
  <c r="R1033" i="4"/>
  <c r="P1033" i="4"/>
  <c r="BK1033" i="4"/>
  <c r="J1033" i="4"/>
  <c r="BE1033" i="4"/>
  <c r="BI1032" i="4"/>
  <c r="BH1032" i="4"/>
  <c r="BG1032" i="4"/>
  <c r="BF1032" i="4"/>
  <c r="T1032" i="4"/>
  <c r="R1032" i="4"/>
  <c r="P1032" i="4"/>
  <c r="BK1032" i="4"/>
  <c r="J1032" i="4"/>
  <c r="BE1032" i="4" s="1"/>
  <c r="BI1031" i="4"/>
  <c r="BH1031" i="4"/>
  <c r="BG1031" i="4"/>
  <c r="BF1031" i="4"/>
  <c r="T1031" i="4"/>
  <c r="R1031" i="4"/>
  <c r="P1031" i="4"/>
  <c r="BK1031" i="4"/>
  <c r="J1031" i="4"/>
  <c r="BE1031" i="4"/>
  <c r="BI1030" i="4"/>
  <c r="BH1030" i="4"/>
  <c r="BG1030" i="4"/>
  <c r="BF1030" i="4"/>
  <c r="T1030" i="4"/>
  <c r="R1030" i="4"/>
  <c r="P1030" i="4"/>
  <c r="BK1030" i="4"/>
  <c r="J1030" i="4"/>
  <c r="BE1030" i="4" s="1"/>
  <c r="BI1027" i="4"/>
  <c r="BH1027" i="4"/>
  <c r="BG1027" i="4"/>
  <c r="BF1027" i="4"/>
  <c r="T1027" i="4"/>
  <c r="R1027" i="4"/>
  <c r="P1027" i="4"/>
  <c r="BK1027" i="4"/>
  <c r="J1027" i="4"/>
  <c r="BE1027" i="4"/>
  <c r="BI1026" i="4"/>
  <c r="BH1026" i="4"/>
  <c r="BG1026" i="4"/>
  <c r="BF1026" i="4"/>
  <c r="T1026" i="4"/>
  <c r="R1026" i="4"/>
  <c r="P1026" i="4"/>
  <c r="P1025" i="4"/>
  <c r="BK1026" i="4"/>
  <c r="J1026" i="4"/>
  <c r="BE1026" i="4"/>
  <c r="BI1024" i="4"/>
  <c r="BH1024" i="4"/>
  <c r="BG1024" i="4"/>
  <c r="BF1024" i="4"/>
  <c r="T1024" i="4"/>
  <c r="R1024" i="4"/>
  <c r="P1024" i="4"/>
  <c r="BK1024" i="4"/>
  <c r="J1024" i="4"/>
  <c r="BE1024" i="4"/>
  <c r="BI1022" i="4"/>
  <c r="BH1022" i="4"/>
  <c r="BG1022" i="4"/>
  <c r="BF1022" i="4"/>
  <c r="T1022" i="4"/>
  <c r="T1021" i="4"/>
  <c r="R1022" i="4"/>
  <c r="R1021" i="4"/>
  <c r="P1022" i="4"/>
  <c r="P1021" i="4"/>
  <c r="BK1022" i="4"/>
  <c r="BK1021" i="4" s="1"/>
  <c r="J1021" i="4" s="1"/>
  <c r="J1022" i="4"/>
  <c r="BE1022" i="4"/>
  <c r="J114" i="4"/>
  <c r="BI1020" i="4"/>
  <c r="BH1020" i="4"/>
  <c r="BG1020" i="4"/>
  <c r="BF1020" i="4"/>
  <c r="T1020" i="4"/>
  <c r="R1020" i="4"/>
  <c r="P1020" i="4"/>
  <c r="BK1020" i="4"/>
  <c r="J1020" i="4"/>
  <c r="BE1020" i="4"/>
  <c r="BI1018" i="4"/>
  <c r="BH1018" i="4"/>
  <c r="BG1018" i="4"/>
  <c r="BF1018" i="4"/>
  <c r="T1018" i="4"/>
  <c r="R1018" i="4"/>
  <c r="P1018" i="4"/>
  <c r="BK1018" i="4"/>
  <c r="J1018" i="4"/>
  <c r="BE1018" i="4" s="1"/>
  <c r="BI1016" i="4"/>
  <c r="BH1016" i="4"/>
  <c r="BG1016" i="4"/>
  <c r="BF1016" i="4"/>
  <c r="T1016" i="4"/>
  <c r="R1016" i="4"/>
  <c r="P1016" i="4"/>
  <c r="BK1016" i="4"/>
  <c r="J1016" i="4"/>
  <c r="BE1016" i="4"/>
  <c r="BI1013" i="4"/>
  <c r="BH1013" i="4"/>
  <c r="BG1013" i="4"/>
  <c r="BF1013" i="4"/>
  <c r="T1013" i="4"/>
  <c r="R1013" i="4"/>
  <c r="P1013" i="4"/>
  <c r="BK1013" i="4"/>
  <c r="J1013" i="4"/>
  <c r="BE1013" i="4" s="1"/>
  <c r="BI1011" i="4"/>
  <c r="BH1011" i="4"/>
  <c r="BG1011" i="4"/>
  <c r="BF1011" i="4"/>
  <c r="T1011" i="4"/>
  <c r="R1011" i="4"/>
  <c r="P1011" i="4"/>
  <c r="BK1011" i="4"/>
  <c r="J1011" i="4"/>
  <c r="BE1011" i="4"/>
  <c r="BI1008" i="4"/>
  <c r="BH1008" i="4"/>
  <c r="BG1008" i="4"/>
  <c r="BF1008" i="4"/>
  <c r="T1008" i="4"/>
  <c r="R1008" i="4"/>
  <c r="P1008" i="4"/>
  <c r="BK1008" i="4"/>
  <c r="J1008" i="4"/>
  <c r="BE1008" i="4" s="1"/>
  <c r="BI1006" i="4"/>
  <c r="BH1006" i="4"/>
  <c r="BG1006" i="4"/>
  <c r="BF1006" i="4"/>
  <c r="T1006" i="4"/>
  <c r="R1006" i="4"/>
  <c r="P1006" i="4"/>
  <c r="BK1006" i="4"/>
  <c r="J1006" i="4"/>
  <c r="BE1006" i="4"/>
  <c r="BI948" i="4"/>
  <c r="BH948" i="4"/>
  <c r="BG948" i="4"/>
  <c r="BF948" i="4"/>
  <c r="T948" i="4"/>
  <c r="R948" i="4"/>
  <c r="P948" i="4"/>
  <c r="BK948" i="4"/>
  <c r="J948" i="4"/>
  <c r="BE948" i="4"/>
  <c r="BI942" i="4"/>
  <c r="BH942" i="4"/>
  <c r="BG942" i="4"/>
  <c r="BF942" i="4"/>
  <c r="T942" i="4"/>
  <c r="R942" i="4"/>
  <c r="P942" i="4"/>
  <c r="BK942" i="4"/>
  <c r="J942" i="4"/>
  <c r="BE942" i="4"/>
  <c r="BI939" i="4"/>
  <c r="BH939" i="4"/>
  <c r="BG939" i="4"/>
  <c r="BF939" i="4"/>
  <c r="T939" i="4"/>
  <c r="R939" i="4"/>
  <c r="P939" i="4"/>
  <c r="BK939" i="4"/>
  <c r="J939" i="4"/>
  <c r="BE939" i="4" s="1"/>
  <c r="BI936" i="4"/>
  <c r="BH936" i="4"/>
  <c r="BG936" i="4"/>
  <c r="BF936" i="4"/>
  <c r="T936" i="4"/>
  <c r="R936" i="4"/>
  <c r="P936" i="4"/>
  <c r="BK936" i="4"/>
  <c r="J936" i="4"/>
  <c r="BE936" i="4"/>
  <c r="BI933" i="4"/>
  <c r="BH933" i="4"/>
  <c r="BG933" i="4"/>
  <c r="BF933" i="4"/>
  <c r="T933" i="4"/>
  <c r="R933" i="4"/>
  <c r="P933" i="4"/>
  <c r="BK933" i="4"/>
  <c r="J933" i="4"/>
  <c r="BE933" i="4" s="1"/>
  <c r="BI930" i="4"/>
  <c r="BH930" i="4"/>
  <c r="BG930" i="4"/>
  <c r="BF930" i="4"/>
  <c r="T930" i="4"/>
  <c r="R930" i="4"/>
  <c r="P930" i="4"/>
  <c r="P923" i="4" s="1"/>
  <c r="BK930" i="4"/>
  <c r="J930" i="4"/>
  <c r="BE930" i="4"/>
  <c r="BI928" i="4"/>
  <c r="BH928" i="4"/>
  <c r="BG928" i="4"/>
  <c r="BF928" i="4"/>
  <c r="T928" i="4"/>
  <c r="T923" i="4" s="1"/>
  <c r="R928" i="4"/>
  <c r="P928" i="4"/>
  <c r="BK928" i="4"/>
  <c r="J928" i="4"/>
  <c r="BE928" i="4" s="1"/>
  <c r="BI924" i="4"/>
  <c r="BH924" i="4"/>
  <c r="BG924" i="4"/>
  <c r="BF924" i="4"/>
  <c r="T924" i="4"/>
  <c r="R924" i="4"/>
  <c r="P924" i="4"/>
  <c r="BK924" i="4"/>
  <c r="BK923" i="4"/>
  <c r="J923" i="4" s="1"/>
  <c r="J113" i="4" s="1"/>
  <c r="J924" i="4"/>
  <c r="BE924" i="4" s="1"/>
  <c r="BI922" i="4"/>
  <c r="BH922" i="4"/>
  <c r="BG922" i="4"/>
  <c r="BF922" i="4"/>
  <c r="T922" i="4"/>
  <c r="R922" i="4"/>
  <c r="P922" i="4"/>
  <c r="BK922" i="4"/>
  <c r="J922" i="4"/>
  <c r="BE922" i="4"/>
  <c r="BI913" i="4"/>
  <c r="BH913" i="4"/>
  <c r="BG913" i="4"/>
  <c r="BF913" i="4"/>
  <c r="T913" i="4"/>
  <c r="R913" i="4"/>
  <c r="P913" i="4"/>
  <c r="BK913" i="4"/>
  <c r="J913" i="4"/>
  <c r="BE913" i="4" s="1"/>
  <c r="BI911" i="4"/>
  <c r="BH911" i="4"/>
  <c r="BG911" i="4"/>
  <c r="BF911" i="4"/>
  <c r="T911" i="4"/>
  <c r="R911" i="4"/>
  <c r="P911" i="4"/>
  <c r="BK911" i="4"/>
  <c r="J911" i="4"/>
  <c r="BE911" i="4"/>
  <c r="BI909" i="4"/>
  <c r="BH909" i="4"/>
  <c r="BG909" i="4"/>
  <c r="BF909" i="4"/>
  <c r="T909" i="4"/>
  <c r="R909" i="4"/>
  <c r="R898" i="4" s="1"/>
  <c r="P909" i="4"/>
  <c r="BK909" i="4"/>
  <c r="J909" i="4"/>
  <c r="BE909" i="4" s="1"/>
  <c r="BI907" i="4"/>
  <c r="BH907" i="4"/>
  <c r="BG907" i="4"/>
  <c r="BF907" i="4"/>
  <c r="T907" i="4"/>
  <c r="R907" i="4"/>
  <c r="P907" i="4"/>
  <c r="BK907" i="4"/>
  <c r="J907" i="4"/>
  <c r="BE907" i="4"/>
  <c r="BI905" i="4"/>
  <c r="BH905" i="4"/>
  <c r="BG905" i="4"/>
  <c r="BF905" i="4"/>
  <c r="T905" i="4"/>
  <c r="R905" i="4"/>
  <c r="P905" i="4"/>
  <c r="BK905" i="4"/>
  <c r="J905" i="4"/>
  <c r="BE905" i="4"/>
  <c r="BI902" i="4"/>
  <c r="BH902" i="4"/>
  <c r="BG902" i="4"/>
  <c r="BF902" i="4"/>
  <c r="T902" i="4"/>
  <c r="R902" i="4"/>
  <c r="P902" i="4"/>
  <c r="BK902" i="4"/>
  <c r="BK898" i="4" s="1"/>
  <c r="J902" i="4"/>
  <c r="BE902" i="4"/>
  <c r="BI899" i="4"/>
  <c r="BH899" i="4"/>
  <c r="BG899" i="4"/>
  <c r="BF899" i="4"/>
  <c r="T899" i="4"/>
  <c r="T898" i="4"/>
  <c r="R899" i="4"/>
  <c r="P899" i="4"/>
  <c r="BK899" i="4"/>
  <c r="J898" i="4"/>
  <c r="J112" i="4" s="1"/>
  <c r="J899" i="4"/>
  <c r="BE899" i="4" s="1"/>
  <c r="BI897" i="4"/>
  <c r="BH897" i="4"/>
  <c r="BG897" i="4"/>
  <c r="BF897" i="4"/>
  <c r="T897" i="4"/>
  <c r="T895" i="4" s="1"/>
  <c r="R897" i="4"/>
  <c r="R895" i="4" s="1"/>
  <c r="P897" i="4"/>
  <c r="BK897" i="4"/>
  <c r="J897" i="4"/>
  <c r="BE897" i="4"/>
  <c r="BI896" i="4"/>
  <c r="BH896" i="4"/>
  <c r="BG896" i="4"/>
  <c r="BF896" i="4"/>
  <c r="T896" i="4"/>
  <c r="R896" i="4"/>
  <c r="P896" i="4"/>
  <c r="P895" i="4"/>
  <c r="BK896" i="4"/>
  <c r="BK895" i="4"/>
  <c r="J895" i="4" s="1"/>
  <c r="J111" i="4" s="1"/>
  <c r="J896" i="4"/>
  <c r="BE896" i="4" s="1"/>
  <c r="BI894" i="4"/>
  <c r="BH894" i="4"/>
  <c r="BG894" i="4"/>
  <c r="BF894" i="4"/>
  <c r="T894" i="4"/>
  <c r="R894" i="4"/>
  <c r="P894" i="4"/>
  <c r="BK894" i="4"/>
  <c r="J894" i="4"/>
  <c r="BE894" i="4"/>
  <c r="BI892" i="4"/>
  <c r="BH892" i="4"/>
  <c r="BG892" i="4"/>
  <c r="BF892" i="4"/>
  <c r="T892" i="4"/>
  <c r="R892" i="4"/>
  <c r="P892" i="4"/>
  <c r="BK892" i="4"/>
  <c r="J892" i="4"/>
  <c r="BE892" i="4" s="1"/>
  <c r="BI891" i="4"/>
  <c r="BH891" i="4"/>
  <c r="BG891" i="4"/>
  <c r="BF891" i="4"/>
  <c r="T891" i="4"/>
  <c r="R891" i="4"/>
  <c r="P891" i="4"/>
  <c r="BK891" i="4"/>
  <c r="J891" i="4"/>
  <c r="BE891" i="4"/>
  <c r="BI889" i="4"/>
  <c r="BH889" i="4"/>
  <c r="BG889" i="4"/>
  <c r="BF889" i="4"/>
  <c r="T889" i="4"/>
  <c r="R889" i="4"/>
  <c r="P889" i="4"/>
  <c r="BK889" i="4"/>
  <c r="J889" i="4"/>
  <c r="BE889" i="4"/>
  <c r="BI886" i="4"/>
  <c r="BH886" i="4"/>
  <c r="BG886" i="4"/>
  <c r="BF886" i="4"/>
  <c r="T886" i="4"/>
  <c r="R886" i="4"/>
  <c r="P886" i="4"/>
  <c r="BK886" i="4"/>
  <c r="J886" i="4"/>
  <c r="BE886" i="4"/>
  <c r="BI884" i="4"/>
  <c r="BH884" i="4"/>
  <c r="BG884" i="4"/>
  <c r="BF884" i="4"/>
  <c r="T884" i="4"/>
  <c r="R884" i="4"/>
  <c r="P884" i="4"/>
  <c r="BK884" i="4"/>
  <c r="J884" i="4"/>
  <c r="BE884" i="4" s="1"/>
  <c r="BI882" i="4"/>
  <c r="BH882" i="4"/>
  <c r="BG882" i="4"/>
  <c r="BF882" i="4"/>
  <c r="T882" i="4"/>
  <c r="R882" i="4"/>
  <c r="P882" i="4"/>
  <c r="BK882" i="4"/>
  <c r="J882" i="4"/>
  <c r="BE882" i="4"/>
  <c r="BI880" i="4"/>
  <c r="BH880" i="4"/>
  <c r="BG880" i="4"/>
  <c r="BF880" i="4"/>
  <c r="T880" i="4"/>
  <c r="R880" i="4"/>
  <c r="P880" i="4"/>
  <c r="BK880" i="4"/>
  <c r="J880" i="4"/>
  <c r="BE880" i="4"/>
  <c r="BI877" i="4"/>
  <c r="BH877" i="4"/>
  <c r="BG877" i="4"/>
  <c r="BF877" i="4"/>
  <c r="T877" i="4"/>
  <c r="R877" i="4"/>
  <c r="P877" i="4"/>
  <c r="BK877" i="4"/>
  <c r="J877" i="4"/>
  <c r="BE877" i="4"/>
  <c r="BI876" i="4"/>
  <c r="BH876" i="4"/>
  <c r="BG876" i="4"/>
  <c r="BF876" i="4"/>
  <c r="T876" i="4"/>
  <c r="R876" i="4"/>
  <c r="P876" i="4"/>
  <c r="BK876" i="4"/>
  <c r="J876" i="4"/>
  <c r="BE876" i="4" s="1"/>
  <c r="BI858" i="4"/>
  <c r="BH858" i="4"/>
  <c r="BG858" i="4"/>
  <c r="BF858" i="4"/>
  <c r="T858" i="4"/>
  <c r="R858" i="4"/>
  <c r="P858" i="4"/>
  <c r="BK858" i="4"/>
  <c r="J858" i="4"/>
  <c r="BE858" i="4"/>
  <c r="BI856" i="4"/>
  <c r="BH856" i="4"/>
  <c r="BG856" i="4"/>
  <c r="BF856" i="4"/>
  <c r="T856" i="4"/>
  <c r="T848" i="4" s="1"/>
  <c r="R856" i="4"/>
  <c r="P856" i="4"/>
  <c r="BK856" i="4"/>
  <c r="J856" i="4"/>
  <c r="BE856" i="4"/>
  <c r="BI854" i="4"/>
  <c r="BH854" i="4"/>
  <c r="BG854" i="4"/>
  <c r="BF854" i="4"/>
  <c r="T854" i="4"/>
  <c r="R854" i="4"/>
  <c r="P854" i="4"/>
  <c r="BK854" i="4"/>
  <c r="J854" i="4"/>
  <c r="BE854" i="4"/>
  <c r="BI849" i="4"/>
  <c r="BH849" i="4"/>
  <c r="BG849" i="4"/>
  <c r="BF849" i="4"/>
  <c r="T849" i="4"/>
  <c r="R849" i="4"/>
  <c r="P849" i="4"/>
  <c r="P848" i="4" s="1"/>
  <c r="BK849" i="4"/>
  <c r="BK848" i="4"/>
  <c r="J848" i="4" s="1"/>
  <c r="J110" i="4" s="1"/>
  <c r="J849" i="4"/>
  <c r="BE849" i="4"/>
  <c r="BI847" i="4"/>
  <c r="BH847" i="4"/>
  <c r="BG847" i="4"/>
  <c r="BF847" i="4"/>
  <c r="T847" i="4"/>
  <c r="R847" i="4"/>
  <c r="P847" i="4"/>
  <c r="BK847" i="4"/>
  <c r="J847" i="4"/>
  <c r="BE847" i="4"/>
  <c r="BI845" i="4"/>
  <c r="BH845" i="4"/>
  <c r="BG845" i="4"/>
  <c r="BF845" i="4"/>
  <c r="T845" i="4"/>
  <c r="R845" i="4"/>
  <c r="P845" i="4"/>
  <c r="BK845" i="4"/>
  <c r="J845" i="4"/>
  <c r="BE845" i="4"/>
  <c r="BI835" i="4"/>
  <c r="BH835" i="4"/>
  <c r="BG835" i="4"/>
  <c r="BF835" i="4"/>
  <c r="T835" i="4"/>
  <c r="R835" i="4"/>
  <c r="P835" i="4"/>
  <c r="BK835" i="4"/>
  <c r="J835" i="4"/>
  <c r="BE835" i="4"/>
  <c r="BI833" i="4"/>
  <c r="BH833" i="4"/>
  <c r="BG833" i="4"/>
  <c r="BF833" i="4"/>
  <c r="T833" i="4"/>
  <c r="R833" i="4"/>
  <c r="P833" i="4"/>
  <c r="BK833" i="4"/>
  <c r="J833" i="4"/>
  <c r="BE833" i="4"/>
  <c r="BI831" i="4"/>
  <c r="BH831" i="4"/>
  <c r="BG831" i="4"/>
  <c r="BF831" i="4"/>
  <c r="T831" i="4"/>
  <c r="R831" i="4"/>
  <c r="P831" i="4"/>
  <c r="BK831" i="4"/>
  <c r="J831" i="4"/>
  <c r="BE831" i="4"/>
  <c r="BI829" i="4"/>
  <c r="BH829" i="4"/>
  <c r="BG829" i="4"/>
  <c r="BF829" i="4"/>
  <c r="T829" i="4"/>
  <c r="R829" i="4"/>
  <c r="P829" i="4"/>
  <c r="BK829" i="4"/>
  <c r="J829" i="4"/>
  <c r="BE829" i="4"/>
  <c r="BI827" i="4"/>
  <c r="BH827" i="4"/>
  <c r="BG827" i="4"/>
  <c r="BF827" i="4"/>
  <c r="T827" i="4"/>
  <c r="R827" i="4"/>
  <c r="P827" i="4"/>
  <c r="BK827" i="4"/>
  <c r="J827" i="4"/>
  <c r="BE827" i="4"/>
  <c r="BI825" i="4"/>
  <c r="BH825" i="4"/>
  <c r="BG825" i="4"/>
  <c r="BF825" i="4"/>
  <c r="T825" i="4"/>
  <c r="R825" i="4"/>
  <c r="P825" i="4"/>
  <c r="BK825" i="4"/>
  <c r="J825" i="4"/>
  <c r="BE825" i="4"/>
  <c r="BI822" i="4"/>
  <c r="BH822" i="4"/>
  <c r="BG822" i="4"/>
  <c r="BF822" i="4"/>
  <c r="T822" i="4"/>
  <c r="R822" i="4"/>
  <c r="P822" i="4"/>
  <c r="BK822" i="4"/>
  <c r="J822" i="4"/>
  <c r="BE822" i="4"/>
  <c r="BI820" i="4"/>
  <c r="BH820" i="4"/>
  <c r="BG820" i="4"/>
  <c r="BF820" i="4"/>
  <c r="T820" i="4"/>
  <c r="R820" i="4"/>
  <c r="P820" i="4"/>
  <c r="P813" i="4" s="1"/>
  <c r="BK820" i="4"/>
  <c r="J820" i="4"/>
  <c r="BE820" i="4"/>
  <c r="BI818" i="4"/>
  <c r="BH818" i="4"/>
  <c r="BG818" i="4"/>
  <c r="BF818" i="4"/>
  <c r="T818" i="4"/>
  <c r="T813" i="4" s="1"/>
  <c r="R818" i="4"/>
  <c r="P818" i="4"/>
  <c r="BK818" i="4"/>
  <c r="J818" i="4"/>
  <c r="BE818" i="4"/>
  <c r="BI816" i="4"/>
  <c r="BH816" i="4"/>
  <c r="BG816" i="4"/>
  <c r="BF816" i="4"/>
  <c r="T816" i="4"/>
  <c r="R816" i="4"/>
  <c r="P816" i="4"/>
  <c r="BK816" i="4"/>
  <c r="J816" i="4"/>
  <c r="BE816" i="4"/>
  <c r="BI814" i="4"/>
  <c r="BH814" i="4"/>
  <c r="BG814" i="4"/>
  <c r="BF814" i="4"/>
  <c r="T814" i="4"/>
  <c r="R814" i="4"/>
  <c r="P814" i="4"/>
  <c r="BK814" i="4"/>
  <c r="BK813" i="4"/>
  <c r="J813" i="4" s="1"/>
  <c r="J109" i="4" s="1"/>
  <c r="J814" i="4"/>
  <c r="BE814" i="4"/>
  <c r="BI812" i="4"/>
  <c r="BH812" i="4"/>
  <c r="BG812" i="4"/>
  <c r="BF812" i="4"/>
  <c r="T812" i="4"/>
  <c r="R812" i="4"/>
  <c r="P812" i="4"/>
  <c r="BK812" i="4"/>
  <c r="J812" i="4"/>
  <c r="BE812" i="4" s="1"/>
  <c r="BI810" i="4"/>
  <c r="BH810" i="4"/>
  <c r="BG810" i="4"/>
  <c r="BF810" i="4"/>
  <c r="T810" i="4"/>
  <c r="R810" i="4"/>
  <c r="P810" i="4"/>
  <c r="BK810" i="4"/>
  <c r="J810" i="4"/>
  <c r="BE810" i="4"/>
  <c r="BI808" i="4"/>
  <c r="BH808" i="4"/>
  <c r="BG808" i="4"/>
  <c r="BF808" i="4"/>
  <c r="T808" i="4"/>
  <c r="R808" i="4"/>
  <c r="P808" i="4"/>
  <c r="BK808" i="4"/>
  <c r="J808" i="4"/>
  <c r="BE808" i="4"/>
  <c r="BI806" i="4"/>
  <c r="BH806" i="4"/>
  <c r="BG806" i="4"/>
  <c r="BF806" i="4"/>
  <c r="T806" i="4"/>
  <c r="R806" i="4"/>
  <c r="P806" i="4"/>
  <c r="BK806" i="4"/>
  <c r="J806" i="4"/>
  <c r="BE806" i="4"/>
  <c r="BI804" i="4"/>
  <c r="BH804" i="4"/>
  <c r="BG804" i="4"/>
  <c r="BF804" i="4"/>
  <c r="T804" i="4"/>
  <c r="R804" i="4"/>
  <c r="P804" i="4"/>
  <c r="BK804" i="4"/>
  <c r="J804" i="4"/>
  <c r="BE804" i="4" s="1"/>
  <c r="BI802" i="4"/>
  <c r="BH802" i="4"/>
  <c r="BG802" i="4"/>
  <c r="BF802" i="4"/>
  <c r="T802" i="4"/>
  <c r="R802" i="4"/>
  <c r="P802" i="4"/>
  <c r="BK802" i="4"/>
  <c r="J802" i="4"/>
  <c r="BE802" i="4"/>
  <c r="BI800" i="4"/>
  <c r="BH800" i="4"/>
  <c r="BG800" i="4"/>
  <c r="BF800" i="4"/>
  <c r="T800" i="4"/>
  <c r="R800" i="4"/>
  <c r="P800" i="4"/>
  <c r="BK800" i="4"/>
  <c r="J800" i="4"/>
  <c r="BE800" i="4"/>
  <c r="BI773" i="4"/>
  <c r="BH773" i="4"/>
  <c r="BG773" i="4"/>
  <c r="BF773" i="4"/>
  <c r="T773" i="4"/>
  <c r="R773" i="4"/>
  <c r="P773" i="4"/>
  <c r="BK773" i="4"/>
  <c r="J773" i="4"/>
  <c r="BE773" i="4"/>
  <c r="BI771" i="4"/>
  <c r="BH771" i="4"/>
  <c r="BG771" i="4"/>
  <c r="BF771" i="4"/>
  <c r="T771" i="4"/>
  <c r="R771" i="4"/>
  <c r="P771" i="4"/>
  <c r="BK771" i="4"/>
  <c r="J771" i="4"/>
  <c r="BE771" i="4" s="1"/>
  <c r="BI769" i="4"/>
  <c r="BH769" i="4"/>
  <c r="BG769" i="4"/>
  <c r="BF769" i="4"/>
  <c r="T769" i="4"/>
  <c r="R769" i="4"/>
  <c r="P769" i="4"/>
  <c r="BK769" i="4"/>
  <c r="J769" i="4"/>
  <c r="BE769" i="4"/>
  <c r="BI762" i="4"/>
  <c r="BH762" i="4"/>
  <c r="BG762" i="4"/>
  <c r="BF762" i="4"/>
  <c r="T762" i="4"/>
  <c r="T758" i="4" s="1"/>
  <c r="R762" i="4"/>
  <c r="R758" i="4" s="1"/>
  <c r="P762" i="4"/>
  <c r="BK762" i="4"/>
  <c r="J762" i="4"/>
  <c r="BE762" i="4"/>
  <c r="BI759" i="4"/>
  <c r="BH759" i="4"/>
  <c r="BG759" i="4"/>
  <c r="BF759" i="4"/>
  <c r="T759" i="4"/>
  <c r="R759" i="4"/>
  <c r="P759" i="4"/>
  <c r="P758" i="4"/>
  <c r="BK759" i="4"/>
  <c r="J759" i="4"/>
  <c r="BE759" i="4" s="1"/>
  <c r="BI756" i="4"/>
  <c r="BH756" i="4"/>
  <c r="BG756" i="4"/>
  <c r="BF756" i="4"/>
  <c r="T756" i="4"/>
  <c r="T755" i="4"/>
  <c r="R756" i="4"/>
  <c r="R755" i="4"/>
  <c r="P756" i="4"/>
  <c r="P755" i="4"/>
  <c r="BK756" i="4"/>
  <c r="BK755" i="4"/>
  <c r="J755" i="4"/>
  <c r="J756" i="4"/>
  <c r="BE756" i="4" s="1"/>
  <c r="J106" i="4"/>
  <c r="BI753" i="4"/>
  <c r="BH753" i="4"/>
  <c r="BG753" i="4"/>
  <c r="BF753" i="4"/>
  <c r="T753" i="4"/>
  <c r="R753" i="4"/>
  <c r="P753" i="4"/>
  <c r="BK753" i="4"/>
  <c r="J753" i="4"/>
  <c r="BE753" i="4"/>
  <c r="BI750" i="4"/>
  <c r="BH750" i="4"/>
  <c r="BG750" i="4"/>
  <c r="BF750" i="4"/>
  <c r="T750" i="4"/>
  <c r="R750" i="4"/>
  <c r="P750" i="4"/>
  <c r="BK750" i="4"/>
  <c r="J750" i="4"/>
  <c r="BE750" i="4"/>
  <c r="BI749" i="4"/>
  <c r="BH749" i="4"/>
  <c r="BG749" i="4"/>
  <c r="BF749" i="4"/>
  <c r="T749" i="4"/>
  <c r="R749" i="4"/>
  <c r="P749" i="4"/>
  <c r="BK749" i="4"/>
  <c r="J749" i="4"/>
  <c r="BE749" i="4" s="1"/>
  <c r="BI748" i="4"/>
  <c r="BH748" i="4"/>
  <c r="BG748" i="4"/>
  <c r="BF748" i="4"/>
  <c r="T748" i="4"/>
  <c r="R748" i="4"/>
  <c r="P748" i="4"/>
  <c r="BK748" i="4"/>
  <c r="J748" i="4"/>
  <c r="BE748" i="4"/>
  <c r="BI738" i="4"/>
  <c r="BH738" i="4"/>
  <c r="BG738" i="4"/>
  <c r="BF738" i="4"/>
  <c r="T738" i="4"/>
  <c r="R738" i="4"/>
  <c r="P738" i="4"/>
  <c r="BK738" i="4"/>
  <c r="J738" i="4"/>
  <c r="BE738" i="4"/>
  <c r="BI678" i="4"/>
  <c r="BH678" i="4"/>
  <c r="BG678" i="4"/>
  <c r="BF678" i="4"/>
  <c r="T678" i="4"/>
  <c r="R678" i="4"/>
  <c r="P678" i="4"/>
  <c r="BK678" i="4"/>
  <c r="J678" i="4"/>
  <c r="BE678" i="4"/>
  <c r="BI676" i="4"/>
  <c r="BH676" i="4"/>
  <c r="BG676" i="4"/>
  <c r="BF676" i="4"/>
  <c r="T676" i="4"/>
  <c r="R676" i="4"/>
  <c r="P676" i="4"/>
  <c r="BK676" i="4"/>
  <c r="J676" i="4"/>
  <c r="BE676" i="4" s="1"/>
  <c r="BI674" i="4"/>
  <c r="BH674" i="4"/>
  <c r="BG674" i="4"/>
  <c r="BF674" i="4"/>
  <c r="T674" i="4"/>
  <c r="R674" i="4"/>
  <c r="P674" i="4"/>
  <c r="P653" i="4" s="1"/>
  <c r="BK674" i="4"/>
  <c r="J674" i="4"/>
  <c r="BE674" i="4"/>
  <c r="BI657" i="4"/>
  <c r="BH657" i="4"/>
  <c r="BG657" i="4"/>
  <c r="BF657" i="4"/>
  <c r="T657" i="4"/>
  <c r="T653" i="4" s="1"/>
  <c r="R657" i="4"/>
  <c r="P657" i="4"/>
  <c r="BK657" i="4"/>
  <c r="BK653" i="4" s="1"/>
  <c r="J653" i="4" s="1"/>
  <c r="J105" i="4" s="1"/>
  <c r="J657" i="4"/>
  <c r="BE657" i="4"/>
  <c r="BI656" i="4"/>
  <c r="BH656" i="4"/>
  <c r="BG656" i="4"/>
  <c r="BF656" i="4"/>
  <c r="T656" i="4"/>
  <c r="R656" i="4"/>
  <c r="R653" i="4" s="1"/>
  <c r="P656" i="4"/>
  <c r="BK656" i="4"/>
  <c r="J656" i="4"/>
  <c r="BE656" i="4"/>
  <c r="BI654" i="4"/>
  <c r="BH654" i="4"/>
  <c r="BG654" i="4"/>
  <c r="BF654" i="4"/>
  <c r="T654" i="4"/>
  <c r="R654" i="4"/>
  <c r="P654" i="4"/>
  <c r="BK654" i="4"/>
  <c r="J654" i="4"/>
  <c r="BE654" i="4"/>
  <c r="BI652" i="4"/>
  <c r="BH652" i="4"/>
  <c r="BG652" i="4"/>
  <c r="BF652" i="4"/>
  <c r="T652" i="4"/>
  <c r="R652" i="4"/>
  <c r="P652" i="4"/>
  <c r="BK652" i="4"/>
  <c r="J652" i="4"/>
  <c r="BE652" i="4"/>
  <c r="BI650" i="4"/>
  <c r="BH650" i="4"/>
  <c r="BG650" i="4"/>
  <c r="BF650" i="4"/>
  <c r="T650" i="4"/>
  <c r="R650" i="4"/>
  <c r="P650" i="4"/>
  <c r="BK650" i="4"/>
  <c r="J650" i="4"/>
  <c r="BE650" i="4"/>
  <c r="BI638" i="4"/>
  <c r="BH638" i="4"/>
  <c r="BG638" i="4"/>
  <c r="BF638" i="4"/>
  <c r="T638" i="4"/>
  <c r="R638" i="4"/>
  <c r="P638" i="4"/>
  <c r="BK638" i="4"/>
  <c r="J638" i="4"/>
  <c r="BE638" i="4"/>
  <c r="BI633" i="4"/>
  <c r="BH633" i="4"/>
  <c r="BG633" i="4"/>
  <c r="BF633" i="4"/>
  <c r="T633" i="4"/>
  <c r="R633" i="4"/>
  <c r="P633" i="4"/>
  <c r="BK633" i="4"/>
  <c r="J633" i="4"/>
  <c r="BE633" i="4"/>
  <c r="BI628" i="4"/>
  <c r="BH628" i="4"/>
  <c r="BG628" i="4"/>
  <c r="BF628" i="4"/>
  <c r="T628" i="4"/>
  <c r="R628" i="4"/>
  <c r="P628" i="4"/>
  <c r="BK628" i="4"/>
  <c r="J628" i="4"/>
  <c r="BE628" i="4"/>
  <c r="BI625" i="4"/>
  <c r="BH625" i="4"/>
  <c r="BG625" i="4"/>
  <c r="BF625" i="4"/>
  <c r="T625" i="4"/>
  <c r="R625" i="4"/>
  <c r="P625" i="4"/>
  <c r="BK625" i="4"/>
  <c r="J625" i="4"/>
  <c r="BE625" i="4"/>
  <c r="BI623" i="4"/>
  <c r="BH623" i="4"/>
  <c r="BG623" i="4"/>
  <c r="BF623" i="4"/>
  <c r="T623" i="4"/>
  <c r="R623" i="4"/>
  <c r="P623" i="4"/>
  <c r="BK623" i="4"/>
  <c r="J623" i="4"/>
  <c r="BE623" i="4"/>
  <c r="BI620" i="4"/>
  <c r="BH620" i="4"/>
  <c r="BG620" i="4"/>
  <c r="BF620" i="4"/>
  <c r="T620" i="4"/>
  <c r="R620" i="4"/>
  <c r="P620" i="4"/>
  <c r="BK620" i="4"/>
  <c r="J620" i="4"/>
  <c r="BE620" i="4"/>
  <c r="BI618" i="4"/>
  <c r="BH618" i="4"/>
  <c r="BG618" i="4"/>
  <c r="BF618" i="4"/>
  <c r="T618" i="4"/>
  <c r="R618" i="4"/>
  <c r="P618" i="4"/>
  <c r="BK618" i="4"/>
  <c r="J618" i="4"/>
  <c r="BE618" i="4"/>
  <c r="BI612" i="4"/>
  <c r="BH612" i="4"/>
  <c r="BG612" i="4"/>
  <c r="BF612" i="4"/>
  <c r="T612" i="4"/>
  <c r="R612" i="4"/>
  <c r="P612" i="4"/>
  <c r="BK612" i="4"/>
  <c r="J612" i="4"/>
  <c r="BE612" i="4"/>
  <c r="BI609" i="4"/>
  <c r="BH609" i="4"/>
  <c r="BG609" i="4"/>
  <c r="BF609" i="4"/>
  <c r="T609" i="4"/>
  <c r="T505" i="4" s="1"/>
  <c r="R609" i="4"/>
  <c r="P609" i="4"/>
  <c r="BK609" i="4"/>
  <c r="J609" i="4"/>
  <c r="BE609" i="4"/>
  <c r="BI583" i="4"/>
  <c r="BH583" i="4"/>
  <c r="BG583" i="4"/>
  <c r="BF583" i="4"/>
  <c r="T583" i="4"/>
  <c r="R583" i="4"/>
  <c r="P583" i="4"/>
  <c r="BK583" i="4"/>
  <c r="J583" i="4"/>
  <c r="BE583" i="4"/>
  <c r="BI508" i="4"/>
  <c r="BH508" i="4"/>
  <c r="BG508" i="4"/>
  <c r="BF508" i="4"/>
  <c r="T508" i="4"/>
  <c r="R508" i="4"/>
  <c r="P508" i="4"/>
  <c r="BK508" i="4"/>
  <c r="J508" i="4"/>
  <c r="BE508" i="4"/>
  <c r="BI506" i="4"/>
  <c r="BH506" i="4"/>
  <c r="BG506" i="4"/>
  <c r="BF506" i="4"/>
  <c r="T506" i="4"/>
  <c r="R506" i="4"/>
  <c r="R505" i="4" s="1"/>
  <c r="P506" i="4"/>
  <c r="P505" i="4"/>
  <c r="BK506" i="4"/>
  <c r="J506" i="4"/>
  <c r="BE506" i="4"/>
  <c r="BI504" i="4"/>
  <c r="BH504" i="4"/>
  <c r="BG504" i="4"/>
  <c r="BF504" i="4"/>
  <c r="T504" i="4"/>
  <c r="R504" i="4"/>
  <c r="P504" i="4"/>
  <c r="BK504" i="4"/>
  <c r="J504" i="4"/>
  <c r="BE504" i="4"/>
  <c r="BI502" i="4"/>
  <c r="BH502" i="4"/>
  <c r="BG502" i="4"/>
  <c r="BF502" i="4"/>
  <c r="T502" i="4"/>
  <c r="R502" i="4"/>
  <c r="P502" i="4"/>
  <c r="BK502" i="4"/>
  <c r="J502" i="4"/>
  <c r="BE502" i="4"/>
  <c r="BI500" i="4"/>
  <c r="BH500" i="4"/>
  <c r="BG500" i="4"/>
  <c r="BF500" i="4"/>
  <c r="T500" i="4"/>
  <c r="R500" i="4"/>
  <c r="P500" i="4"/>
  <c r="BK500" i="4"/>
  <c r="J500" i="4"/>
  <c r="BE500" i="4"/>
  <c r="BI499" i="4"/>
  <c r="BH499" i="4"/>
  <c r="BG499" i="4"/>
  <c r="BF499" i="4"/>
  <c r="T499" i="4"/>
  <c r="R499" i="4"/>
  <c r="P499" i="4"/>
  <c r="BK499" i="4"/>
  <c r="J499" i="4"/>
  <c r="BE499" i="4"/>
  <c r="BI497" i="4"/>
  <c r="BH497" i="4"/>
  <c r="BG497" i="4"/>
  <c r="BF497" i="4"/>
  <c r="T497" i="4"/>
  <c r="R497" i="4"/>
  <c r="P497" i="4"/>
  <c r="BK497" i="4"/>
  <c r="J497" i="4"/>
  <c r="BE497" i="4"/>
  <c r="BI495" i="4"/>
  <c r="BH495" i="4"/>
  <c r="BG495" i="4"/>
  <c r="BF495" i="4"/>
  <c r="T495" i="4"/>
  <c r="R495" i="4"/>
  <c r="P495" i="4"/>
  <c r="BK495" i="4"/>
  <c r="J495" i="4"/>
  <c r="BE495" i="4"/>
  <c r="BI492" i="4"/>
  <c r="BH492" i="4"/>
  <c r="BG492" i="4"/>
  <c r="BF492" i="4"/>
  <c r="T492" i="4"/>
  <c r="R492" i="4"/>
  <c r="P492" i="4"/>
  <c r="BK492" i="4"/>
  <c r="J492" i="4"/>
  <c r="BE492" i="4"/>
  <c r="BI490" i="4"/>
  <c r="BH490" i="4"/>
  <c r="BG490" i="4"/>
  <c r="BF490" i="4"/>
  <c r="T490" i="4"/>
  <c r="R490" i="4"/>
  <c r="P490" i="4"/>
  <c r="BK490" i="4"/>
  <c r="J490" i="4"/>
  <c r="BE490" i="4"/>
  <c r="BI489" i="4"/>
  <c r="BH489" i="4"/>
  <c r="BG489" i="4"/>
  <c r="BF489" i="4"/>
  <c r="T489" i="4"/>
  <c r="R489" i="4"/>
  <c r="P489" i="4"/>
  <c r="BK489" i="4"/>
  <c r="J489" i="4"/>
  <c r="BE489" i="4"/>
  <c r="BI477" i="4"/>
  <c r="BH477" i="4"/>
  <c r="BG477" i="4"/>
  <c r="BF477" i="4"/>
  <c r="T477" i="4"/>
  <c r="R477" i="4"/>
  <c r="P477" i="4"/>
  <c r="BK477" i="4"/>
  <c r="J477" i="4"/>
  <c r="BE477" i="4"/>
  <c r="BI465" i="4"/>
  <c r="BH465" i="4"/>
  <c r="BG465" i="4"/>
  <c r="BF465" i="4"/>
  <c r="T465" i="4"/>
  <c r="R465" i="4"/>
  <c r="P465" i="4"/>
  <c r="BK465" i="4"/>
  <c r="J465" i="4"/>
  <c r="BE465" i="4"/>
  <c r="BI463" i="4"/>
  <c r="BH463" i="4"/>
  <c r="BG463" i="4"/>
  <c r="BF463" i="4"/>
  <c r="T463" i="4"/>
  <c r="R463" i="4"/>
  <c r="P463" i="4"/>
  <c r="BK463" i="4"/>
  <c r="J463" i="4"/>
  <c r="BE463" i="4"/>
  <c r="BI462" i="4"/>
  <c r="BH462" i="4"/>
  <c r="BG462" i="4"/>
  <c r="BF462" i="4"/>
  <c r="T462" i="4"/>
  <c r="R462" i="4"/>
  <c r="P462" i="4"/>
  <c r="BK462" i="4"/>
  <c r="J462" i="4"/>
  <c r="BE462" i="4"/>
  <c r="BI456" i="4"/>
  <c r="BH456" i="4"/>
  <c r="BG456" i="4"/>
  <c r="BF456" i="4"/>
  <c r="T456" i="4"/>
  <c r="R456" i="4"/>
  <c r="P456" i="4"/>
  <c r="BK456" i="4"/>
  <c r="J456" i="4"/>
  <c r="BE456" i="4"/>
  <c r="BI455" i="4"/>
  <c r="BH455" i="4"/>
  <c r="BG455" i="4"/>
  <c r="BF455" i="4"/>
  <c r="T455" i="4"/>
  <c r="R455" i="4"/>
  <c r="P455" i="4"/>
  <c r="BK455" i="4"/>
  <c r="J455" i="4"/>
  <c r="BE455" i="4"/>
  <c r="BI449" i="4"/>
  <c r="BH449" i="4"/>
  <c r="BG449" i="4"/>
  <c r="BF449" i="4"/>
  <c r="T449" i="4"/>
  <c r="R449" i="4"/>
  <c r="P449" i="4"/>
  <c r="BK449" i="4"/>
  <c r="J449" i="4"/>
  <c r="BE449" i="4"/>
  <c r="BI443" i="4"/>
  <c r="BH443" i="4"/>
  <c r="BG443" i="4"/>
  <c r="BF443" i="4"/>
  <c r="T443" i="4"/>
  <c r="R443" i="4"/>
  <c r="P443" i="4"/>
  <c r="BK443" i="4"/>
  <c r="J443" i="4"/>
  <c r="BE443" i="4"/>
  <c r="BI442" i="4"/>
  <c r="BH442" i="4"/>
  <c r="BG442" i="4"/>
  <c r="BF442" i="4"/>
  <c r="T442" i="4"/>
  <c r="R442" i="4"/>
  <c r="P442" i="4"/>
  <c r="BK442" i="4"/>
  <c r="J442" i="4"/>
  <c r="BE442" i="4"/>
  <c r="BI441" i="4"/>
  <c r="BH441" i="4"/>
  <c r="BG441" i="4"/>
  <c r="BF441" i="4"/>
  <c r="T441" i="4"/>
  <c r="R441" i="4"/>
  <c r="P441" i="4"/>
  <c r="BK441" i="4"/>
  <c r="J441" i="4"/>
  <c r="BE441" i="4"/>
  <c r="BI440" i="4"/>
  <c r="BH440" i="4"/>
  <c r="BG440" i="4"/>
  <c r="BF440" i="4"/>
  <c r="T440" i="4"/>
  <c r="R440" i="4"/>
  <c r="P440" i="4"/>
  <c r="BK440" i="4"/>
  <c r="J440" i="4"/>
  <c r="BE440" i="4"/>
  <c r="BI437" i="4"/>
  <c r="BH437" i="4"/>
  <c r="BG437" i="4"/>
  <c r="BF437" i="4"/>
  <c r="T437" i="4"/>
  <c r="R437" i="4"/>
  <c r="P437" i="4"/>
  <c r="BK437" i="4"/>
  <c r="J437" i="4"/>
  <c r="BE437" i="4"/>
  <c r="BI436" i="4"/>
  <c r="BH436" i="4"/>
  <c r="BG436" i="4"/>
  <c r="BF436" i="4"/>
  <c r="T436" i="4"/>
  <c r="R436" i="4"/>
  <c r="P436" i="4"/>
  <c r="BK436" i="4"/>
  <c r="J436" i="4"/>
  <c r="BE436" i="4"/>
  <c r="BI435" i="4"/>
  <c r="BH435" i="4"/>
  <c r="BG435" i="4"/>
  <c r="BF435" i="4"/>
  <c r="T435" i="4"/>
  <c r="R435" i="4"/>
  <c r="P435" i="4"/>
  <c r="BK435" i="4"/>
  <c r="J435" i="4"/>
  <c r="BE435" i="4"/>
  <c r="BI430" i="4"/>
  <c r="BH430" i="4"/>
  <c r="BG430" i="4"/>
  <c r="BF430" i="4"/>
  <c r="T430" i="4"/>
  <c r="R430" i="4"/>
  <c r="P430" i="4"/>
  <c r="BK430" i="4"/>
  <c r="J430" i="4"/>
  <c r="BE430" i="4"/>
  <c r="BI429" i="4"/>
  <c r="BH429" i="4"/>
  <c r="BG429" i="4"/>
  <c r="BF429" i="4"/>
  <c r="T429" i="4"/>
  <c r="R429" i="4"/>
  <c r="P429" i="4"/>
  <c r="BK429" i="4"/>
  <c r="J429" i="4"/>
  <c r="BE429" i="4"/>
  <c r="BI428" i="4"/>
  <c r="BH428" i="4"/>
  <c r="BG428" i="4"/>
  <c r="BF428" i="4"/>
  <c r="T428" i="4"/>
  <c r="R428" i="4"/>
  <c r="P428" i="4"/>
  <c r="BK428" i="4"/>
  <c r="J428" i="4"/>
  <c r="BE428" i="4"/>
  <c r="BI427" i="4"/>
  <c r="BH427" i="4"/>
  <c r="BG427" i="4"/>
  <c r="BF427" i="4"/>
  <c r="T427" i="4"/>
  <c r="R427" i="4"/>
  <c r="P427" i="4"/>
  <c r="BK427" i="4"/>
  <c r="J427" i="4"/>
  <c r="BE427" i="4"/>
  <c r="BI426" i="4"/>
  <c r="BH426" i="4"/>
  <c r="BG426" i="4"/>
  <c r="BF426" i="4"/>
  <c r="T426" i="4"/>
  <c r="R426" i="4"/>
  <c r="P426" i="4"/>
  <c r="BK426" i="4"/>
  <c r="J426" i="4"/>
  <c r="BE426" i="4"/>
  <c r="BI425" i="4"/>
  <c r="BH425" i="4"/>
  <c r="BG425" i="4"/>
  <c r="BF425" i="4"/>
  <c r="T425" i="4"/>
  <c r="R425" i="4"/>
  <c r="P425" i="4"/>
  <c r="BK425" i="4"/>
  <c r="J425" i="4"/>
  <c r="BE425" i="4"/>
  <c r="BI417" i="4"/>
  <c r="BH417" i="4"/>
  <c r="BG417" i="4"/>
  <c r="BF417" i="4"/>
  <c r="T417" i="4"/>
  <c r="R417" i="4"/>
  <c r="P417" i="4"/>
  <c r="BK417" i="4"/>
  <c r="J417" i="4"/>
  <c r="BE417" i="4"/>
  <c r="BI416" i="4"/>
  <c r="BH416" i="4"/>
  <c r="BG416" i="4"/>
  <c r="BF416" i="4"/>
  <c r="T416" i="4"/>
  <c r="R416" i="4"/>
  <c r="P416" i="4"/>
  <c r="BK416" i="4"/>
  <c r="J416" i="4"/>
  <c r="BE416" i="4"/>
  <c r="BI415" i="4"/>
  <c r="BH415" i="4"/>
  <c r="BG415" i="4"/>
  <c r="BF415" i="4"/>
  <c r="T415" i="4"/>
  <c r="R415" i="4"/>
  <c r="P415" i="4"/>
  <c r="BK415" i="4"/>
  <c r="J415" i="4"/>
  <c r="BE415" i="4"/>
  <c r="BI414" i="4"/>
  <c r="BH414" i="4"/>
  <c r="BG414" i="4"/>
  <c r="BF414" i="4"/>
  <c r="T414" i="4"/>
  <c r="R414" i="4"/>
  <c r="P414" i="4"/>
  <c r="BK414" i="4"/>
  <c r="J414" i="4"/>
  <c r="BE414" i="4"/>
  <c r="BI413" i="4"/>
  <c r="BH413" i="4"/>
  <c r="BG413" i="4"/>
  <c r="BF413" i="4"/>
  <c r="T413" i="4"/>
  <c r="R413" i="4"/>
  <c r="P413" i="4"/>
  <c r="BK413" i="4"/>
  <c r="J413" i="4"/>
  <c r="BE413" i="4"/>
  <c r="BI412" i="4"/>
  <c r="BH412" i="4"/>
  <c r="BG412" i="4"/>
  <c r="BF412" i="4"/>
  <c r="T412" i="4"/>
  <c r="R412" i="4"/>
  <c r="P412" i="4"/>
  <c r="BK412" i="4"/>
  <c r="J412" i="4"/>
  <c r="BE412" i="4"/>
  <c r="BI411" i="4"/>
  <c r="BH411" i="4"/>
  <c r="BG411" i="4"/>
  <c r="BF411" i="4"/>
  <c r="T411" i="4"/>
  <c r="R411" i="4"/>
  <c r="P411" i="4"/>
  <c r="BK411" i="4"/>
  <c r="J411" i="4"/>
  <c r="BE411" i="4"/>
  <c r="BI410" i="4"/>
  <c r="BH410" i="4"/>
  <c r="BG410" i="4"/>
  <c r="BF410" i="4"/>
  <c r="T410" i="4"/>
  <c r="R410" i="4"/>
  <c r="P410" i="4"/>
  <c r="BK410" i="4"/>
  <c r="J410" i="4"/>
  <c r="BE410" i="4"/>
  <c r="BI409" i="4"/>
  <c r="BH409" i="4"/>
  <c r="BG409" i="4"/>
  <c r="BF409" i="4"/>
  <c r="T409" i="4"/>
  <c r="T395" i="4" s="1"/>
  <c r="R409" i="4"/>
  <c r="P409" i="4"/>
  <c r="BK409" i="4"/>
  <c r="J409" i="4"/>
  <c r="BE409" i="4"/>
  <c r="BI408" i="4"/>
  <c r="BH408" i="4"/>
  <c r="BG408" i="4"/>
  <c r="BF408" i="4"/>
  <c r="T408" i="4"/>
  <c r="R408" i="4"/>
  <c r="P408" i="4"/>
  <c r="BK408" i="4"/>
  <c r="J408" i="4"/>
  <c r="BE408" i="4"/>
  <c r="BI396" i="4"/>
  <c r="BH396" i="4"/>
  <c r="BG396" i="4"/>
  <c r="BF396" i="4"/>
  <c r="T396" i="4"/>
  <c r="R396" i="4"/>
  <c r="P396" i="4"/>
  <c r="P395" i="4"/>
  <c r="BK396" i="4"/>
  <c r="BK395" i="4"/>
  <c r="J395" i="4" s="1"/>
  <c r="J103" i="4" s="1"/>
  <c r="J396" i="4"/>
  <c r="BE396" i="4"/>
  <c r="BI387" i="4"/>
  <c r="BH387" i="4"/>
  <c r="BG387" i="4"/>
  <c r="BF387" i="4"/>
  <c r="T387" i="4"/>
  <c r="R387" i="4"/>
  <c r="P387" i="4"/>
  <c r="BK387" i="4"/>
  <c r="J387" i="4"/>
  <c r="BE387" i="4"/>
  <c r="BI384" i="4"/>
  <c r="BH384" i="4"/>
  <c r="BG384" i="4"/>
  <c r="BF384" i="4"/>
  <c r="T384" i="4"/>
  <c r="R384" i="4"/>
  <c r="P384" i="4"/>
  <c r="BK384" i="4"/>
  <c r="J384" i="4"/>
  <c r="BE384" i="4"/>
  <c r="BI378" i="4"/>
  <c r="BH378" i="4"/>
  <c r="BG378" i="4"/>
  <c r="BF378" i="4"/>
  <c r="T378" i="4"/>
  <c r="R378" i="4"/>
  <c r="P378" i="4"/>
  <c r="BK378" i="4"/>
  <c r="J378" i="4"/>
  <c r="BE378" i="4"/>
  <c r="BI369" i="4"/>
  <c r="BH369" i="4"/>
  <c r="BG369" i="4"/>
  <c r="BF369" i="4"/>
  <c r="T369" i="4"/>
  <c r="R369" i="4"/>
  <c r="P369" i="4"/>
  <c r="BK369" i="4"/>
  <c r="J369" i="4"/>
  <c r="BE369" i="4"/>
  <c r="BI362" i="4"/>
  <c r="BH362" i="4"/>
  <c r="BG362" i="4"/>
  <c r="BF362" i="4"/>
  <c r="T362" i="4"/>
  <c r="R362" i="4"/>
  <c r="P362" i="4"/>
  <c r="BK362" i="4"/>
  <c r="J362" i="4"/>
  <c r="BE362" i="4"/>
  <c r="BI344" i="4"/>
  <c r="BH344" i="4"/>
  <c r="BG344" i="4"/>
  <c r="BF344" i="4"/>
  <c r="T344" i="4"/>
  <c r="R344" i="4"/>
  <c r="P344" i="4"/>
  <c r="BK344" i="4"/>
  <c r="J344" i="4"/>
  <c r="BE344" i="4"/>
  <c r="BI336" i="4"/>
  <c r="BH336" i="4"/>
  <c r="BG336" i="4"/>
  <c r="BF336" i="4"/>
  <c r="T336" i="4"/>
  <c r="R336" i="4"/>
  <c r="P336" i="4"/>
  <c r="BK336" i="4"/>
  <c r="J336" i="4"/>
  <c r="BE336" i="4"/>
  <c r="BI331" i="4"/>
  <c r="BH331" i="4"/>
  <c r="BG331" i="4"/>
  <c r="BF331" i="4"/>
  <c r="T331" i="4"/>
  <c r="R331" i="4"/>
  <c r="P331" i="4"/>
  <c r="BK331" i="4"/>
  <c r="J331" i="4"/>
  <c r="BE331" i="4"/>
  <c r="BI327" i="4"/>
  <c r="BH327" i="4"/>
  <c r="BG327" i="4"/>
  <c r="BF327" i="4"/>
  <c r="T327" i="4"/>
  <c r="R327" i="4"/>
  <c r="P327" i="4"/>
  <c r="BK327" i="4"/>
  <c r="J327" i="4"/>
  <c r="BE327" i="4"/>
  <c r="BI325" i="4"/>
  <c r="BH325" i="4"/>
  <c r="BG325" i="4"/>
  <c r="BF325" i="4"/>
  <c r="T325" i="4"/>
  <c r="R325" i="4"/>
  <c r="P325" i="4"/>
  <c r="BK325" i="4"/>
  <c r="J325" i="4"/>
  <c r="BE325" i="4"/>
  <c r="BI324" i="4"/>
  <c r="BH324" i="4"/>
  <c r="BG324" i="4"/>
  <c r="BF324" i="4"/>
  <c r="T324" i="4"/>
  <c r="R324" i="4"/>
  <c r="P324" i="4"/>
  <c r="BK324" i="4"/>
  <c r="J324" i="4"/>
  <c r="BE324" i="4"/>
  <c r="BI320" i="4"/>
  <c r="BH320" i="4"/>
  <c r="BG320" i="4"/>
  <c r="BF320" i="4"/>
  <c r="T320" i="4"/>
  <c r="R320" i="4"/>
  <c r="P320" i="4"/>
  <c r="BK320" i="4"/>
  <c r="J320" i="4"/>
  <c r="BE320" i="4"/>
  <c r="BI315" i="4"/>
  <c r="BH315" i="4"/>
  <c r="BG315" i="4"/>
  <c r="BF315" i="4"/>
  <c r="T315" i="4"/>
  <c r="R315" i="4"/>
  <c r="P315" i="4"/>
  <c r="BK315" i="4"/>
  <c r="J315" i="4"/>
  <c r="BE315" i="4"/>
  <c r="BI309" i="4"/>
  <c r="BH309" i="4"/>
  <c r="BG309" i="4"/>
  <c r="BF309" i="4"/>
  <c r="T309" i="4"/>
  <c r="R309" i="4"/>
  <c r="P309" i="4"/>
  <c r="BK309" i="4"/>
  <c r="J309" i="4"/>
  <c r="BE309" i="4"/>
  <c r="BI307" i="4"/>
  <c r="BH307" i="4"/>
  <c r="BG307" i="4"/>
  <c r="BF307" i="4"/>
  <c r="T307" i="4"/>
  <c r="R307" i="4"/>
  <c r="P307" i="4"/>
  <c r="BK307" i="4"/>
  <c r="J307" i="4"/>
  <c r="BE307" i="4"/>
  <c r="BI303" i="4"/>
  <c r="BH303" i="4"/>
  <c r="BG303" i="4"/>
  <c r="BF303" i="4"/>
  <c r="T303" i="4"/>
  <c r="R303" i="4"/>
  <c r="P303" i="4"/>
  <c r="BK303" i="4"/>
  <c r="J303" i="4"/>
  <c r="BE303" i="4"/>
  <c r="BI301" i="4"/>
  <c r="BH301" i="4"/>
  <c r="BG301" i="4"/>
  <c r="BF301" i="4"/>
  <c r="T301" i="4"/>
  <c r="R301" i="4"/>
  <c r="P301" i="4"/>
  <c r="BK301" i="4"/>
  <c r="J301" i="4"/>
  <c r="BE301" i="4"/>
  <c r="BI297" i="4"/>
  <c r="BH297" i="4"/>
  <c r="BG297" i="4"/>
  <c r="BF297" i="4"/>
  <c r="T297" i="4"/>
  <c r="R297" i="4"/>
  <c r="P297" i="4"/>
  <c r="BK297" i="4"/>
  <c r="J297" i="4"/>
  <c r="BE297" i="4"/>
  <c r="BI292" i="4"/>
  <c r="BH292" i="4"/>
  <c r="BG292" i="4"/>
  <c r="BF292" i="4"/>
  <c r="T292" i="4"/>
  <c r="R292" i="4"/>
  <c r="P292" i="4"/>
  <c r="BK292" i="4"/>
  <c r="J292" i="4"/>
  <c r="BE292" i="4"/>
  <c r="BI287" i="4"/>
  <c r="BH287" i="4"/>
  <c r="BG287" i="4"/>
  <c r="BF287" i="4"/>
  <c r="T287" i="4"/>
  <c r="R287" i="4"/>
  <c r="P287" i="4"/>
  <c r="BK287" i="4"/>
  <c r="J287" i="4"/>
  <c r="BE287" i="4"/>
  <c r="BI285" i="4"/>
  <c r="BH285" i="4"/>
  <c r="BG285" i="4"/>
  <c r="BF285" i="4"/>
  <c r="T285" i="4"/>
  <c r="R285" i="4"/>
  <c r="P285" i="4"/>
  <c r="BK285" i="4"/>
  <c r="J285" i="4"/>
  <c r="BE285" i="4"/>
  <c r="BI283" i="4"/>
  <c r="BH283" i="4"/>
  <c r="BG283" i="4"/>
  <c r="BF283" i="4"/>
  <c r="T283" i="4"/>
  <c r="R283" i="4"/>
  <c r="P283" i="4"/>
  <c r="BK283" i="4"/>
  <c r="J283" i="4"/>
  <c r="BE283" i="4"/>
  <c r="BI281" i="4"/>
  <c r="BH281" i="4"/>
  <c r="BG281" i="4"/>
  <c r="BF281" i="4"/>
  <c r="T281" i="4"/>
  <c r="R281" i="4"/>
  <c r="P281" i="4"/>
  <c r="BK281" i="4"/>
  <c r="J281" i="4"/>
  <c r="BE281" i="4"/>
  <c r="BI277" i="4"/>
  <c r="BH277" i="4"/>
  <c r="BG277" i="4"/>
  <c r="BF277" i="4"/>
  <c r="T277" i="4"/>
  <c r="R277" i="4"/>
  <c r="P277" i="4"/>
  <c r="BK277" i="4"/>
  <c r="J277" i="4"/>
  <c r="BE277" i="4"/>
  <c r="BI275" i="4"/>
  <c r="BH275" i="4"/>
  <c r="BG275" i="4"/>
  <c r="BF275" i="4"/>
  <c r="T275" i="4"/>
  <c r="R275" i="4"/>
  <c r="P275" i="4"/>
  <c r="BK275" i="4"/>
  <c r="J275" i="4"/>
  <c r="BE275" i="4"/>
  <c r="BI271" i="4"/>
  <c r="BH271" i="4"/>
  <c r="BG271" i="4"/>
  <c r="BF271" i="4"/>
  <c r="T271" i="4"/>
  <c r="R271" i="4"/>
  <c r="P271" i="4"/>
  <c r="P229" i="4" s="1"/>
  <c r="BK271" i="4"/>
  <c r="J271" i="4"/>
  <c r="BE271" i="4"/>
  <c r="BI267" i="4"/>
  <c r="BH267" i="4"/>
  <c r="BG267" i="4"/>
  <c r="BF267" i="4"/>
  <c r="T267" i="4"/>
  <c r="R267" i="4"/>
  <c r="P267" i="4"/>
  <c r="BK267" i="4"/>
  <c r="J267" i="4"/>
  <c r="BE267" i="4"/>
  <c r="BI230" i="4"/>
  <c r="BH230" i="4"/>
  <c r="BG230" i="4"/>
  <c r="BF230" i="4"/>
  <c r="T230" i="4"/>
  <c r="T229" i="4"/>
  <c r="R230" i="4"/>
  <c r="P230" i="4"/>
  <c r="BK230" i="4"/>
  <c r="BK229" i="4" s="1"/>
  <c r="J229" i="4" s="1"/>
  <c r="J102" i="4" s="1"/>
  <c r="J230" i="4"/>
  <c r="BE230" i="4" s="1"/>
  <c r="BI227" i="4"/>
  <c r="BH227" i="4"/>
  <c r="BG227" i="4"/>
  <c r="BF227" i="4"/>
  <c r="T227" i="4"/>
  <c r="R227" i="4"/>
  <c r="P227" i="4"/>
  <c r="BK227" i="4"/>
  <c r="J227" i="4"/>
  <c r="BE227" i="4"/>
  <c r="BI220" i="4"/>
  <c r="BH220" i="4"/>
  <c r="BG220" i="4"/>
  <c r="BF220" i="4"/>
  <c r="T220" i="4"/>
  <c r="R220" i="4"/>
  <c r="P220" i="4"/>
  <c r="BK220" i="4"/>
  <c r="J220" i="4"/>
  <c r="BE220" i="4" s="1"/>
  <c r="BI218" i="4"/>
  <c r="BH218" i="4"/>
  <c r="BG218" i="4"/>
  <c r="BF218" i="4"/>
  <c r="T218" i="4"/>
  <c r="R218" i="4"/>
  <c r="P218" i="4"/>
  <c r="BK218" i="4"/>
  <c r="J218" i="4"/>
  <c r="BE218" i="4"/>
  <c r="BI217" i="4"/>
  <c r="BH217" i="4"/>
  <c r="BG217" i="4"/>
  <c r="BF217" i="4"/>
  <c r="T217" i="4"/>
  <c r="R217" i="4"/>
  <c r="P217" i="4"/>
  <c r="BK217" i="4"/>
  <c r="J217" i="4"/>
  <c r="BE217" i="4"/>
  <c r="BI211" i="4"/>
  <c r="BH211" i="4"/>
  <c r="BG211" i="4"/>
  <c r="BF211" i="4"/>
  <c r="T211" i="4"/>
  <c r="R211" i="4"/>
  <c r="P211" i="4"/>
  <c r="BK211" i="4"/>
  <c r="J211" i="4"/>
  <c r="BE211" i="4"/>
  <c r="BI196" i="4"/>
  <c r="BH196" i="4"/>
  <c r="BG196" i="4"/>
  <c r="BF196" i="4"/>
  <c r="T196" i="4"/>
  <c r="R196" i="4"/>
  <c r="P196" i="4"/>
  <c r="BK196" i="4"/>
  <c r="J196" i="4"/>
  <c r="BE196" i="4" s="1"/>
  <c r="BI189" i="4"/>
  <c r="BH189" i="4"/>
  <c r="BG189" i="4"/>
  <c r="BF189" i="4"/>
  <c r="T189" i="4"/>
  <c r="R189" i="4"/>
  <c r="P189" i="4"/>
  <c r="P183" i="4" s="1"/>
  <c r="BK189" i="4"/>
  <c r="J189" i="4"/>
  <c r="BE189" i="4"/>
  <c r="BI184" i="4"/>
  <c r="BH184" i="4"/>
  <c r="BG184" i="4"/>
  <c r="BF184" i="4"/>
  <c r="T184" i="4"/>
  <c r="T183" i="4" s="1"/>
  <c r="R184" i="4"/>
  <c r="R183" i="4"/>
  <c r="P184" i="4"/>
  <c r="BK184" i="4"/>
  <c r="J184" i="4"/>
  <c r="BE184" i="4" s="1"/>
  <c r="BI181" i="4"/>
  <c r="BH181" i="4"/>
  <c r="BG181" i="4"/>
  <c r="BF181" i="4"/>
  <c r="T181" i="4"/>
  <c r="R181" i="4"/>
  <c r="P181" i="4"/>
  <c r="BK181" i="4"/>
  <c r="J181" i="4"/>
  <c r="BE181" i="4"/>
  <c r="BI179" i="4"/>
  <c r="BH179" i="4"/>
  <c r="BG179" i="4"/>
  <c r="BF179" i="4"/>
  <c r="T179" i="4"/>
  <c r="R179" i="4"/>
  <c r="P179" i="4"/>
  <c r="BK179" i="4"/>
  <c r="J179" i="4"/>
  <c r="BE179" i="4"/>
  <c r="BI177" i="4"/>
  <c r="BH177" i="4"/>
  <c r="BG177" i="4"/>
  <c r="BF177" i="4"/>
  <c r="T177" i="4"/>
  <c r="R177" i="4"/>
  <c r="P177" i="4"/>
  <c r="BK177" i="4"/>
  <c r="J177" i="4"/>
  <c r="BE177" i="4"/>
  <c r="BI175" i="4"/>
  <c r="BH175" i="4"/>
  <c r="BG175" i="4"/>
  <c r="BF175" i="4"/>
  <c r="T175" i="4"/>
  <c r="R175" i="4"/>
  <c r="P175" i="4"/>
  <c r="BK175" i="4"/>
  <c r="J175" i="4"/>
  <c r="BE175" i="4"/>
  <c r="BI171" i="4"/>
  <c r="BH171" i="4"/>
  <c r="BG171" i="4"/>
  <c r="BF171" i="4"/>
  <c r="T171" i="4"/>
  <c r="R171" i="4"/>
  <c r="P171" i="4"/>
  <c r="BK171" i="4"/>
  <c r="J171" i="4"/>
  <c r="BE171" i="4"/>
  <c r="BI167" i="4"/>
  <c r="BH167" i="4"/>
  <c r="BG167" i="4"/>
  <c r="BF167" i="4"/>
  <c r="T167" i="4"/>
  <c r="R167" i="4"/>
  <c r="R146" i="4" s="1"/>
  <c r="P167" i="4"/>
  <c r="BK167" i="4"/>
  <c r="J167" i="4"/>
  <c r="BE167" i="4"/>
  <c r="BI151" i="4"/>
  <c r="BH151" i="4"/>
  <c r="BG151" i="4"/>
  <c r="BF151" i="4"/>
  <c r="T151" i="4"/>
  <c r="R151" i="4"/>
  <c r="P151" i="4"/>
  <c r="BK151" i="4"/>
  <c r="J151" i="4"/>
  <c r="BE151" i="4"/>
  <c r="BI147" i="4"/>
  <c r="F39" i="4"/>
  <c r="BD99" i="1" s="1"/>
  <c r="BH147" i="4"/>
  <c r="BG147" i="4"/>
  <c r="F37" i="4" s="1"/>
  <c r="BB99" i="1" s="1"/>
  <c r="BF147" i="4"/>
  <c r="T147" i="4"/>
  <c r="T146" i="4"/>
  <c r="R147" i="4"/>
  <c r="P147" i="4"/>
  <c r="P146" i="4"/>
  <c r="BK147" i="4"/>
  <c r="J147" i="4"/>
  <c r="BE147" i="4"/>
  <c r="J140" i="4"/>
  <c r="F140" i="4"/>
  <c r="F138" i="4"/>
  <c r="E136" i="4"/>
  <c r="J93" i="4"/>
  <c r="F93" i="4"/>
  <c r="F91" i="4"/>
  <c r="E89" i="4"/>
  <c r="J26" i="4"/>
  <c r="E26" i="4"/>
  <c r="J141" i="4" s="1"/>
  <c r="J94" i="4"/>
  <c r="J25" i="4"/>
  <c r="J20" i="4"/>
  <c r="E20" i="4"/>
  <c r="F141" i="4"/>
  <c r="F94" i="4"/>
  <c r="J19" i="4"/>
  <c r="J14" i="4"/>
  <c r="J138" i="4"/>
  <c r="J91" i="4"/>
  <c r="E7" i="4"/>
  <c r="E132" i="4" s="1"/>
  <c r="E85" i="4"/>
  <c r="J39" i="3"/>
  <c r="J38" i="3"/>
  <c r="AY97" i="1" s="1"/>
  <c r="J37" i="3"/>
  <c r="AX97" i="1" s="1"/>
  <c r="BI125" i="3"/>
  <c r="F39" i="3" s="1"/>
  <c r="BD97" i="1" s="1"/>
  <c r="BH125" i="3"/>
  <c r="F38" i="3" s="1"/>
  <c r="BC97" i="1" s="1"/>
  <c r="BG125" i="3"/>
  <c r="F37" i="3" s="1"/>
  <c r="BB97" i="1" s="1"/>
  <c r="BF125" i="3"/>
  <c r="F36" i="3" s="1"/>
  <c r="BA97" i="1" s="1"/>
  <c r="T125" i="3"/>
  <c r="T124" i="3" s="1"/>
  <c r="T123" i="3" s="1"/>
  <c r="T122" i="3" s="1"/>
  <c r="R125" i="3"/>
  <c r="R124" i="3"/>
  <c r="R123" i="3" s="1"/>
  <c r="R122" i="3" s="1"/>
  <c r="P125" i="3"/>
  <c r="P124" i="3" s="1"/>
  <c r="P123" i="3" s="1"/>
  <c r="P122" i="3" s="1"/>
  <c r="AU97" i="1" s="1"/>
  <c r="BK125" i="3"/>
  <c r="BK124" i="3" s="1"/>
  <c r="J125" i="3"/>
  <c r="BE125" i="3" s="1"/>
  <c r="J118" i="3"/>
  <c r="F118" i="3"/>
  <c r="F116" i="3"/>
  <c r="E114" i="3"/>
  <c r="J93" i="3"/>
  <c r="F93" i="3"/>
  <c r="F91" i="3"/>
  <c r="E89" i="3"/>
  <c r="J26" i="3"/>
  <c r="E26" i="3"/>
  <c r="J119" i="3" s="1"/>
  <c r="J25" i="3"/>
  <c r="J20" i="3"/>
  <c r="E20" i="3"/>
  <c r="F119" i="3" s="1"/>
  <c r="J19" i="3"/>
  <c r="J14" i="3"/>
  <c r="J116" i="3" s="1"/>
  <c r="E7" i="3"/>
  <c r="E85" i="3" s="1"/>
  <c r="J39" i="2"/>
  <c r="J38" i="2"/>
  <c r="AY96" i="1"/>
  <c r="J37" i="2"/>
  <c r="AX96" i="1"/>
  <c r="BI139" i="2"/>
  <c r="BH139" i="2"/>
  <c r="BG139" i="2"/>
  <c r="BF139" i="2"/>
  <c r="T139" i="2"/>
  <c r="R139" i="2"/>
  <c r="P139" i="2"/>
  <c r="BK139" i="2"/>
  <c r="J139" i="2"/>
  <c r="BE139" i="2"/>
  <c r="BI138" i="2"/>
  <c r="BH138" i="2"/>
  <c r="F38" i="2" s="1"/>
  <c r="BC96" i="1" s="1"/>
  <c r="BG138" i="2"/>
  <c r="BF138" i="2"/>
  <c r="T138" i="2"/>
  <c r="R138" i="2"/>
  <c r="P138" i="2"/>
  <c r="P134" i="2" s="1"/>
  <c r="BK138" i="2"/>
  <c r="J138" i="2"/>
  <c r="BE138" i="2"/>
  <c r="BI136" i="2"/>
  <c r="BH136" i="2"/>
  <c r="BG136" i="2"/>
  <c r="BF136" i="2"/>
  <c r="T136" i="2"/>
  <c r="R136" i="2"/>
  <c r="R134" i="2" s="1"/>
  <c r="P136" i="2"/>
  <c r="BK136" i="2"/>
  <c r="J136" i="2"/>
  <c r="BE136" i="2"/>
  <c r="BI135" i="2"/>
  <c r="BH135" i="2"/>
  <c r="BG135" i="2"/>
  <c r="BF135" i="2"/>
  <c r="T135" i="2"/>
  <c r="T134" i="2"/>
  <c r="R135" i="2"/>
  <c r="P135" i="2"/>
  <c r="BK135" i="2"/>
  <c r="BK134" i="2" s="1"/>
  <c r="J134" i="2" s="1"/>
  <c r="J102" i="2" s="1"/>
  <c r="J135" i="2"/>
  <c r="BE135" i="2" s="1"/>
  <c r="BI133" i="2"/>
  <c r="BH133" i="2"/>
  <c r="BG133" i="2"/>
  <c r="F37" i="2" s="1"/>
  <c r="BB96" i="1" s="1"/>
  <c r="BF133" i="2"/>
  <c r="T133" i="2"/>
  <c r="R133" i="2"/>
  <c r="P133" i="2"/>
  <c r="BK133" i="2"/>
  <c r="J133" i="2"/>
  <c r="BE133" i="2"/>
  <c r="BI132" i="2"/>
  <c r="F39" i="2" s="1"/>
  <c r="BD96" i="1" s="1"/>
  <c r="BH132" i="2"/>
  <c r="BG132" i="2"/>
  <c r="BF132" i="2"/>
  <c r="T132" i="2"/>
  <c r="R132" i="2"/>
  <c r="P132" i="2"/>
  <c r="BK132" i="2"/>
  <c r="J132" i="2"/>
  <c r="BE132" i="2" s="1"/>
  <c r="J35" i="2" s="1"/>
  <c r="AV96" i="1" s="1"/>
  <c r="BI131" i="2"/>
  <c r="BH131" i="2"/>
  <c r="BG131" i="2"/>
  <c r="BF131" i="2"/>
  <c r="T131" i="2"/>
  <c r="R131" i="2"/>
  <c r="P131" i="2"/>
  <c r="P129" i="2" s="1"/>
  <c r="BK131" i="2"/>
  <c r="BK129" i="2" s="1"/>
  <c r="J131" i="2"/>
  <c r="BE131" i="2"/>
  <c r="BI130" i="2"/>
  <c r="BH130" i="2"/>
  <c r="BG130" i="2"/>
  <c r="BF130" i="2"/>
  <c r="T130" i="2"/>
  <c r="T129" i="2" s="1"/>
  <c r="R130" i="2"/>
  <c r="R129" i="2"/>
  <c r="P130" i="2"/>
  <c r="BK130" i="2"/>
  <c r="J129" i="2"/>
  <c r="J130" i="2"/>
  <c r="BE130" i="2" s="1"/>
  <c r="J101" i="2"/>
  <c r="BI127" i="2"/>
  <c r="BH127" i="2"/>
  <c r="BG127" i="2"/>
  <c r="BF127" i="2"/>
  <c r="F36" i="2"/>
  <c r="BA96" i="1" s="1"/>
  <c r="T127" i="2"/>
  <c r="T126" i="2"/>
  <c r="R127" i="2"/>
  <c r="R126" i="2"/>
  <c r="R125" i="2"/>
  <c r="R124" i="2"/>
  <c r="P127" i="2"/>
  <c r="P126" i="2"/>
  <c r="BK127" i="2"/>
  <c r="BK126" i="2"/>
  <c r="J126" i="2" s="1"/>
  <c r="J100" i="2" s="1"/>
  <c r="J127" i="2"/>
  <c r="BE127" i="2" s="1"/>
  <c r="J120" i="2"/>
  <c r="F120" i="2"/>
  <c r="F118" i="2"/>
  <c r="E116" i="2"/>
  <c r="J93" i="2"/>
  <c r="F93" i="2"/>
  <c r="F91" i="2"/>
  <c r="E89" i="2"/>
  <c r="J26" i="2"/>
  <c r="E26" i="2"/>
  <c r="J25" i="2"/>
  <c r="J20" i="2"/>
  <c r="E20" i="2"/>
  <c r="F94" i="2" s="1"/>
  <c r="F121" i="2"/>
  <c r="J19" i="2"/>
  <c r="J14" i="2"/>
  <c r="J118" i="2"/>
  <c r="J91" i="2"/>
  <c r="E7" i="2"/>
  <c r="E112" i="2"/>
  <c r="E85" i="2"/>
  <c r="AW131" i="1"/>
  <c r="AS131" i="1"/>
  <c r="BD128" i="1"/>
  <c r="AS128" i="1"/>
  <c r="AS125" i="1"/>
  <c r="AS122" i="1"/>
  <c r="BD120" i="1"/>
  <c r="BC120" i="1"/>
  <c r="BB120" i="1"/>
  <c r="AX120" i="1" s="1"/>
  <c r="AZ120" i="1"/>
  <c r="AY120" i="1"/>
  <c r="AV120" i="1"/>
  <c r="AU120" i="1"/>
  <c r="AS120" i="1"/>
  <c r="BD118" i="1"/>
  <c r="BC118" i="1"/>
  <c r="BB118" i="1"/>
  <c r="BA118" i="1"/>
  <c r="AW118" i="1" s="1"/>
  <c r="AY118" i="1"/>
  <c r="AX118" i="1"/>
  <c r="AU118" i="1"/>
  <c r="AS118" i="1"/>
  <c r="AS116" i="1"/>
  <c r="AS113" i="1"/>
  <c r="AS111" i="1"/>
  <c r="AS109" i="1"/>
  <c r="AS102" i="1"/>
  <c r="AS98" i="1" s="1"/>
  <c r="AS95" i="1"/>
  <c r="AS94" i="1" s="1"/>
  <c r="L90" i="1"/>
  <c r="AM90" i="1"/>
  <c r="AM89" i="1"/>
  <c r="L89" i="1"/>
  <c r="AM87" i="1"/>
  <c r="L87" i="1"/>
  <c r="L85" i="1"/>
  <c r="L84" i="1"/>
  <c r="R124" i="22" l="1"/>
  <c r="R123" i="22" s="1"/>
  <c r="R122" i="22" s="1"/>
  <c r="T124" i="22"/>
  <c r="T123" i="22" s="1"/>
  <c r="T122" i="22" s="1"/>
  <c r="BK124" i="22"/>
  <c r="F35" i="22"/>
  <c r="AZ126" i="1" s="1"/>
  <c r="F38" i="22"/>
  <c r="BC126" i="1" s="1"/>
  <c r="BC125" i="1" s="1"/>
  <c r="AY125" i="1" s="1"/>
  <c r="J91" i="23"/>
  <c r="AU125" i="1"/>
  <c r="BK123" i="23"/>
  <c r="J100" i="23"/>
  <c r="E110" i="23"/>
  <c r="F35" i="23"/>
  <c r="AZ127" i="1" s="1"/>
  <c r="BK122" i="24"/>
  <c r="J122" i="24" s="1"/>
  <c r="J124" i="24"/>
  <c r="J100" i="24" s="1"/>
  <c r="F36" i="24"/>
  <c r="BA129" i="1" s="1"/>
  <c r="BA128" i="1" s="1"/>
  <c r="AW128" i="1" s="1"/>
  <c r="AU128" i="1"/>
  <c r="J36" i="25"/>
  <c r="AW130" i="1" s="1"/>
  <c r="BB128" i="1"/>
  <c r="AX128" i="1" s="1"/>
  <c r="F37" i="25"/>
  <c r="BB130" i="1" s="1"/>
  <c r="J124" i="25"/>
  <c r="J100" i="25" s="1"/>
  <c r="T125" i="21"/>
  <c r="T124" i="21" s="1"/>
  <c r="T123" i="21" s="1"/>
  <c r="R125" i="21"/>
  <c r="R124" i="21" s="1"/>
  <c r="R123" i="21" s="1"/>
  <c r="F39" i="10"/>
  <c r="BD106" i="1" s="1"/>
  <c r="F37" i="10"/>
  <c r="BB106" i="1" s="1"/>
  <c r="J124" i="3"/>
  <c r="J123" i="3" s="1"/>
  <c r="J122" i="3" s="1"/>
  <c r="J36" i="3"/>
  <c r="AW97" i="1" s="1"/>
  <c r="F94" i="3"/>
  <c r="BA95" i="1"/>
  <c r="AW95" i="1" s="1"/>
  <c r="J94" i="3"/>
  <c r="J91" i="3"/>
  <c r="BC95" i="1"/>
  <c r="AY95" i="1" s="1"/>
  <c r="BD95" i="1"/>
  <c r="BB95" i="1"/>
  <c r="AX95" i="1" s="1"/>
  <c r="E110" i="3"/>
  <c r="AT96" i="1"/>
  <c r="J130" i="6"/>
  <c r="J100" i="6" s="1"/>
  <c r="J100" i="3"/>
  <c r="BK123" i="3"/>
  <c r="T757" i="4"/>
  <c r="F35" i="5"/>
  <c r="AZ100" i="1" s="1"/>
  <c r="J35" i="5"/>
  <c r="AV100" i="1" s="1"/>
  <c r="AT100" i="1" s="1"/>
  <c r="F35" i="4"/>
  <c r="AZ99" i="1" s="1"/>
  <c r="J35" i="4"/>
  <c r="AV99" i="1" s="1"/>
  <c r="P145" i="4"/>
  <c r="P144" i="4" s="1"/>
  <c r="AU99" i="1" s="1"/>
  <c r="T137" i="5"/>
  <c r="BK150" i="5"/>
  <c r="P125" i="2"/>
  <c r="P124" i="2" s="1"/>
  <c r="AU96" i="1" s="1"/>
  <c r="AU95" i="1" s="1"/>
  <c r="F38" i="4"/>
  <c r="BC99" i="1" s="1"/>
  <c r="BK183" i="4"/>
  <c r="J183" i="4" s="1"/>
  <c r="J101" i="4" s="1"/>
  <c r="BK758" i="4"/>
  <c r="R813" i="4"/>
  <c r="BK1036" i="4"/>
  <c r="J1036" i="4" s="1"/>
  <c r="J116" i="4" s="1"/>
  <c r="T1157" i="4"/>
  <c r="BK1200" i="4"/>
  <c r="J1200" i="4" s="1"/>
  <c r="J119" i="4" s="1"/>
  <c r="P757" i="4"/>
  <c r="F35" i="2"/>
  <c r="AZ96" i="1" s="1"/>
  <c r="R158" i="5"/>
  <c r="R157" i="5" s="1"/>
  <c r="R136" i="5" s="1"/>
  <c r="T145" i="4"/>
  <c r="T200" i="14"/>
  <c r="R848" i="4"/>
  <c r="P898" i="4"/>
  <c r="T1025" i="4"/>
  <c r="BK1046" i="4"/>
  <c r="J1046" i="4" s="1"/>
  <c r="J117" i="4" s="1"/>
  <c r="BK1219" i="4"/>
  <c r="J1219" i="4" s="1"/>
  <c r="J120" i="4" s="1"/>
  <c r="T1291" i="4"/>
  <c r="T182" i="5"/>
  <c r="F37" i="8"/>
  <c r="AZ104" i="1" s="1"/>
  <c r="J37" i="8"/>
  <c r="AV104" i="1" s="1"/>
  <c r="J124" i="9"/>
  <c r="J35" i="3"/>
  <c r="AV97" i="1" s="1"/>
  <c r="F35" i="3"/>
  <c r="AZ97" i="1" s="1"/>
  <c r="F37" i="5"/>
  <c r="BB100" i="1" s="1"/>
  <c r="F36" i="6"/>
  <c r="BA101" i="1" s="1"/>
  <c r="J121" i="2"/>
  <c r="J94" i="2"/>
  <c r="BK146" i="4"/>
  <c r="J36" i="4"/>
  <c r="AW99" i="1" s="1"/>
  <c r="F36" i="4"/>
  <c r="BA99" i="1" s="1"/>
  <c r="R395" i="4"/>
  <c r="R145" i="4" s="1"/>
  <c r="R144" i="4" s="1"/>
  <c r="R1025" i="4"/>
  <c r="P1200" i="4"/>
  <c r="F36" i="5"/>
  <c r="BA100" i="1" s="1"/>
  <c r="BK158" i="5"/>
  <c r="J35" i="6"/>
  <c r="AV101" i="1" s="1"/>
  <c r="F39" i="6"/>
  <c r="BD101" i="1" s="1"/>
  <c r="F37" i="6"/>
  <c r="BB101" i="1" s="1"/>
  <c r="R240" i="6"/>
  <c r="J38" i="9"/>
  <c r="AW105" i="1" s="1"/>
  <c r="BK156" i="9"/>
  <c r="J156" i="9" s="1"/>
  <c r="J104" i="9" s="1"/>
  <c r="J35" i="10"/>
  <c r="AV106" i="1" s="1"/>
  <c r="F39" i="17"/>
  <c r="BD117" i="1" s="1"/>
  <c r="BD116" i="1" s="1"/>
  <c r="J94" i="24"/>
  <c r="J119" i="24"/>
  <c r="J36" i="2"/>
  <c r="AW96" i="1" s="1"/>
  <c r="R229" i="4"/>
  <c r="J100" i="7"/>
  <c r="J34" i="7"/>
  <c r="T124" i="10"/>
  <c r="BK125" i="2"/>
  <c r="T125" i="2"/>
  <c r="T124" i="2" s="1"/>
  <c r="BK505" i="4"/>
  <c r="J505" i="4" s="1"/>
  <c r="J104" i="4" s="1"/>
  <c r="R757" i="4"/>
  <c r="R923" i="4"/>
  <c r="T1046" i="4"/>
  <c r="P130" i="6"/>
  <c r="P129" i="6" s="1"/>
  <c r="P128" i="6" s="1"/>
  <c r="AU101" i="1" s="1"/>
  <c r="F38" i="6"/>
  <c r="BC101" i="1" s="1"/>
  <c r="F41" i="7"/>
  <c r="BD103" i="1" s="1"/>
  <c r="BD102" i="1" s="1"/>
  <c r="F39" i="8"/>
  <c r="BB104" i="1" s="1"/>
  <c r="T127" i="16"/>
  <c r="T126" i="16" s="1"/>
  <c r="BK256" i="5"/>
  <c r="J256" i="5" s="1"/>
  <c r="J110" i="5" s="1"/>
  <c r="P264" i="5"/>
  <c r="P263" i="5" s="1"/>
  <c r="J125" i="6"/>
  <c r="J94" i="6"/>
  <c r="J36" i="6"/>
  <c r="AW101" i="1" s="1"/>
  <c r="J37" i="7"/>
  <c r="AV103" i="1" s="1"/>
  <c r="AT103" i="1" s="1"/>
  <c r="T192" i="7"/>
  <c r="J125" i="11"/>
  <c r="J100" i="11" s="1"/>
  <c r="BK124" i="11"/>
  <c r="T144" i="12"/>
  <c r="J36" i="16"/>
  <c r="AW115" i="1" s="1"/>
  <c r="F36" i="16"/>
  <c r="BA115" i="1" s="1"/>
  <c r="J91" i="17"/>
  <c r="J124" i="17"/>
  <c r="BK128" i="26"/>
  <c r="J129" i="26"/>
  <c r="J100" i="26" s="1"/>
  <c r="P150" i="5"/>
  <c r="T158" i="5"/>
  <c r="BK210" i="5"/>
  <c r="J210" i="5" s="1"/>
  <c r="J106" i="5" s="1"/>
  <c r="P256" i="5"/>
  <c r="T267" i="5"/>
  <c r="BK145" i="6"/>
  <c r="J145" i="6" s="1"/>
  <c r="J101" i="6" s="1"/>
  <c r="F40" i="8"/>
  <c r="BC104" i="1" s="1"/>
  <c r="BC102" i="1" s="1"/>
  <c r="AY102" i="1" s="1"/>
  <c r="J130" i="12"/>
  <c r="J100" i="12" s="1"/>
  <c r="BK129" i="12"/>
  <c r="F38" i="16"/>
  <c r="BC115" i="1" s="1"/>
  <c r="R198" i="16"/>
  <c r="P158" i="5"/>
  <c r="R210" i="5"/>
  <c r="P182" i="5"/>
  <c r="T210" i="5"/>
  <c r="BK224" i="5"/>
  <c r="J224" i="5" s="1"/>
  <c r="J108" i="5" s="1"/>
  <c r="P270" i="6"/>
  <c r="F39" i="7"/>
  <c r="BB103" i="1" s="1"/>
  <c r="J93" i="8"/>
  <c r="J122" i="8"/>
  <c r="BK130" i="8"/>
  <c r="J37" i="9"/>
  <c r="AV105" i="1" s="1"/>
  <c r="AT105" i="1" s="1"/>
  <c r="F37" i="9"/>
  <c r="AZ105" i="1" s="1"/>
  <c r="F41" i="9"/>
  <c r="BD105" i="1" s="1"/>
  <c r="J133" i="9"/>
  <c r="J103" i="9" s="1"/>
  <c r="F35" i="10"/>
  <c r="AZ106" i="1" s="1"/>
  <c r="F36" i="13"/>
  <c r="BA110" i="1" s="1"/>
  <c r="BA109" i="1" s="1"/>
  <c r="AW109" i="1" s="1"/>
  <c r="J36" i="13"/>
  <c r="AW110" i="1" s="1"/>
  <c r="J36" i="15"/>
  <c r="AW114" i="1" s="1"/>
  <c r="F36" i="15"/>
  <c r="BA114" i="1" s="1"/>
  <c r="J38" i="7"/>
  <c r="AW103" i="1" s="1"/>
  <c r="F38" i="7"/>
  <c r="BA103" i="1" s="1"/>
  <c r="F38" i="15"/>
  <c r="BC114" i="1" s="1"/>
  <c r="BC113" i="1" s="1"/>
  <c r="AY113" i="1" s="1"/>
  <c r="J91" i="5"/>
  <c r="P144" i="5"/>
  <c r="P137" i="5" s="1"/>
  <c r="R182" i="5"/>
  <c r="P224" i="5"/>
  <c r="R253" i="5"/>
  <c r="F35" i="6"/>
  <c r="AZ101" i="1" s="1"/>
  <c r="F37" i="7"/>
  <c r="AZ103" i="1" s="1"/>
  <c r="P192" i="7"/>
  <c r="R133" i="9"/>
  <c r="F36" i="11"/>
  <c r="BA107" i="1" s="1"/>
  <c r="J36" i="11"/>
  <c r="AW107" i="1" s="1"/>
  <c r="R125" i="11"/>
  <c r="R124" i="11" s="1"/>
  <c r="R123" i="11" s="1"/>
  <c r="J180" i="12"/>
  <c r="J106" i="12" s="1"/>
  <c r="BK179" i="12"/>
  <c r="J179" i="12" s="1"/>
  <c r="J105" i="12" s="1"/>
  <c r="F35" i="14"/>
  <c r="AZ112" i="1" s="1"/>
  <c r="AZ111" i="1" s="1"/>
  <c r="AV111" i="1" s="1"/>
  <c r="J35" i="14"/>
  <c r="AV112" i="1" s="1"/>
  <c r="F37" i="15"/>
  <c r="BB114" i="1" s="1"/>
  <c r="F36" i="21"/>
  <c r="BA124" i="1" s="1"/>
  <c r="J36" i="21"/>
  <c r="AW124" i="1" s="1"/>
  <c r="AT124" i="1" s="1"/>
  <c r="BK182" i="5"/>
  <c r="J182" i="5" s="1"/>
  <c r="J105" i="5" s="1"/>
  <c r="F36" i="14"/>
  <c r="BA112" i="1" s="1"/>
  <c r="BA111" i="1" s="1"/>
  <c r="AW111" i="1" s="1"/>
  <c r="J36" i="14"/>
  <c r="AW112" i="1" s="1"/>
  <c r="F39" i="14"/>
  <c r="BD112" i="1" s="1"/>
  <c r="BD111" i="1" s="1"/>
  <c r="R192" i="15"/>
  <c r="F39" i="5"/>
  <c r="BD100" i="1" s="1"/>
  <c r="R224" i="5"/>
  <c r="T253" i="5"/>
  <c r="P267" i="5"/>
  <c r="R175" i="6"/>
  <c r="R129" i="6" s="1"/>
  <c r="R128" i="6" s="1"/>
  <c r="E114" i="7"/>
  <c r="T133" i="9"/>
  <c r="E112" i="10"/>
  <c r="E85" i="10"/>
  <c r="F36" i="10"/>
  <c r="BA106" i="1" s="1"/>
  <c r="J36" i="10"/>
  <c r="AW106" i="1" s="1"/>
  <c r="J35" i="12"/>
  <c r="AV108" i="1" s="1"/>
  <c r="AT108" i="1" s="1"/>
  <c r="F35" i="12"/>
  <c r="AZ108" i="1" s="1"/>
  <c r="T140" i="13"/>
  <c r="P133" i="9"/>
  <c r="P132" i="9" s="1"/>
  <c r="P131" i="9" s="1"/>
  <c r="P130" i="9" s="1"/>
  <c r="AU105" i="1" s="1"/>
  <c r="F38" i="9"/>
  <c r="BA105" i="1" s="1"/>
  <c r="R156" i="9"/>
  <c r="F37" i="12"/>
  <c r="BB108" i="1" s="1"/>
  <c r="F35" i="13"/>
  <c r="AZ110" i="1" s="1"/>
  <c r="AZ109" i="1" s="1"/>
  <c r="AV109" i="1" s="1"/>
  <c r="AT109" i="1" s="1"/>
  <c r="P189" i="14"/>
  <c r="BK179" i="16"/>
  <c r="J179" i="16" s="1"/>
  <c r="J101" i="16" s="1"/>
  <c r="F38" i="17"/>
  <c r="BC117" i="1" s="1"/>
  <c r="BC116" i="1" s="1"/>
  <c r="AY116" i="1" s="1"/>
  <c r="R132" i="17"/>
  <c r="R131" i="17" s="1"/>
  <c r="J35" i="26"/>
  <c r="AV132" i="1" s="1"/>
  <c r="T130" i="7"/>
  <c r="T129" i="7" s="1"/>
  <c r="T128" i="7" s="1"/>
  <c r="R130" i="7"/>
  <c r="R129" i="7" s="1"/>
  <c r="R128" i="7" s="1"/>
  <c r="F127" i="9"/>
  <c r="F96" i="9"/>
  <c r="F39" i="11"/>
  <c r="BD107" i="1" s="1"/>
  <c r="F37" i="11"/>
  <c r="BB107" i="1" s="1"/>
  <c r="T125" i="11"/>
  <c r="T124" i="11" s="1"/>
  <c r="T123" i="11" s="1"/>
  <c r="R163" i="13"/>
  <c r="R130" i="13" s="1"/>
  <c r="R129" i="13" s="1"/>
  <c r="F38" i="14"/>
  <c r="BC112" i="1" s="1"/>
  <c r="BC111" i="1" s="1"/>
  <c r="AY111" i="1" s="1"/>
  <c r="J120" i="15"/>
  <c r="J91" i="15"/>
  <c r="F35" i="16"/>
  <c r="AZ115" i="1" s="1"/>
  <c r="J35" i="16"/>
  <c r="AV115" i="1" s="1"/>
  <c r="T198" i="16"/>
  <c r="J35" i="22"/>
  <c r="AV126" i="1" s="1"/>
  <c r="E114" i="8"/>
  <c r="E85" i="8"/>
  <c r="F40" i="9"/>
  <c r="BC105" i="1" s="1"/>
  <c r="T176" i="9"/>
  <c r="F35" i="11"/>
  <c r="AZ107" i="1" s="1"/>
  <c r="J35" i="11"/>
  <c r="AV107" i="1" s="1"/>
  <c r="E85" i="12"/>
  <c r="E116" i="12"/>
  <c r="F38" i="13"/>
  <c r="BC110" i="1" s="1"/>
  <c r="BC109" i="1" s="1"/>
  <c r="AY109" i="1" s="1"/>
  <c r="T130" i="13"/>
  <c r="T129" i="13" s="1"/>
  <c r="P130" i="13"/>
  <c r="P129" i="13" s="1"/>
  <c r="AU110" i="1" s="1"/>
  <c r="AU109" i="1" s="1"/>
  <c r="F39" i="13"/>
  <c r="BD110" i="1" s="1"/>
  <c r="BD109" i="1" s="1"/>
  <c r="P200" i="14"/>
  <c r="R270" i="6"/>
  <c r="P130" i="7"/>
  <c r="P129" i="7" s="1"/>
  <c r="P128" i="7" s="1"/>
  <c r="AU103" i="1" s="1"/>
  <c r="AU102" i="1" s="1"/>
  <c r="F38" i="8"/>
  <c r="BA104" i="1" s="1"/>
  <c r="J38" i="8"/>
  <c r="AW104" i="1" s="1"/>
  <c r="R151" i="8"/>
  <c r="R128" i="8" s="1"/>
  <c r="T156" i="9"/>
  <c r="BK126" i="10"/>
  <c r="F38" i="10"/>
  <c r="BC106" i="1" s="1"/>
  <c r="R144" i="12"/>
  <c r="R129" i="12" s="1"/>
  <c r="R128" i="12" s="1"/>
  <c r="P144" i="12"/>
  <c r="R172" i="13"/>
  <c r="R128" i="16"/>
  <c r="J124" i="18"/>
  <c r="J100" i="18" s="1"/>
  <c r="BK123" i="18"/>
  <c r="E111" i="11"/>
  <c r="E85" i="11"/>
  <c r="P130" i="12"/>
  <c r="BK195" i="13"/>
  <c r="J195" i="13" s="1"/>
  <c r="J107" i="13" s="1"/>
  <c r="P131" i="14"/>
  <c r="R200" i="14"/>
  <c r="R130" i="14" s="1"/>
  <c r="R129" i="14" s="1"/>
  <c r="BK200" i="14"/>
  <c r="J200" i="14" s="1"/>
  <c r="J103" i="14" s="1"/>
  <c r="T235" i="14"/>
  <c r="T234" i="14" s="1"/>
  <c r="BK128" i="15"/>
  <c r="T128" i="15"/>
  <c r="T127" i="15" s="1"/>
  <c r="T126" i="15" s="1"/>
  <c r="P198" i="16"/>
  <c r="J35" i="18"/>
  <c r="AV119" i="1" s="1"/>
  <c r="F35" i="18"/>
  <c r="AZ119" i="1" s="1"/>
  <c r="AZ118" i="1" s="1"/>
  <c r="AV118" i="1" s="1"/>
  <c r="AT118" i="1" s="1"/>
  <c r="F37" i="20"/>
  <c r="BB123" i="1" s="1"/>
  <c r="BB122" i="1" s="1"/>
  <c r="AX122" i="1" s="1"/>
  <c r="F96" i="8"/>
  <c r="F94" i="10"/>
  <c r="T171" i="10"/>
  <c r="T130" i="12"/>
  <c r="J94" i="14"/>
  <c r="F37" i="14"/>
  <c r="BB112" i="1" s="1"/>
  <c r="BB111" i="1" s="1"/>
  <c r="AX111" i="1" s="1"/>
  <c r="T130" i="14"/>
  <c r="BK128" i="16"/>
  <c r="J36" i="19"/>
  <c r="AW121" i="1" s="1"/>
  <c r="AT121" i="1" s="1"/>
  <c r="F36" i="19"/>
  <c r="BA121" i="1" s="1"/>
  <c r="BA120" i="1" s="1"/>
  <c r="AW120" i="1" s="1"/>
  <c r="AT120" i="1" s="1"/>
  <c r="J35" i="20"/>
  <c r="AV123" i="1" s="1"/>
  <c r="F35" i="20"/>
  <c r="AZ123" i="1" s="1"/>
  <c r="J36" i="22"/>
  <c r="AW126" i="1" s="1"/>
  <c r="J36" i="23"/>
  <c r="AW127" i="1" s="1"/>
  <c r="AT127" i="1" s="1"/>
  <c r="F39" i="26"/>
  <c r="BD132" i="1" s="1"/>
  <c r="BD131" i="1" s="1"/>
  <c r="F37" i="26"/>
  <c r="BB132" i="1" s="1"/>
  <c r="BB131" i="1" s="1"/>
  <c r="AX131" i="1" s="1"/>
  <c r="T168" i="12"/>
  <c r="F37" i="13"/>
  <c r="BB110" i="1" s="1"/>
  <c r="BB109" i="1" s="1"/>
  <c r="AX109" i="1" s="1"/>
  <c r="J123" i="16"/>
  <c r="J94" i="16"/>
  <c r="J35" i="17"/>
  <c r="AV117" i="1" s="1"/>
  <c r="F35" i="17"/>
  <c r="AZ117" i="1" s="1"/>
  <c r="AZ116" i="1" s="1"/>
  <c r="AV116" i="1" s="1"/>
  <c r="BK192" i="17"/>
  <c r="T192" i="17"/>
  <c r="T191" i="17" s="1"/>
  <c r="R200" i="17"/>
  <c r="R199" i="17" s="1"/>
  <c r="J36" i="20"/>
  <c r="AW123" i="1" s="1"/>
  <c r="F38" i="21"/>
  <c r="BC124" i="1" s="1"/>
  <c r="F37" i="22"/>
  <c r="BB126" i="1" s="1"/>
  <c r="BB125" i="1" s="1"/>
  <c r="AX125" i="1" s="1"/>
  <c r="J124" i="22"/>
  <c r="J100" i="22" s="1"/>
  <c r="BK123" i="22"/>
  <c r="J91" i="24"/>
  <c r="F39" i="12"/>
  <c r="BD108" i="1" s="1"/>
  <c r="J35" i="13"/>
  <c r="AV110" i="1" s="1"/>
  <c r="AT110" i="1" s="1"/>
  <c r="BK163" i="13"/>
  <c r="J163" i="13" s="1"/>
  <c r="J103" i="13" s="1"/>
  <c r="BK131" i="14"/>
  <c r="F35" i="15"/>
  <c r="AZ114" i="1" s="1"/>
  <c r="AZ113" i="1" s="1"/>
  <c r="AV113" i="1" s="1"/>
  <c r="F39" i="15"/>
  <c r="BD114" i="1" s="1"/>
  <c r="T192" i="15"/>
  <c r="F39" i="16"/>
  <c r="BD115" i="1" s="1"/>
  <c r="F37" i="16"/>
  <c r="BB115" i="1" s="1"/>
  <c r="P185" i="16"/>
  <c r="P127" i="16" s="1"/>
  <c r="P126" i="16" s="1"/>
  <c r="AU115" i="1" s="1"/>
  <c r="F36" i="20"/>
  <c r="BA123" i="1" s="1"/>
  <c r="F94" i="23"/>
  <c r="F119" i="23"/>
  <c r="F94" i="26"/>
  <c r="F124" i="26"/>
  <c r="J35" i="15"/>
  <c r="AV114" i="1" s="1"/>
  <c r="BK192" i="15"/>
  <c r="J192" i="15" s="1"/>
  <c r="J103" i="15" s="1"/>
  <c r="BK200" i="17"/>
  <c r="F119" i="18"/>
  <c r="F94" i="18"/>
  <c r="BK125" i="21"/>
  <c r="F38" i="26"/>
  <c r="BC132" i="1" s="1"/>
  <c r="BC131" i="1" s="1"/>
  <c r="AY131" i="1" s="1"/>
  <c r="J36" i="26"/>
  <c r="AW132" i="1" s="1"/>
  <c r="R181" i="15"/>
  <c r="R127" i="15" s="1"/>
  <c r="R126" i="15" s="1"/>
  <c r="BK132" i="17"/>
  <c r="T132" i="17"/>
  <c r="T131" i="17" s="1"/>
  <c r="T130" i="17" s="1"/>
  <c r="R192" i="17"/>
  <c r="R191" i="17" s="1"/>
  <c r="E110" i="18"/>
  <c r="F39" i="22"/>
  <c r="BD126" i="1" s="1"/>
  <c r="BD125" i="1" s="1"/>
  <c r="P128" i="15"/>
  <c r="P127" i="15" s="1"/>
  <c r="P126" i="15" s="1"/>
  <c r="AU114" i="1" s="1"/>
  <c r="T181" i="15"/>
  <c r="R179" i="16"/>
  <c r="J91" i="19"/>
  <c r="J116" i="19"/>
  <c r="E110" i="20"/>
  <c r="E85" i="20"/>
  <c r="F35" i="21"/>
  <c r="AZ124" i="1" s="1"/>
  <c r="F36" i="22"/>
  <c r="BA126" i="1" s="1"/>
  <c r="BA125" i="1" s="1"/>
  <c r="AW125" i="1" s="1"/>
  <c r="F94" i="24"/>
  <c r="F119" i="24"/>
  <c r="AV129" i="1"/>
  <c r="AT129" i="1" s="1"/>
  <c r="F35" i="26"/>
  <c r="AZ132" i="1" s="1"/>
  <c r="AZ131" i="1" s="1"/>
  <c r="AV131" i="1" s="1"/>
  <c r="AT131" i="1" s="1"/>
  <c r="R129" i="26"/>
  <c r="R128" i="26" s="1"/>
  <c r="R127" i="26" s="1"/>
  <c r="P129" i="26"/>
  <c r="P128" i="26" s="1"/>
  <c r="P127" i="26" s="1"/>
  <c r="AU132" i="1" s="1"/>
  <c r="AU131" i="1" s="1"/>
  <c r="BK235" i="14"/>
  <c r="T200" i="17"/>
  <c r="T199" i="17" s="1"/>
  <c r="J116" i="20"/>
  <c r="J91" i="20"/>
  <c r="F35" i="25"/>
  <c r="AZ130" i="1" s="1"/>
  <c r="AZ128" i="1" s="1"/>
  <c r="AV128" i="1" s="1"/>
  <c r="J35" i="25"/>
  <c r="F37" i="17"/>
  <c r="BB117" i="1" s="1"/>
  <c r="BB116" i="1" s="1"/>
  <c r="AX116" i="1" s="1"/>
  <c r="J36" i="18"/>
  <c r="AW119" i="1" s="1"/>
  <c r="F39" i="20"/>
  <c r="BD123" i="1" s="1"/>
  <c r="F38" i="25"/>
  <c r="BC130" i="1" s="1"/>
  <c r="BC128" i="1" s="1"/>
  <c r="AY128" i="1" s="1"/>
  <c r="P132" i="17"/>
  <c r="P131" i="17" s="1"/>
  <c r="P130" i="17" s="1"/>
  <c r="AU117" i="1" s="1"/>
  <c r="AU116" i="1" s="1"/>
  <c r="J116" i="18"/>
  <c r="BK124" i="19"/>
  <c r="J94" i="23"/>
  <c r="R234" i="16"/>
  <c r="J36" i="17"/>
  <c r="AW117" i="1" s="1"/>
  <c r="F36" i="17"/>
  <c r="BA117" i="1" s="1"/>
  <c r="BA116" i="1" s="1"/>
  <c r="AW116" i="1" s="1"/>
  <c r="BK124" i="20"/>
  <c r="T124" i="20"/>
  <c r="T123" i="20" s="1"/>
  <c r="T122" i="20" s="1"/>
  <c r="F38" i="20"/>
  <c r="BC123" i="1" s="1"/>
  <c r="F39" i="21"/>
  <c r="BD124" i="1" s="1"/>
  <c r="AT126" i="1" l="1"/>
  <c r="AZ125" i="1"/>
  <c r="AV125" i="1" s="1"/>
  <c r="AT125" i="1" s="1"/>
  <c r="BK122" i="23"/>
  <c r="J99" i="23"/>
  <c r="AT128" i="1"/>
  <c r="J32" i="24"/>
  <c r="J98" i="24"/>
  <c r="AZ122" i="1"/>
  <c r="AV122" i="1" s="1"/>
  <c r="BC122" i="1"/>
  <c r="AY122" i="1" s="1"/>
  <c r="BD98" i="1"/>
  <c r="AT97" i="1"/>
  <c r="AZ95" i="1"/>
  <c r="AV95" i="1" s="1"/>
  <c r="AT95" i="1" s="1"/>
  <c r="BB98" i="1"/>
  <c r="BK129" i="6"/>
  <c r="J130" i="8"/>
  <c r="J102" i="8" s="1"/>
  <c r="BK129" i="8"/>
  <c r="BK123" i="19"/>
  <c r="J124" i="19"/>
  <c r="J100" i="19" s="1"/>
  <c r="T129" i="12"/>
  <c r="T128" i="12" s="1"/>
  <c r="BA122" i="1"/>
  <c r="AW122" i="1" s="1"/>
  <c r="AT122" i="1" s="1"/>
  <c r="BK130" i="14"/>
  <c r="J131" i="14"/>
  <c r="J100" i="14" s="1"/>
  <c r="AT123" i="1"/>
  <c r="J128" i="15"/>
  <c r="J100" i="15" s="1"/>
  <c r="BK127" i="15"/>
  <c r="J126" i="10"/>
  <c r="J100" i="10" s="1"/>
  <c r="BK125" i="10"/>
  <c r="BA113" i="1"/>
  <c r="AW113" i="1" s="1"/>
  <c r="AT113" i="1" s="1"/>
  <c r="J128" i="26"/>
  <c r="J99" i="26" s="1"/>
  <c r="BK127" i="26"/>
  <c r="J127" i="26" s="1"/>
  <c r="BA98" i="1"/>
  <c r="T144" i="4"/>
  <c r="J150" i="5"/>
  <c r="J102" i="5" s="1"/>
  <c r="BK137" i="5"/>
  <c r="J124" i="20"/>
  <c r="J100" i="20" s="1"/>
  <c r="BK123" i="20"/>
  <c r="BD122" i="1"/>
  <c r="AT114" i="1"/>
  <c r="BK127" i="16"/>
  <c r="J128" i="16"/>
  <c r="J100" i="16" s="1"/>
  <c r="BC98" i="1"/>
  <c r="BK191" i="17"/>
  <c r="J191" i="17" s="1"/>
  <c r="J104" i="17" s="1"/>
  <c r="J192" i="17"/>
  <c r="J105" i="17" s="1"/>
  <c r="T129" i="14"/>
  <c r="P130" i="14"/>
  <c r="P129" i="14" s="1"/>
  <c r="AU112" i="1" s="1"/>
  <c r="AU111" i="1" s="1"/>
  <c r="BK130" i="13"/>
  <c r="AT132" i="1"/>
  <c r="BB113" i="1"/>
  <c r="AX113" i="1" s="1"/>
  <c r="R132" i="9"/>
  <c r="R131" i="9" s="1"/>
  <c r="R130" i="9" s="1"/>
  <c r="AG103" i="1"/>
  <c r="J43" i="7"/>
  <c r="AT106" i="1"/>
  <c r="AT104" i="1"/>
  <c r="J99" i="3"/>
  <c r="BK122" i="3"/>
  <c r="BK199" i="17"/>
  <c r="J199" i="17" s="1"/>
  <c r="J106" i="17" s="1"/>
  <c r="J200" i="17"/>
  <c r="J107" i="17" s="1"/>
  <c r="J123" i="18"/>
  <c r="J99" i="18" s="1"/>
  <c r="BK122" i="18"/>
  <c r="J122" i="18" s="1"/>
  <c r="BK131" i="17"/>
  <c r="J132" i="17"/>
  <c r="J100" i="17" s="1"/>
  <c r="AT101" i="1"/>
  <c r="R127" i="16"/>
  <c r="R126" i="16" s="1"/>
  <c r="J158" i="5"/>
  <c r="J104" i="5" s="1"/>
  <c r="BK157" i="5"/>
  <c r="J157" i="5" s="1"/>
  <c r="J103" i="5" s="1"/>
  <c r="AT116" i="1"/>
  <c r="R130" i="17"/>
  <c r="AT112" i="1"/>
  <c r="BB102" i="1"/>
  <c r="AX102" i="1" s="1"/>
  <c r="T157" i="5"/>
  <c r="T136" i="5" s="1"/>
  <c r="AZ98" i="1"/>
  <c r="AV98" i="1" s="1"/>
  <c r="J758" i="4"/>
  <c r="J108" i="4" s="1"/>
  <c r="BK757" i="4"/>
  <c r="J757" i="4" s="1"/>
  <c r="J107" i="4" s="1"/>
  <c r="BK124" i="2"/>
  <c r="J124" i="2" s="1"/>
  <c r="J125" i="2"/>
  <c r="J99" i="2" s="1"/>
  <c r="J146" i="4"/>
  <c r="J100" i="4" s="1"/>
  <c r="BK145" i="4"/>
  <c r="P157" i="5"/>
  <c r="P136" i="5" s="1"/>
  <c r="AU100" i="1" s="1"/>
  <c r="AU98" i="1" s="1"/>
  <c r="AU94" i="1" s="1"/>
  <c r="AT99" i="1"/>
  <c r="J235" i="14"/>
  <c r="J107" i="14" s="1"/>
  <c r="BK234" i="14"/>
  <c r="J234" i="14" s="1"/>
  <c r="J106" i="14" s="1"/>
  <c r="AU113" i="1"/>
  <c r="BK122" i="22"/>
  <c r="J122" i="22" s="1"/>
  <c r="J123" i="22"/>
  <c r="J99" i="22" s="1"/>
  <c r="AT119" i="1"/>
  <c r="T132" i="9"/>
  <c r="T131" i="9" s="1"/>
  <c r="T130" i="9" s="1"/>
  <c r="AV130" i="1"/>
  <c r="AT130" i="1" s="1"/>
  <c r="AN130" i="1" s="1"/>
  <c r="J41" i="25"/>
  <c r="BK124" i="21"/>
  <c r="J125" i="21"/>
  <c r="J100" i="21" s="1"/>
  <c r="BD113" i="1"/>
  <c r="AT117" i="1"/>
  <c r="P129" i="12"/>
  <c r="P128" i="12" s="1"/>
  <c r="AU108" i="1" s="1"/>
  <c r="AT107" i="1"/>
  <c r="AT115" i="1"/>
  <c r="AT111" i="1"/>
  <c r="AZ102" i="1"/>
  <c r="AV102" i="1" s="1"/>
  <c r="BA102" i="1"/>
  <c r="AW102" i="1" s="1"/>
  <c r="BK132" i="9"/>
  <c r="J129" i="12"/>
  <c r="J99" i="12" s="1"/>
  <c r="BK128" i="12"/>
  <c r="J128" i="12" s="1"/>
  <c r="J124" i="11"/>
  <c r="J99" i="11" s="1"/>
  <c r="BK123" i="11"/>
  <c r="J123" i="11" s="1"/>
  <c r="J32" i="23" l="1"/>
  <c r="J98" i="23"/>
  <c r="AG129" i="1"/>
  <c r="J41" i="24"/>
  <c r="BD94" i="1"/>
  <c r="W33" i="1" s="1"/>
  <c r="AX98" i="1"/>
  <c r="BB94" i="1"/>
  <c r="BK131" i="9"/>
  <c r="J132" i="9"/>
  <c r="J102" i="9" s="1"/>
  <c r="J32" i="22"/>
  <c r="J98" i="22"/>
  <c r="AW98" i="1"/>
  <c r="BA94" i="1"/>
  <c r="J32" i="2"/>
  <c r="J98" i="2"/>
  <c r="J98" i="18"/>
  <c r="J32" i="18"/>
  <c r="AZ94" i="1"/>
  <c r="J32" i="26"/>
  <c r="J98" i="26"/>
  <c r="J123" i="19"/>
  <c r="J99" i="19" s="1"/>
  <c r="BK122" i="19"/>
  <c r="J122" i="19" s="1"/>
  <c r="AT102" i="1"/>
  <c r="BK123" i="21"/>
  <c r="J123" i="21" s="1"/>
  <c r="J124" i="21"/>
  <c r="J99" i="21" s="1"/>
  <c r="BK129" i="14"/>
  <c r="J129" i="14" s="1"/>
  <c r="J130" i="14"/>
  <c r="J99" i="14" s="1"/>
  <c r="AN103" i="1"/>
  <c r="J98" i="11"/>
  <c r="J32" i="11"/>
  <c r="AY98" i="1"/>
  <c r="BC94" i="1"/>
  <c r="J98" i="3"/>
  <c r="J32" i="3"/>
  <c r="BK128" i="8"/>
  <c r="J128" i="8" s="1"/>
  <c r="J129" i="8"/>
  <c r="J101" i="8" s="1"/>
  <c r="AT98" i="1"/>
  <c r="J137" i="5"/>
  <c r="J99" i="5" s="1"/>
  <c r="BK136" i="5"/>
  <c r="J136" i="5" s="1"/>
  <c r="BK128" i="6"/>
  <c r="J128" i="6" s="1"/>
  <c r="J129" i="6"/>
  <c r="J99" i="6" s="1"/>
  <c r="J98" i="12"/>
  <c r="J32" i="12"/>
  <c r="J127" i="15"/>
  <c r="J99" i="15" s="1"/>
  <c r="BK126" i="15"/>
  <c r="J126" i="15" s="1"/>
  <c r="J130" i="13"/>
  <c r="J99" i="13" s="1"/>
  <c r="BK129" i="13"/>
  <c r="J129" i="13" s="1"/>
  <c r="J123" i="20"/>
  <c r="J99" i="20" s="1"/>
  <c r="BK122" i="20"/>
  <c r="J122" i="20" s="1"/>
  <c r="J125" i="10"/>
  <c r="J99" i="10" s="1"/>
  <c r="BK124" i="10"/>
  <c r="J124" i="10" s="1"/>
  <c r="BK144" i="4"/>
  <c r="J144" i="4" s="1"/>
  <c r="J145" i="4"/>
  <c r="J99" i="4" s="1"/>
  <c r="BK126" i="16"/>
  <c r="J126" i="16" s="1"/>
  <c r="J127" i="16"/>
  <c r="J99" i="16" s="1"/>
  <c r="J131" i="17"/>
  <c r="J99" i="17" s="1"/>
  <c r="BK130" i="17"/>
  <c r="J130" i="17" s="1"/>
  <c r="AG127" i="1" l="1"/>
  <c r="AN127" i="1" s="1"/>
  <c r="J41" i="23"/>
  <c r="AG128" i="1"/>
  <c r="AN128" i="1" s="1"/>
  <c r="AN129" i="1"/>
  <c r="J41" i="3"/>
  <c r="AG97" i="1"/>
  <c r="AN97" i="1" s="1"/>
  <c r="AG132" i="1"/>
  <c r="J41" i="26"/>
  <c r="J98" i="17"/>
  <c r="J32" i="17"/>
  <c r="J98" i="20"/>
  <c r="J32" i="20"/>
  <c r="J98" i="14"/>
  <c r="J32" i="14"/>
  <c r="W29" i="1"/>
  <c r="AV94" i="1"/>
  <c r="J41" i="22"/>
  <c r="AG126" i="1"/>
  <c r="J98" i="6"/>
  <c r="J32" i="6"/>
  <c r="AY94" i="1"/>
  <c r="W32" i="1"/>
  <c r="J41" i="18"/>
  <c r="AG119" i="1"/>
  <c r="J98" i="13"/>
  <c r="J32" i="13"/>
  <c r="J98" i="5"/>
  <c r="J32" i="5"/>
  <c r="J98" i="21"/>
  <c r="J32" i="21"/>
  <c r="J131" i="9"/>
  <c r="J101" i="9" s="1"/>
  <c r="BK130" i="9"/>
  <c r="J130" i="9" s="1"/>
  <c r="J98" i="16"/>
  <c r="J32" i="16"/>
  <c r="AG107" i="1"/>
  <c r="AN107" i="1" s="1"/>
  <c r="J41" i="11"/>
  <c r="AX94" i="1"/>
  <c r="W31" i="1"/>
  <c r="J98" i="15"/>
  <c r="J32" i="15"/>
  <c r="J98" i="19"/>
  <c r="J32" i="19"/>
  <c r="J41" i="2"/>
  <c r="AG96" i="1"/>
  <c r="J98" i="4"/>
  <c r="J32" i="4"/>
  <c r="W30" i="1"/>
  <c r="AW94" i="1"/>
  <c r="AK30" i="1" s="1"/>
  <c r="J98" i="10"/>
  <c r="J32" i="10"/>
  <c r="J41" i="12"/>
  <c r="AG108" i="1"/>
  <c r="AN108" i="1" s="1"/>
  <c r="J100" i="8"/>
  <c r="J34" i="8"/>
  <c r="AG106" i="1" l="1"/>
  <c r="AN106" i="1" s="1"/>
  <c r="J41" i="10"/>
  <c r="AG121" i="1"/>
  <c r="J41" i="19"/>
  <c r="J41" i="16"/>
  <c r="AG115" i="1"/>
  <c r="AN115" i="1" s="1"/>
  <c r="AG110" i="1"/>
  <c r="J41" i="13"/>
  <c r="AG125" i="1"/>
  <c r="AN125" i="1" s="1"/>
  <c r="AN126" i="1"/>
  <c r="AG117" i="1"/>
  <c r="J41" i="17"/>
  <c r="J41" i="15"/>
  <c r="AG114" i="1"/>
  <c r="J34" i="9"/>
  <c r="J100" i="9"/>
  <c r="AN119" i="1"/>
  <c r="AG118" i="1"/>
  <c r="AN118" i="1" s="1"/>
  <c r="AT94" i="1"/>
  <c r="AK29" i="1"/>
  <c r="AG131" i="1"/>
  <c r="AN131" i="1" s="1"/>
  <c r="AN132" i="1"/>
  <c r="AG104" i="1"/>
  <c r="J43" i="8"/>
  <c r="AG99" i="1"/>
  <c r="J41" i="4"/>
  <c r="AG124" i="1"/>
  <c r="AN124" i="1" s="1"/>
  <c r="J41" i="21"/>
  <c r="AG112" i="1"/>
  <c r="J41" i="14"/>
  <c r="AN96" i="1"/>
  <c r="AG95" i="1"/>
  <c r="AG100" i="1"/>
  <c r="AN100" i="1" s="1"/>
  <c r="J41" i="5"/>
  <c r="AG101" i="1"/>
  <c r="AN101" i="1" s="1"/>
  <c r="J41" i="6"/>
  <c r="AG123" i="1"/>
  <c r="J41" i="20"/>
  <c r="AN114" i="1" l="1"/>
  <c r="AG113" i="1"/>
  <c r="AN113" i="1" s="1"/>
  <c r="AG122" i="1"/>
  <c r="AN122" i="1" s="1"/>
  <c r="AN123" i="1"/>
  <c r="AG111" i="1"/>
  <c r="AN111" i="1" s="1"/>
  <c r="AN112" i="1"/>
  <c r="AG116" i="1"/>
  <c r="AN116" i="1" s="1"/>
  <c r="AN117" i="1"/>
  <c r="AG120" i="1"/>
  <c r="AN120" i="1" s="1"/>
  <c r="AN121" i="1"/>
  <c r="AN99" i="1"/>
  <c r="AN95" i="1"/>
  <c r="AN104" i="1"/>
  <c r="J43" i="9"/>
  <c r="AG105" i="1"/>
  <c r="AN105" i="1" s="1"/>
  <c r="AN110" i="1"/>
  <c r="AG109" i="1"/>
  <c r="AN109" i="1" s="1"/>
  <c r="AG102" i="1" l="1"/>
  <c r="AN102" i="1" l="1"/>
  <c r="AG98" i="1"/>
  <c r="AN98" i="1" l="1"/>
  <c r="AG94" i="1"/>
  <c r="AK26" i="1" l="1"/>
  <c r="AK35" i="1" s="1"/>
  <c r="AN94" i="1"/>
</calcChain>
</file>

<file path=xl/sharedStrings.xml><?xml version="1.0" encoding="utf-8"?>
<sst xmlns="http://schemas.openxmlformats.org/spreadsheetml/2006/main" count="31255" uniqueCount="4627">
  <si>
    <t>Export Komplet</t>
  </si>
  <si>
    <t/>
  </si>
  <si>
    <t>2.0</t>
  </si>
  <si>
    <t>False</t>
  </si>
  <si>
    <t>{5e24ffbb-2aac-4352-8dd7-51fbe3440859}</t>
  </si>
  <si>
    <t>&gt;&gt;  skryté sloupce  &lt;&lt;</t>
  </si>
  <si>
    <t>0,01</t>
  </si>
  <si>
    <t>21</t>
  </si>
  <si>
    <t>15</t>
  </si>
  <si>
    <t>REKAPITULACE STAVBY</t>
  </si>
  <si>
    <t>v ---  níže se nacházejí doplnkové a pomocné údaje k sestavám  --- v</t>
  </si>
  <si>
    <t>Návod na vyplnění</t>
  </si>
  <si>
    <t>0,001</t>
  </si>
  <si>
    <t>Kód:</t>
  </si>
  <si>
    <t>MSHRAB2019</t>
  </si>
  <si>
    <t>Měnit lze pouze buňky se žlutým podbarvením!_x000D_
_x000D_
1) na prvním listu Rekapitulace stavby vyplňte v sestavě_x000D_
_x000D_
    a) Souhrnný list_x000D_
       - údaje o Uchazeči_x000D_
         (přenesou se do ostatních sestav i v jiných listech)_x000D_
_x000D_
    b) Rekapitulace objektů_x000D_
       - potřebné Ostatní náklady_x000D_
_x000D_
2) na vybraných listech vyplňte v sestavě_x000D_
_x000D_
    a) Krycí list_x000D_
       - údaje o Uchazeči, pokud se liší od údajů o Uchazeči na Souhrnném listu_x000D_
         (údaje se přenesou do ostatních sestav v daném listu)_x000D_
_x000D_
    b) Rekapitulace rozpočtu_x000D_
       - potřebné Ostatní náklady_x000D_
_x000D_
    c) Celkové náklady za stavbu_x000D_
       - ceny u položek_x000D_
       - množství, pokud má žluté podbarvení_x000D_
       - a v případě potřeby poznámku (ta je ve skrytém sloupci)</t>
  </si>
  <si>
    <t>Stavba:</t>
  </si>
  <si>
    <t>Novostavba MŠ Hrabová,ul. Bažanova</t>
  </si>
  <si>
    <t>KSO:</t>
  </si>
  <si>
    <t>CC-CZ:</t>
  </si>
  <si>
    <t>Místo:</t>
  </si>
  <si>
    <t xml:space="preserve"> </t>
  </si>
  <si>
    <t>Datum:</t>
  </si>
  <si>
    <t>29. 3. 2019</t>
  </si>
  <si>
    <t>Zadavatel:</t>
  </si>
  <si>
    <t>IČ:</t>
  </si>
  <si>
    <t>00845451</t>
  </si>
  <si>
    <t>Statutární město Ostrava,MO Hrabová,Bažanova 4</t>
  </si>
  <si>
    <t>DIČ:</t>
  </si>
  <si>
    <t>Uchazeč:</t>
  </si>
  <si>
    <t>Vyplň údaj</t>
  </si>
  <si>
    <t>Projektant:</t>
  </si>
  <si>
    <t>62305433</t>
  </si>
  <si>
    <t>DUPLEX sro,28.října 875/275,70900 Ostrava-Mar.Ho</t>
  </si>
  <si>
    <t>True</t>
  </si>
  <si>
    <t>Zpracovatel:</t>
  </si>
  <si>
    <t>Poznámka:</t>
  </si>
  <si>
    <t>Cena bez DPH</t>
  </si>
  <si>
    <t>Sazba daně</t>
  </si>
  <si>
    <t>Základ daně</t>
  </si>
  <si>
    <t>Výše daně</t>
  </si>
  <si>
    <t>DPH</t>
  </si>
  <si>
    <t>základní</t>
  </si>
  <si>
    <t>snížená</t>
  </si>
  <si>
    <t>zákl. přenesená</t>
  </si>
  <si>
    <t>sníž. přenesená</t>
  </si>
  <si>
    <t>nulová</t>
  </si>
  <si>
    <t>Cena s DPH</t>
  </si>
  <si>
    <t>v</t>
  </si>
  <si>
    <t>CZK</t>
  </si>
  <si>
    <t>Projektant</t>
  </si>
  <si>
    <t>Zpracovatel</t>
  </si>
  <si>
    <t>Datum a podpis:</t>
  </si>
  <si>
    <t>Razítko</t>
  </si>
  <si>
    <t>Objednavatel</t>
  </si>
  <si>
    <t>Uchazeč</t>
  </si>
  <si>
    <t>REKAPITULACE OBJEKTŮ STAVBY A SOUPISŮ PRACÍ</t>
  </si>
  <si>
    <t>Informatívní údaje z listů zakázek</t>
  </si>
  <si>
    <t>Kód</t>
  </si>
  <si>
    <t>Popis</t>
  </si>
  <si>
    <t>Cena bez DPH [CZK]</t>
  </si>
  <si>
    <t>Cena s DPH [CZK]</t>
  </si>
  <si>
    <t>Typ</t>
  </si>
  <si>
    <t>z toho Ostat._x000D_
náklady [CZK]</t>
  </si>
  <si>
    <t>DPH [CZK]</t>
  </si>
  <si>
    <t>Normohodiny [h]</t>
  </si>
  <si>
    <t>DPH základní [CZK]</t>
  </si>
  <si>
    <t>DPH snížená [CZK]</t>
  </si>
  <si>
    <t>DPH základní přenesená_x000D_
[CZK]</t>
  </si>
  <si>
    <t>DPH snížená přenesená_x000D_
[CZK]</t>
  </si>
  <si>
    <t>Základna_x000D_
DPH základní</t>
  </si>
  <si>
    <t>Základna_x000D_
DPH snížená</t>
  </si>
  <si>
    <t>Základna_x000D_
DPH zákl. přenesená</t>
  </si>
  <si>
    <t>Základna_x000D_
DPH sníž. přenesená</t>
  </si>
  <si>
    <t>Základna_x000D_
DPH nulová</t>
  </si>
  <si>
    <t>Náklady z rozpočtů</t>
  </si>
  <si>
    <t>D</t>
  </si>
  <si>
    <t>0</t>
  </si>
  <si>
    <t>###NOIMPORT###</t>
  </si>
  <si>
    <t>IMPORT</t>
  </si>
  <si>
    <t>{00000000-0000-0000-0000-000000000000}</t>
  </si>
  <si>
    <t>SO 00 Příprava území pře zahájením SP</t>
  </si>
  <si>
    <t>STA</t>
  </si>
  <si>
    <t>1</t>
  </si>
  <si>
    <t>{f8c4d27a-b3a3-4213-98b7-6b98dfe51ba6}</t>
  </si>
  <si>
    <t>2</t>
  </si>
  <si>
    <t>/</t>
  </si>
  <si>
    <t>a</t>
  </si>
  <si>
    <t>Odstranění asfaltové plochy a oplocení</t>
  </si>
  <si>
    <t>Soupis</t>
  </si>
  <si>
    <t>{dac38e45-90da-4efe-89ce-0bd55f7a1ffa}</t>
  </si>
  <si>
    <t>b</t>
  </si>
  <si>
    <t>Kácení zeleně</t>
  </si>
  <si>
    <t>{c6452fbb-a2ed-4ccf-a413-6e0234246f1d}</t>
  </si>
  <si>
    <t>SO 01 Novostavba MŠ vč zpevěných ploch</t>
  </si>
  <si>
    <t>{31bf4408-b702-4b5b-a600-a7c4d4e98ae7}</t>
  </si>
  <si>
    <t>Stavební část</t>
  </si>
  <si>
    <t>{de23dce6-33eb-4664-8a01-1cbf23a40467}</t>
  </si>
  <si>
    <t>ZTI</t>
  </si>
  <si>
    <t>{966a1315-a1e3-485d-9574-5a4c83257e68}</t>
  </si>
  <si>
    <t>c</t>
  </si>
  <si>
    <t>Ústřední vytápění</t>
  </si>
  <si>
    <t>{0f086fe2-6294-4f24-b98e-350b0bd755c6}</t>
  </si>
  <si>
    <t>d</t>
  </si>
  <si>
    <t>Elektroinstalace-silnoproud</t>
  </si>
  <si>
    <t>{7ec589be-159c-4333-9e4b-085c1f8be3d3}</t>
  </si>
  <si>
    <t>d1</t>
  </si>
  <si>
    <t>silnoproud</t>
  </si>
  <si>
    <t>3</t>
  </si>
  <si>
    <t>{725fc122-c1db-4d1c-a213-91811160441f}</t>
  </si>
  <si>
    <t>d2</t>
  </si>
  <si>
    <t>uzemnění a jímací souprava</t>
  </si>
  <si>
    <t>{fcbe126c-2c32-4ae6-9ded-de16549eced1}</t>
  </si>
  <si>
    <t>d3</t>
  </si>
  <si>
    <t>rozvaděče</t>
  </si>
  <si>
    <t>{0308aef7-bcff-475c-a2d4-5f9f67045920}</t>
  </si>
  <si>
    <t>e</t>
  </si>
  <si>
    <t>Elektroinstalace-slaboproud</t>
  </si>
  <si>
    <t>{2fd6636e-ce02-4bb5-b43d-71becc5317ba}</t>
  </si>
  <si>
    <t>f</t>
  </si>
  <si>
    <t>Vzduchotechnika</t>
  </si>
  <si>
    <t>{0279e42e-0cce-47c5-939e-f84a80c41a37}</t>
  </si>
  <si>
    <t>g</t>
  </si>
  <si>
    <t>Zpevněné plochy areálu MŠ</t>
  </si>
  <si>
    <t>{f0297517-6637-44d9-a196-e9f81f0888b1}</t>
  </si>
  <si>
    <t>SO 02 Rekonstrukce stávajícího parkoviště</t>
  </si>
  <si>
    <t>{366e60e6-5742-4629-a3b5-bb09d6f86945}</t>
  </si>
  <si>
    <t>Rekonstrukce stávajícího parkoviště</t>
  </si>
  <si>
    <t>{600bd4aa-a666-4346-a082-7e50afd487f8}</t>
  </si>
  <si>
    <t>SO 03 Vodovodní přípojka vč.areál rozvodu</t>
  </si>
  <si>
    <t>{76558591-2ad8-418f-9a63-1d26d22f2942}</t>
  </si>
  <si>
    <t xml:space="preserve">Vodovodní přípojka vč.areál rozvodu </t>
  </si>
  <si>
    <t>{2b1da5c1-f119-4574-bd77-a615ab18cc73}</t>
  </si>
  <si>
    <t>4</t>
  </si>
  <si>
    <t>SO 04 Přípojka kanalizace vč.ret.jímky</t>
  </si>
  <si>
    <t>{d56cfa60-d9b7-442e-8162-b0afa03b0a8d}</t>
  </si>
  <si>
    <t>přípojka kanalizace</t>
  </si>
  <si>
    <t>{05d47a55-9cb4-444d-a907-6014701292eb}</t>
  </si>
  <si>
    <t>dešťová kanalizace</t>
  </si>
  <si>
    <t>{3e67ac48-fa0c-41ee-84e5-7fa1eeb93501}</t>
  </si>
  <si>
    <t>5</t>
  </si>
  <si>
    <t>SO 05 Přípojka plynu NTL vč areál.rozvodu</t>
  </si>
  <si>
    <t>{af6c63db-981d-4d4a-8754-b571a5aec404}</t>
  </si>
  <si>
    <t>Přípojka plynu NTL vč areál.rozvodu</t>
  </si>
  <si>
    <t>{b69c3714-95c4-485d-b008-fe5d05299094}</t>
  </si>
  <si>
    <t>6</t>
  </si>
  <si>
    <t>SO 06 Přípojka elektro NN</t>
  </si>
  <si>
    <t>{48e33e36-ff7d-4681-8b72-2587c3fd0697}</t>
  </si>
  <si>
    <t>přípojka elektro NN</t>
  </si>
  <si>
    <t>{38eab22e-a12e-404b-a815-128ee650e595}</t>
  </si>
  <si>
    <t>7</t>
  </si>
  <si>
    <t>SO 07 Přípojka telefonu CETIN</t>
  </si>
  <si>
    <t>{4dfe426e-96de-4f9b-b957-645a4db1dd50}</t>
  </si>
  <si>
    <t>Přípojka CETIN</t>
  </si>
  <si>
    <t>{b8749e7b-b84e-44cf-8a7b-ac30c42be6b8}</t>
  </si>
  <si>
    <t>8</t>
  </si>
  <si>
    <t>SO 08 Dětské hřiště, JTSÚ</t>
  </si>
  <si>
    <t>{143c2d67-7fd7-46d0-a82a-51468e447f00}</t>
  </si>
  <si>
    <t>Dětské hřiště</t>
  </si>
  <si>
    <t>{d9b70e73-da47-45a7-98fc-a065e29c3c9d}</t>
  </si>
  <si>
    <t>Sadové úpravy</t>
  </si>
  <si>
    <t>{d7e21468-c44e-4e80-9a17-e1c7fd2bc130}</t>
  </si>
  <si>
    <t>9</t>
  </si>
  <si>
    <t>{d16cae67-5e5f-43fd-acae-806030570de8}</t>
  </si>
  <si>
    <t>Oplocení</t>
  </si>
  <si>
    <t>{df8931d2-595e-4013-9646-cfe561972691}</t>
  </si>
  <si>
    <t>{8287bfef-718e-484c-8b6d-932e4daabd4f}</t>
  </si>
  <si>
    <t>10</t>
  </si>
  <si>
    <t>SO 10 Veřejné osvětlení</t>
  </si>
  <si>
    <t>{9f4d3cec-7bc3-4dda-a6a1-32e526ac8651}</t>
  </si>
  <si>
    <t>Odstranění VO</t>
  </si>
  <si>
    <t>{019416cd-e0d1-4c03-8417-48034e250a3b}</t>
  </si>
  <si>
    <t>Rozvod VO</t>
  </si>
  <si>
    <t>{7cea62d1-8714-49f8-9749-328a2fe637a9}</t>
  </si>
  <si>
    <t>11</t>
  </si>
  <si>
    <t>VRN</t>
  </si>
  <si>
    <t>{7cdfcca4-ddd4-4227-8601-57556edc8504}</t>
  </si>
  <si>
    <t>{44d36602-11e2-4e7f-aa04-cecc8984cd18}</t>
  </si>
  <si>
    <t>KRYCÍ LIST SOUPISU PRACÍ</t>
  </si>
  <si>
    <t>Objekt:</t>
  </si>
  <si>
    <t>0 - SO 00 Příprava území pře zahájením SP</t>
  </si>
  <si>
    <t>Soupis:</t>
  </si>
  <si>
    <t>a - Odstranění asfaltové plochy a oplocení</t>
  </si>
  <si>
    <t>REKAPITULACE ČLENĚNÍ SOUPISU PRACÍ</t>
  </si>
  <si>
    <t>Kód dílu - Popis</t>
  </si>
  <si>
    <t>Cena celkem [CZK]</t>
  </si>
  <si>
    <t>Náklady ze soupisu prací</t>
  </si>
  <si>
    <t>-1</t>
  </si>
  <si>
    <t>HSV - Práce a dodávky HSV</t>
  </si>
  <si>
    <t xml:space="preserve">    1 - Zemní práce</t>
  </si>
  <si>
    <t xml:space="preserve">    9 - Ostatní konstrukce a práce, bourání</t>
  </si>
  <si>
    <t xml:space="preserve">    997 - Přesun sutě</t>
  </si>
  <si>
    <t>SOUPIS PRACÍ</t>
  </si>
  <si>
    <t>PČ</t>
  </si>
  <si>
    <t>MJ</t>
  </si>
  <si>
    <t>Množství</t>
  </si>
  <si>
    <t>J.cena [CZK]</t>
  </si>
  <si>
    <t>Cenová soustava</t>
  </si>
  <si>
    <t>J. Nh [h]</t>
  </si>
  <si>
    <t>Nh celkem [h]</t>
  </si>
  <si>
    <t>J. hmotnost [t]</t>
  </si>
  <si>
    <t>Hmotnost celkem [t]</t>
  </si>
  <si>
    <t>J. suť [t]</t>
  </si>
  <si>
    <t>Suť Celkem [t]</t>
  </si>
  <si>
    <t>Náklady soupisu celkem</t>
  </si>
  <si>
    <t>HSV</t>
  </si>
  <si>
    <t>Práce a dodávky HSV</t>
  </si>
  <si>
    <t>ROZPOCET</t>
  </si>
  <si>
    <t>Zemní práce</t>
  </si>
  <si>
    <t>K</t>
  </si>
  <si>
    <t>113107243</t>
  </si>
  <si>
    <t>Odstranění podkladů nebo krytů s přemístěním hmot na skládku na vzdálenost do 20 m nebo s naložením na dopravní prostředek v ploše jednotlivě přes 200 m2 živičných, o tl. vrstvy přes 100 do 150 mm</t>
  </si>
  <si>
    <t>m2</t>
  </si>
  <si>
    <t>CS ÚRS 2019 01</t>
  </si>
  <si>
    <t>1743919532</t>
  </si>
  <si>
    <t>VV</t>
  </si>
  <si>
    <t>"výměra dle projektanta"  2370,0</t>
  </si>
  <si>
    <t>Ostatní konstrukce a práce, bourání</t>
  </si>
  <si>
    <t>966071711</t>
  </si>
  <si>
    <t>Bourání plotových sloupků a vzpěr ocelových trubkových nebo profilovaných výšky do 2,50 m zabetonovaných</t>
  </si>
  <si>
    <t>kus</t>
  </si>
  <si>
    <t>-690130273</t>
  </si>
  <si>
    <t>966071822</t>
  </si>
  <si>
    <t>Rozebrání oplocení z pletiva drátěného se čtvercovými oky, výšky přes 1,6 do 2,0 m</t>
  </si>
  <si>
    <t>m</t>
  </si>
  <si>
    <t>-1061841733</t>
  </si>
  <si>
    <t>966071831</t>
  </si>
  <si>
    <t>Rozebrání oplocení z pletiva ostnatého drátu, výšky do 2,0 m</t>
  </si>
  <si>
    <t>-360536346</t>
  </si>
  <si>
    <t>966073812</t>
  </si>
  <si>
    <t>Rozebrání vrat a vrátek k oplocení plochy jednotlivě přes 6 do 10 m2</t>
  </si>
  <si>
    <t>-51506118</t>
  </si>
  <si>
    <t>997</t>
  </si>
  <si>
    <t>Přesun sutě</t>
  </si>
  <si>
    <t>997221551</t>
  </si>
  <si>
    <t>Vodorovná doprava suti bez naložení, ale se složením a s hrubým urovnáním ze sypkých materiálů, na vzdálenost do 1 km</t>
  </si>
  <si>
    <t>t</t>
  </si>
  <si>
    <t>1551388514</t>
  </si>
  <si>
    <t>997221559</t>
  </si>
  <si>
    <t>Vodorovná doprava suti bez naložení, ale se složením a s hrubým urovnáním Příplatek k ceně za každý další i započatý 1 km přes 1 km</t>
  </si>
  <si>
    <t>1929250543</t>
  </si>
  <si>
    <t>753,107*9 'Přepočtené koeficientem množství</t>
  </si>
  <si>
    <t>997221611</t>
  </si>
  <si>
    <t>Nakládání na dopravní prostředky pro vodorovnou dopravu suti</t>
  </si>
  <si>
    <t>251645268</t>
  </si>
  <si>
    <t>997221845</t>
  </si>
  <si>
    <t>Poplatek za uložení stavebního odpadu na skládce (skládkovné) z asfaltových povrchů</t>
  </si>
  <si>
    <t>-483023837</t>
  </si>
  <si>
    <t>b - Kácení zeleně</t>
  </si>
  <si>
    <t>11210předb</t>
  </si>
  <si>
    <t>soubor</t>
  </si>
  <si>
    <t>-2120517027</t>
  </si>
  <si>
    <t>F1</t>
  </si>
  <si>
    <t>1074,71</t>
  </si>
  <si>
    <t>F2</t>
  </si>
  <si>
    <t>164,762</t>
  </si>
  <si>
    <t>F3</t>
  </si>
  <si>
    <t>95,297</t>
  </si>
  <si>
    <t>F4</t>
  </si>
  <si>
    <t>29,512</t>
  </si>
  <si>
    <t>OM</t>
  </si>
  <si>
    <t>3139,292</t>
  </si>
  <si>
    <t>OM1</t>
  </si>
  <si>
    <t>3747,268</t>
  </si>
  <si>
    <t>ST4</t>
  </si>
  <si>
    <t>47,363</t>
  </si>
  <si>
    <t>1 - SO 01 Novostavba MŠ vč zpevěných ploch</t>
  </si>
  <si>
    <t>MAZ1</t>
  </si>
  <si>
    <t>248,01</t>
  </si>
  <si>
    <t>PVC</t>
  </si>
  <si>
    <t>1430</t>
  </si>
  <si>
    <t>a - Stavební část</t>
  </si>
  <si>
    <t>KD</t>
  </si>
  <si>
    <t>265</t>
  </si>
  <si>
    <t>SK04</t>
  </si>
  <si>
    <t>30</t>
  </si>
  <si>
    <t>LE</t>
  </si>
  <si>
    <t>1529,608</t>
  </si>
  <si>
    <t>SDK1</t>
  </si>
  <si>
    <t>193</t>
  </si>
  <si>
    <t>SDK2</t>
  </si>
  <si>
    <t>136</t>
  </si>
  <si>
    <t>SDK3</t>
  </si>
  <si>
    <t>155</t>
  </si>
  <si>
    <t>SDK4</t>
  </si>
  <si>
    <t>SDK5</t>
  </si>
  <si>
    <t>341</t>
  </si>
  <si>
    <t>SDK6</t>
  </si>
  <si>
    <t>575</t>
  </si>
  <si>
    <t>IZ1</t>
  </si>
  <si>
    <t>1653,4</t>
  </si>
  <si>
    <t>IZ2</t>
  </si>
  <si>
    <t>90,166</t>
  </si>
  <si>
    <t>SK02</t>
  </si>
  <si>
    <t>150</t>
  </si>
  <si>
    <t>SK03</t>
  </si>
  <si>
    <t>100</t>
  </si>
  <si>
    <t>SK06</t>
  </si>
  <si>
    <t>ST3</t>
  </si>
  <si>
    <t>900</t>
  </si>
  <si>
    <t>TI4</t>
  </si>
  <si>
    <t>128,244</t>
  </si>
  <si>
    <t>ST2</t>
  </si>
  <si>
    <t>SK01</t>
  </si>
  <si>
    <t>1300</t>
  </si>
  <si>
    <t>TI1</t>
  </si>
  <si>
    <t>1580</t>
  </si>
  <si>
    <t>SK05</t>
  </si>
  <si>
    <t>130</t>
  </si>
  <si>
    <t>TI2</t>
  </si>
  <si>
    <t>145</t>
  </si>
  <si>
    <t>TI3</t>
  </si>
  <si>
    <t>1725</t>
  </si>
  <si>
    <t>ST1</t>
  </si>
  <si>
    <t>500</t>
  </si>
  <si>
    <t>SDK7</t>
  </si>
  <si>
    <t>30,563</t>
  </si>
  <si>
    <t>PVC3</t>
  </si>
  <si>
    <t>66,082</t>
  </si>
  <si>
    <t>PVC2</t>
  </si>
  <si>
    <t>37,5</t>
  </si>
  <si>
    <t>KO1</t>
  </si>
  <si>
    <t>240</t>
  </si>
  <si>
    <t>KO2</t>
  </si>
  <si>
    <t>200</t>
  </si>
  <si>
    <t>KO</t>
  </si>
  <si>
    <t>440</t>
  </si>
  <si>
    <t>MAL</t>
  </si>
  <si>
    <t>3307,268</t>
  </si>
  <si>
    <t xml:space="preserve">    2 - Zakládání</t>
  </si>
  <si>
    <t xml:space="preserve">    3 - Svislé a kompletní konstrukce</t>
  </si>
  <si>
    <t xml:space="preserve">    4 - Vodorovné konstrukce</t>
  </si>
  <si>
    <t xml:space="preserve">    6 - Úpravy povrchů, podlahy a osazování výplní</t>
  </si>
  <si>
    <t xml:space="preserve">    998 - Přesun hmot</t>
  </si>
  <si>
    <t>PSV - Práce a dodávky PSV</t>
  </si>
  <si>
    <t xml:space="preserve">    711 - Izolace proti vodě, vlhkosti a plynům</t>
  </si>
  <si>
    <t xml:space="preserve">    712 - Povlakové krytiny</t>
  </si>
  <si>
    <t xml:space="preserve">    713 - Izolace tepelné</t>
  </si>
  <si>
    <t xml:space="preserve">    722 - Zdravotechnika - vnitřní vodovod</t>
  </si>
  <si>
    <t xml:space="preserve">    762 - Konstrukce tesařské</t>
  </si>
  <si>
    <t xml:space="preserve">    763 - Konstrukce suché výstavby</t>
  </si>
  <si>
    <t xml:space="preserve">    7631 - Dřevostavby</t>
  </si>
  <si>
    <t xml:space="preserve">    764 - Konstrukce klempířské-podrobný popis v.č.D1.1-132</t>
  </si>
  <si>
    <t xml:space="preserve">    765 - Krytina skládaná</t>
  </si>
  <si>
    <t xml:space="preserve">    766 - Konstrukce truhlářské-podrobný popis v.č.D1.1-130+131</t>
  </si>
  <si>
    <t xml:space="preserve">    767 - Konstrukce zámečnické-podrobný popis v.č.D1.1-129+133</t>
  </si>
  <si>
    <t xml:space="preserve">    771 - Podlahy z dlaždic</t>
  </si>
  <si>
    <t xml:space="preserve">    776 - Podlahy povlakové</t>
  </si>
  <si>
    <t xml:space="preserve">    781 - Dokončovací práce - obklady</t>
  </si>
  <si>
    <t xml:space="preserve">    784 - Dokončovací práce - malby a tapety</t>
  </si>
  <si>
    <t>131201103</t>
  </si>
  <si>
    <t>Hloubení nezapažených jam a zářezů s urovnáním dna do předepsaného profilu a spádu v hornině tř. 3 přes 1 000 do 5 000 m3</t>
  </si>
  <si>
    <t>m3</t>
  </si>
  <si>
    <t>1152522382</t>
  </si>
  <si>
    <t>"v.č.D1.1-101"</t>
  </si>
  <si>
    <t>"na -0,65"</t>
  </si>
  <si>
    <t>1653,4*0,65</t>
  </si>
  <si>
    <t>132201102</t>
  </si>
  <si>
    <t>Hloubení zapažených i nezapažených rýh šířky do 600 mm s urovnáním dna do předepsaného profilu a spádu v hornině tř. 3 přes 100 m3</t>
  </si>
  <si>
    <t>-1232856257</t>
  </si>
  <si>
    <t>"od -0,65 na -1,35"</t>
  </si>
  <si>
    <t>(11,15+9,5+11,15)*0,6*0,7</t>
  </si>
  <si>
    <t>(6,8+18,325+1,9)*0,6*0,7</t>
  </si>
  <si>
    <t>(35,5+17,1*9+8,9*5+4,7*3+18,715+4,4)*0,6*0,7</t>
  </si>
  <si>
    <t>(21,8+7,4+21,8+2,4)*0,6*0,7</t>
  </si>
  <si>
    <t>8,95*0,6*0,7</t>
  </si>
  <si>
    <t>Mezisoučet</t>
  </si>
  <si>
    <t>"sešikmení"</t>
  </si>
  <si>
    <t>(21,8+4,25+29,75+11,45)*(0,6+0,3)/2*0,65</t>
  </si>
  <si>
    <t>(11,15+4,4+18,325+5,575)*(0,6+0,3)/2*0,65</t>
  </si>
  <si>
    <t>(18,9+10,1*5+4,75*6+4,1*3)*(0,6+0,3)/2*0,65</t>
  </si>
  <si>
    <t>(14,5+3,8+9,35+26,8)*(0,6+0,3)*0,65</t>
  </si>
  <si>
    <t>Součet</t>
  </si>
  <si>
    <t>132201202</t>
  </si>
  <si>
    <t>Hloubení zapažených i nezapažených rýh šířky přes 600 do 2 000 mm s urovnáním dna do předepsaného profilu a spádu v hornině tř. 3 přes 100 do 1 000 m3</t>
  </si>
  <si>
    <t>-164225339</t>
  </si>
  <si>
    <t>(17,4+8,95)*2*0,8*0,7</t>
  </si>
  <si>
    <t>161101101</t>
  </si>
  <si>
    <t>Svislé přemístění výkopku bez naložení do dopravní nádoby avšak s vyprázdněním dopravní nádoby na hromadu nebo do dopravního prostředku z horniny tř. 1 až 4, při hloubce výkopu přes 1 do 2,5 m</t>
  </si>
  <si>
    <t>-675222204</t>
  </si>
  <si>
    <t>F1*0,08</t>
  </si>
  <si>
    <t>F2+F3+F4</t>
  </si>
  <si>
    <t>162601102</t>
  </si>
  <si>
    <t>Vodorovné přemístění výkopku nebo sypaniny po suchu na obvyklém dopravním prostředku, bez naložení výkopku, avšak se složením bez rozhrnutí z horniny tř. 1 až 4 na vzdálenost přes 4 000 do 5 000 m</t>
  </si>
  <si>
    <t>1959966067</t>
  </si>
  <si>
    <t>F1+F2+F3+F4</t>
  </si>
  <si>
    <t>167101101</t>
  </si>
  <si>
    <t>Nakládání, skládání a překládání neulehlého výkopku nebo sypaniny nakládání, množství do 100 m3, z hornin tř. 1 až 4</t>
  </si>
  <si>
    <t>2109064075</t>
  </si>
  <si>
    <t>"pro zásyp" F3</t>
  </si>
  <si>
    <t>171201200</t>
  </si>
  <si>
    <t>Uložení sypaniny poplatek za uložení sypaniny na skládce (skládkovné)</t>
  </si>
  <si>
    <t>VLASTNÍ</t>
  </si>
  <si>
    <t>-2126193321</t>
  </si>
  <si>
    <t>174101101</t>
  </si>
  <si>
    <t>Zásyp sypaninou z jakékoliv horniny s uložením výkopku ve vrstvách se zhutněním jam, šachet, rýh nebo kolem objektů v těchto vykopávkách</t>
  </si>
  <si>
    <t>2127635013</t>
  </si>
  <si>
    <t>"sešikmení kolem objektu"  F3</t>
  </si>
  <si>
    <t>Zakládání</t>
  </si>
  <si>
    <t>2128100AP</t>
  </si>
  <si>
    <t>Trativody z flexibilních trubek DN 160 vč lože a obsypu</t>
  </si>
  <si>
    <t>-1047739609</t>
  </si>
  <si>
    <t>21,8+4,25+29,75+11,45+11,15+4,4+18,325+5,575</t>
  </si>
  <si>
    <t>18,9+10,1*5+4,75*6+4,1*3+14,5+3,8+9,35+26,8</t>
  </si>
  <si>
    <t>271532212</t>
  </si>
  <si>
    <t>Podsyp pod základové konstrukce se zhutněním a urovnáním povrchu z kameniva</t>
  </si>
  <si>
    <t>-2112535179</t>
  </si>
  <si>
    <t>"mezi základ pásy"</t>
  </si>
  <si>
    <t>(17,4*8,0*5+12,65*5,0*3+21,5*7,7)*0,25</t>
  </si>
  <si>
    <t>(10,55+4,7+11,4*4,7+18,025*2,2+10,85*9,35)*0,25</t>
  </si>
  <si>
    <t>(14,5*9,45+9,45*1,4)*0,25</t>
  </si>
  <si>
    <t>274321511</t>
  </si>
  <si>
    <t>Základy z betonu železového (bez výztuže) pasy z betonu bez zvýšených nároků na prostředí tř. C 25/30</t>
  </si>
  <si>
    <t>1162257306</t>
  </si>
  <si>
    <t>"od -0,90 na -1,30"</t>
  </si>
  <si>
    <t>"ozn.Z1"</t>
  </si>
  <si>
    <t>(11,15+9,5+11,15)*0,6*0,4</t>
  </si>
  <si>
    <t>(6,8+18,325+1,9)*0,6*0,4</t>
  </si>
  <si>
    <t>(35,5+17,1*9+8,9*5+4,7*3+18,715+4,4)*0,6*0,4</t>
  </si>
  <si>
    <t>(21,8+7,4+21,8+2,4)*0,6*0,4</t>
  </si>
  <si>
    <t>8,95*0,6*0,4</t>
  </si>
  <si>
    <t>"ozn.Z2"</t>
  </si>
  <si>
    <t>(17,4+8,95)*2*0,8*0,4</t>
  </si>
  <si>
    <t>"betonáž do výkopu +3,5%"</t>
  </si>
  <si>
    <t>111,014*0,035</t>
  </si>
  <si>
    <t>12</t>
  </si>
  <si>
    <t>274351121</t>
  </si>
  <si>
    <t>Bednění základů pasů rovné zřízení</t>
  </si>
  <si>
    <t>1305761131</t>
  </si>
  <si>
    <t>(26,3+21,8+4,25+28,55+10,25+11,15+4,4+18,325)*0,4</t>
  </si>
  <si>
    <t>(2,5+5,575+18,3+26,3)*0,4</t>
  </si>
  <si>
    <t>(8,9*5+4,75*2*2+4,7*3+14,5+4,4+9,35+4,25*2*2)*0,4</t>
  </si>
  <si>
    <t>13</t>
  </si>
  <si>
    <t>274351122</t>
  </si>
  <si>
    <t>Bednění základů pasů rovné odstranění</t>
  </si>
  <si>
    <t>1152150817</t>
  </si>
  <si>
    <t>14</t>
  </si>
  <si>
    <t>274361821</t>
  </si>
  <si>
    <t>Výztuž základů pasů z betonářské oceli 10 505 (R) nebo BSt 500</t>
  </si>
  <si>
    <t>-231334160</t>
  </si>
  <si>
    <t>"odhad 90kg/m3"  111,014*90,0*0,001</t>
  </si>
  <si>
    <t>279113134</t>
  </si>
  <si>
    <t>Základové zdi z tvárnic ztraceného bednění včetně výplně z betonu bez zvláštních nároků na vliv prostředí třídy C 16/20, tloušťky zdiva přes 250 do 300 mm</t>
  </si>
  <si>
    <t>-258194778</t>
  </si>
  <si>
    <t>(11,15+9,5+11,15+6,8+18,325+1,8)*0,5</t>
  </si>
  <si>
    <t>(35,5+17,1*9+8,9*5+4,7*3+18,715+4,4)*0,5</t>
  </si>
  <si>
    <t>(21,8+7,4+21,8+2,4+8,95)*0,5</t>
  </si>
  <si>
    <t>(17,4+8,95)*2*0,5</t>
  </si>
  <si>
    <t>16</t>
  </si>
  <si>
    <t>279361821</t>
  </si>
  <si>
    <t>Výztuž základových zdí nosných betonářskou ocelí 10 505</t>
  </si>
  <si>
    <t>789350046</t>
  </si>
  <si>
    <t>"výztuž 40kg/m3"  222,446*0,3*0,040</t>
  </si>
  <si>
    <t>Svislé a kompletní konstrukce</t>
  </si>
  <si>
    <t>17</t>
  </si>
  <si>
    <t>311235151</t>
  </si>
  <si>
    <t>Zdivo jednovrstvé z cihel děrovaných broušených na celoplošnou tenkovrstvou maltu, pevnost cihel do P10, tl. zdiva 300 mm</t>
  </si>
  <si>
    <t>1837986760</t>
  </si>
  <si>
    <t>"1.NP v.č.D1.1-102"</t>
  </si>
  <si>
    <t>"na +3,25"</t>
  </si>
  <si>
    <t>(18,0+4,75*4+18,0)*3,5+8,9*2,0/2*2*3</t>
  </si>
  <si>
    <t>(9,5+3,95*2+18,0)*3,5+8,9*2,0/2*2*2</t>
  </si>
  <si>
    <t>(8,9*3,5-2,75*3,5)*5</t>
  </si>
  <si>
    <t>(16,6+9,35)*3,5</t>
  </si>
  <si>
    <t>(21,9*2+5,5+8,25+4,7)*0,3</t>
  </si>
  <si>
    <t>"na +2,75"</t>
  </si>
  <si>
    <t>(9,65+5,0+9,65+12,65+5,0+9,65+36,1)*3,0</t>
  </si>
  <si>
    <t>(2,35+(10,25+10,95)*2)*3,0</t>
  </si>
  <si>
    <t>(9,65*2+5,0)*3,0</t>
  </si>
  <si>
    <t>"na +2,5"</t>
  </si>
  <si>
    <t>18,625*2,5+(5,3*2+14,5)*2,75</t>
  </si>
  <si>
    <t>"odpočet otvorů"</t>
  </si>
  <si>
    <t>-((2,25*4+1,75*4)*0,75+0,8*1,97*4+1,5*2,5*6+1,0*2,5)</t>
  </si>
  <si>
    <t>-(16,55*0,75+4,9*2,5+1,6*2,5)</t>
  </si>
  <si>
    <t>-(1,5*2,5+(2,0+9,17)*0,75+1,0*2,0+(2,7+3,0)*2,25)</t>
  </si>
  <si>
    <t>-(11,0*0,75+0,8*1,97+(1,5*2+2,65)*2,5)</t>
  </si>
  <si>
    <t>-((1,5*5+1,0)*1,25+1,9*2,2+(1,54+3,0)*2,5)</t>
  </si>
  <si>
    <t>-(0,8*1,97*2+2,25*0,75*4+3,0*2,5)</t>
  </si>
  <si>
    <t>"2.NP v.č.D1.1-103"</t>
  </si>
  <si>
    <t>"na +6,57"</t>
  </si>
  <si>
    <t>(16,9+9,35*2+6,9)*3,0</t>
  </si>
  <si>
    <t>"na +6,32"</t>
  </si>
  <si>
    <t>7,9*2,5</t>
  </si>
  <si>
    <t>-(1,75+3,0*4+2,25+7,3)*0,75</t>
  </si>
  <si>
    <t>"atika od +7,47 na +7,99"</t>
  </si>
  <si>
    <t>(17,2+9,15)*2*0,52</t>
  </si>
  <si>
    <t>"atika od +3,2 na +3,85"</t>
  </si>
  <si>
    <t>(1,95+18,325+4,95+4,4)*0,65</t>
  </si>
  <si>
    <t>(21,35+7,45)*0,65</t>
  </si>
  <si>
    <t>(10,7*2+9,15)*0,65</t>
  </si>
  <si>
    <t>4,7*0,65*3</t>
  </si>
  <si>
    <t>18</t>
  </si>
  <si>
    <t>317168012</t>
  </si>
  <si>
    <t>Překlady keramické ploché osazené do maltového lože, výšky překladu 71 mm šířky 115 mm, délky 1250 mm</t>
  </si>
  <si>
    <t>-587865940</t>
  </si>
  <si>
    <t>"1.NP ozn.P17"  4</t>
  </si>
  <si>
    <t>"2.NP ozn.P07"  1</t>
  </si>
  <si>
    <t>19</t>
  </si>
  <si>
    <t>317168022</t>
  </si>
  <si>
    <t>Překlady keramické ploché osazené do maltového lože, výšky překladu 71 mm šířky 145 mm, délky 1250 mm</t>
  </si>
  <si>
    <t>-1938965827</t>
  </si>
  <si>
    <t>"1.NP ozn.P14" 18</t>
  </si>
  <si>
    <t>"2.NP ozn.P06" 5</t>
  </si>
  <si>
    <t>20</t>
  </si>
  <si>
    <t>317168023</t>
  </si>
  <si>
    <t>Překlady keramické ploché osazené do maltového lože, výšky překladu 71 mm šířky 145 mm, délky 1500 mm</t>
  </si>
  <si>
    <t>336346942</t>
  </si>
  <si>
    <t>"1.NP ozn.P19" 3</t>
  </si>
  <si>
    <t>317168024</t>
  </si>
  <si>
    <t>Překlady keramické ploché osazené do maltového lože, výšky překladu 71 mm šířky 145 mm, délky 1750 mm</t>
  </si>
  <si>
    <t>-547647112</t>
  </si>
  <si>
    <t>"1.NP ozn.P12"  8</t>
  </si>
  <si>
    <t>"2.NP ozn.P05"  1</t>
  </si>
  <si>
    <t>22</t>
  </si>
  <si>
    <t>317168026</t>
  </si>
  <si>
    <t>Překlady keramické ploché osazené do maltového lože, výšky překladu 71 mm šířky 145 mm, délky 2250 mm</t>
  </si>
  <si>
    <t>-344292674</t>
  </si>
  <si>
    <t>"1.NP ozn.P13" 2</t>
  </si>
  <si>
    <t>23</t>
  </si>
  <si>
    <t>317168027</t>
  </si>
  <si>
    <t>Překlady keramické ploché osazené do maltového lože, výšky překladu 71 mm šířky 145 mm, délky 2500 mm</t>
  </si>
  <si>
    <t>-431864855</t>
  </si>
  <si>
    <t>"1.NP ozn.P11" 5</t>
  </si>
  <si>
    <t>24</t>
  </si>
  <si>
    <t>317168051</t>
  </si>
  <si>
    <t>Překlady keramické vysoké osazené do maltového lože, šířky překladu 70 mm výšky 238 mm, délky 1000 mm</t>
  </si>
  <si>
    <t>1902963319</t>
  </si>
  <si>
    <t>"1.NP ozn.P18"  4*2</t>
  </si>
  <si>
    <t>25</t>
  </si>
  <si>
    <t>317168052</t>
  </si>
  <si>
    <t>Překlady keramické vysoké osazené do maltového lože, šířky překladu 70 mm výšky 238 mm, délky 1250 mm</t>
  </si>
  <si>
    <t>-1221843314</t>
  </si>
  <si>
    <t xml:space="preserve">"1.NP"  </t>
  </si>
  <si>
    <t>"ozn.P04"  3*1</t>
  </si>
  <si>
    <t>"ozn.P10"  4*9</t>
  </si>
  <si>
    <t>26</t>
  </si>
  <si>
    <t>317168054</t>
  </si>
  <si>
    <t>Překlady keramické vysoké osazené do maltového lože, šířky překladu 70 mm výšky 238 mm, délky 1750 mm</t>
  </si>
  <si>
    <t>1672521877</t>
  </si>
  <si>
    <t>"ozn.P03"  3*6</t>
  </si>
  <si>
    <t>"ozn.P09"  4*10</t>
  </si>
  <si>
    <t>27</t>
  </si>
  <si>
    <t>317168056</t>
  </si>
  <si>
    <t>Překlady keramické vysoké osazené do maltového lože, šířky překladu 70 mm výšky 238 mm, délky 2250 mm</t>
  </si>
  <si>
    <t>1698117755</t>
  </si>
  <si>
    <t xml:space="preserve">"1.NP ozn.P08"  4*4  </t>
  </si>
  <si>
    <t>"2.NP ozn.P03"  3*1</t>
  </si>
  <si>
    <t>28</t>
  </si>
  <si>
    <t>317168057</t>
  </si>
  <si>
    <t>Překlady keramické vysoké osazené do maltového lože, šířky překladu 70 mm výšky 238 mm, délky 2500 mm</t>
  </si>
  <si>
    <t>361923413</t>
  </si>
  <si>
    <t>"1.NP ozn.P02"  3*3</t>
  </si>
  <si>
    <t>29</t>
  </si>
  <si>
    <t>317168058</t>
  </si>
  <si>
    <t>Překlady keramické vysoké osazené do maltového lože, šířky překladu 70 mm výšky 238 mm, délky 2750 mm</t>
  </si>
  <si>
    <t>2133574739</t>
  </si>
  <si>
    <t>"1.NP ozn.P07" 4*8</t>
  </si>
  <si>
    <t>"2.NP ozn.P02" 3*1</t>
  </si>
  <si>
    <t>317168060</t>
  </si>
  <si>
    <t>Překlady keramické vysoké osazené do maltového lože, šířky překladu 70 mm výšky 238 mm, délky 3250 mm</t>
  </si>
  <si>
    <t>-1552058881</t>
  </si>
  <si>
    <t>"1.NP ozn.P06"  4*1</t>
  </si>
  <si>
    <t>31</t>
  </si>
  <si>
    <t>317168061</t>
  </si>
  <si>
    <t>Překlady keramické vysoké osazené do maltového lože, šířky překladu 70 mm výšky 238 mm, délky 3500 mm</t>
  </si>
  <si>
    <t>-1891769456</t>
  </si>
  <si>
    <t>"ozn.P01"  3*4</t>
  </si>
  <si>
    <t>"ozn.P05"  4*1</t>
  </si>
  <si>
    <t>"2.NP ozn.P01"  3*3</t>
  </si>
  <si>
    <t>32</t>
  </si>
  <si>
    <t>317321411</t>
  </si>
  <si>
    <t>Překlady z betonu železového (bez výztuže) tř. C 25/30</t>
  </si>
  <si>
    <t>-171761157</t>
  </si>
  <si>
    <t>"v.č.D1.1-102"</t>
  </si>
  <si>
    <t>"ozn.B1" 11,8*0,25*0,5</t>
  </si>
  <si>
    <t>"ozn.B2" 9,75*0,25*0,5</t>
  </si>
  <si>
    <t>33</t>
  </si>
  <si>
    <t>317351107</t>
  </si>
  <si>
    <t>Bednění klenbových pásů, říms nebo překladů překladů neproměnného nebo proměnného průřezu nebo při tvaru zalomeném půdorysně nebo nárysně podpěrné konstrukce ve výšce do 4 m zřízení</t>
  </si>
  <si>
    <t>-2138648251</t>
  </si>
  <si>
    <t>"ozn.B1" 11,8*(0,5*2+0,3)</t>
  </si>
  <si>
    <t>"ozn.B2" 9,75*(0,5*2+0,3)</t>
  </si>
  <si>
    <t>34</t>
  </si>
  <si>
    <t>317351108</t>
  </si>
  <si>
    <t>Bednění klenbových pásů, říms nebo překladů překladů neproměnného nebo proměnného průřezu nebo při tvaru zalomeném půdorysně nebo nárysně podpěrné konstrukce ve výšce do 4 m odstranění</t>
  </si>
  <si>
    <t>1690765554</t>
  </si>
  <si>
    <t>35</t>
  </si>
  <si>
    <t>317361821</t>
  </si>
  <si>
    <t>Výztuž překladů, říms, žlabů, žlabových říms, klenbových pásů z betonářské oceli 10 505 (R) nebo BSt 500</t>
  </si>
  <si>
    <t>1937795376</t>
  </si>
  <si>
    <t>"odhad 90 kg/m3"  2,694*90*0,001</t>
  </si>
  <si>
    <t>36</t>
  </si>
  <si>
    <t>317998113</t>
  </si>
  <si>
    <t>Izolace tepelná mezi překlady z pěnového polystyrénu výšky 24 cm, tloušťky 80 mm</t>
  </si>
  <si>
    <t>-1815133658</t>
  </si>
  <si>
    <t>"1.NP"  3,5*4+2,5*3+1,75*6+1,25*1</t>
  </si>
  <si>
    <t>"2.NP"  3,5*3+2,75*1+2,25*1</t>
  </si>
  <si>
    <t>37</t>
  </si>
  <si>
    <t>317998121</t>
  </si>
  <si>
    <t>Izolace tepelná mezi překlady z pěnového polystyrénu jakékoliv výšky, tloušťky přes 30 do 50 mm</t>
  </si>
  <si>
    <t>468709405</t>
  </si>
  <si>
    <t>"ozn.B1" 11,8*0,5</t>
  </si>
  <si>
    <t>"ozn.B2" 9,75*0,5</t>
  </si>
  <si>
    <t>38</t>
  </si>
  <si>
    <t>342244201</t>
  </si>
  <si>
    <t>Příčky jednoduché z cihel děrovaných  broušených, na tenkovrstvou maltu, pevnost cihel do P15, tl. příčky 80 mm</t>
  </si>
  <si>
    <t>-1969618070</t>
  </si>
  <si>
    <t>(2,0*2+1,6+1,8+0,9)*3,1*3</t>
  </si>
  <si>
    <t>(1,0+1,65+0,6*4)*3,1</t>
  </si>
  <si>
    <t>-0,7*1,97*4</t>
  </si>
  <si>
    <t>2,0*3,1-0,7*1,97</t>
  </si>
  <si>
    <t>39</t>
  </si>
  <si>
    <t>342244221</t>
  </si>
  <si>
    <t>Příčky jednoduché z cihel děrovaných  broušených, na tenkovrstvou maltu, pevnost cihel do P15, tl. příčky 140 mm</t>
  </si>
  <si>
    <t>-141506771</t>
  </si>
  <si>
    <t>(8,0*5+5,0*3+3,0*8)*3,6</t>
  </si>
  <si>
    <t>(2,1+1,3)*1,25*3</t>
  </si>
  <si>
    <t>(6,3+4,85+16,95+7,7+5,35*4)*3,1</t>
  </si>
  <si>
    <t>(4,75+2,4+6,9+7,25+2,3*3)*3,1</t>
  </si>
  <si>
    <t>(0,75*2+4,2)*3,1</t>
  </si>
  <si>
    <t>"přizdívky WC"  (2,25*6+2,225+1,0*4)*1,25</t>
  </si>
  <si>
    <t>-(1,0*5+0,7*4+0,8)*1,97</t>
  </si>
  <si>
    <t>-(0,8*16+0,9*2+1,4+1,5)*2,5</t>
  </si>
  <si>
    <t>(4,0*2+6,8+2,45+3,8+2,6)*3,1</t>
  </si>
  <si>
    <t>(3,55+6,5+3,45+1,85+7,15+3,0)*3,1</t>
  </si>
  <si>
    <t>"přizdívky WC"  1,0*1,25</t>
  </si>
  <si>
    <t>-(0,7*1,97*3+0,8*2,5*5)</t>
  </si>
  <si>
    <t>40</t>
  </si>
  <si>
    <t>342291111</t>
  </si>
  <si>
    <t>Ukotvení příček polyuretanovou pěnou, tl. příčky do 100 mm</t>
  </si>
  <si>
    <t>445844370</t>
  </si>
  <si>
    <t>(2,0*2+1,6+1,8+0,9)*3</t>
  </si>
  <si>
    <t>1,0+1,65+0,6*4</t>
  </si>
  <si>
    <t>2,0</t>
  </si>
  <si>
    <t>41</t>
  </si>
  <si>
    <t>342291112</t>
  </si>
  <si>
    <t>Ukotvení příček polyuretanovou pěnou, tl. příčky přes 100 mm</t>
  </si>
  <si>
    <t>962838155</t>
  </si>
  <si>
    <t>8,0*5+5,0*3+3,0*8</t>
  </si>
  <si>
    <t>6,3+4,85+16,95+7,7+5,35*4</t>
  </si>
  <si>
    <t>4,75+2,4+6,9+7,25+2,3*3+0,75*2+4,2</t>
  </si>
  <si>
    <t>4,0*2+6,8+2,45+3,8+2,6</t>
  </si>
  <si>
    <t>3,55+6,5+3,45+1,85+7,15+3,0</t>
  </si>
  <si>
    <t>42</t>
  </si>
  <si>
    <t>342291121</t>
  </si>
  <si>
    <t>Ukotvení příček plochými kotvami, do konstrukce cihelné</t>
  </si>
  <si>
    <t>652799595</t>
  </si>
  <si>
    <t>3,6*32+3,1*(3+16+6+12)</t>
  </si>
  <si>
    <t>3,1*20</t>
  </si>
  <si>
    <t>43</t>
  </si>
  <si>
    <t>389361001</t>
  </si>
  <si>
    <t>Doplňující výztuž prefabrikovaných konstrukcí pro každý druh a stavební díl z betonářské oceli</t>
  </si>
  <si>
    <t>-429916471</t>
  </si>
  <si>
    <t>"v.č.D1.1-105"</t>
  </si>
  <si>
    <t>"ozn.MD"  2,404*60,0*0,001</t>
  </si>
  <si>
    <t>44</t>
  </si>
  <si>
    <t>389381001</t>
  </si>
  <si>
    <t>Dobetonování prefabrikovaných konstrukcí</t>
  </si>
  <si>
    <t>421302087</t>
  </si>
  <si>
    <t>"ozn.MD v.č.D1.1-105"</t>
  </si>
  <si>
    <t>"1.NP"</t>
  </si>
  <si>
    <t>9,35*0,15*(0,4+0,32)</t>
  </si>
  <si>
    <t>(1,45*1,2*2+1,2*0,7+1,2*0,85)*0,2</t>
  </si>
  <si>
    <t>"2:NP</t>
  </si>
  <si>
    <t>1,2*0,85*0,32</t>
  </si>
  <si>
    <t>Vodorovné konstrukce</t>
  </si>
  <si>
    <t>45</t>
  </si>
  <si>
    <t>411133901</t>
  </si>
  <si>
    <t>Montáž stropních panelů z předpjatého betonu bez závěsných háků, v budovách výšky do 18 m, hmotnosti do 1,5 t</t>
  </si>
  <si>
    <t>-163916868</t>
  </si>
  <si>
    <t>"ozn.S04 ATYP"  2</t>
  </si>
  <si>
    <t>"ozn.S05"  4</t>
  </si>
  <si>
    <t>"ozn.S06 ATYP"  1</t>
  </si>
  <si>
    <t>"ozn.S08 ATYP" 1</t>
  </si>
  <si>
    <t>"ozn.S09" 15</t>
  </si>
  <si>
    <t>"ozn.S10 ATYP" 1</t>
  </si>
  <si>
    <t xml:space="preserve">"ozn.S12" 2 </t>
  </si>
  <si>
    <t>"ozn.S13"7</t>
  </si>
  <si>
    <t>"ozn.S14" 1</t>
  </si>
  <si>
    <t>46</t>
  </si>
  <si>
    <t>M</t>
  </si>
  <si>
    <t>předbS04</t>
  </si>
  <si>
    <t>panel stropní předpjatý SPG předpjatý beton C45/55 5300x650x200 mm,ozn.S04 ATYP</t>
  </si>
  <si>
    <t>496174028</t>
  </si>
  <si>
    <t>47</t>
  </si>
  <si>
    <t>předbS05</t>
  </si>
  <si>
    <t>panel stropní předpjatý SPG předpjatý beton C45/55 5000x1200x200 mm,ozn.S05</t>
  </si>
  <si>
    <t>1382704411</t>
  </si>
  <si>
    <t>48</t>
  </si>
  <si>
    <t>předbS06</t>
  </si>
  <si>
    <t>panel stropní předpjatý SPG předpjatý beton C45/55 5000x890x200 mm,ozn.S06 ATYP</t>
  </si>
  <si>
    <t>1503124847</t>
  </si>
  <si>
    <t>49</t>
  </si>
  <si>
    <t>předbS08</t>
  </si>
  <si>
    <t>panel stropní předpjatý SPG předpjatý beton C45/55 7500x300x200 mm,ozn.S08 ATYP</t>
  </si>
  <si>
    <t>-1255255902</t>
  </si>
  <si>
    <t>50</t>
  </si>
  <si>
    <t>předbS09</t>
  </si>
  <si>
    <t>ppanel stropní předpjatý SPG předpjatý beton C45/55 2500x1200x200 mm,ozn.S09</t>
  </si>
  <si>
    <t>-1952982259</t>
  </si>
  <si>
    <t>51</t>
  </si>
  <si>
    <t>předbS10</t>
  </si>
  <si>
    <t>panel stropní předpjatý SPG předpjatý beton C45/55 2500x320x200 mm,ozn.S10 ATYP</t>
  </si>
  <si>
    <t>436412250</t>
  </si>
  <si>
    <t>52</t>
  </si>
  <si>
    <t>předbS12</t>
  </si>
  <si>
    <t>panel stropní předpjatý SPG předpjatý beton C45/55 1800x1200x400 mm,ozn.S12</t>
  </si>
  <si>
    <t>451259887</t>
  </si>
  <si>
    <t>53</t>
  </si>
  <si>
    <t>předbS13</t>
  </si>
  <si>
    <t>panel stropní předpjatý SPG předpjatý beton C45/55 2150x1200x200 mm,ozn.S13</t>
  </si>
  <si>
    <t>-1275603500</t>
  </si>
  <si>
    <t>54</t>
  </si>
  <si>
    <t>předbS14</t>
  </si>
  <si>
    <t>panel stropní předpjatý SPG předpjatý beton C45/55 4500x1200x200 mm,ozn.S14</t>
  </si>
  <si>
    <t>-1812880716</t>
  </si>
  <si>
    <t>55</t>
  </si>
  <si>
    <t>411133902</t>
  </si>
  <si>
    <t>Montáž stropních panelů z předpjatého betonu bez závěsných háků, v budovách výšky do 18 m, hmotnosti přes 1,5 do 3 t</t>
  </si>
  <si>
    <t>608454539</t>
  </si>
  <si>
    <t>"ozn.S01"  16</t>
  </si>
  <si>
    <t>"ozn.S02"  2</t>
  </si>
  <si>
    <t>"ozn.S03" 31</t>
  </si>
  <si>
    <t>"ozn.S07" 8</t>
  </si>
  <si>
    <t>"ozn.S16 atyp" 1</t>
  </si>
  <si>
    <t>56</t>
  </si>
  <si>
    <t>předbS01</t>
  </si>
  <si>
    <t>nel stropní předpjatý SPG předpjatý beton C45/55 8000x1200x200 mm,ozn.S01</t>
  </si>
  <si>
    <t>400855972</t>
  </si>
  <si>
    <t>57</t>
  </si>
  <si>
    <t>předbS02</t>
  </si>
  <si>
    <t>panel stropní předpjatý SPG předpjatý beton C45/55 6400x1200x200 mm,ozn.S02</t>
  </si>
  <si>
    <t>1524702926</t>
  </si>
  <si>
    <t>58</t>
  </si>
  <si>
    <t>předbS03</t>
  </si>
  <si>
    <t>ppanel stropní předpjatý SPG předpjatý beton C45/55 5300x1200x200 mm,ozn.S03</t>
  </si>
  <si>
    <t>523009415</t>
  </si>
  <si>
    <t>59</t>
  </si>
  <si>
    <t>předbS07</t>
  </si>
  <si>
    <t>panel stropní předpjatý SPG předpjatý beton C45/55 7500x1200x200 mm,ozn.S07</t>
  </si>
  <si>
    <t>492394213</t>
  </si>
  <si>
    <t>60</t>
  </si>
  <si>
    <t>předbS16</t>
  </si>
  <si>
    <t>panel stropní předpjatý SPG předpjatý beton C45/55 9650x670x320 mm,ozn.S16 ATYP</t>
  </si>
  <si>
    <t>-904376985</t>
  </si>
  <si>
    <t>61</t>
  </si>
  <si>
    <t>411133903</t>
  </si>
  <si>
    <t>Montáž stropních panelů z předpjatého betonu bez závěsných háků, v budovách výšky do 18 m, hmotnosti přes 3 do 5 t</t>
  </si>
  <si>
    <t>-1891286722</t>
  </si>
  <si>
    <t>"ozn.S15" 21</t>
  </si>
  <si>
    <t>"ozn.S17" 1</t>
  </si>
  <si>
    <t>62</t>
  </si>
  <si>
    <t>předbS15</t>
  </si>
  <si>
    <t>panel stropní předpjatý SPG předpjatý beton C45/55 9650x1200x320 mm,ozn.S15</t>
  </si>
  <si>
    <t>2075304099</t>
  </si>
  <si>
    <t>63</t>
  </si>
  <si>
    <t>předbS17</t>
  </si>
  <si>
    <t>panel stropní předpjatý  SPG předpjatý beton C45/55 9150x1200x320 mm,ozn.S17</t>
  </si>
  <si>
    <t>1800201851</t>
  </si>
  <si>
    <t>64</t>
  </si>
  <si>
    <t>411133904</t>
  </si>
  <si>
    <t>Montáž stropních panelů z předpjatého betonu bez závěsných háků, v budovách výšky do 18 m, hmotnosti přes 5 do 7 t</t>
  </si>
  <si>
    <t>1359752385</t>
  </si>
  <si>
    <t>"ozn.S11"  12</t>
  </si>
  <si>
    <t>65</t>
  </si>
  <si>
    <t>předbS11</t>
  </si>
  <si>
    <t>panel stropní předpjatý SPG předpjatý beton C45/55 9650x1200x400 mm,ozn.S11</t>
  </si>
  <si>
    <t>-103583322</t>
  </si>
  <si>
    <t>66</t>
  </si>
  <si>
    <t>411134</t>
  </si>
  <si>
    <t>Prolití podélnýh a příčných spár vč doplňkové výztuže</t>
  </si>
  <si>
    <t>467231111</t>
  </si>
  <si>
    <t>67</t>
  </si>
  <si>
    <t>411135</t>
  </si>
  <si>
    <t>ks</t>
  </si>
  <si>
    <t>439947803</t>
  </si>
  <si>
    <t>68</t>
  </si>
  <si>
    <t>413321414</t>
  </si>
  <si>
    <t>Průvlaky ze ŽB tř. C 25/30 XC1</t>
  </si>
  <si>
    <t>-173268621</t>
  </si>
  <si>
    <t>"v.č.D1.1-104"</t>
  </si>
  <si>
    <t>(8,6*5+3,55*5+18,625+5,3+16,9+7,5+2,8)*0,3*0,5</t>
  </si>
  <si>
    <t>"2.NP."  7,9*0,3*0,5</t>
  </si>
  <si>
    <t>69</t>
  </si>
  <si>
    <t>413351121</t>
  </si>
  <si>
    <t>Bednění nosníků a průvlaků - bez podpěrné konstrukce výška nosníku po spodní líc stropní desky přes 100 cm zřízení</t>
  </si>
  <si>
    <t>-2039972817</t>
  </si>
  <si>
    <t>(8,6*5+3,55*5+18,625)*(0,3+0,5*2)</t>
  </si>
  <si>
    <t>(5,3+16,9+7,5+2,8)*(0,3+0,5*2)</t>
  </si>
  <si>
    <t>"2.NP."  7,9*(0,3+0,5*2)</t>
  </si>
  <si>
    <t>70</t>
  </si>
  <si>
    <t>413351122</t>
  </si>
  <si>
    <t>Bednění nosníků a průvlaků - bez podpěrné konstrukce výška nosníku po spodní líc stropní desky přes 100 cm odstranění</t>
  </si>
  <si>
    <t>911676163</t>
  </si>
  <si>
    <t>71</t>
  </si>
  <si>
    <t>413352115</t>
  </si>
  <si>
    <t>Podpěrná konstrukce nosníků a průvlaků výšky podepření do 4 m výšky nosníku (po spodní hranu stropní desky) přes 100 cm zřízení</t>
  </si>
  <si>
    <t>-465935246</t>
  </si>
  <si>
    <t>(8,6*5+3,55*5+18,625)*0,3</t>
  </si>
  <si>
    <t>(5,3+16,9+7,5+2,8)*0,3</t>
  </si>
  <si>
    <t>"2.NP."  7,9*0,3</t>
  </si>
  <si>
    <t>72</t>
  </si>
  <si>
    <t>413352116</t>
  </si>
  <si>
    <t>Podpěrná konstrukce nosníků a průvlaků výšky podepření do 4 m výšky nosníku (po spodní hranu stropní desky) přes 100 cm odstranění</t>
  </si>
  <si>
    <t>-933859137</t>
  </si>
  <si>
    <t>73</t>
  </si>
  <si>
    <t>413361821</t>
  </si>
  <si>
    <t>Výztuž nosníků včetně stěnových i jeřábových drah, volných trámů, průvlaků, rámových příčlí, ztužidel, konzol, vodorovných táhel apod. tyčových konstrukcí lemujících nebo vyztužujících stropní a podobné střešní konstrukce z betonářské oceli 10 505 (R) nebo BSt 500</t>
  </si>
  <si>
    <t>532963872</t>
  </si>
  <si>
    <t>"odhad 90kg/m3"   17,95*90,0*0,001</t>
  </si>
  <si>
    <t>74</t>
  </si>
  <si>
    <t>417321515</t>
  </si>
  <si>
    <t>Ztužující pásy a věnce z betonu železového (bez výztuže) tř. C 25/30</t>
  </si>
  <si>
    <t>-404266353</t>
  </si>
  <si>
    <t>(17,4*10+5,0*3+4,7+35,8+2,35)*0,3*0,25</t>
  </si>
  <si>
    <t>(21,6+8,3)*2*0,3*0,25</t>
  </si>
  <si>
    <t>(11,55+9,35)*2*0,3*0,25</t>
  </si>
  <si>
    <t>(14,5+8,35+4,74)*0,3*0,25</t>
  </si>
  <si>
    <t>(8,0*5+17,4*7)*0,3*0,3</t>
  </si>
  <si>
    <t>(14,95+9,35)*0,3*0,3</t>
  </si>
  <si>
    <t>"2.NP"</t>
  </si>
  <si>
    <t>(16,5+9,35*2+6,9)*0,3*0,25</t>
  </si>
  <si>
    <t>75</t>
  </si>
  <si>
    <t>417351115</t>
  </si>
  <si>
    <t>Bednění bočnic ztužujících pásů a věnců včetně vzpěr zřízení</t>
  </si>
  <si>
    <t>-1391563353</t>
  </si>
  <si>
    <t>(17,4*10+5,0*3+4,7+35,8+2,35)*0,25*2</t>
  </si>
  <si>
    <t>(21,6+8,3)*2*0,25*2</t>
  </si>
  <si>
    <t>(11,55+9,35)*2*0,25*2</t>
  </si>
  <si>
    <t>(14,5+8,35+4,74)*0,25*2</t>
  </si>
  <si>
    <t>(8,0*5+17,4*7)*0,3*2</t>
  </si>
  <si>
    <t>(14,95+9,35)*0,3*2</t>
  </si>
  <si>
    <t>(16,5+9,35*2+6,9)*0,25*2</t>
  </si>
  <si>
    <t>76</t>
  </si>
  <si>
    <t>417351116</t>
  </si>
  <si>
    <t>Bednění bočnic ztužujících pásů a věnců včetně vzpěr odstranění</t>
  </si>
  <si>
    <t>1842896043</t>
  </si>
  <si>
    <t>77</t>
  </si>
  <si>
    <t>417361821</t>
  </si>
  <si>
    <t>Výztuž ztužujících pásů a věnců z betonářské oceli 10 505 (R) nebo BSt 500</t>
  </si>
  <si>
    <t>159672960</t>
  </si>
  <si>
    <t>"odhad 90 kg/m3"  46,985*90,0*0,001</t>
  </si>
  <si>
    <t>78</t>
  </si>
  <si>
    <t>430321414</t>
  </si>
  <si>
    <t>Schodišťové konstrukce a rampy z betonu železového (bez výztuže) stupně, schodnice, ramena, podesty s nosníky tř. C 25/30</t>
  </si>
  <si>
    <t>2092591994</t>
  </si>
  <si>
    <t>"v.č.D1.1-123"</t>
  </si>
  <si>
    <t>(3,75+0,61+3,67)*1,5*0,15</t>
  </si>
  <si>
    <t>79</t>
  </si>
  <si>
    <t>430361821</t>
  </si>
  <si>
    <t>Výztuž schodišťových konstrukcí a ramp stupňů, schodnic, ramen, podest s nosníky z betonářské oceli 10 505 (R) nebo BSt 500</t>
  </si>
  <si>
    <t>-927447663</t>
  </si>
  <si>
    <t>"odhad 90kg/m3"  1,807*90,0*0,001</t>
  </si>
  <si>
    <t>80</t>
  </si>
  <si>
    <t>431351121</t>
  </si>
  <si>
    <t>Bednění podest, podstupňových desek a ramp včetně podpěrné konstrukce výšky do 4 m půdorysně přímočarých zřízení</t>
  </si>
  <si>
    <t>117847918</t>
  </si>
  <si>
    <t>(3,75+0,61+3,67)*1,5</t>
  </si>
  <si>
    <t>81</t>
  </si>
  <si>
    <t>431351122</t>
  </si>
  <si>
    <t>Bednění podest, podstupňových desek a ramp včetně podpěrné konstrukce výšky do 4 m půdorysně přímočarých odstranění</t>
  </si>
  <si>
    <t>377780622</t>
  </si>
  <si>
    <t>82</t>
  </si>
  <si>
    <t>434311115</t>
  </si>
  <si>
    <t>Stupně dusané z betonu prostého nebo prokládaného kamenem na terén nebo na desku bez potěru, se zahlazením povrchu tř. C 20/25</t>
  </si>
  <si>
    <t>846869993</t>
  </si>
  <si>
    <t>1,5*24</t>
  </si>
  <si>
    <t>83</t>
  </si>
  <si>
    <t>434351141</t>
  </si>
  <si>
    <t>Bednění stupňů betonovaných na podstupňové desce nebo na terénu půdorysně přímočarých zřízení</t>
  </si>
  <si>
    <t>-1216555416</t>
  </si>
  <si>
    <t>(0,17+0,3)*1,5*24</t>
  </si>
  <si>
    <t>84</t>
  </si>
  <si>
    <t>434351142</t>
  </si>
  <si>
    <t>Bednění stupňů betonovaných na podstupňové desce nebo na terénu půdorysně přímočarých odstranění</t>
  </si>
  <si>
    <t>-959651623</t>
  </si>
  <si>
    <t>Úpravy povrchů, podlahy a osazování výplní</t>
  </si>
  <si>
    <t>85</t>
  </si>
  <si>
    <t>612131101</t>
  </si>
  <si>
    <t>Podkladní a spojovací vrstva vnitřních omítaných ploch cementový postřik nanášený ručně celoplošně stěn</t>
  </si>
  <si>
    <t>-995697928</t>
  </si>
  <si>
    <t>86</t>
  </si>
  <si>
    <t>612321141</t>
  </si>
  <si>
    <t>Omítka vápenocementová vnitřních ploch nanášená ručně dvouvrstvá, tloušťky jádrové omítky do 10 mm a tloušťky štuku do 3 mm štuková svislých konstrukcí stěn</t>
  </si>
  <si>
    <t>-1544739361</t>
  </si>
  <si>
    <t>"m.č.101" (5,3+4,85)*2*3,0</t>
  </si>
  <si>
    <t>"m.č.102" (5,85+4,85)*2*3,0</t>
  </si>
  <si>
    <t>"m.č.103" (10,55+4,7)*2*3,0</t>
  </si>
  <si>
    <t>"m.č.104" (27,35*2+2,2)*3,0</t>
  </si>
  <si>
    <t>"m.č.105" (16,95*2+2,2)*3,0</t>
  </si>
  <si>
    <t>"m.č.106" (5,35+3,2)*2*3,0</t>
  </si>
  <si>
    <t>"m.č.107" (5,35+3,45)*2*3,0</t>
  </si>
  <si>
    <t>"m.č.108" (5,35+3,2)*2*3,0</t>
  </si>
  <si>
    <t>"m.č.109" (5,35+5,0)*2*3,0</t>
  </si>
  <si>
    <t>"m.č.110" (5,35+1,5)*2*3,0</t>
  </si>
  <si>
    <t>"m.č.112" (6,075+3,0)*2*3,5</t>
  </si>
  <si>
    <t>"m.č.113" (14,25+8,0)*2*3,5</t>
  </si>
  <si>
    <t>"m.č.114" (4,5+3,0)*2*3,5</t>
  </si>
  <si>
    <t>"m.č.115" (10,0+5,0+2,9+0,85*2)*2*3,0</t>
  </si>
  <si>
    <t>"m.č.116" (1,6+1,9)*2*3,0</t>
  </si>
  <si>
    <t>"m.č.117" (6,075+3,0)*2*3,5</t>
  </si>
  <si>
    <t>"m.č.118" (14,25+8,0)*2*3,5</t>
  </si>
  <si>
    <t>"m.č.119" (4,5+3,0)*2*3,5</t>
  </si>
  <si>
    <t>"m.č.120" (6,275+3,0)*2*3,5</t>
  </si>
  <si>
    <t>"m.č.121" (14,25+8,0)*2*3,5</t>
  </si>
  <si>
    <t>"m.č.122" (4,5+3,0)*2*3,5</t>
  </si>
  <si>
    <t>"m.č.123" (5,0*2+9,5+7,95+0,9+0,85*4+2,9)*3,0</t>
  </si>
  <si>
    <t>"m.č.124" (1,6+1,9)*2*3,0</t>
  </si>
  <si>
    <t>"m.č.125" (1,9+1,6)*2*3,0</t>
  </si>
  <si>
    <t>"m.č.126" (6,075+3,0)*2*3,5</t>
  </si>
  <si>
    <t>"m.č.127" (14,25+8,0)*2*3,5</t>
  </si>
  <si>
    <t>"m.č.128" (4,5+3,0)*2*3,5</t>
  </si>
  <si>
    <t>"m.č.129" (10,0+5,0+2,9+0,85*2)*2*3,0</t>
  </si>
  <si>
    <t>"m.č.130" (1,6+1,9)*2*3,0</t>
  </si>
  <si>
    <t>"m.č.131" (6,075+3,0)*2*3,5</t>
  </si>
  <si>
    <t>"m.č.132" (14,25+8,0)*2*3,5</t>
  </si>
  <si>
    <t>"m.č.133" (4,5+3,0)*2*3,5</t>
  </si>
  <si>
    <t>"m.č.134" (2,235+3,0)*2*3,5</t>
  </si>
  <si>
    <t>"m.č.135" (2,95+2,15)*2*3,5</t>
  </si>
  <si>
    <t>"m.č.136" (4,75+1,8)*2*3,5</t>
  </si>
  <si>
    <t>"m.č.137" (3,1+1,0)*2*3,0</t>
  </si>
  <si>
    <t>"m.č.138" (1,55+1,0)*2*3,0</t>
  </si>
  <si>
    <t>"m.č.139" (2,3+1,2)*2 *3,0</t>
  </si>
  <si>
    <t>"m.č.140" (4,2+2,3)*2*3,0</t>
  </si>
  <si>
    <t>"m.č.141+143+144"</t>
  </si>
  <si>
    <t>(6,9+7,85+9,35+3,7+2,45+4,15+(4,5+0,75*2)*2)*3,0</t>
  </si>
  <si>
    <t>"m.č.142" (1,4+2,3)*2*3,0</t>
  </si>
  <si>
    <t>"m.č.145" (14,5+9,35)*2*3,5</t>
  </si>
  <si>
    <t>"m.č.146" 7,15*3,5*2</t>
  </si>
  <si>
    <t xml:space="preserve">"m.č.201" </t>
  </si>
  <si>
    <t>(9,35+9,5+4,15+3,0+1,5+4,5+3,45+6,5+7,15+1,5)*3,0</t>
  </si>
  <si>
    <t>"m.č.202" (7,15+4,2)*2*3,0</t>
  </si>
  <si>
    <t>"m.č.203" (4,5+4,0)*2*3,0</t>
  </si>
  <si>
    <t>"m.č.204" (2,9+2,0)*2*3,0</t>
  </si>
  <si>
    <t>"m.č.205" (1,0+2,0)*2*3,0</t>
  </si>
  <si>
    <t>"m.č.206" (3,65+2,45)*2*3,0</t>
  </si>
  <si>
    <t>"m.č.207" (2,6+2,0)*2*3,0</t>
  </si>
  <si>
    <t>"m.č.208" (3,5+3,55)*2*3,0</t>
  </si>
  <si>
    <t>"m.č.209" (3,3+1,85)*2*3,0</t>
  </si>
  <si>
    <t>"m.č.210" (4,5+3,55)*2*3,0</t>
  </si>
  <si>
    <t>"ostění 1+2.NP"</t>
  </si>
  <si>
    <t>((7,0+3,0*2)*5+(3,0+2,5*2)*4+4,4+2,5*2+1,5*2,5*2)*0,25</t>
  </si>
  <si>
    <t>(5,3+2,75*2+(1,5+2,5*2)*12+(2,2+2,5*2)*2)*0,3</t>
  </si>
  <si>
    <t>(2,65+2,5*2+(1,25+0,75)*2*25+(2,0+2,75)*2)*0,25</t>
  </si>
  <si>
    <t>((1,5+1,25)*2*5+(1,0+1,25)*2+2,0+2,25*2)*0,25</t>
  </si>
  <si>
    <t>((3,0+0,75)*2*3+(2,25+0,75)*2+3,0+2,25*2+2,7+2,25*2)*0,25</t>
  </si>
  <si>
    <t>"1.NP+2.NP"</t>
  </si>
  <si>
    <t>-(7,0*3,0*5+3,0*2,5*4+4,4*2,5+1,5*2,5)</t>
  </si>
  <si>
    <t>-(5,3*2,75*2+1,5*2,5*32+0,9*2,5*20+1,0*2,0*10)</t>
  </si>
  <si>
    <t>-(1,6*2,5*4+1,5*2,5*2+1,0*2,5*6+0,8*2,0*10+0,7*2,0*22)</t>
  </si>
  <si>
    <t>-(1,0*2,5*2+2,65*2,5*2+0,8*2,0*12+2,25*0,75*24)</t>
  </si>
  <si>
    <t>-(1,25*0,75*25+2,0*0,75*2+1,5*1,25*5+1,0*1,25)</t>
  </si>
  <si>
    <t>-(2,0*2,25+3,0*0,75*3+2,25*0,75+1,0*2,25*8)</t>
  </si>
  <si>
    <t>-(3,0*2,25+2,7*2,25)</t>
  </si>
  <si>
    <t>87</t>
  </si>
  <si>
    <t>622221AP</t>
  </si>
  <si>
    <t>KZS stěn budov deskami z minerální vlny tl.140 mm hmoždinkami s kovovým trnem vč lišt</t>
  </si>
  <si>
    <t>-103711371</t>
  </si>
  <si>
    <t>"v.č.D1.1-102+103+108"</t>
  </si>
  <si>
    <t>"cena obsahuje:</t>
  </si>
  <si>
    <t xml:space="preserve">"dodávku izolačních desek </t>
  </si>
  <si>
    <t>"upevnění desek lepením a hmoždinkami</t>
  </si>
  <si>
    <t>"přestěrkování izolačních desek</t>
  </si>
  <si>
    <t>"armovací sítě ze sklovláknitých tkanin</t>
  </si>
  <si>
    <t>"montáž a dodávku lišt pro kontaktní zateplení"</t>
  </si>
  <si>
    <t>"ukončení zateplení 100 mm nad terénem"</t>
  </si>
  <si>
    <t xml:space="preserve">"pohled jižní"  </t>
  </si>
  <si>
    <t>8,9*(3,85+1,8/2)*5+5,0*3,85*3+4,7*3,85</t>
  </si>
  <si>
    <t>-(7,0*3,0*5+3,0*2,5*4)</t>
  </si>
  <si>
    <t>14,5*1,8*5+(4,6*6+14,5+9,5)*3,85</t>
  </si>
  <si>
    <t>"pohled severní"</t>
  </si>
  <si>
    <t>(21,9+11,55+18,475+5,335)*3,85</t>
  </si>
  <si>
    <t>8,9*1,8/2*5+16,9*8,1</t>
  </si>
  <si>
    <t>-(1,0+1,5*5)*1,25</t>
  </si>
  <si>
    <t>-(11,1+9,15+16,55+7,3+1,75)*0,75</t>
  </si>
  <si>
    <t>"pohled západní"</t>
  </si>
  <si>
    <t>(18,3+2,65+4,7+11,25+10,25)*3,85</t>
  </si>
  <si>
    <t>10,25*4,25</t>
  </si>
  <si>
    <t>-(4,4*2,5+2,0*0,75+1,5*2,5+3,0*0,75*2)</t>
  </si>
  <si>
    <t>"pohled východní"</t>
  </si>
  <si>
    <t>35,45*3,85+4,15*8,1+6,1*4,25</t>
  </si>
  <si>
    <t>-(2,0*2,25+2,0*0,75)</t>
  </si>
  <si>
    <t>88</t>
  </si>
  <si>
    <t>622511111</t>
  </si>
  <si>
    <t>Omítka tenkovrstvá akrylátová vnějších ploch probarvená, včetně penetrace podkladu mozaiková střednězrnná stěn</t>
  </si>
  <si>
    <t>331353057</t>
  </si>
  <si>
    <t>"v.č.D1.1-108"</t>
  </si>
  <si>
    <t>"výměra dle projektanta"  30,0</t>
  </si>
  <si>
    <t>89</t>
  </si>
  <si>
    <t>622531001</t>
  </si>
  <si>
    <t>Omítka tenkovrstvá silikonová vnějších ploch probarvená, včetně penetrace podkladu zrnitá, tloušťky 1,0 mm stěn</t>
  </si>
  <si>
    <t>-1862783865</t>
  </si>
  <si>
    <t>"výměra dle projektanta"</t>
  </si>
  <si>
    <t>"bílá+třpyť.nástřik"  650,0</t>
  </si>
  <si>
    <t>"šedá"  200,0</t>
  </si>
  <si>
    <t>90</t>
  </si>
  <si>
    <t>629135102</t>
  </si>
  <si>
    <t>Vyrovnávací vrstva z cementové malty pod klempířskými prvky šířky přes 150 do 300 mm</t>
  </si>
  <si>
    <t>-1940613607</t>
  </si>
  <si>
    <t>"atika v.č.D1.1-106"  ST4</t>
  </si>
  <si>
    <t>91</t>
  </si>
  <si>
    <t>631311136</t>
  </si>
  <si>
    <t>Mazanina tl do 240 mm z betonu prostého bez zvýšených nároků na prostředí tř. C 25/30</t>
  </si>
  <si>
    <t>-1147883216</t>
  </si>
  <si>
    <t>"výměra dle projektanta"  1653,4*0,15</t>
  </si>
  <si>
    <t>92</t>
  </si>
  <si>
    <t>631319175</t>
  </si>
  <si>
    <t>Příplatek k mazanině tl do 240 mm za stržení povrchu spodní vrstvy před vložením výztuže</t>
  </si>
  <si>
    <t>-671594323</t>
  </si>
  <si>
    <t>93</t>
  </si>
  <si>
    <t>631362021</t>
  </si>
  <si>
    <t>Výztuž mazanin svařovanými sítěmi Kari</t>
  </si>
  <si>
    <t>-894196255</t>
  </si>
  <si>
    <t>"kari síť 150/150/6"   MAZ1/0,15*3,014*0,001</t>
  </si>
  <si>
    <t>94</t>
  </si>
  <si>
    <t>632441230</t>
  </si>
  <si>
    <t>Potěr anhydritový samonivelační tl do 70 mm C30 litý</t>
  </si>
  <si>
    <t>2051316587</t>
  </si>
  <si>
    <t xml:space="preserve">"v.č.D1.1-110+111+114"   </t>
  </si>
  <si>
    <t>"podlahy"  PVC</t>
  </si>
  <si>
    <t>"schod stupně"  1,5*(0,17+0,3)*24</t>
  </si>
  <si>
    <t>95</t>
  </si>
  <si>
    <t>632441232</t>
  </si>
  <si>
    <t>Potěr anhydritový samonivelační tl do 60 mm C30 litý</t>
  </si>
  <si>
    <t>416006291</t>
  </si>
  <si>
    <t>"v.č.D1.1-114"</t>
  </si>
  <si>
    <t>"dlažba" KD</t>
  </si>
  <si>
    <t>"čistící zóna" SK04</t>
  </si>
  <si>
    <t>96</t>
  </si>
  <si>
    <t>632451024</t>
  </si>
  <si>
    <t>Potěr cementový vyrovnávací z malty (MC-15) v pásu o průměrné (střední) tl. přes 40 do 50 mm</t>
  </si>
  <si>
    <t>2026509801</t>
  </si>
  <si>
    <t>"pod základové pásy"</t>
  </si>
  <si>
    <t>"od -1,3 na -1,35"</t>
  </si>
  <si>
    <t>(11,15+9,5+11,15)*0,6</t>
  </si>
  <si>
    <t>(6,8+18,325+1,9)*0,6</t>
  </si>
  <si>
    <t>(35,5+17,1*9+8,9*5+4,7*3+18,715+4,4)*0,6</t>
  </si>
  <si>
    <t>(21,8+7,4+21,8+2,4+8,95)*0,6</t>
  </si>
  <si>
    <t>(17,4+8,95)*2*0,8</t>
  </si>
  <si>
    <t>97</t>
  </si>
  <si>
    <t>642946112</t>
  </si>
  <si>
    <t>Osazení stavebního pouzdra posuvných dveří do zděné příčky s jednou kapsou pro jedno dveřní křídlo průchozí šířky přes 800 do 1200 mm</t>
  </si>
  <si>
    <t>472036845</t>
  </si>
  <si>
    <t>"odk.T07+T08"  2+3</t>
  </si>
  <si>
    <t>98</t>
  </si>
  <si>
    <t>553316160</t>
  </si>
  <si>
    <t>pouzdro stavební posuvných dveří jednopouzdrové 1200 mm - standartní rozměr</t>
  </si>
  <si>
    <t>1080159932</t>
  </si>
  <si>
    <t>99</t>
  </si>
  <si>
    <t>91000předb</t>
  </si>
  <si>
    <t>Nerezový komín dvouplášťový</t>
  </si>
  <si>
    <t>-1462864716</t>
  </si>
  <si>
    <t>"v.č.D1.1-106"  1,5*2</t>
  </si>
  <si>
    <t>91001předb</t>
  </si>
  <si>
    <t>Detektory kouře (dod+mont)</t>
  </si>
  <si>
    <t>-2054755666</t>
  </si>
  <si>
    <t>101</t>
  </si>
  <si>
    <t>941111121</t>
  </si>
  <si>
    <t>Montáž lešení řadového trubkového lehkého pracovního s podlahami s provozním zatížením tř. 3 do 200 kg/m2 šířky tř. W09 přes 0,9 do 1,2 m, výšky do 10 m</t>
  </si>
  <si>
    <t>684397322</t>
  </si>
  <si>
    <t>"pohled jižní"</t>
  </si>
  <si>
    <t>((8,9+1,0*2)*5+4,7*7)*3,95</t>
  </si>
  <si>
    <t>(4,9+1,0*2)*6*3,95</t>
  </si>
  <si>
    <t>(14,5+9,5+1,0*2)*3,95</t>
  </si>
  <si>
    <t>(16,9+1,0*2)*4,2</t>
  </si>
  <si>
    <t>(5,335+18,475+21,9+11,55+1,0*4)*3,95</t>
  </si>
  <si>
    <t>(16,9+1,0*2)*8,2</t>
  </si>
  <si>
    <t>(1,25+11,25+4,7+2,65+18,3+1,0*6)*3,95</t>
  </si>
  <si>
    <t>(10,25+1,0*2)*4,2</t>
  </si>
  <si>
    <t>(34,5+1,0*2)*3,95</t>
  </si>
  <si>
    <t>(10,25+1,0*2)*4,2+(4,15+1,0)*3,95</t>
  </si>
  <si>
    <t>102</t>
  </si>
  <si>
    <t>941111221</t>
  </si>
  <si>
    <t>Montáž lešení řadového trubkového lehkého pracovního s podlahami s provozním zatížením tř. 3 do 200 kg/m2 Příplatek za první a každý další den použití lešení k ceně -1121</t>
  </si>
  <si>
    <t>-602347825</t>
  </si>
  <si>
    <t>"odhad 60 dní"  LE*60</t>
  </si>
  <si>
    <t>103</t>
  </si>
  <si>
    <t>941111821</t>
  </si>
  <si>
    <t>Demontáž lešení řadového trubkového lehkého pracovního s podlahami s provozním zatížením tř. 3 do 200 kg/m2 šířky tř. W09 přes 0,9 do 1,2 m, výšky do 10 m</t>
  </si>
  <si>
    <t>-602446028</t>
  </si>
  <si>
    <t>104</t>
  </si>
  <si>
    <t>949101111</t>
  </si>
  <si>
    <t>Lešení pomocné pracovní pro objekty pozemních staveb pro zatížení do 150 kg/m2, o výšce lešeňové podlahy do 1,9 m</t>
  </si>
  <si>
    <t>562003455</t>
  </si>
  <si>
    <t>"podhledy" SDK1+SDK2+SDK3+SDK4+SDK5+SDK6</t>
  </si>
  <si>
    <t>"pro zdivo a omítky"</t>
  </si>
  <si>
    <t>"m.č.101" (5,3+4,85)*2*1,0*2</t>
  </si>
  <si>
    <t>"m.č.102" (5,85+4,85)*2*1,0*2</t>
  </si>
  <si>
    <t>"m.č.103" (10,55+4,7)*2*1,0*2</t>
  </si>
  <si>
    <t>"m.č.104" (27,35*2+2,2)*1,0*2</t>
  </si>
  <si>
    <t>"m.č.105" (16,95*2+2,2)*1,0*2</t>
  </si>
  <si>
    <t>"m.č.106" (5,35+3,2)*2*1,0*2</t>
  </si>
  <si>
    <t>"m.č.107" (5,35+3,45)*2*1,0*2</t>
  </si>
  <si>
    <t>"m.č.108" (5,35+3,2)*2*1,0*2</t>
  </si>
  <si>
    <t>"m.č.109" (5,35+5,0)*2*1,0*2</t>
  </si>
  <si>
    <t>"m.č.110" (5,35+1,5)*2*1,0*2</t>
  </si>
  <si>
    <t>"m.č.112" (6,075+3,0)*2*1,0*2</t>
  </si>
  <si>
    <t>"m.č.113" (14,25+8,0)*2*1,0*2</t>
  </si>
  <si>
    <t>"m.č.114" (4,5+3,0)*2*1,0*2</t>
  </si>
  <si>
    <t>"m.č.115" (10,0+5,0+2,9+0,85*2)*2*1,0*2</t>
  </si>
  <si>
    <t>"m.č.116" (1,6+1,9)*2*1,0*2</t>
  </si>
  <si>
    <t>"m.č.117" (6,075+3,0)*2*1,0*2</t>
  </si>
  <si>
    <t>"m.č.118" (14,25+8,0)*2*1,0*2</t>
  </si>
  <si>
    <t>"m.č.119" (4,5+3,0)*2*1,0*2</t>
  </si>
  <si>
    <t>"m.č.120" (6,275+3,0)*2*1,0*2</t>
  </si>
  <si>
    <t>"m.č.121" (14,25+8,0)*2*1,0*2</t>
  </si>
  <si>
    <t>"m.č.122" (4,5+3,0)*2*1,0*2</t>
  </si>
  <si>
    <t>"m.č.123" (5,0*2+9,5+7,95+0,9+0,85*4+2,9)*1,0*2</t>
  </si>
  <si>
    <t>"m.č.124" (1,6+1,9)*2*1,0*2</t>
  </si>
  <si>
    <t>"m.č.125" (1,9+1,6)*2*1,0*2</t>
  </si>
  <si>
    <t>"m.č.126" (6,075+3,0)*2*1,0*2</t>
  </si>
  <si>
    <t>"m.č.127" (14,25+8,0)*2*1,0*2</t>
  </si>
  <si>
    <t>"m.č.128" (4,5+3,0)*2*1,0*2</t>
  </si>
  <si>
    <t>"m.č.129" (10,0+5,0+2,9+0,85*2)*2*1,0*2</t>
  </si>
  <si>
    <t>"m.č.130" (1,6+1,9)*2*1,0*2</t>
  </si>
  <si>
    <t>"m.č.131" (6,075+3,0)*2*1,0*2</t>
  </si>
  <si>
    <t>"m.č.132" (14,25+8,0)*2*1,0*2</t>
  </si>
  <si>
    <t>"m.č.133" (4,5+3,0)*2*1,0*2</t>
  </si>
  <si>
    <t>"m.č.134" (2,235+3,0)*2*1,0*2</t>
  </si>
  <si>
    <t>"m.č.135" (2,95+2,15)*2*1,0*2</t>
  </si>
  <si>
    <t>"m.č.136" (4,75+1,8)*2*1,0*2</t>
  </si>
  <si>
    <t>"m.č.137" (3,1+1,0)*2*1,0*2</t>
  </si>
  <si>
    <t>"m.č.138" (1,55+1,0)*2*1,0*2</t>
  </si>
  <si>
    <t>"m.č.139" (2,3+1,2)*2 *1,0*2</t>
  </si>
  <si>
    <t>"m.č.140" (4,2+2,3)*2*1,0*2</t>
  </si>
  <si>
    <t>(6,9+7,85+9,35+3,7+2,45+4,15+(4,5+0,75*2)*2)*1,0*2</t>
  </si>
  <si>
    <t>"m.č.142" (1,4+2,3)*2*1,0*2</t>
  </si>
  <si>
    <t>"m.č.145" (14,5+9,35)*2*1,0*2</t>
  </si>
  <si>
    <t>(9,35+9,5+4,15+3,0+1,5+4,5+3,45+6,5+7,15+1,5)*1,0*2</t>
  </si>
  <si>
    <t>"m.č.202" (7,15+4,2)*2*1,0*2</t>
  </si>
  <si>
    <t>"m.č.203" (4,5+4,0)*2*1,0*2</t>
  </si>
  <si>
    <t>"m.č.204" (2,9+2,0)*2*1,0*2</t>
  </si>
  <si>
    <t>"m.č.205" (1,0+2,0)*2*1,0*2</t>
  </si>
  <si>
    <t>"m.č.206" (3,65+2,45)*2*1,0*2</t>
  </si>
  <si>
    <t>"m.č.207" (2,6+2,0)*2*1,0*2</t>
  </si>
  <si>
    <t>"m.č.208" (3,5+3,55)*2*1,0*2</t>
  </si>
  <si>
    <t>"m.č.209" (3,3+1,85)*2*1,0*2</t>
  </si>
  <si>
    <t>"m.č.210" (4,5+3,55)*2*1,0*2</t>
  </si>
  <si>
    <t>105</t>
  </si>
  <si>
    <t>952901111</t>
  </si>
  <si>
    <t>Vyčištění budov nebo objektů před předáním do užívání budov bytové nebo občanské výstavby - zametení a umytí podlah, dlažeb, obkladů, schodů v místnostech, chodbách a schodištích, vyčištění a umytí oken, dveří s rámy, zárubněmi, umytí a vyčištění jiných zasklených a natíraných ploch a zařizovacích předmětů, při světlé výšce podlaží do 4 m</t>
  </si>
  <si>
    <t>-148606047</t>
  </si>
  <si>
    <t>36,1*18,15-4,7*4,9*2</t>
  </si>
  <si>
    <t>22,5*26,3-4,7*4,4</t>
  </si>
  <si>
    <t>11,15*4,7</t>
  </si>
  <si>
    <t>30,225*2,5+11,9*4,7</t>
  </si>
  <si>
    <t>28,45*10,25</t>
  </si>
  <si>
    <t>"2.NP" 16,9*9,95</t>
  </si>
  <si>
    <t>106</t>
  </si>
  <si>
    <t>953941516</t>
  </si>
  <si>
    <t>Osazování drobných kovových předmětů se zalitím maltou cementovou, do vysekaných kapes nebo připravených otvorů konzol nebo kotev, např. pro záclonové kryty, zavěšené skříňky, radiátorové držáky apod.</t>
  </si>
  <si>
    <t>409422302</t>
  </si>
  <si>
    <t>107</t>
  </si>
  <si>
    <t>449321130</t>
  </si>
  <si>
    <t>přístroj hasicí ruční práškový 6 kg</t>
  </si>
  <si>
    <t>-297579829</t>
  </si>
  <si>
    <t>108</t>
  </si>
  <si>
    <t>953961114</t>
  </si>
  <si>
    <t>Kotvy chemické s vyvrtáním otvoru do betonu, železobetonu nebo tvrdého kamene tmel, velikost M 14, hloubka 125 mm</t>
  </si>
  <si>
    <t>-2123623212</t>
  </si>
  <si>
    <t>"v.č.D1.1-122"</t>
  </si>
  <si>
    <t>"pro odk.Z05"  4*2*(12+10)</t>
  </si>
  <si>
    <t>109</t>
  </si>
  <si>
    <t>977151123</t>
  </si>
  <si>
    <t xml:space="preserve">Jádrové vrty diamantovými korunkami do stavebních materiálů (železobetonu, betonu, cihel, obkladů, dlažeb, kamene) průměru přes 130 do 150 mm (prostupy potrubí ozn.P01)  </t>
  </si>
  <si>
    <t>1302578824</t>
  </si>
  <si>
    <t>"v.č.D1.1-105" 0,2*8+0,32*2</t>
  </si>
  <si>
    <t>998</t>
  </si>
  <si>
    <t>Přesun hmot</t>
  </si>
  <si>
    <t>110</t>
  </si>
  <si>
    <t>998011002</t>
  </si>
  <si>
    <t>Přesun hmot pro budovy občanské výstavby, bydlení, výrobu a služby s nosnou svislou konstrukcí zděnou z cihel, tvárnic nebo kamene vodorovná dopravní vzdálenost do 100 m pro budovy výšky přes 6 do 12 m</t>
  </si>
  <si>
    <t>1707957958</t>
  </si>
  <si>
    <t>PSV</t>
  </si>
  <si>
    <t>Práce a dodávky PSV</t>
  </si>
  <si>
    <t>711</t>
  </si>
  <si>
    <t>Izolace proti vodě, vlhkosti a plynům</t>
  </si>
  <si>
    <t>111</t>
  </si>
  <si>
    <t>711111001</t>
  </si>
  <si>
    <t>Provedení izolace proti zemní vlhkosti vodorovné za studena nátěrem penetračním</t>
  </si>
  <si>
    <t>-756474369</t>
  </si>
  <si>
    <t>"výměra dle projektanta"  1653,4</t>
  </si>
  <si>
    <t>112</t>
  </si>
  <si>
    <t>711112001</t>
  </si>
  <si>
    <t>Provedení izolace proti zemní vlhkosti svislé za studena nátěrem penetračním</t>
  </si>
  <si>
    <t>-2018997610</t>
  </si>
  <si>
    <t>"vytažení = 300 mm"</t>
  </si>
  <si>
    <t>(26,3+21,8+4,25+28,55+10,25+11,15+4,4+18,325)*0,3</t>
  </si>
  <si>
    <t>(2,5+5,575+18,3+26,3)*0,3</t>
  </si>
  <si>
    <t>(8,9*5+4,75*2*2+4,7*3+14,5+4,4+9,35+4,25*2*2)*0,3</t>
  </si>
  <si>
    <t>113</t>
  </si>
  <si>
    <t>1116předb</t>
  </si>
  <si>
    <t xml:space="preserve">asfaltová penetrační emulze </t>
  </si>
  <si>
    <t>770125391</t>
  </si>
  <si>
    <t>IZ1*0,0003+IZ2*0,00035</t>
  </si>
  <si>
    <t>114</t>
  </si>
  <si>
    <t>711113117</t>
  </si>
  <si>
    <t>Izolace proti zemní vlhkosti natěradly a tmely za studena [SCHOMBURG] na ploše vodorovné V těsnicí stěrkou [AQUAFIN -1K] nepružnou (cementem pojená)</t>
  </si>
  <si>
    <t>-26658692</t>
  </si>
  <si>
    <t>"v.č.D1.1-110+110"  SK02+SK03+SK04+SK06</t>
  </si>
  <si>
    <t>115</t>
  </si>
  <si>
    <t>711113127</t>
  </si>
  <si>
    <t>Izolace proti zemní vlhkosti natěradly a tmely za studena [SCHOMBURG] na ploše svislé S těsnicí stěrkou [AQUAFIN -1K] nepružnou (cementem pojená)</t>
  </si>
  <si>
    <t>91045669</t>
  </si>
  <si>
    <t>"v.č.D1.1-102+103"</t>
  </si>
  <si>
    <t>"vytažení stěrky na stěnu v=2000 mm</t>
  </si>
  <si>
    <t xml:space="preserve">"sprchy"  </t>
  </si>
  <si>
    <t xml:space="preserve">"1.NP" (1,0+0,9*2+(0,9+0,85*2)*2*6)*2,0 </t>
  </si>
  <si>
    <t xml:space="preserve">"2.NP" (2,0+0,9*2+0,9*3)*2,0  </t>
  </si>
  <si>
    <t>"vytažení na stěnu v=300 mm"</t>
  </si>
  <si>
    <t>"m.č.115" (10,0+5,0+2,9+0,85*2)*2*0,3</t>
  </si>
  <si>
    <t>"m.č.116" (1,6+1,9)*2*0,3</t>
  </si>
  <si>
    <t>"m.č.123" (5,0*2+9,5+7,95+0,9+0,85*4+2,9)*0,3</t>
  </si>
  <si>
    <t>"m.č.124" (1,6+1,9)*2*0,3</t>
  </si>
  <si>
    <t>"m.č.125" (1,9+1,6)*2*0,3</t>
  </si>
  <si>
    <t>"m.č.129" (10,0+5,0+2,9+0,85*2)*2*0,3</t>
  </si>
  <si>
    <t>"m.č.130" (1,6+1,9)*2*0,3</t>
  </si>
  <si>
    <t>"m.č.134" (2,235+3,0)*2*0,3</t>
  </si>
  <si>
    <t>"m.č.137" (3,1+1,0)*2*0,3</t>
  </si>
  <si>
    <t>"m.č.138" (1,55+1,0)*2*0,3</t>
  </si>
  <si>
    <t>"m.č.139" (2,3+1,2)*2 *0,3</t>
  </si>
  <si>
    <t>"m.č.140" (4,2+2,3)*2*0,3</t>
  </si>
  <si>
    <t>(6,9+7,85+9,35+3,7+2,45+4,15+(4,5+0,75*2)*2)*0,3</t>
  </si>
  <si>
    <t>"m.č.142" (1,4+2,3)*2*0,3</t>
  </si>
  <si>
    <t>"2.NP v.č.D1.1-116"</t>
  </si>
  <si>
    <t>"m.č.204" (2,9+2,0)*2*0,3</t>
  </si>
  <si>
    <t>"m.č.205" (1,0+2,0)*2*0,3</t>
  </si>
  <si>
    <t>"m.č.207" (2,6+2,0)*2*0,3</t>
  </si>
  <si>
    <t>116</t>
  </si>
  <si>
    <t>711131101</t>
  </si>
  <si>
    <t>Provedení izolace proti zemní vlhkosti pásy na sucho AIP nebo tkaninou</t>
  </si>
  <si>
    <t>1390264667</t>
  </si>
  <si>
    <t>117</t>
  </si>
  <si>
    <t>711132101</t>
  </si>
  <si>
    <t>Provedení izolace proti zemní vlhkosti pásy na sucho svislé AIP nebo tkaninou</t>
  </si>
  <si>
    <t>-1946503100</t>
  </si>
  <si>
    <t>118</t>
  </si>
  <si>
    <t>62832001</t>
  </si>
  <si>
    <t>pás těžký asfaltovaný typu V60 S35</t>
  </si>
  <si>
    <t>-371004201</t>
  </si>
  <si>
    <t>IZ1*1,15+IZ2*1,2</t>
  </si>
  <si>
    <t>119</t>
  </si>
  <si>
    <t>711141559</t>
  </si>
  <si>
    <t>Provedení izolace proti zemní vlhkosti pásy přitavením  NAIP</t>
  </si>
  <si>
    <t>-643319348</t>
  </si>
  <si>
    <t>120</t>
  </si>
  <si>
    <t>711142559</t>
  </si>
  <si>
    <t>Provedení izolace proti zemní vlhkosti pásy přitavením svislé NAIP</t>
  </si>
  <si>
    <t>1705551217</t>
  </si>
  <si>
    <t>121</t>
  </si>
  <si>
    <t>62856010</t>
  </si>
  <si>
    <t>modifikovaný asfaltový pás s vložkou z AL folie</t>
  </si>
  <si>
    <t>-1737546816</t>
  </si>
  <si>
    <t>122</t>
  </si>
  <si>
    <t>998711201</t>
  </si>
  <si>
    <t>Přesun hmot procentní pro izolace proti vodě, vlhkosti a plynům v objektech v do 6 m</t>
  </si>
  <si>
    <t>%</t>
  </si>
  <si>
    <t>-1061130606</t>
  </si>
  <si>
    <t>712</t>
  </si>
  <si>
    <t>Povlakové krytiny</t>
  </si>
  <si>
    <t>123</t>
  </si>
  <si>
    <t>712311101</t>
  </si>
  <si>
    <t>Provedení povlakové krytiny střech do 10° za studena lakem penetračním nebo asfaltovým</t>
  </si>
  <si>
    <t>549530972</t>
  </si>
  <si>
    <t>"v.č.D1.1-106+107"    ST3</t>
  </si>
  <si>
    <t>124</t>
  </si>
  <si>
    <t>11116předb</t>
  </si>
  <si>
    <t>VLASTNI</t>
  </si>
  <si>
    <t>1475687552</t>
  </si>
  <si>
    <t>ST3*0,0003</t>
  </si>
  <si>
    <t>125</t>
  </si>
  <si>
    <t>712341559</t>
  </si>
  <si>
    <t>Provedení povlakové krytiny střech plochých do 10 st. pásy přitavením NAIP v plné ploše</t>
  </si>
  <si>
    <t>1601046578</t>
  </si>
  <si>
    <t>"ploché střechy" ST3</t>
  </si>
  <si>
    <t>126</t>
  </si>
  <si>
    <t>628522640</t>
  </si>
  <si>
    <t>pásy s modifikovaným asfaltem vložka skelná tkanina minerální posyp</t>
  </si>
  <si>
    <t>-1880990543</t>
  </si>
  <si>
    <t>ST3*1,15</t>
  </si>
  <si>
    <t>127</t>
  </si>
  <si>
    <t>712361705</t>
  </si>
  <si>
    <t>Provedení povlakové krytiny střech plochých do 10 st. fólií lepená se svařovanými spoji</t>
  </si>
  <si>
    <t>-1036158339</t>
  </si>
  <si>
    <t xml:space="preserve">"v.č.D1.1-106+107" </t>
  </si>
  <si>
    <t>"výměra dle projektanta"  900,0</t>
  </si>
  <si>
    <t>128</t>
  </si>
  <si>
    <t>283220461</t>
  </si>
  <si>
    <t>fólie střešní PVC se skel.výztuží tl.1,5 mm</t>
  </si>
  <si>
    <t>794054004</t>
  </si>
  <si>
    <t>129</t>
  </si>
  <si>
    <t>712391171</t>
  </si>
  <si>
    <t>Provedení povlakové krytiny střech plochých do 10 st. -ostatní práce provedení vrstvy textilní podkladní</t>
  </si>
  <si>
    <t>-2010980832</t>
  </si>
  <si>
    <t>693110621</t>
  </si>
  <si>
    <t>geotextilie z polyesterových vláken netkaná, 300 g/m2, šíře 200 cm</t>
  </si>
  <si>
    <t>-1020808377</t>
  </si>
  <si>
    <t>131</t>
  </si>
  <si>
    <t>712841559</t>
  </si>
  <si>
    <t>Provedení povlakové krytiny střech samostatným vytažením izolačního povlaku pásy přitavením na konstrukce převyšující úroveň střechy, NAIP</t>
  </si>
  <si>
    <t>1990514811</t>
  </si>
  <si>
    <t>"na atiku v.č.D1.1-106"   TI4</t>
  </si>
  <si>
    <t>132</t>
  </si>
  <si>
    <t>-788708474</t>
  </si>
  <si>
    <t>TI4*1,2</t>
  </si>
  <si>
    <t>133</t>
  </si>
  <si>
    <t>712861705</t>
  </si>
  <si>
    <t>Provedení povlakové krytiny střech samostatným vytažením izolačního povlaku fólií na konstrukce převyšující úroveň střechy, přilepenou se svařovanými spoji</t>
  </si>
  <si>
    <t>1387542244</t>
  </si>
  <si>
    <t>"na atiku v.č.D1.1-106"</t>
  </si>
  <si>
    <t>(1,95+18,325+4,95+4,4)*(0,3+0,55)</t>
  </si>
  <si>
    <t>(21,35+7,45)*(0,2+0,55)</t>
  </si>
  <si>
    <t>(10,7*2+9,15)*(0,2+0,55)</t>
  </si>
  <si>
    <t>4,7*(0,2+0,55)*3</t>
  </si>
  <si>
    <t>(16,1+9,15)*2*(0,4+0,55)</t>
  </si>
  <si>
    <t>134</t>
  </si>
  <si>
    <t>1929611721</t>
  </si>
  <si>
    <t>ST2*1,20</t>
  </si>
  <si>
    <t>135</t>
  </si>
  <si>
    <t>998712202</t>
  </si>
  <si>
    <t>Přesun hmot pro povlakové krytiny stanovený procentní sazbou (%) z ceny vodorovná dopravní vzdálenost do 50 m v objektech výšky přes 6 do 12 m</t>
  </si>
  <si>
    <t>-1138622062</t>
  </si>
  <si>
    <t>713</t>
  </si>
  <si>
    <t>Izolace tepelné</t>
  </si>
  <si>
    <t>713121111</t>
  </si>
  <si>
    <t>Montáž tepelné izolace podlah rohožemi, pásy, deskami, dílci, bloky (izolační materiál ve specifikaci) kladenými volně jednovrstvá</t>
  </si>
  <si>
    <t>1132672633</t>
  </si>
  <si>
    <t>"výměry dle projektanta"</t>
  </si>
  <si>
    <t>"1.NP v.č.D1.1-110"  SK01+SK02+SK03+SK04</t>
  </si>
  <si>
    <t>"2.NP v.č.D1.1-111"  SK05+SK06</t>
  </si>
  <si>
    <t>137</t>
  </si>
  <si>
    <t>283723190</t>
  </si>
  <si>
    <t>deska z pěnového polystyrenu EPS 100 pro trvalé zatížení v tlaku (max. 2000 kg/m2) 1000 x 500 x 160 mm</t>
  </si>
  <si>
    <t>-267847337</t>
  </si>
  <si>
    <t>TI1*1,02</t>
  </si>
  <si>
    <t>138</t>
  </si>
  <si>
    <t>631412530</t>
  </si>
  <si>
    <t>deska izolační podlahová čedičová s max. zatížením 400 Kg/m2 tl.70 mm</t>
  </si>
  <si>
    <t>-425757282</t>
  </si>
  <si>
    <t>TI2*1,02</t>
  </si>
  <si>
    <t>139</t>
  </si>
  <si>
    <t>713131141</t>
  </si>
  <si>
    <t>Montáž izolace tepelné stěn a základů lepením celoplošně rohoží, pásů, dílců, desek</t>
  </si>
  <si>
    <t>325118704</t>
  </si>
  <si>
    <t>"v.č.D1.1-102+112"</t>
  </si>
  <si>
    <t>"sokl desky XPS tl.260 mm"</t>
  </si>
  <si>
    <t>(19,68+7,93+5,18+2,15+1,12+8,65+13,38+14,93+1,0*4)*0,9</t>
  </si>
  <si>
    <t>"obvod.zdivo-vnitřní stěna XPS tl.40 mm"</t>
  </si>
  <si>
    <t>(19,18+7,93+4,68+2,15+1,12+8,65+12,88++3,78*2+3,83+1,0*4+2,12)*0,4</t>
  </si>
  <si>
    <t>"v.č.D1.1-106"</t>
  </si>
  <si>
    <t>"atika-EPS Grey 100 s tl.100 mm"</t>
  </si>
  <si>
    <t>140</t>
  </si>
  <si>
    <t>28376037</t>
  </si>
  <si>
    <t>deska EPS grafitová fasadní  λ=0,032  tl 100mm</t>
  </si>
  <si>
    <t>330118038</t>
  </si>
  <si>
    <t>141</t>
  </si>
  <si>
    <t>713141261</t>
  </si>
  <si>
    <t>Montáž tepelné izolace střech plochých mechanické přikotvení šrouby včetně dodávky šroubů, bez položení tepelné izolace tl. izolace přes 240 mm do betonu nebo pórobetonu</t>
  </si>
  <si>
    <t>898412976</t>
  </si>
  <si>
    <t>"v.č.D1.1-106+107</t>
  </si>
  <si>
    <t>"výměra dle projektanta"  ST3</t>
  </si>
  <si>
    <t>142</t>
  </si>
  <si>
    <t>28376000</t>
  </si>
  <si>
    <t>deska střešní polystyrénová EPS 100 S, formát 1000 x 500 mm</t>
  </si>
  <si>
    <t>-1287672077</t>
  </si>
  <si>
    <t>ST3*0,3*1,02</t>
  </si>
  <si>
    <t>143</t>
  </si>
  <si>
    <t>713141331</t>
  </si>
  <si>
    <t>Montáž izolace tepelné střech plochých lepené za studena zplna, spádová vrstva</t>
  </si>
  <si>
    <t>160411369</t>
  </si>
  <si>
    <t>"v.č.D1.1-116+107" ST3</t>
  </si>
  <si>
    <t>144</t>
  </si>
  <si>
    <t>28376143</t>
  </si>
  <si>
    <t>klín izolační z pěnového polystyrenu EPS 200 spádový</t>
  </si>
  <si>
    <t>1057356427</t>
  </si>
  <si>
    <t>ST3*0,2*1,02</t>
  </si>
  <si>
    <t>713191132</t>
  </si>
  <si>
    <t>Montáž tepelné izolace stavebních konstrukcí - doplňky a konstrukční součásti podlah, stropů vrchem nebo střech překrytím fólií separační z PE</t>
  </si>
  <si>
    <t>-665917871</t>
  </si>
  <si>
    <t>"v.č.D1.1.-110+111+114"</t>
  </si>
  <si>
    <t>KD+PVC+SK04</t>
  </si>
  <si>
    <t>146</t>
  </si>
  <si>
    <t>283231500</t>
  </si>
  <si>
    <t>fólie separační PE bal. 100 m2-oddělení betonových nebo samonivelačních vyrovnávacích vrstev</t>
  </si>
  <si>
    <t>CS ÚRS 2017 01</t>
  </si>
  <si>
    <t>-450723525</t>
  </si>
  <si>
    <t>TI3*1,1</t>
  </si>
  <si>
    <t>147</t>
  </si>
  <si>
    <t>93000633</t>
  </si>
  <si>
    <t>148</t>
  </si>
  <si>
    <t>28323053</t>
  </si>
  <si>
    <t>fólie PE (500 kg/m3) separační podlahová oddělující tepelnou izolaci tl 0,6mm</t>
  </si>
  <si>
    <t>-584726774</t>
  </si>
  <si>
    <t>1*1,1 'Přepočtené koeficientem množství</t>
  </si>
  <si>
    <t>149</t>
  </si>
  <si>
    <t>998713202</t>
  </si>
  <si>
    <t>Přesun hmot pro izolace tepelné stanovený procentní sazbou (%) z ceny vodorovná dopravní vzdálenost do 50 m v objektech výšky přes 6 do 12 m</t>
  </si>
  <si>
    <t>811915908</t>
  </si>
  <si>
    <t>722</t>
  </si>
  <si>
    <t>Zdravotechnika - vnitřní vodovod</t>
  </si>
  <si>
    <t>722250133</t>
  </si>
  <si>
    <t>Požární příslušenství a armatury hydrantový systém s tvarově stálou hadicí celoplechový D 25 x 30 m</t>
  </si>
  <si>
    <t>1226055988</t>
  </si>
  <si>
    <t>151</t>
  </si>
  <si>
    <t>998722202</t>
  </si>
  <si>
    <t>Přesun hmot pro vnitřní vodovod stanovený procentní sazbou (%) z ceny vodorovná dopravní vzdálenost do 50 m v objektech výšky přes 6 do 12 m</t>
  </si>
  <si>
    <t>-388299418</t>
  </si>
  <si>
    <t>762</t>
  </si>
  <si>
    <t>Konstrukce tesařské</t>
  </si>
  <si>
    <t>152</t>
  </si>
  <si>
    <t>762341013</t>
  </si>
  <si>
    <t>Bednění střech rovných sklonu do 60 st. s vyřezáním otvorů z dřevoštěpkových desek [OSB] šroubovaných na krokve na sraz, tloušťky desky 15 mm</t>
  </si>
  <si>
    <t>2039536327</t>
  </si>
  <si>
    <t>"střechy pultové- výměra dle projektanta"  500,0</t>
  </si>
  <si>
    <t>153</t>
  </si>
  <si>
    <t>762342216</t>
  </si>
  <si>
    <t>Bednění a laťování montáž laťování střech jednoduchých sklonu do 60 st. při osové vzdálenosti latí přes 360 do 600 mm</t>
  </si>
  <si>
    <t>-1429830023</t>
  </si>
  <si>
    <t>"střechy pultové" ST1</t>
  </si>
  <si>
    <t>154</t>
  </si>
  <si>
    <t>605141050</t>
  </si>
  <si>
    <t>řezivo jehličnaté lať pevnostní třída S10 - 13 průžez 30 x 50 mm</t>
  </si>
  <si>
    <t>-1316425486</t>
  </si>
  <si>
    <t>500,0/0,6*0,03*0,05*1,1</t>
  </si>
  <si>
    <t>762342441</t>
  </si>
  <si>
    <t>Bednění a laťování montáž lišt trojúhelníkových nebo kontralatí</t>
  </si>
  <si>
    <t>2046556255</t>
  </si>
  <si>
    <t>"v.č.D1.1-105+106"  8,9*95</t>
  </si>
  <si>
    <t>156</t>
  </si>
  <si>
    <t>-1113618352</t>
  </si>
  <si>
    <t>845,5*0,03*0,05*1,1</t>
  </si>
  <si>
    <t>157</t>
  </si>
  <si>
    <t>762395000</t>
  </si>
  <si>
    <t>Spojovací prostředky krovů, bednění a laťování, nadstřešních konstrukcí svory, prkna, hřebíky, pásová ocel, vruty</t>
  </si>
  <si>
    <t>1692588442</t>
  </si>
  <si>
    <t>1,375+1,395</t>
  </si>
  <si>
    <t>158</t>
  </si>
  <si>
    <t>762431014</t>
  </si>
  <si>
    <t>Obložení stěn z dřevoštěpkových desek [OSB] přibíjených na sraz, tloušťky desky 18 mm</t>
  </si>
  <si>
    <t>1578437178</t>
  </si>
  <si>
    <t>"atika v.č.D1.1-106"</t>
  </si>
  <si>
    <t>(2,5+18,325+4,95+4,4)*0,3</t>
  </si>
  <si>
    <t>(8,0+21,35)*0,3+4,7*0,3*3</t>
  </si>
  <si>
    <t>(11,2*2+9,15)*0,3</t>
  </si>
  <si>
    <t>(17,2+9,15)*2*0,3</t>
  </si>
  <si>
    <t>159</t>
  </si>
  <si>
    <t>998762202</t>
  </si>
  <si>
    <t>Přesun hmot pro konstrukce tesařské stanovený procentní sazbou (%) z ceny vodorovná dopravní vzdálenost do 50 m v objektech výšky přes 6 do 12 m</t>
  </si>
  <si>
    <t>-798164178</t>
  </si>
  <si>
    <t>763</t>
  </si>
  <si>
    <t>Konstrukce suché výstavby</t>
  </si>
  <si>
    <t>160</t>
  </si>
  <si>
    <t>763121400</t>
  </si>
  <si>
    <t>SDK opláštění střešních svodů profil CW+UW 100 deska 1xA 12,5 bez TI</t>
  </si>
  <si>
    <t>-1626289711</t>
  </si>
  <si>
    <t>"1.NP v.č.D1.1-102"  0,25*3*3,75*10</t>
  </si>
  <si>
    <t>"2.NP v.č.D1.1-103"  0,25*3*3,25</t>
  </si>
  <si>
    <t>161</t>
  </si>
  <si>
    <t>763121714</t>
  </si>
  <si>
    <t>Stěna předsazená ze sádrokartonových desek ostatní konstrukce a práce na předsazených stěnách ze sádrokartonových desek základní penetrační nátěr</t>
  </si>
  <si>
    <t>1121166955</t>
  </si>
  <si>
    <t>162</t>
  </si>
  <si>
    <t>763131411</t>
  </si>
  <si>
    <t>Podhled ze sádrokartonových desek dvouvrstvá zavěšená spodní konstrukce z ocelových profilů CD, UD jednoduše opláštěná deskou standardní A, tl. 12,5 mm, bez TI</t>
  </si>
  <si>
    <t>-147054045</t>
  </si>
  <si>
    <t>"v.č.D1.1-115+116"</t>
  </si>
  <si>
    <t>"1+2.NP dle projektanta"  89,0+104,0</t>
  </si>
  <si>
    <t>163</t>
  </si>
  <si>
    <t>763131431</t>
  </si>
  <si>
    <t>Podhled ze sádrokartonových desek dvouvrstvá zavěšená spodní konstrukce z ocelových profilů CD, UD jednoduše opláštěná deskou protipožární DF, tl. 12,5 mm, bez TI</t>
  </si>
  <si>
    <t>1367359462</t>
  </si>
  <si>
    <t>"v.č.D1.1-115"</t>
  </si>
  <si>
    <t>"1.NP výměra dle projektanta"  155,0</t>
  </si>
  <si>
    <t>164</t>
  </si>
  <si>
    <t>763131451</t>
  </si>
  <si>
    <t>Podhled ze sádrokartonových desek dvouvrstvá zavěšená spodní konstrukce z ocelových profilů CD, UD jednoduše opláštěná deskou impregnovanou H2, tl. 12,5 mm, bez TI</t>
  </si>
  <si>
    <t>-1214148998</t>
  </si>
  <si>
    <t>"1+2.NP dle projektanta" 96,0+40,0</t>
  </si>
  <si>
    <t>165</t>
  </si>
  <si>
    <t>763131471</t>
  </si>
  <si>
    <t>Podhled ze sádrokartonových desek dvouvrstvá zavěšená spodní konstrukce z ocelových profilů CD, UD jednoduše opláštěná deskou impregnovanou protipožární H2DF, tl. 12,5 mm, bez TI</t>
  </si>
  <si>
    <t>702009388</t>
  </si>
  <si>
    <t>"1.NP výměra dle projektanta"  7,0</t>
  </si>
  <si>
    <t>166</t>
  </si>
  <si>
    <t>763131491</t>
  </si>
  <si>
    <t>Podhled ze sádrokartonových desek dvouvrstvá zavěšená spodní konstrukce z ocelových profilů CD, UD jednoduše opláštěná deskou akustickou, tl. 12,5 mm, TI tl. 40 mm</t>
  </si>
  <si>
    <t>1917556885</t>
  </si>
  <si>
    <t xml:space="preserve">"1.NP výměra dle projektanta"  </t>
  </si>
  <si>
    <t>341,0</t>
  </si>
  <si>
    <t>575,0</t>
  </si>
  <si>
    <t>167</t>
  </si>
  <si>
    <t>763131713</t>
  </si>
  <si>
    <t>Podhled ze sádrokartonových desek ostatní práce a konstrukce na podhledech ze sádrokartonových desek napojení na obvodové konstrukce profilem</t>
  </si>
  <si>
    <t>1378180700</t>
  </si>
  <si>
    <t>"1.NP v.č.D1.1-115"</t>
  </si>
  <si>
    <t>"m.č.101" (5,3+4,85)*2</t>
  </si>
  <si>
    <t>"m.č.102" (5,85+4,85)*2</t>
  </si>
  <si>
    <t>"m.č.103" (10,55+4,7)*2</t>
  </si>
  <si>
    <t>"m.č.104" 27,35*2+2,2</t>
  </si>
  <si>
    <t>"m.č.105" 16,95*2+2,2</t>
  </si>
  <si>
    <t>"m.č.106" (5,35+3,2)*2</t>
  </si>
  <si>
    <t>"m.č.107" (5,35+3,45)*2</t>
  </si>
  <si>
    <t>"m.č.108" (5,35+3,2)*2</t>
  </si>
  <si>
    <t>"m.č.109" (5,35+5,0)*2</t>
  </si>
  <si>
    <t>"m.č.110" (5,35+1,5)*2</t>
  </si>
  <si>
    <t>"m.č.112" (6,075+3,0)*2</t>
  </si>
  <si>
    <t>"m.č.113" (14,25+8,0)*2</t>
  </si>
  <si>
    <t>"m.č.114" (4,5+3,0)*2</t>
  </si>
  <si>
    <t>"m.č.115" (10,0+5,0+2,9+0,85*2)*2</t>
  </si>
  <si>
    <t>"m.č.116" (1,6+1,9)*2</t>
  </si>
  <si>
    <t>"m.č.117" (6,075+3,0)*2</t>
  </si>
  <si>
    <t>"m.č.118" (14,25+8,0)*2</t>
  </si>
  <si>
    <t>"m.č.119" (4,5+3,0)*2</t>
  </si>
  <si>
    <t>"m.č.120" (6,275+3,0)*2</t>
  </si>
  <si>
    <t>"m.č.121" (14,25+8,0)*2</t>
  </si>
  <si>
    <t>"m.č.122" (4,5+3,0)*2</t>
  </si>
  <si>
    <t>"m.č.123" 5,0*2+9,5+7,95+0,9+0,85*4+2,9</t>
  </si>
  <si>
    <t>"m.č.124" (1,6+1,9)*2</t>
  </si>
  <si>
    <t>"m.č.125" (1,9+1,6)*2</t>
  </si>
  <si>
    <t>"m.č.126" (6,075+3,0)*2</t>
  </si>
  <si>
    <t>"m.č.127" (14,25+8,0)*2</t>
  </si>
  <si>
    <t>"m.č.128" (4,5+3,0)*2</t>
  </si>
  <si>
    <t>"m.č.129" (10,0+5,0+2,9+0,85*2)*2</t>
  </si>
  <si>
    <t>"m.č.130" (1,6+1,9)*2</t>
  </si>
  <si>
    <t>"m.č.131" (6,075+3,0)*2</t>
  </si>
  <si>
    <t>"m.č.132" (14,25+8,0)*2</t>
  </si>
  <si>
    <t>"m.č.133" (4,5+3,0)*2</t>
  </si>
  <si>
    <t>"m.č.134" (2,235+3,0)*2</t>
  </si>
  <si>
    <t>"m.č.135" (2,95+2,15)*2</t>
  </si>
  <si>
    <t>"m.č.136" (4,75+1,8)*2</t>
  </si>
  <si>
    <t>"m.č.137" (3,1+1,0)*2</t>
  </si>
  <si>
    <t>"m.č.138" (1,55+1,0)*2</t>
  </si>
  <si>
    <t xml:space="preserve">"m.č.139" (2,3+1,2)*2 </t>
  </si>
  <si>
    <t>"m.č.140" (4,2+2,3)*2</t>
  </si>
  <si>
    <t>6,9+7,85+9,35+3,7+2,45+4,15+(4,5+0,75*2)*2</t>
  </si>
  <si>
    <t>"m.č.142" (1,4+2,3)*2</t>
  </si>
  <si>
    <t>"m.č.145" (14,5+9,35)*2</t>
  </si>
  <si>
    <t>9,35+9,5+4,15+3,0+1,5+4,5+3,45+6,5+7,15+1,5</t>
  </si>
  <si>
    <t>"m.č.202" (7,15+4,2)*2</t>
  </si>
  <si>
    <t>"m.č.203" (4,5+4,0)*2</t>
  </si>
  <si>
    <t>"m.č.204" (2,9+2,0)*2</t>
  </si>
  <si>
    <t>"m.č.205" (1,0+2,0)*2</t>
  </si>
  <si>
    <t>"m.č.206" (3,65+2,45)*2</t>
  </si>
  <si>
    <t>"m.č.207" (2,6+2,0)*2</t>
  </si>
  <si>
    <t>"m.č.208" (3,5+3,55)*2</t>
  </si>
  <si>
    <t>"m.č.209" (3,3+1,85)*2</t>
  </si>
  <si>
    <t>"m.č.210" (4,5+3,55)*2</t>
  </si>
  <si>
    <t>168</t>
  </si>
  <si>
    <t>763131714</t>
  </si>
  <si>
    <t>Podhled ze sádrokartonových desek ostatní práce a konstrukce na podhledech ze sádrokartonových desek základní penetrační nátěr</t>
  </si>
  <si>
    <t>-1275741768</t>
  </si>
  <si>
    <t>SDK1+SDK2+SDK3+SDK4+SDK5+SDK6</t>
  </si>
  <si>
    <t>169</t>
  </si>
  <si>
    <t>763131751</t>
  </si>
  <si>
    <t>Podhled ze sádrokartonových desek ostatní práce a konstrukce na podhledech ze sádrokartonových desek montáž parotěsné zábrany</t>
  </si>
  <si>
    <t>-1827912836</t>
  </si>
  <si>
    <t>"v.č.D1.1-107"</t>
  </si>
  <si>
    <t>"skladba pultové střechy"  SDK6</t>
  </si>
  <si>
    <t>170</t>
  </si>
  <si>
    <t>283292100</t>
  </si>
  <si>
    <t>folie podstřešní parotěsná</t>
  </si>
  <si>
    <t>1203445761</t>
  </si>
  <si>
    <t>SDK6*1,1</t>
  </si>
  <si>
    <t>171</t>
  </si>
  <si>
    <t>763131752</t>
  </si>
  <si>
    <t>Podhled ze sádrokartonových desek ostatní práce a konstrukce na podhledech ze sádrokartonových desek montáž jedné vrstvy tepelné izolace</t>
  </si>
  <si>
    <t>1907298027</t>
  </si>
  <si>
    <t>"skladba pultové střechy"  SDK6*2</t>
  </si>
  <si>
    <t>172</t>
  </si>
  <si>
    <t>631508520</t>
  </si>
  <si>
    <t xml:space="preserve">pás tepelně izolační minerální tl 160 mm </t>
  </si>
  <si>
    <t>-89010147</t>
  </si>
  <si>
    <t>SDK6*1,02</t>
  </si>
  <si>
    <t>173</t>
  </si>
  <si>
    <t>631508510</t>
  </si>
  <si>
    <t>pás tepelně izolační minerální tl 140 mm</t>
  </si>
  <si>
    <t>398545307</t>
  </si>
  <si>
    <t>174</t>
  </si>
  <si>
    <t>998763402</t>
  </si>
  <si>
    <t>Přesun hmot pro konstrukce montované z desek stanovený procentní sazbou (%) z ceny vodorovná dopravní vzdálenost do 50 m v objektech výšky přes 6 do 12 m</t>
  </si>
  <si>
    <t>-983724616</t>
  </si>
  <si>
    <t>7631</t>
  </si>
  <si>
    <t>Dřevostavby</t>
  </si>
  <si>
    <t>175</t>
  </si>
  <si>
    <t>763101AP</t>
  </si>
  <si>
    <t>Dřevěný sedlový příhradový vazník ozn.V1 (hoblovaní+2x impregnace+3x moření barva světlý dub)</t>
  </si>
  <si>
    <t>1758696281</t>
  </si>
  <si>
    <t>8,6*(2,0+0,3)/2*95</t>
  </si>
  <si>
    <t>176</t>
  </si>
  <si>
    <t>998763201</t>
  </si>
  <si>
    <t>Přesun hmot pro dřevostavby stanovený procentní sazbou (%) z ceny vodorovná dopravní vzdálenost do 50 m v objektech výšky přes 6 do 12 m</t>
  </si>
  <si>
    <t>81979490</t>
  </si>
  <si>
    <t>764</t>
  </si>
  <si>
    <t>Konstrukce klempířské-podrobný popis v.č.D1.1-132</t>
  </si>
  <si>
    <t>177</t>
  </si>
  <si>
    <t>721242115</t>
  </si>
  <si>
    <t>Lapač střešních splavenin z PP se zápachovou klapkou a lapacím košem DN 110, odk.K04</t>
  </si>
  <si>
    <t>-1657550404</t>
  </si>
  <si>
    <t>178</t>
  </si>
  <si>
    <t>7641000AP</t>
  </si>
  <si>
    <t>Plechová krytina falcovaná barva antracit vč všech doplňků oplechování,sněhové zábrany apod (dod+mont)</t>
  </si>
  <si>
    <t>-382410814</t>
  </si>
  <si>
    <t>"výměra dle projektanta" ST1</t>
  </si>
  <si>
    <t>179</t>
  </si>
  <si>
    <t>764214608</t>
  </si>
  <si>
    <t>Oplechování horních ploch zdí a nadezdívek (atik) z pozinkovaného plechu s povrchovou úpravou mechanicky kotvené rš 700 mm, odk.K02</t>
  </si>
  <si>
    <t>101436546</t>
  </si>
  <si>
    <t>180</t>
  </si>
  <si>
    <t>764216604</t>
  </si>
  <si>
    <t>Oplechování parapetů z pozinkovaného plechu s povrchovou úpravou rovných mechanicky kotvené, bez rohů rš 275 mm, odk.K01</t>
  </si>
  <si>
    <t>-1132530336</t>
  </si>
  <si>
    <t>181</t>
  </si>
  <si>
    <t>764218605</t>
  </si>
  <si>
    <t>Oplechování říms a ozdobných prvků z pozinkovaného plechu s povrchovou úpravou rovných, bez rohů mechanicky kotvené rš 380 mm, odk.K05</t>
  </si>
  <si>
    <t>-1271883644</t>
  </si>
  <si>
    <t>182</t>
  </si>
  <si>
    <t>76451161</t>
  </si>
  <si>
    <t>Žlab podokapní hranatý z Pz s povrchovou úpravou rš 450 mm, odk.K03</t>
  </si>
  <si>
    <t>-1754420504</t>
  </si>
  <si>
    <t>183</t>
  </si>
  <si>
    <t>76451863</t>
  </si>
  <si>
    <t>Svody hranaté včetně objímek, kolen, odskoků z Pz s povrchovou úpravou průměru 100 mm, odk.K04</t>
  </si>
  <si>
    <t>-940542887</t>
  </si>
  <si>
    <t>184</t>
  </si>
  <si>
    <t>998764202</t>
  </si>
  <si>
    <t>Přesun hmot pro konstrukce klempířské stanovený procentní sazbou (%) z ceny vodorovná dopravní vzdálenost do 50 m v objektech výšky přes 6 do 12 m</t>
  </si>
  <si>
    <t>305198229</t>
  </si>
  <si>
    <t>765</t>
  </si>
  <si>
    <t>Krytina skládaná</t>
  </si>
  <si>
    <t>185</t>
  </si>
  <si>
    <t>765191001</t>
  </si>
  <si>
    <t>Montáž pojistné hydroizolační fólie  kladené ve sklonu do 20° lepením (vodotěsné podstřeší) na bednění nebo tepelnou izolaci</t>
  </si>
  <si>
    <t>-996490728</t>
  </si>
  <si>
    <t>"v.č.D1.1-107"  ST1</t>
  </si>
  <si>
    <t>186</t>
  </si>
  <si>
    <t>283292520</t>
  </si>
  <si>
    <t>fólie podstřešní difúzní pro exteriér (reakce na oheň - třída F) 140 g/m2</t>
  </si>
  <si>
    <t>-1693881362</t>
  </si>
  <si>
    <t>ST1*1,1</t>
  </si>
  <si>
    <t>187</t>
  </si>
  <si>
    <t>765191031</t>
  </si>
  <si>
    <t>Montáž pojistné hydroizolační fólie lepení těsnících pásků pod kontralatě</t>
  </si>
  <si>
    <t>-1718786921</t>
  </si>
  <si>
    <t>8,9*95</t>
  </si>
  <si>
    <t>188</t>
  </si>
  <si>
    <t>283293040</t>
  </si>
  <si>
    <t>páska těsnící jednostranně lepící parotěsných folií 3x30 mm</t>
  </si>
  <si>
    <t>1720205595</t>
  </si>
  <si>
    <t>845,5*1,1</t>
  </si>
  <si>
    <t>189</t>
  </si>
  <si>
    <t>998765202</t>
  </si>
  <si>
    <t>Přesun hmot pro krytiny skládané stanovený procentní sazbou (%) z ceny vodorovná dopravní vzdálenost do 50 m v objektech výšky přes 6 do 12 m</t>
  </si>
  <si>
    <t>377642070</t>
  </si>
  <si>
    <t>766</t>
  </si>
  <si>
    <t>Konstrukce truhlářské-podrobný popis v.č.D1.1-130+131</t>
  </si>
  <si>
    <t>190</t>
  </si>
  <si>
    <t>76601předb</t>
  </si>
  <si>
    <t>Dřevěný obklad fasády deskami horizontální vč roštu (dod+mont)</t>
  </si>
  <si>
    <t>-2118417807</t>
  </si>
  <si>
    <t xml:space="preserve">"v.č.D1.1-108" </t>
  </si>
  <si>
    <t>"výměra dle projektanta" 290,0</t>
  </si>
  <si>
    <t>191</t>
  </si>
  <si>
    <t>76602předb</t>
  </si>
  <si>
    <t>Dřevěný obklad fasády deskami šikmý vč roštu (dod+mont)</t>
  </si>
  <si>
    <t>1501335398</t>
  </si>
  <si>
    <t>"výměra dle projektanta" 200,0</t>
  </si>
  <si>
    <t>192</t>
  </si>
  <si>
    <t>76610</t>
  </si>
  <si>
    <t>kmpl</t>
  </si>
  <si>
    <t>-346240425</t>
  </si>
  <si>
    <t>předbP01</t>
  </si>
  <si>
    <t>okno plast 2kř otevír a skláp 1250x750 mm, čiré izol trojskl 4-16-4-16-4 Ug=0,6W/(m2.K), pákové Al ovládání, odk.P01</t>
  </si>
  <si>
    <t>-1996992652</t>
  </si>
  <si>
    <t>194</t>
  </si>
  <si>
    <t>předbP02</t>
  </si>
  <si>
    <t>okno plast 2kř otevír a skláp 2000x750 mm, čiré izol trojskl 4-16-4-16-4 Ug=0,6W/(m2.K), pákové Al ovládání, odk.P02</t>
  </si>
  <si>
    <t>335191651</t>
  </si>
  <si>
    <t>195</t>
  </si>
  <si>
    <t>předbP03</t>
  </si>
  <si>
    <t>okno plast 2kř otevír a 1x skláp 1500x1250 mm, čiré izol trojskl 4-16-4-16-4 Ug=0,6W/(m2.K),vč kování, odk.P03</t>
  </si>
  <si>
    <t>-807161084</t>
  </si>
  <si>
    <t>196</t>
  </si>
  <si>
    <t>předbP04</t>
  </si>
  <si>
    <t>okno plast 1kř otevír a skláp 1000x1250 mm, čiré izol trojskl 4-16-4-16-4 Ug=0,6W/(m2.K),vč kování, odk.P04</t>
  </si>
  <si>
    <t>2045274728</t>
  </si>
  <si>
    <t>197</t>
  </si>
  <si>
    <t>předbP05</t>
  </si>
  <si>
    <t>okno plast 2kř otevír a skláp 2000x750 mm, čiré izol trojskl 4-16-4-16-4 Ug=0,6W/(m2.K),pákové AL ovládání, odk.P05</t>
  </si>
  <si>
    <t>-772089361</t>
  </si>
  <si>
    <t>198</t>
  </si>
  <si>
    <t>předbP06</t>
  </si>
  <si>
    <t xml:space="preserve">dveře plast 2kř 2000x2250 mm, Uw=1,0W/(m2K),vč kování a samozavírače, odk.P06 </t>
  </si>
  <si>
    <t>810888704</t>
  </si>
  <si>
    <t>199</t>
  </si>
  <si>
    <t>předbP07</t>
  </si>
  <si>
    <t>okno plast 3kř 3x otevír a 2x skláp 3000x750 mm, čiré izol trojskl 4-16-4-16-4 Ug=0,6W/(m2.K),pákové AL ovládání, odk.P07</t>
  </si>
  <si>
    <t>-1186273473</t>
  </si>
  <si>
    <t>předbP08</t>
  </si>
  <si>
    <t>okno plast 3kř 3x otevír a 2x skláp 3000x750 mm, čiré izol trojskl 4-16-4-16-4 Ug=0,6W/(m2.K),pákové AL ovládání, odk.P08</t>
  </si>
  <si>
    <t>-541165209</t>
  </si>
  <si>
    <t>201</t>
  </si>
  <si>
    <t>předbP09</t>
  </si>
  <si>
    <t>okno plast 2kř otevír a skláp 3000x750 mm, čiré izol trojskl 4-16-4-16-4 Ug=0,6W/(m2.K),pákové AL ovládání, odk.P09</t>
  </si>
  <si>
    <t>1930228447</t>
  </si>
  <si>
    <t>202</t>
  </si>
  <si>
    <t>předbP10</t>
  </si>
  <si>
    <t>okno plast 2kř otevír a skláp 2250x750 mm, čiré izol trojskl 4-16-4-16-4 Ug=0,6W/(m2.K),pákové AL ovládání, odk.P10</t>
  </si>
  <si>
    <t>-1265615088</t>
  </si>
  <si>
    <t>203</t>
  </si>
  <si>
    <t>předbP13</t>
  </si>
  <si>
    <t>dveře plast 1kř 1000x2250 mm, čiré bezp sklo 8(44.2), vč bezp polepů,kování a samozavírače, odk.P13</t>
  </si>
  <si>
    <t>-922857762</t>
  </si>
  <si>
    <t>204</t>
  </si>
  <si>
    <t>766123510</t>
  </si>
  <si>
    <t>Montáž dřevěných stěn celozasklených, výšky do 2,75 m</t>
  </si>
  <si>
    <t>-142983937</t>
  </si>
  <si>
    <t>"odk.T01"  5,3*2,5</t>
  </si>
  <si>
    <t>"odk.T02" 1,8*2,5*7</t>
  </si>
  <si>
    <t>"odk.T25" (4,15+4,35)*2,75</t>
  </si>
  <si>
    <t>205</t>
  </si>
  <si>
    <t>předbT01</t>
  </si>
  <si>
    <t>prosklená stěna s 1kř dveřmi 5300x2750 mm,bezp.sklo 8(44.2) vč panikového kování a bezp.polepů, odk.T01</t>
  </si>
  <si>
    <t>384436083</t>
  </si>
  <si>
    <t>206</t>
  </si>
  <si>
    <t>předbT02</t>
  </si>
  <si>
    <t>prosklená stěna s 1kř dveřmi 1500x2750 mm,bezp.sklo 8(44.2) vč panikového kování a bezp.polepů, odk.T02</t>
  </si>
  <si>
    <t>-474069576</t>
  </si>
  <si>
    <t>207</t>
  </si>
  <si>
    <t>předbT25a</t>
  </si>
  <si>
    <t>rohová prosklená stěna 4150+4350x2750 mm,s posuvnými dveřmi zaskl bezp.sklo 8(44.2), odk.T25a</t>
  </si>
  <si>
    <t>797598671</t>
  </si>
  <si>
    <t>208</t>
  </si>
  <si>
    <t>76661předb</t>
  </si>
  <si>
    <t>Montáž dveřních křídel dřevěných nebo plastových otevíravých do dřevěné rámové zárubně povrchově upravených jednokřídlových, šířky přes 800 mm</t>
  </si>
  <si>
    <t>-1921170848</t>
  </si>
  <si>
    <t>"odk.T09+T10+T12+T13+T18"</t>
  </si>
  <si>
    <t>2+1+1+1+1</t>
  </si>
  <si>
    <t>209</t>
  </si>
  <si>
    <t>611629360</t>
  </si>
  <si>
    <t>dveře vnitřní hladké laminované světlý dub plné 1křídlé 90x197 cm</t>
  </si>
  <si>
    <t>875537110</t>
  </si>
  <si>
    <t>"odk.T09+T12+T13+T18"  2+1+1+1</t>
  </si>
  <si>
    <t>210</t>
  </si>
  <si>
    <t>611629340</t>
  </si>
  <si>
    <t>dveře vnitřní hladké laminované světlý dub plné 1křídlé 80x197 cm</t>
  </si>
  <si>
    <t>733119063</t>
  </si>
  <si>
    <t>"odk.T10" 1</t>
  </si>
  <si>
    <t>211</t>
  </si>
  <si>
    <t>766621011</t>
  </si>
  <si>
    <t>Montáž oken dřevěných včetně montáže rámu na polyuretanovou pěnu plochy přes 1 m2 pevných do zdiva, výšky do 1,5 m</t>
  </si>
  <si>
    <t>-1150660729</t>
  </si>
  <si>
    <t>"odk.T23+T24"  6+6</t>
  </si>
  <si>
    <t>212</t>
  </si>
  <si>
    <t>předbT23</t>
  </si>
  <si>
    <t>okno 2250x750 mm zasklené bezp.sklem 8(44.2) čiré, odk.T23</t>
  </si>
  <si>
    <t>1128158505</t>
  </si>
  <si>
    <t>213</t>
  </si>
  <si>
    <t>předbT24</t>
  </si>
  <si>
    <t>okno EW 30 DP3 2250x750 mm zasklené bezp.sklem 8(44.2) čiré, odk.T24</t>
  </si>
  <si>
    <t>-2039308599</t>
  </si>
  <si>
    <t>214</t>
  </si>
  <si>
    <t>76663předb</t>
  </si>
  <si>
    <t>Montáž dveřních křídel dřevěných nebo plastových otevíravých do dřevěné rámové zárubně protipožárních jednokřídlových, šířky přes 800 mm</t>
  </si>
  <si>
    <t>-1007568269</t>
  </si>
  <si>
    <t>"odk.T03+T04+T05+T06+T11"  2+7+5+5+1</t>
  </si>
  <si>
    <t>215</t>
  </si>
  <si>
    <t>611656100</t>
  </si>
  <si>
    <t>dveře vnitřní požárně odolné, CPL fólie,odolnost EW 30 DP3, 1křídlové 80 x 197 cm, odk.T05+T06</t>
  </si>
  <si>
    <t>-271138905</t>
  </si>
  <si>
    <t>"odk.T05+T06"  5+5</t>
  </si>
  <si>
    <t>216</t>
  </si>
  <si>
    <t>611656101</t>
  </si>
  <si>
    <t>dveře vnitřní požárně odolné, CPL fólie,odolnost EW 30 DP3,1kř 80 x 197 cm, vč panik kování, odk.T03+T04</t>
  </si>
  <si>
    <t>1976701107</t>
  </si>
  <si>
    <t>"odk.T03+T04"  2+7</t>
  </si>
  <si>
    <t>217</t>
  </si>
  <si>
    <t>611656110</t>
  </si>
  <si>
    <t>dveře vnitřní požárně odolné, CPL fólie,odolnost EI (EW) 30 D3, 1křídlové 90 x 197 cm, odk.T11</t>
  </si>
  <si>
    <t>825880600</t>
  </si>
  <si>
    <t>"odk.T11"  1</t>
  </si>
  <si>
    <t>218</t>
  </si>
  <si>
    <t>766660171</t>
  </si>
  <si>
    <t>Montáž dveřních křídel dřevěných nebo plastových otevíravých do obložkové zárubně povrchově upravených jednokřídlových, šířky do 800 mm</t>
  </si>
  <si>
    <t>-2048527188</t>
  </si>
  <si>
    <t>"odk.T14+T15+T19+T21" 1+1+2+3</t>
  </si>
  <si>
    <t>"odk.T16+T17"  5+6</t>
  </si>
  <si>
    <t>219</t>
  </si>
  <si>
    <t>611629341</t>
  </si>
  <si>
    <t>dveře vnitřní hladké CPL laminát dub plné 1kř 80x197 cm,odk.T14+T15+T19+T21</t>
  </si>
  <si>
    <t>-1082077152</t>
  </si>
  <si>
    <t>220</t>
  </si>
  <si>
    <t>611629320</t>
  </si>
  <si>
    <t>dveře vnitřní hladké laminované světlý dub plné 1křídlé 70x197 cm,odk.T16+T17</t>
  </si>
  <si>
    <t>-150642929</t>
  </si>
  <si>
    <t>221</t>
  </si>
  <si>
    <t>766660181</t>
  </si>
  <si>
    <t>Montáž dveřních křídel dřevěných nebo plastových otevíravých do obložkové zárubně protipožárních jednokřídlových, šířky do 800 mm</t>
  </si>
  <si>
    <t>1872726367</t>
  </si>
  <si>
    <t>"odk.T22"  3</t>
  </si>
  <si>
    <t>222</t>
  </si>
  <si>
    <t>61165610</t>
  </si>
  <si>
    <t>dveře vnitřní požárně odolné CPL fólie EI (EW) 30 D3 1křídlové 800x1970mm, odk.T22</t>
  </si>
  <si>
    <t>428343144</t>
  </si>
  <si>
    <t>223</t>
  </si>
  <si>
    <t>766660312</t>
  </si>
  <si>
    <t>Montáž dveřních křídel dřevěných nebo plastových posuvných dveří do pouzdra zděné příčky s jednou kapsou jednokřídlových, průchozí šířky přes 800 do 1200 mm</t>
  </si>
  <si>
    <t>1845759816</t>
  </si>
  <si>
    <t>224</t>
  </si>
  <si>
    <t>předbT07</t>
  </si>
  <si>
    <t>dveře dýhované posuvné na stěnu 1000x2500 mm vč pojezdu, odk.T07+T08</t>
  </si>
  <si>
    <t>-727421841</t>
  </si>
  <si>
    <t>225</t>
  </si>
  <si>
    <t>766664931</t>
  </si>
  <si>
    <t>Oprava dveřních křídel dřevěných dokování dveřních křídel samozavírač dveří na zárubeň dřevěnou</t>
  </si>
  <si>
    <t>-52850783</t>
  </si>
  <si>
    <t>"odk.T03+T04+T05+T06+T11"</t>
  </si>
  <si>
    <t>2+3+3+2+1</t>
  </si>
  <si>
    <t>226</t>
  </si>
  <si>
    <t>54917265</t>
  </si>
  <si>
    <t>samozavírač dveří hydraulický K214 č.14 zlatá bronz</t>
  </si>
  <si>
    <t>1047946075</t>
  </si>
  <si>
    <t>227</t>
  </si>
  <si>
    <t>766660729</t>
  </si>
  <si>
    <t>Montáž dveřních doplňků dveřního kování interiérového štítku s klikou</t>
  </si>
  <si>
    <t>-1158723550</t>
  </si>
  <si>
    <t xml:space="preserve">"odk.T03-T22"  </t>
  </si>
  <si>
    <t>2+7+5+5+2+3+2+1+1+1+1+1+2+5+6+1+2+1+3+3</t>
  </si>
  <si>
    <t>228</t>
  </si>
  <si>
    <t>předb04</t>
  </si>
  <si>
    <t>kování dveřní chrom dle specifikace v PD</t>
  </si>
  <si>
    <t>sada</t>
  </si>
  <si>
    <t>729727141</t>
  </si>
  <si>
    <t>229</t>
  </si>
  <si>
    <t>766681před</t>
  </si>
  <si>
    <t>Montáž zárubní dřevěných, plastových nebo z lamina rámových, pro dveře dvoukřídlové, rozměru 1450 x 1970 mm</t>
  </si>
  <si>
    <t>1896808540</t>
  </si>
  <si>
    <t>"odk.T20"  1</t>
  </si>
  <si>
    <t>230</t>
  </si>
  <si>
    <t>předbT20</t>
  </si>
  <si>
    <t>rámová zárubeň 1000x2500 mm s horním nadsvětlíkem sklo jednoduché čiré</t>
  </si>
  <si>
    <t>-1331714516</t>
  </si>
  <si>
    <t>231</t>
  </si>
  <si>
    <t>766682111</t>
  </si>
  <si>
    <t>Montáž zárubní dřevěných, plastových nebo z lamina obložkových, pro dveře jednokřídlové, tloušťky stěny do 170 mm</t>
  </si>
  <si>
    <t>-791728859</t>
  </si>
  <si>
    <t>232</t>
  </si>
  <si>
    <t>61182262</t>
  </si>
  <si>
    <t>zárubeň obložková pro dveře 1křídlé 600,700,800,900x1970mm tl 60-170mm fólie dub,buk a bílá</t>
  </si>
  <si>
    <t>-1483332506</t>
  </si>
  <si>
    <t>233</t>
  </si>
  <si>
    <t>766682211</t>
  </si>
  <si>
    <t>Montáž zárubní dřevěných, plastových nebo z lamina obložkových protipožárních, pro dveře jednokřídlové, tloušťky stěny do 170 mm</t>
  </si>
  <si>
    <t>1343695109</t>
  </si>
  <si>
    <t>"odk.T22"  3,000</t>
  </si>
  <si>
    <t>234</t>
  </si>
  <si>
    <t>61182259</t>
  </si>
  <si>
    <t>zárubeň protipožární pro dveře 1křídlé 600,700,800,900x1970mm tl 60-170mm dub,buk</t>
  </si>
  <si>
    <t>1840684748</t>
  </si>
  <si>
    <t>"odk.T22" 3,000</t>
  </si>
  <si>
    <t>235</t>
  </si>
  <si>
    <t>766683předb</t>
  </si>
  <si>
    <t>Montáž zárubní dřevěných, plastových nebo z lamina rámových, pro dveře jednokřídlové, šířky přes 900 mm</t>
  </si>
  <si>
    <t>361118449</t>
  </si>
  <si>
    <t>2+7+5+5+1</t>
  </si>
  <si>
    <t>236</t>
  </si>
  <si>
    <t>předbT05</t>
  </si>
  <si>
    <t>rámová zárubeň protipožární 900x2500 mm s horním nadsvětlíkem sklo jednoduché čiré, odk.T05+T06</t>
  </si>
  <si>
    <t>1110426010</t>
  </si>
  <si>
    <t>237</t>
  </si>
  <si>
    <t>předbT11</t>
  </si>
  <si>
    <t>rámová zárubeň 1000x2500 mm protipožární s horním nadsvětlíkem sklo jednoduché čiré, odk.T11</t>
  </si>
  <si>
    <t>-1070661726</t>
  </si>
  <si>
    <t>238</t>
  </si>
  <si>
    <t>předbT03</t>
  </si>
  <si>
    <t>rámová zárubeň protipožární1500x2500 mm s horním a bočním nadsvětlíkem sklo bezpečnostní 8(44.2) čiré, bezp polepy, odk.T03+T04</t>
  </si>
  <si>
    <t>-1306193079</t>
  </si>
  <si>
    <t>239</t>
  </si>
  <si>
    <t>76668předb</t>
  </si>
  <si>
    <t>-599007454</t>
  </si>
  <si>
    <t>"odk.T12+T13+T18"  1+1+1</t>
  </si>
  <si>
    <t>"odk.T09+T10"  2+1</t>
  </si>
  <si>
    <t>předbT12</t>
  </si>
  <si>
    <t>rámová zárubeň 1000x2500 mm s horním nadsvětlíkem sklo jednoduché čiré,odk.T12+T13+T18</t>
  </si>
  <si>
    <t>820954071</t>
  </si>
  <si>
    <t>241</t>
  </si>
  <si>
    <t>předbT09</t>
  </si>
  <si>
    <t>rámová zárubeň 1000x2500 mm s horním a bočním nadsvětlíkem sklo jednoduché čiré, odk.T09</t>
  </si>
  <si>
    <t>2075160002</t>
  </si>
  <si>
    <t>242</t>
  </si>
  <si>
    <t>předbT10</t>
  </si>
  <si>
    <t>rámová zárubeň 1500x2500 mm s horním a bočním nadsvětlíkem sklo jednoduché čiré,odk.T10</t>
  </si>
  <si>
    <t>-1908322565</t>
  </si>
  <si>
    <t>243</t>
  </si>
  <si>
    <t>766694110</t>
  </si>
  <si>
    <t>Montáž ostatních truhlářských konstrukcí parapetních desek dřevěných nebo plastových šířky do 300 mm, délky Montáž parapetních desek dřevěných nebo plastových šířky do 30 cm</t>
  </si>
  <si>
    <t>639363467</t>
  </si>
  <si>
    <t>"odk.P12"</t>
  </si>
  <si>
    <t>16,55+11,0+9,15+7,3+3,0*3+2,25+2,0*2+1,5*5+1,0</t>
  </si>
  <si>
    <t>244</t>
  </si>
  <si>
    <t>607941020</t>
  </si>
  <si>
    <t>deska parapetní dřevotřísková vnitřní 0,26 x 1 m</t>
  </si>
  <si>
    <t>1103613509</t>
  </si>
  <si>
    <t>245</t>
  </si>
  <si>
    <t>607941210</t>
  </si>
  <si>
    <t>koncovka PVC k parapetním dřevotřískovým deskám 600 mm</t>
  </si>
  <si>
    <t>-227920680</t>
  </si>
  <si>
    <t>246</t>
  </si>
  <si>
    <t>7668102AP</t>
  </si>
  <si>
    <t>Kuchyňská linka dl.1500 mm, odk.T25b (dod+mont)</t>
  </si>
  <si>
    <t>soubor1</t>
  </si>
  <si>
    <t>-241397380</t>
  </si>
  <si>
    <t>"dodávku spodních a horních skříněk,</t>
  </si>
  <si>
    <t>"pracovní desku s nerez dřezem a pákovou baterií</t>
  </si>
  <si>
    <t>"montáž kuchyně vč dřezu"</t>
  </si>
  <si>
    <t>247</t>
  </si>
  <si>
    <t>77682předb</t>
  </si>
  <si>
    <t>Vestavěná skříň 3250x60x14250 mm, dělená na korpusy, odk.T26 /dod+mont)</t>
  </si>
  <si>
    <t>1239020342</t>
  </si>
  <si>
    <t>248</t>
  </si>
  <si>
    <t>77683předb</t>
  </si>
  <si>
    <t>Vestavěná skříň 3250x60x2400 mm, dělená na korpusy, odk.T27 /dod+mont)</t>
  </si>
  <si>
    <t>-335735293</t>
  </si>
  <si>
    <t>249</t>
  </si>
  <si>
    <t>77684předb</t>
  </si>
  <si>
    <t>Vestavěná skříň 3250x60x3600 mm, dělená na korpusy, odk.T28 /dod+mont)</t>
  </si>
  <si>
    <t>1228319685</t>
  </si>
  <si>
    <t>250</t>
  </si>
  <si>
    <t>77685předb</t>
  </si>
  <si>
    <t>Vestavěná skříň 3250x60x4800 mm, dělená na korpusy, odk.T29 /dod+mont)</t>
  </si>
  <si>
    <t>-1150741393</t>
  </si>
  <si>
    <t>251</t>
  </si>
  <si>
    <t>998766202</t>
  </si>
  <si>
    <t>Přesun hmot pro konstrukce truhlářské stanovený procentní sazbou (%) z ceny vodorovná dopravní vzdálenost do 50 m v objektech výšky přes 6 do 12 m</t>
  </si>
  <si>
    <t>175017984</t>
  </si>
  <si>
    <t>767</t>
  </si>
  <si>
    <t>Konstrukce zámečnické-podrobný popis v.č.D1.1-129+133</t>
  </si>
  <si>
    <t>252</t>
  </si>
  <si>
    <t>767010</t>
  </si>
  <si>
    <t>Kč</t>
  </si>
  <si>
    <t>-1875942491</t>
  </si>
  <si>
    <t>253</t>
  </si>
  <si>
    <t>předbAL01</t>
  </si>
  <si>
    <t>dveře AL 2kř prosklené 4400x2500 mm s bočním a horním prosklením, vč kování a bezp.polepů, odk.AL01</t>
  </si>
  <si>
    <t>1101688863</t>
  </si>
  <si>
    <t>254</t>
  </si>
  <si>
    <t>předbAL02</t>
  </si>
  <si>
    <t>dveře AL 2kř prosklené 7000x3000 mm s bočním a horním prosklením, vč kování a bezp.polepů, odk.AL02</t>
  </si>
  <si>
    <t>1797371071</t>
  </si>
  <si>
    <t>255</t>
  </si>
  <si>
    <t>předbAL03</t>
  </si>
  <si>
    <t>dveře AL 2kř prosklené 7000+3000 mm s bočním a horním prosklením, vč kování a bezp.polepů, odk.AL03</t>
  </si>
  <si>
    <t>-415588466</t>
  </si>
  <si>
    <t>256</t>
  </si>
  <si>
    <t>předbAL04</t>
  </si>
  <si>
    <t>dveře AL 2kř prosklené 3000x2500 mm s bočním a horním prosklením, vč kování a bezp.polepů, odk.AL04</t>
  </si>
  <si>
    <t>1453872731</t>
  </si>
  <si>
    <t>257</t>
  </si>
  <si>
    <t>předbAL05</t>
  </si>
  <si>
    <t>dveře AL 2kř prosklené 1500x2500 mm s horním prosklením, vč kování a bezp.polepů, odk.AL05</t>
  </si>
  <si>
    <t>2086333956</t>
  </si>
  <si>
    <t>258</t>
  </si>
  <si>
    <t>767220410</t>
  </si>
  <si>
    <t>Montáž schodišťového zábradlí z profilové oceli do zdiva, hmotnosti 1 m zábradlí do 20 kg</t>
  </si>
  <si>
    <t>-601343258</t>
  </si>
  <si>
    <t>8,4*2</t>
  </si>
  <si>
    <t>259</t>
  </si>
  <si>
    <t>předbZ04</t>
  </si>
  <si>
    <t>ocel schod madlo atyp vč povrch úpravy</t>
  </si>
  <si>
    <t>-1311537428</t>
  </si>
  <si>
    <t>260</t>
  </si>
  <si>
    <t>767316311</t>
  </si>
  <si>
    <t>Montáž světlíků bodových přes 1 do 1,5 m2</t>
  </si>
  <si>
    <t>-213825266</t>
  </si>
  <si>
    <t>261</t>
  </si>
  <si>
    <t>předbP11</t>
  </si>
  <si>
    <t>světlík  1000x1500 mm s plochým zasklením neotvíravý, odk.P11</t>
  </si>
  <si>
    <t>-717604642</t>
  </si>
  <si>
    <t>262</t>
  </si>
  <si>
    <t>767330112</t>
  </si>
  <si>
    <t>Montáž tubusových světlovodů kopule s lemováním plochá střecha</t>
  </si>
  <si>
    <t>973360128</t>
  </si>
  <si>
    <t>263</t>
  </si>
  <si>
    <t>55381004</t>
  </si>
  <si>
    <t>světlovod tubusový základní sada bez světlovodného tubusu D 550mm</t>
  </si>
  <si>
    <t>-2103463859</t>
  </si>
  <si>
    <t>264</t>
  </si>
  <si>
    <t>767330123</t>
  </si>
  <si>
    <t>Montáž tubusových světlovodů tubus, průměru od 350 do 550 mm</t>
  </si>
  <si>
    <t>-328594051</t>
  </si>
  <si>
    <t>"odk.Z06" 1,0*4</t>
  </si>
  <si>
    <t>553811120</t>
  </si>
  <si>
    <t>světlovodný tubus průměr 550 mm</t>
  </si>
  <si>
    <t>1882864233</t>
  </si>
  <si>
    <t>266</t>
  </si>
  <si>
    <t>767531111</t>
  </si>
  <si>
    <t>Montáž vstupních čistících zón z rohoží kovových nebo plastových</t>
  </si>
  <si>
    <t>-1523683343</t>
  </si>
  <si>
    <t>"v.č.D1.1-110"</t>
  </si>
  <si>
    <t>"ozn.SK04 výměra dle projektanta"  30,0</t>
  </si>
  <si>
    <t>267</t>
  </si>
  <si>
    <t>697520040</t>
  </si>
  <si>
    <t>rohož vstupní provedení hliník standard 17 mm</t>
  </si>
  <si>
    <t>1792328712</t>
  </si>
  <si>
    <t>268</t>
  </si>
  <si>
    <t>767662210</t>
  </si>
  <si>
    <t>Montáž mříží otvíravých</t>
  </si>
  <si>
    <t>2096432519</t>
  </si>
  <si>
    <t>"odk.Z02" 2,7*2,25</t>
  </si>
  <si>
    <t>"odk.Z03" 3,0*2,25</t>
  </si>
  <si>
    <t>269</t>
  </si>
  <si>
    <t>předbZ02</t>
  </si>
  <si>
    <t>el rolovací mříž 2700x2250 mm, vč vodících lišt a horního navíjecího bubnu a příslušenství,napojeno na klíčový spínač, odk.Z02</t>
  </si>
  <si>
    <t>-1936717715</t>
  </si>
  <si>
    <t>270</t>
  </si>
  <si>
    <t>předbZ03</t>
  </si>
  <si>
    <t>el rolovací mříž 3000x2250 mm, vč vodících lišt a horního navíjecího bubnu a příslušenství a povrch úpravy,napojeno na klíčový spínač, odk.Z03</t>
  </si>
  <si>
    <t>453487087</t>
  </si>
  <si>
    <t>271</t>
  </si>
  <si>
    <t>767812614</t>
  </si>
  <si>
    <t>Montáž markýz fasádních přes 3500 do 5000 mm</t>
  </si>
  <si>
    <t>311075283</t>
  </si>
  <si>
    <t>272</t>
  </si>
  <si>
    <t>předbZ07</t>
  </si>
  <si>
    <t>textilní sklopná markýza dl 7000 mm, výsuv 1500 mm, el.ovládání, vč příslušenství</t>
  </si>
  <si>
    <t>-783180814</t>
  </si>
  <si>
    <t>273</t>
  </si>
  <si>
    <t>767833100</t>
  </si>
  <si>
    <t>Montáž žebříků do zdiva s bočnicemi z profilové oceli, z trubek nebo tenkostěnných profilů</t>
  </si>
  <si>
    <t>84972353</t>
  </si>
  <si>
    <t>"odk.Z01"  7,7</t>
  </si>
  <si>
    <t>274</t>
  </si>
  <si>
    <t>předbZ01</t>
  </si>
  <si>
    <t>ocel žebřík s ochranným košem vč povrch úpravy dl.7700 mm š.450mm, odk.Z01</t>
  </si>
  <si>
    <t>-2142403936</t>
  </si>
  <si>
    <t>275</t>
  </si>
  <si>
    <t>767995114</t>
  </si>
  <si>
    <t>Montáž ostatních atypických zámečnických konstrukcí hmotnosti přes 20 do 50 kg</t>
  </si>
  <si>
    <t>kg</t>
  </si>
  <si>
    <t>-669182665</t>
  </si>
  <si>
    <t>"odk.Z10"  40,0*20</t>
  </si>
  <si>
    <t>276</t>
  </si>
  <si>
    <t>předbZ10</t>
  </si>
  <si>
    <t>ocelový sloupek dl 750mm vč ploten a povrch úpravy</t>
  </si>
  <si>
    <t>-215530188</t>
  </si>
  <si>
    <t>277</t>
  </si>
  <si>
    <t>767995115</t>
  </si>
  <si>
    <t>Montáž ostatních atypických zámečnických konstrukcí hmotnosti přes 50 do 100 kg</t>
  </si>
  <si>
    <t>1653881596</t>
  </si>
  <si>
    <t>"odk.Z05"  60,0*22</t>
  </si>
  <si>
    <t>278</t>
  </si>
  <si>
    <t>předbZ05</t>
  </si>
  <si>
    <t>ocelová kce pergol vč kotev do zdiva,chem.kotev a povrch úpravy, odk.Z05</t>
  </si>
  <si>
    <t>-141644742</t>
  </si>
  <si>
    <t>279</t>
  </si>
  <si>
    <t>767995116</t>
  </si>
  <si>
    <t>Montáž ostatních atypických zámečnických konstrukcí hmotnosti přes 100 do 250 kg</t>
  </si>
  <si>
    <t>1259395592</t>
  </si>
  <si>
    <t>"odk.Z08+Z09" 150*10+130*2</t>
  </si>
  <si>
    <t>280</t>
  </si>
  <si>
    <t>předbZ08</t>
  </si>
  <si>
    <t>ocelový sloupek dl 3050mm vč ploten a povrch úpravy, odk.Z08</t>
  </si>
  <si>
    <t>454851804</t>
  </si>
  <si>
    <t>281</t>
  </si>
  <si>
    <t>předbZ09</t>
  </si>
  <si>
    <t>ocelový sloupek dl 2550mm vč ploten a povrch úpravy, odk.Z09</t>
  </si>
  <si>
    <t>-2047071857</t>
  </si>
  <si>
    <t>282</t>
  </si>
  <si>
    <t>998767202</t>
  </si>
  <si>
    <t>Přesun hmot pro zámečnické konstrukce stanovený procentní sazbou (%) z ceny vodorovná dopravní vzdálenost do 50 m v objektech výšky přes 6 do 12 m</t>
  </si>
  <si>
    <t>2067556565</t>
  </si>
  <si>
    <t>771</t>
  </si>
  <si>
    <t>Podlahy z dlaždic</t>
  </si>
  <si>
    <t>283</t>
  </si>
  <si>
    <t>771574131</t>
  </si>
  <si>
    <t>Montáž podlah z dlaždic keramických lepených flexibilním lepidlem režných nebo glazovaných protiskluzných nebo reliefovaných do 50 ks/ m2</t>
  </si>
  <si>
    <t>-1747701095</t>
  </si>
  <si>
    <t>"1.NP v.č.D1.1-110"</t>
  </si>
  <si>
    <t>"ozn.SK02"  150,0</t>
  </si>
  <si>
    <t>"ozn.SK03" 100,0</t>
  </si>
  <si>
    <t>"2.NP v.č.D1.1-111"</t>
  </si>
  <si>
    <t>"ozn.SK06" 15,0</t>
  </si>
  <si>
    <t>284</t>
  </si>
  <si>
    <t>597611180</t>
  </si>
  <si>
    <t>dlaždice keramické - koupelny  (barevné) 20 x 20 x 0,8 cm I. j.</t>
  </si>
  <si>
    <t>-1608182317</t>
  </si>
  <si>
    <t>SK03*1,1</t>
  </si>
  <si>
    <t>285</t>
  </si>
  <si>
    <t>597611170</t>
  </si>
  <si>
    <t>dlaždice keramické (barevné) 15 x15 x 0,8 cm I. j.</t>
  </si>
  <si>
    <t>343038094</t>
  </si>
  <si>
    <t>(SK02+SK06)*1,01</t>
  </si>
  <si>
    <t>286</t>
  </si>
  <si>
    <t>771591111</t>
  </si>
  <si>
    <t>Podlahy - ostatní práce penetrace podkladu</t>
  </si>
  <si>
    <t>-132371487</t>
  </si>
  <si>
    <t>287</t>
  </si>
  <si>
    <t>998771202</t>
  </si>
  <si>
    <t>Přesun hmot pro podlahy z dlaždic stanovený procentní sazbou (%) z ceny vodorovná dopravní vzdálenost do 50 m v objektech výšky přes 6 do 12 m</t>
  </si>
  <si>
    <t>747703216</t>
  </si>
  <si>
    <t>776</t>
  </si>
  <si>
    <t>Podlahy povlakové</t>
  </si>
  <si>
    <t>288</t>
  </si>
  <si>
    <t>776121111</t>
  </si>
  <si>
    <t>Příprava podkladu penetrace vodou ředitelná na savý podklad (válečkováním) ředěná v poměru 1:3 podlah</t>
  </si>
  <si>
    <t>1996228470</t>
  </si>
  <si>
    <t>PVC+PVC3</t>
  </si>
  <si>
    <t>289</t>
  </si>
  <si>
    <t>776121211</t>
  </si>
  <si>
    <t>Příprava podkladu penetrace vodou ředitelná na savý podklad (válečkováním) ředěná v poměru 1:3 schodišť stupnic, šířky do 300 mm</t>
  </si>
  <si>
    <t>1780553672</t>
  </si>
  <si>
    <t>290</t>
  </si>
  <si>
    <t>776121221</t>
  </si>
  <si>
    <t>Příprava podkladu penetrace vodou ředitelná na savý podklad (válečkováním) ředěná v poměru 1:3 schodišť podstupnic, výšky do 200 mm</t>
  </si>
  <si>
    <t>-1986725960</t>
  </si>
  <si>
    <t>291</t>
  </si>
  <si>
    <t>776141111</t>
  </si>
  <si>
    <t>Příprava podkladu vyrovnání samonivelační stěrkou podlah min.pevnosti 20 MPa, tloušťky do 3 mm</t>
  </si>
  <si>
    <t>-1986468967</t>
  </si>
  <si>
    <t>"v.č.110+111+114"</t>
  </si>
  <si>
    <t>"pohledy a soklíky" PVC+PVC3</t>
  </si>
  <si>
    <t>292</t>
  </si>
  <si>
    <t>776251111</t>
  </si>
  <si>
    <t>Montáž podlahovin z přírodního linolea (marmolea) lepením standardním lepidlem z pásů standardních</t>
  </si>
  <si>
    <t>1429864117</t>
  </si>
  <si>
    <t>"ozn.SK01"  1300,0</t>
  </si>
  <si>
    <t>"ozn.SK05"  130,0</t>
  </si>
  <si>
    <t>293</t>
  </si>
  <si>
    <t>284110690</t>
  </si>
  <si>
    <t xml:space="preserve">linoleum přírodní tl. 2,50 mm, </t>
  </si>
  <si>
    <t>-579169442</t>
  </si>
  <si>
    <t>PVC*1,1</t>
  </si>
  <si>
    <t>294</t>
  </si>
  <si>
    <t>776351111</t>
  </si>
  <si>
    <t>Montáž  podlahovin z přírodního linolea (marmolea) na schodišťové stupně stupnic rovných, šířky do 300 mm</t>
  </si>
  <si>
    <t>169416481</t>
  </si>
  <si>
    <t>1,5*12*2+1,5</t>
  </si>
  <si>
    <t>295</t>
  </si>
  <si>
    <t>776351121</t>
  </si>
  <si>
    <t>Montáž  podlahovin z přírodního linolea (marmolea) na schodišťové stupně podstupnic, výšky do 200 mm</t>
  </si>
  <si>
    <t>1904488039</t>
  </si>
  <si>
    <t>296</t>
  </si>
  <si>
    <t>-495923682</t>
  </si>
  <si>
    <t>PVC2*(0,3+0,17)+1,5*0,9</t>
  </si>
  <si>
    <t>297</t>
  </si>
  <si>
    <t>776551111</t>
  </si>
  <si>
    <t>1408203832</t>
  </si>
  <si>
    <t>"m.č.102" ((5,85+4,85)*2-1,5*2)*0,1</t>
  </si>
  <si>
    <t>"m.č.103" ((10,55+4,7)*2-(1,5*3+3,0))*0,1</t>
  </si>
  <si>
    <t>"m.č.104" (27,35*2+2,2-(1,5*6+1,0+0,9+5,3))*0,1</t>
  </si>
  <si>
    <t>"m.č.105" (16,95*2+2,2-(1,5*8+2,0+0,8+0,9))*0,1</t>
  </si>
  <si>
    <t>"m.č.106" ((5,35+3,2)*2-2,0)*0,1</t>
  </si>
  <si>
    <t>"m.č.107" ((5,35+3,45)*2-1,5)*0,1</t>
  </si>
  <si>
    <t>"m.č.108" ((5,35+3,2)*2-1,5)*0,1</t>
  </si>
  <si>
    <t>"m.č.109" ((5,35+5,0)*2-1,5)*0,1</t>
  </si>
  <si>
    <t>"m.č.110" ((5,35+1,5)*2-0,8)*0,1</t>
  </si>
  <si>
    <t>"m.č.111" ((7,7+1,5)*2-(0,9+1,9))*0,1</t>
  </si>
  <si>
    <t>"m.č.112" ((6,075+3,0)*2-(1,5*3+0,8))*0,1</t>
  </si>
  <si>
    <t>"m.č.113" ((14,25+8,0)*2-(0,8+1,0+1,5+7,0))*0,1</t>
  </si>
  <si>
    <t>"m.č.114" ((4,5+3,0)*2-1,0)*0,1</t>
  </si>
  <si>
    <t>"m.č.117" ((6,075+3,0)*2-(1,5*3+0,8))*0,1</t>
  </si>
  <si>
    <t>"m.č.118" ((14,25+8,0)*2-(0,8+1,0+1,5+7,0))*0,1</t>
  </si>
  <si>
    <t>"m.č.119" ((4,5+3,0)*2-1,0)*0,1</t>
  </si>
  <si>
    <t>"m.č.120" ((6,275+3,0)*2-(1,5*3+0,8))*0,1</t>
  </si>
  <si>
    <t>"m.č.121" ((14,25+8,0)*2-(0,8+1,0+1,5+7,0))*0,1</t>
  </si>
  <si>
    <t>"m.č.122" ((4,5+3,0)*2-1,0)*0,1</t>
  </si>
  <si>
    <t>"m.č.126" ((6,075+3,0)*2-(1,5*3+0,8))*0,1</t>
  </si>
  <si>
    <t>"m.č.127" ((14,25+8,0)*2-(0,8+1,0+1,5+7,0))*0,1</t>
  </si>
  <si>
    <t>"m.č.128" ((4,5+3,0)*2-1,0)*0,1</t>
  </si>
  <si>
    <t>"m.č.131" ((6,075+3,0)*2-(1,5*3+0,8))*0,1</t>
  </si>
  <si>
    <t>"m.č.132" ((14,25+8,0)*2-(0,8+1,0+1,5+7,0))*0,1</t>
  </si>
  <si>
    <t>"m.č.133" ((4,5+3,0)*2-1,0)*0,1</t>
  </si>
  <si>
    <t xml:space="preserve">"m.č.145" </t>
  </si>
  <si>
    <t>((14,5+9,35)*2-(0,8+3,0+2,7+0,8+2,65+1,5*2))*0,1</t>
  </si>
  <si>
    <t>"m.č.146" (2,135*2+1,5-0,8)*0,1</t>
  </si>
  <si>
    <t>"v.č.D1.1-103"</t>
  </si>
  <si>
    <t>(9,35+9,5+4,15+3,0+1,5+4,5+3,45+6,5+7,15+1,5)*0,1</t>
  </si>
  <si>
    <t>-(4,35+0,8*4+1,5)*0,1</t>
  </si>
  <si>
    <t>"m.č.202" ((7,15+4,2)*2-(4,35+4,15))*0,1</t>
  </si>
  <si>
    <t>"m.č.203" ((4,5+4,0)*2-(1,5+1,7))*0,1</t>
  </si>
  <si>
    <t>"m.č.206" ((3,65+2,45)*2-(0,8+0,7))*0,1</t>
  </si>
  <si>
    <t>"m.č.208" ((3,5+3,55)*2-0,8)*0,1</t>
  </si>
  <si>
    <t>"m.č.209" ((3,3+1,85)*2-0,8)*0,1</t>
  </si>
  <si>
    <t>"m.č.210" ((4,5+3,55)*2-0,7)*0,1</t>
  </si>
  <si>
    <t>298</t>
  </si>
  <si>
    <t>-1253598911</t>
  </si>
  <si>
    <t>PVC3*1,1</t>
  </si>
  <si>
    <t>299</t>
  </si>
  <si>
    <t>998776202</t>
  </si>
  <si>
    <t>Přesun hmot pro podlahy povlakové stanovený procentní sazbou (%) z ceny vodorovná dopravní vzdálenost do 50 m v objektech výšky přes 6 do 12 m</t>
  </si>
  <si>
    <t>-203736197</t>
  </si>
  <si>
    <t>781</t>
  </si>
  <si>
    <t>Dokončovací práce - obklady</t>
  </si>
  <si>
    <t>300</t>
  </si>
  <si>
    <t>781474115</t>
  </si>
  <si>
    <t>Montáž obkladů vnitřních stěn z dlaždic keramických lepených flexibilním lepidlem režných nebo glazovaných hladkých přes 22 do 25 ks/m2</t>
  </si>
  <si>
    <t>-632717302</t>
  </si>
  <si>
    <t>"1.+2.NP v.č.D1.1-112+113"</t>
  </si>
  <si>
    <t>"vel.150/150"  75,0+90,0+75,0</t>
  </si>
  <si>
    <t>"vel.200/200"  160+40,0</t>
  </si>
  <si>
    <t>301</t>
  </si>
  <si>
    <t>597612550</t>
  </si>
  <si>
    <t>obkladačky keramické (barevné) 15 x 15 x 0,6 cm I. j.</t>
  </si>
  <si>
    <t>-1149611888</t>
  </si>
  <si>
    <t>KO1*1,1</t>
  </si>
  <si>
    <t>302</t>
  </si>
  <si>
    <t>597610440</t>
  </si>
  <si>
    <t>obkládačky keramické (bílé i barevné) 20 x 20x 0,68 cm I. j.</t>
  </si>
  <si>
    <t>-1620494513</t>
  </si>
  <si>
    <t>KO2*1,1</t>
  </si>
  <si>
    <t>303</t>
  </si>
  <si>
    <t>781494111</t>
  </si>
  <si>
    <t>Ostatní prvky plastové profily ukončovací a dilatační lepené flexibilním lepidlem rohové</t>
  </si>
  <si>
    <t>1254090019</t>
  </si>
  <si>
    <t>"1.NP"  2,0*(46+20*3+4,0)+1,25*8*3</t>
  </si>
  <si>
    <t>"2.NP"  2,0*12</t>
  </si>
  <si>
    <t>304</t>
  </si>
  <si>
    <t>781494511</t>
  </si>
  <si>
    <t>Ostatní prvky plastové profily ukončovací a dilatační lepené flexibilním lepidlem ukončovací</t>
  </si>
  <si>
    <t>-2100347621</t>
  </si>
  <si>
    <t>"m.č.115"</t>
  </si>
  <si>
    <t>(10,0+5,0+2,9+0,85*2)*2-(0,8*4+0,7+3,0)</t>
  </si>
  <si>
    <t>(2,25+1,3)*2</t>
  </si>
  <si>
    <t>"m.č.116" (1,6+1,9)*2-0,7</t>
  </si>
  <si>
    <t xml:space="preserve">"m.č.123" </t>
  </si>
  <si>
    <t>5,0*2+9,5+7,95+0,9+0,85*4+2,9-(0,8*3+0,7*2+3,0)</t>
  </si>
  <si>
    <t>"m.č.124" (1,6+1,9)*2-0,7</t>
  </si>
  <si>
    <t>"m.č.129"</t>
  </si>
  <si>
    <t>"m.č.130" (1,6+1,9)*2-0,7</t>
  </si>
  <si>
    <t>"m.č.134" (2,235+3,0)*2-0,9</t>
  </si>
  <si>
    <t>"m.č.137" (3,1+1,0)*2-0,7</t>
  </si>
  <si>
    <t>"m.č.138" (1,55+1,0)*2-0,7</t>
  </si>
  <si>
    <t>"m.č.139" (2,3+1,2)*2 -0,7</t>
  </si>
  <si>
    <t>"m.č.140" (4,2+2,3)*2-0,7</t>
  </si>
  <si>
    <t>-(0,8*2+0,7+0,9+3,0+2,7)</t>
  </si>
  <si>
    <t>"m.č.204" (2,9+2,0)*2-0,7*2</t>
  </si>
  <si>
    <t>"m.č.205" (1,0+2,0)*2-0,7</t>
  </si>
  <si>
    <t>"m.č.207" (2,6+2,0)*2-0,7</t>
  </si>
  <si>
    <t>305</t>
  </si>
  <si>
    <t>998781202</t>
  </si>
  <si>
    <t>Přesun hmot pro obklady keramické stanovený procentní sazbou (%) z ceny vodorovná dopravní vzdálenost do 50 m v objektech výšky přes 6 do 12 m</t>
  </si>
  <si>
    <t>997218262</t>
  </si>
  <si>
    <t>784</t>
  </si>
  <si>
    <t>Dokončovací práce - malby a tapety</t>
  </si>
  <si>
    <t>306</t>
  </si>
  <si>
    <t>78400</t>
  </si>
  <si>
    <t>Povrchová úprava sádrokartonu</t>
  </si>
  <si>
    <t>-407569052</t>
  </si>
  <si>
    <t>"podhledy"</t>
  </si>
  <si>
    <t>"obklad svodů"  SDK7</t>
  </si>
  <si>
    <t>307</t>
  </si>
  <si>
    <t>784181101</t>
  </si>
  <si>
    <t>Penetrace podkladu jednonásobná základní akrylátová v místnostech výšky do 3,80 m</t>
  </si>
  <si>
    <t>1708041320</t>
  </si>
  <si>
    <t>308</t>
  </si>
  <si>
    <t>784211111</t>
  </si>
  <si>
    <t>Malby z malířských směsí otěruvzdorných za mokra dvojnásobné, bílé za mokra otěruvzdorné velmi dobře v místnostech výšky do 3,80 m</t>
  </si>
  <si>
    <t>957409603</t>
  </si>
  <si>
    <t>"výměra dle omítek" OM1</t>
  </si>
  <si>
    <t>"odpočet obkladů" -KO</t>
  </si>
  <si>
    <t>309</t>
  </si>
  <si>
    <t>784211165</t>
  </si>
  <si>
    <t>Malby z malířských směsí otěruvzdorných za mokra Příplatek k cenám dvojnásobných maleb za provádění barevné malby tónované na tónovacích automatech, v odstínu sytém</t>
  </si>
  <si>
    <t>2079378218</t>
  </si>
  <si>
    <t>b - ZTI</t>
  </si>
  <si>
    <t xml:space="preserve">    721 - Zdravotechnika - vnitřní kanalizace</t>
  </si>
  <si>
    <t xml:space="preserve">    723 - Zdravotechnika - vnitřní plynovod</t>
  </si>
  <si>
    <t xml:space="preserve">    724 - Zdravotechnika - strojní vybavení</t>
  </si>
  <si>
    <t xml:space="preserve">    725 - Zdravotechnika - zařizovací předměty</t>
  </si>
  <si>
    <t xml:space="preserve">    726 - Zdravotechnika - předstěnové instalace</t>
  </si>
  <si>
    <t xml:space="preserve">    732 - Ústřední vytápění - strojovny</t>
  </si>
  <si>
    <t xml:space="preserve">    783 - Dokončovací práce - nátěry</t>
  </si>
  <si>
    <t>M - Práce a dodávky M</t>
  </si>
  <si>
    <t xml:space="preserve">    23-M - Montáže potrubí</t>
  </si>
  <si>
    <t>HZS - Hodinové zúčtovací sazby</t>
  </si>
  <si>
    <t>612135101</t>
  </si>
  <si>
    <t>Hrubá výplň rýh maltou jakékoli šířky rýhy ve stěnách</t>
  </si>
  <si>
    <t>1918508138</t>
  </si>
  <si>
    <t>0,15*634</t>
  </si>
  <si>
    <t>0,07*50</t>
  </si>
  <si>
    <t>0,1*29</t>
  </si>
  <si>
    <t>974031142</t>
  </si>
  <si>
    <t>Vysekání rýh ve zdivu cihelném na maltu vápennou nebo vápenocementovou do hl. 70 mm a šířky do 70 mm</t>
  </si>
  <si>
    <t>-216319726</t>
  </si>
  <si>
    <t>974031144</t>
  </si>
  <si>
    <t>Vysekání rýh ve zdivu cihelném na maltu vápennou nebo vápenocementovou do hl. 70 mm a šířky do 150 mm</t>
  </si>
  <si>
    <t>864754308</t>
  </si>
  <si>
    <t>974031153</t>
  </si>
  <si>
    <t>Vysekání rýh ve zdivu cihelném na maltu vápennou nebo vápenocementovou do hl. 100 mm a šířky do 100 mm</t>
  </si>
  <si>
    <t>1359497178</t>
  </si>
  <si>
    <t>974031154</t>
  </si>
  <si>
    <t>Vysekání rýh ve zdivu cihelném na maltu vápennou nebo vápenocementovou do hl. 100 mm a šířky do 150 mm</t>
  </si>
  <si>
    <t>414535570</t>
  </si>
  <si>
    <t>974031164</t>
  </si>
  <si>
    <t>Vysekání rýh ve zdivu cihelném na maltu vápennou nebo vápenocementovou do hl. 150 mm a šířky do 150 mm</t>
  </si>
  <si>
    <t>418669304</t>
  </si>
  <si>
    <t>997013217</t>
  </si>
  <si>
    <t>Vnitrostaveništní doprava suti a vybouraných hmot vodorovně do 50 m svisle ručně (nošením po schodech) pro budovy a haly výšky přes 21 do 24 m</t>
  </si>
  <si>
    <t>-1203129344</t>
  </si>
  <si>
    <t>997013501</t>
  </si>
  <si>
    <t>Odvoz suti a vybouraných hmot na skládku nebo meziskládku se složením, na vzdálenost do 1 km</t>
  </si>
  <si>
    <t>75727802</t>
  </si>
  <si>
    <t>997013831</t>
  </si>
  <si>
    <t>Poplatek za uložení stavebního odpadu na skládce (skládkovné) směsného</t>
  </si>
  <si>
    <t>1324058881</t>
  </si>
  <si>
    <t>997013509</t>
  </si>
  <si>
    <t>Odvoz suti a vybouraných hmot na skládku nebo meziskládku se složením, na vzdálenost Příplatek k ceně za každý další i započatý 1 km přes 1 km</t>
  </si>
  <si>
    <t>1132437015</t>
  </si>
  <si>
    <t>17,132*19 "Přepočtené koeficientem množství</t>
  </si>
  <si>
    <t>721</t>
  </si>
  <si>
    <t>Zdravotechnika - vnitřní kanalizace</t>
  </si>
  <si>
    <t>721173401</t>
  </si>
  <si>
    <t>Potrubí z plastových trub PVC SN4 svodné (ležaté) DN 110</t>
  </si>
  <si>
    <t>-912225198</t>
  </si>
  <si>
    <t>721173402</t>
  </si>
  <si>
    <t>Potrubí z plastových trub PVC SN4 svodné (ležaté) DN 125</t>
  </si>
  <si>
    <t>502502815</t>
  </si>
  <si>
    <t>721173403</t>
  </si>
  <si>
    <t>Potrubí z plastových trub PVC SN4 svodné (ležaté) DN 160</t>
  </si>
  <si>
    <t>-1153625382</t>
  </si>
  <si>
    <t>721173404</t>
  </si>
  <si>
    <t>Potrubí z plastových trub PVC SN4 svodné (ležaté) DN 200</t>
  </si>
  <si>
    <t>-955518350</t>
  </si>
  <si>
    <t>721174024</t>
  </si>
  <si>
    <t>Potrubí z plastových trub polypropylenové odpadní (svislé) DN 75</t>
  </si>
  <si>
    <t>-1965536140</t>
  </si>
  <si>
    <t>721174025</t>
  </si>
  <si>
    <t>Potrubí z plastových trub polypropylenové odpadní (svislé) DN 110</t>
  </si>
  <si>
    <t>-1929669537</t>
  </si>
  <si>
    <t>721174042</t>
  </si>
  <si>
    <t>Potrubí z plastových trub polypropylenové připojovací DN 40</t>
  </si>
  <si>
    <t>-376793085</t>
  </si>
  <si>
    <t>721174043</t>
  </si>
  <si>
    <t>Potrubí z plastových trub polypropylenové připojovací DN 50</t>
  </si>
  <si>
    <t>-558356766</t>
  </si>
  <si>
    <t>721174044</t>
  </si>
  <si>
    <t>Potrubí z plastových trub polypropylenové připojovací DN 75</t>
  </si>
  <si>
    <t>1604120795</t>
  </si>
  <si>
    <t>721174045</t>
  </si>
  <si>
    <t>Potrubí z plastových trub polypropylenové připojovací DN 110</t>
  </si>
  <si>
    <t>-1358305478</t>
  </si>
  <si>
    <t>721174055</t>
  </si>
  <si>
    <t>Potrubí z plastových trub polypropylenové dešťové DN 110</t>
  </si>
  <si>
    <t>-1420239014</t>
  </si>
  <si>
    <t>721194104</t>
  </si>
  <si>
    <t>Vyměření přípojek na potrubí vyvedení a upevnění odpadních výpustek DN 40</t>
  </si>
  <si>
    <t>1807694091</t>
  </si>
  <si>
    <t>721194105</t>
  </si>
  <si>
    <t>Vyměření přípojek na potrubí vyvedení a upevnění odpadních výpustek DN 50</t>
  </si>
  <si>
    <t>-50875712</t>
  </si>
  <si>
    <t>721194109</t>
  </si>
  <si>
    <t>Vyměření přípojek na potrubí vyvedení a upevnění odpadních výpustek DN 100</t>
  </si>
  <si>
    <t>-1234165194</t>
  </si>
  <si>
    <t>721211502</t>
  </si>
  <si>
    <t>Podlahové vpusti sklepní vpusti s vodorovným odtokem DN 110 mřížka litina 170x240</t>
  </si>
  <si>
    <t>1643790523</t>
  </si>
  <si>
    <t>7212115211</t>
  </si>
  <si>
    <t>Podlahové vpusti sklepní vpusti s vodorovným odtokem a trojnásobnou zpětnou klapkou DN 110 - NEREZ</t>
  </si>
  <si>
    <t>763628100</t>
  </si>
  <si>
    <t>721212125</t>
  </si>
  <si>
    <t>Odtokové sprchové žlaby se zápachovou uzávěrkou a krycím roštem délky 900 mm</t>
  </si>
  <si>
    <t>1632140603</t>
  </si>
  <si>
    <t>721233112</t>
  </si>
  <si>
    <t>Střešní vtoky (vpusti) polypropylenové (PP) pro ploché střechy s odtokem svislým DN 110</t>
  </si>
  <si>
    <t>-1098073561</t>
  </si>
  <si>
    <t>Lapače střešních splavenin polypropylenové (PP) s kulovým kloubem na odtoku DN 110</t>
  </si>
  <si>
    <t>-583564388</t>
  </si>
  <si>
    <t>721273153</t>
  </si>
  <si>
    <t>Ventilační hlavice z polypropylenu (PP) DN 110</t>
  </si>
  <si>
    <t>1939599950</t>
  </si>
  <si>
    <t>721290111</t>
  </si>
  <si>
    <t>Zkouška těsnosti kanalizace v objektech vodou do DN 125</t>
  </si>
  <si>
    <t>1885624057</t>
  </si>
  <si>
    <t>721290112</t>
  </si>
  <si>
    <t>Zkouška těsnosti kanalizace v objektech vodou DN 150 nebo DN 200</t>
  </si>
  <si>
    <t>895360891</t>
  </si>
  <si>
    <t>998721101</t>
  </si>
  <si>
    <t>Přesun hmot pro vnitřní kanalizace stanovený z hmotnosti přesunovaného materiálu vodorovná dopravní vzdálenost do 50 m v objektech výšky do 6 m</t>
  </si>
  <si>
    <t>2052082476</t>
  </si>
  <si>
    <t>722174002</t>
  </si>
  <si>
    <t>Potrubí z plastových trubek z polypropylenu (PPR) svařovaných polyfuzně PN 16 (SDR 7,4) D 20 x 2,8</t>
  </si>
  <si>
    <t>-1724127033</t>
  </si>
  <si>
    <t>722174003</t>
  </si>
  <si>
    <t>Potrubí z plastových trubek z polypropylenu (PPR) svařovaných polyfuzně PN 16 (SDR 7,4) D 25 x 3,5</t>
  </si>
  <si>
    <t>-469376155</t>
  </si>
  <si>
    <t>722174004</t>
  </si>
  <si>
    <t>Potrubí z plastových trubek z polypropylenu (PPR) svařovaných polyfuzně PN 16 (SDR 7,4) D 32 x 4,4</t>
  </si>
  <si>
    <t>1437903940</t>
  </si>
  <si>
    <t>722174005</t>
  </si>
  <si>
    <t>Potrubí z plastových trubek z polypropylenu (PPR) svařovaných polyfuzně PN 16 (SDR 7,4) D 40 x 5,5</t>
  </si>
  <si>
    <t>1449202268</t>
  </si>
  <si>
    <t>722174006</t>
  </si>
  <si>
    <t>Potrubí z plastových trubek z polypropylenu (PPR) svařovaných polyfuzně PN 16 (SDR 7,4) D 50 x 6,9</t>
  </si>
  <si>
    <t>-1794784652</t>
  </si>
  <si>
    <t>722174007</t>
  </si>
  <si>
    <t>Potrubí z plastových trubek z polypropylenu (PPR) svařovaných polyfuzně PN 16 (SDR 7,4) D 63 x 8,6</t>
  </si>
  <si>
    <t>1024943474</t>
  </si>
  <si>
    <t>722181221</t>
  </si>
  <si>
    <t>Ochrana potrubí termoizolačními trubicemi z pěnového polyetylenu PE přilepenými v příčných a podélných spojích, tloušťky izolace přes 6 do 9 mm, vnitřního průměru izolace DN do 22 mm</t>
  </si>
  <si>
    <t>-514653002</t>
  </si>
  <si>
    <t>722181222</t>
  </si>
  <si>
    <t>Ochrana potrubí termoizolačními trubicemi z pěnového polyetylenu PE přilepenými v příčných a podélných spojích, tloušťky izolace přes 6 do 9 mm, vnitřního průměru izolace DN přes 22 do 45 mm</t>
  </si>
  <si>
    <t>-1790404237</t>
  </si>
  <si>
    <t>722181223</t>
  </si>
  <si>
    <t>Ochrana potrubí termoizolačními trubicemi z pěnového polyetylenu PE přilepenými v příčných a podélných spojích, tloušťky izolace přes 6 do 9 mm, vnitřního průměru izolace DN přes 45 do 63mm</t>
  </si>
  <si>
    <t>-942094707</t>
  </si>
  <si>
    <t>722181231</t>
  </si>
  <si>
    <t>Ochrana potrubí termoizolačními trubicemi z pěnového polyetylenu PE přilepenými v příčných a podélných spojích, tloušťky izolace přes 9 do 13 mm, vnitřního průměru izolace DN do 22 mm</t>
  </si>
  <si>
    <t>-482715786</t>
  </si>
  <si>
    <t>722181232</t>
  </si>
  <si>
    <t>Ochrana potrubí termoizolačními trubicemi z pěnového polyetylenu PE přilepenými v příčných a podélných spojích, tloušťky izolace přes 9 do 13 mm, vnitřního průměru izolace DN přes 22 do 45 mm</t>
  </si>
  <si>
    <t>993260225</t>
  </si>
  <si>
    <t>722181233</t>
  </si>
  <si>
    <t>Ochrana potrubí termoizolačními trubicemi z pěnového polyetylenu PE přilepenými v příčných a podélných spojích, tloušťky izolace přes 9 do 13 mm, vnitřního průměru izolace DN přes 45 do 63 mm</t>
  </si>
  <si>
    <t>1126097418</t>
  </si>
  <si>
    <t>722190401</t>
  </si>
  <si>
    <t>Zřízení přípojek na potrubí vyvedení a upevnění výpustek do DN 25</t>
  </si>
  <si>
    <t>-1484618412</t>
  </si>
  <si>
    <t>722220111</t>
  </si>
  <si>
    <t>Armatury s jedním závitem nástěnky pro výtokový ventil G 1/2</t>
  </si>
  <si>
    <t>1318363999</t>
  </si>
  <si>
    <t>722220121</t>
  </si>
  <si>
    <t>Armatury s jedním závitem nástěnky pro baterii G 1/2</t>
  </si>
  <si>
    <t>pár</t>
  </si>
  <si>
    <t>373352861</t>
  </si>
  <si>
    <t>722231077</t>
  </si>
  <si>
    <t>Armatury se dvěma závity ventily zpětné mosazné PN 10 do 110°C G 2</t>
  </si>
  <si>
    <t>354297643</t>
  </si>
  <si>
    <t>722231143</t>
  </si>
  <si>
    <t>Armatury se dvěma závity ventily pojistné rohové G 1</t>
  </si>
  <si>
    <t>-1113775346</t>
  </si>
  <si>
    <t>7222312031</t>
  </si>
  <si>
    <t>Armatury se dvěma závity ventily regulační termostatické G 1/2"</t>
  </si>
  <si>
    <t>-195443540</t>
  </si>
  <si>
    <t>722232122</t>
  </si>
  <si>
    <t>Armatury se dvěma závity kulové kohouty PN 42 do 185 °C plnoprůtokové vnitřní závit G 1/2</t>
  </si>
  <si>
    <t>-1982372458</t>
  </si>
  <si>
    <t>722232124</t>
  </si>
  <si>
    <t>Armatury se dvěma závity kulové kohouty PN 42 do 185 °C plnoprůtokové vnitřní závit G 1</t>
  </si>
  <si>
    <t>-672720912</t>
  </si>
  <si>
    <t>722232125</t>
  </si>
  <si>
    <t>Armatury se dvěma závity kulové kohouty PN 42 do 185 °C plnoprůtokové vnitřní závit G 5/4</t>
  </si>
  <si>
    <t>1938680071</t>
  </si>
  <si>
    <t>722232126</t>
  </si>
  <si>
    <t>Armatury se dvěma závity kulové kohouty PN 42 do 185 °C plnoprůtokové vnitřní závit G 6/4</t>
  </si>
  <si>
    <t>1595756251</t>
  </si>
  <si>
    <t>722232127</t>
  </si>
  <si>
    <t>Armatury se dvěma závity kulové kohouty PN 42 do 185 °C plnoprůtokové vnitřní závit G 2</t>
  </si>
  <si>
    <t>1984114345</t>
  </si>
  <si>
    <t>722250143</t>
  </si>
  <si>
    <t>Požární příslušenství a armatury hydrantový systém s tvarově stálou hadicí prosklený D 25 x 30 m</t>
  </si>
  <si>
    <t>1124568670</t>
  </si>
  <si>
    <t>722290226</t>
  </si>
  <si>
    <t>Zkoušky, proplach a desinfekce vodovodního potrubí zkoušky těsnosti vodovodního potrubí závitového do DN 50</t>
  </si>
  <si>
    <t>-399636811</t>
  </si>
  <si>
    <t>722290234</t>
  </si>
  <si>
    <t>Zkoušky, proplach a desinfekce vodovodního potrubí proplach a desinfekce vodovodního potrubí do DN 80</t>
  </si>
  <si>
    <t>1152564909</t>
  </si>
  <si>
    <t>998722101</t>
  </si>
  <si>
    <t>Přesun hmot pro vnitřní vodovod stanovený z hmotnosti přesunovaného materiálu vodorovná dopravní vzdálenost do 50 m v objektech výšky do 6 m</t>
  </si>
  <si>
    <t>646361096</t>
  </si>
  <si>
    <t>723</t>
  </si>
  <si>
    <t>Zdravotechnika - vnitřní plynovod</t>
  </si>
  <si>
    <t>723111205</t>
  </si>
  <si>
    <t>Potrubí z ocelových trubek závitových černých spojovaných svařováním, bezešvých běžných DN 32</t>
  </si>
  <si>
    <t>-2034725041</t>
  </si>
  <si>
    <t>723111206</t>
  </si>
  <si>
    <t>Potrubí z ocelových trubek závitových černých spojovaných svařováním, bezešvých běžných DN 40</t>
  </si>
  <si>
    <t>1108769742</t>
  </si>
  <si>
    <t>723150312</t>
  </si>
  <si>
    <t>Potrubí z ocelových trubek hladkých černých spojovaných svařováním tvářených za tepla O 57/3,2</t>
  </si>
  <si>
    <t>832343605</t>
  </si>
  <si>
    <t>723150367</t>
  </si>
  <si>
    <t>Potrubí z ocelových trubek hladkých chráničky O 57/2,9</t>
  </si>
  <si>
    <t>542436591</t>
  </si>
  <si>
    <t>723150369</t>
  </si>
  <si>
    <t>Potrubí z ocelových trubek hladkých chráničky O 89/3,6</t>
  </si>
  <si>
    <t>-2129836376</t>
  </si>
  <si>
    <t>723190205</t>
  </si>
  <si>
    <t>Přípojky plynovodní ke strojům a zařízením z trubek ocelových závitových černých spojovaných na závit, bezešvých, běžných DN 32</t>
  </si>
  <si>
    <t>-1064900983</t>
  </si>
  <si>
    <t>723190254</t>
  </si>
  <si>
    <t>Přípojky plynovodní ke strojům a zařízením z trubek vyvedení a upevnění plynovodních výpustek na potrubí přes 25 do DN 50</t>
  </si>
  <si>
    <t>-232817138</t>
  </si>
  <si>
    <t>723231165</t>
  </si>
  <si>
    <t>Armatury se dvěma závity kohouty kulové PN 42 do 185°C plnoprůtokové vnitřní závit těžká řada G 1 1/4</t>
  </si>
  <si>
    <t>766199470</t>
  </si>
  <si>
    <t>723231167</t>
  </si>
  <si>
    <t>Armatury se dvěma závity kohouty kulové PN 42 do 185°C plnoprůtokové vnitřní závit těžká řada G 2</t>
  </si>
  <si>
    <t>-402328140</t>
  </si>
  <si>
    <t>998723101</t>
  </si>
  <si>
    <t>Přesun hmot pro vnitřní plynovod stanovený z hmotnosti přesunovaného materiálu vodorovná dopravní vzdálenost do 50 m v objektech výšky do 6 m</t>
  </si>
  <si>
    <t>30664156</t>
  </si>
  <si>
    <t>724</t>
  </si>
  <si>
    <t>Zdravotechnika - strojní vybavení</t>
  </si>
  <si>
    <t>7242341071</t>
  </si>
  <si>
    <t>Nádoba tlaková objemu 8 l s pryžovým vakem vertikálním ,včetně připojovací armatury Flowjet 3/4" a uchycení</t>
  </si>
  <si>
    <t>1749944825</t>
  </si>
  <si>
    <t>998724101</t>
  </si>
  <si>
    <t>Přesun hmot pro strojní vybavení stanovený z hmotnosti přesunovaného materiálu vodorovná dopravní vzdálenost do 50 m v objektech výšky do 6 m</t>
  </si>
  <si>
    <t>773526788</t>
  </si>
  <si>
    <t>725</t>
  </si>
  <si>
    <t>Zdravotechnika - zařizovací předměty</t>
  </si>
  <si>
    <t>725111132</t>
  </si>
  <si>
    <t>Zařízení záchodů splachovače nádržkové plastové nízkopoložené nebo vysokopoložené</t>
  </si>
  <si>
    <t>1097287775</t>
  </si>
  <si>
    <t>725112022</t>
  </si>
  <si>
    <t>Zařízení záchodů klozety keramické závěsné na nosné stěny s hlubokým splachováním odpad vodorovný</t>
  </si>
  <si>
    <t>369850789</t>
  </si>
  <si>
    <t>725119125</t>
  </si>
  <si>
    <t>Zařízení záchodů montáž klozetových mís závěsných na nosné stěny</t>
  </si>
  <si>
    <t>-10204618</t>
  </si>
  <si>
    <t>642360911</t>
  </si>
  <si>
    <t>mísa keramická klozetová závěsná bílá s hlubokým splachováním odpad vodorovným dětská</t>
  </si>
  <si>
    <t>-356692467</t>
  </si>
  <si>
    <t>642360912</t>
  </si>
  <si>
    <t>mísa keramická klozetová závěsná bílá s hlubokým splachováním odpad vodorovný pro tělesně postižené</t>
  </si>
  <si>
    <t>1616702540</t>
  </si>
  <si>
    <t>55167399</t>
  </si>
  <si>
    <t>sedátko klozetové duroplastové bílé</t>
  </si>
  <si>
    <t>-588395577</t>
  </si>
  <si>
    <t>551673991</t>
  </si>
  <si>
    <t>sedátko klozetové duroplastové bílé dětské</t>
  </si>
  <si>
    <t>1056527973</t>
  </si>
  <si>
    <t>55281792</t>
  </si>
  <si>
    <t>tlačítko pro ovládání WC zepředu, chrom, Stop splachování, 24,6 x 16,4 cm</t>
  </si>
  <si>
    <t>-1960817501</t>
  </si>
  <si>
    <t>725121525</t>
  </si>
  <si>
    <t>Pisoárové záchodky keramické automatické s radarovým senzorem</t>
  </si>
  <si>
    <t>2142064047</t>
  </si>
  <si>
    <t>725211601</t>
  </si>
  <si>
    <t>Umyvadla keramická bez výtokových armatur se zápachovou uzávěrkou připevněná na stěnu šrouby bílá bez sloupu nebo krytu na sifon 500 mm</t>
  </si>
  <si>
    <t>459771518</t>
  </si>
  <si>
    <t>725211603</t>
  </si>
  <si>
    <t>Umyvadla keramická bez výtokových armatur se zápachovou uzávěrkou připevněná na stěnu šrouby bílá bez sloupu nebo krytu na sifon 600 mm</t>
  </si>
  <si>
    <t>620301111</t>
  </si>
  <si>
    <t>725211681</t>
  </si>
  <si>
    <t>Umyvadla keramická bez výtokových armatur zdravotní se zápachovou uzávěrkou připevněná na stěnu šrouby bílá 640 mm</t>
  </si>
  <si>
    <t>2073177283</t>
  </si>
  <si>
    <t>7252141521</t>
  </si>
  <si>
    <t>Umyvadla umyvadla nerezová automatická se senzorovou baterií na stěnu dva přívody vody 560x480 mm</t>
  </si>
  <si>
    <t>-446460496</t>
  </si>
  <si>
    <t>725244153</t>
  </si>
  <si>
    <t>Sprchové dveře a zástěny dveře sprchové do niky polorámové skleněné tl. 6 mm dveře otvíravé dvoukřídlové, na vaničku šířky 900 mm</t>
  </si>
  <si>
    <t>15633286</t>
  </si>
  <si>
    <t>725311121</t>
  </si>
  <si>
    <t>Dřezy bez výtokových armatur jednoduché se zápachovou uzávěrkou nerezové s odkapávací plochou 560x480 mm a miskou</t>
  </si>
  <si>
    <t>246445109</t>
  </si>
  <si>
    <t>725331111</t>
  </si>
  <si>
    <t>Výlevky bez výtokových armatur a splachovací nádrže keramické se sklopnou plastovou mřížkou 425 mm</t>
  </si>
  <si>
    <t>-672912580</t>
  </si>
  <si>
    <t>725811301</t>
  </si>
  <si>
    <t>Ventily nástěnné samouzavírací s omezenou dobou výtoku tlačné G 1/2 (6 l/min)</t>
  </si>
  <si>
    <t>1865681861</t>
  </si>
  <si>
    <t>725821312</t>
  </si>
  <si>
    <t>Baterie dřezové nástěnné pákové s otáčivým kulatým ústím a délkou ramínka 300 mm</t>
  </si>
  <si>
    <t>334741649</t>
  </si>
  <si>
    <t>-55796722</t>
  </si>
  <si>
    <t>725821326</t>
  </si>
  <si>
    <t>Baterie dřezové stojánkové pákové s otáčivým ústím a délkou ramínka 265 mm</t>
  </si>
  <si>
    <t>1500783734</t>
  </si>
  <si>
    <t>725822611</t>
  </si>
  <si>
    <t>Baterie umyvadlové stojánkové pákové bez výpusti</t>
  </si>
  <si>
    <t>162998944</t>
  </si>
  <si>
    <t>725841333</t>
  </si>
  <si>
    <t>Baterie sprchové podomítkové (zápustné) s přepínačem a pevnou sprchou</t>
  </si>
  <si>
    <t>-1572737450</t>
  </si>
  <si>
    <t>725861102</t>
  </si>
  <si>
    <t>Zápachové uzávěrky zařizovacích předmětů pro umyvadla DN 40</t>
  </si>
  <si>
    <t>-1467823508</t>
  </si>
  <si>
    <t>725862103</t>
  </si>
  <si>
    <t>Zápachové uzávěrky zařizovacích předmětů pro dřezy DN 40/50</t>
  </si>
  <si>
    <t>13400170</t>
  </si>
  <si>
    <t>725862123</t>
  </si>
  <si>
    <t>Zápachové uzávěrky zařizovacích předmětů pro dvojdřezy s přípojkou pro pračku nebo myčku DN 40/50</t>
  </si>
  <si>
    <t>404324399</t>
  </si>
  <si>
    <t>725865411</t>
  </si>
  <si>
    <t>Zápachové uzávěrky zařizovacích předmětů pro pisoáry DN 32/40</t>
  </si>
  <si>
    <t>-340245327</t>
  </si>
  <si>
    <t>7258655011</t>
  </si>
  <si>
    <t>Zápachové uzávěrky zařizovacích předmětů odpadní soupravy se zápachovou uzávěrkou DN 32 - HL21</t>
  </si>
  <si>
    <t>1826481046</t>
  </si>
  <si>
    <t>998725101</t>
  </si>
  <si>
    <t>Přesun hmot pro zařizovací předměty stanovený z hmotnosti přesunovaného materiálu vodorovná dopravní vzdálenost do 50 m v objektech výšky do 6 m</t>
  </si>
  <si>
    <t>956875895</t>
  </si>
  <si>
    <t>726</t>
  </si>
  <si>
    <t>Zdravotechnika - předstěnové instalace</t>
  </si>
  <si>
    <t>726111031</t>
  </si>
  <si>
    <t>Předstěnové instalační systémy pro zazdění do masivních zděných konstrukcí pro závěsné klozety ovládání zepředu, stavební výška 1080 mm</t>
  </si>
  <si>
    <t>-841773026</t>
  </si>
  <si>
    <t>998726111</t>
  </si>
  <si>
    <t>Přesun hmot pro instalační prefabrikáty stanovený z hmotnosti přesunovaného materiálu vodorovná dopravní vzdálenost do 50 m v objektech výšky do 6 m</t>
  </si>
  <si>
    <t>696582105</t>
  </si>
  <si>
    <t>732</t>
  </si>
  <si>
    <t>Ústřední vytápění - strojovny</t>
  </si>
  <si>
    <t>732429212</t>
  </si>
  <si>
    <t>Čerpadla teplovodní montáž čerpadel (do potrubí) ostatních typů mokroběžných závitových DN 25</t>
  </si>
  <si>
    <t>2133878107</t>
  </si>
  <si>
    <t>42610635</t>
  </si>
  <si>
    <t>čerpadlo oběhové teplovodní závitové s integrovaným uzavíráním DN 20 pro TUV výtlak 1.1 m Qmax 0.5 m3/h PN 10 bronzové</t>
  </si>
  <si>
    <t>-1107073161</t>
  </si>
  <si>
    <t>998732101</t>
  </si>
  <si>
    <t>Přesun hmot pro strojovny stanovený z hmotnosti přesunovaného materiálu vodorovná dopravní vzdálenost do 50 m v objektech výšky do 6 m</t>
  </si>
  <si>
    <t>724279886</t>
  </si>
  <si>
    <t>783</t>
  </si>
  <si>
    <t>Dokončovací práce - nátěry</t>
  </si>
  <si>
    <t>783614651</t>
  </si>
  <si>
    <t>Základní antikorozní nátěr armatur a kovových potrubí jednonásobný potrubí do DN 50 mm syntetický standardní</t>
  </si>
  <si>
    <t>-1393323066</t>
  </si>
  <si>
    <t>783617611</t>
  </si>
  <si>
    <t>Krycí nátěr (email) armatur a kovových potrubí potrubí do DN 50 mm dvojnásobný syntetický standardní</t>
  </si>
  <si>
    <t>-1712807507</t>
  </si>
  <si>
    <t>Práce a dodávky M</t>
  </si>
  <si>
    <t>23-M</t>
  </si>
  <si>
    <t>Montáže potrubí</t>
  </si>
  <si>
    <t>230230016</t>
  </si>
  <si>
    <t>Tlakové zkoušky hlavní vzduchem 0,6 MPa DN 50</t>
  </si>
  <si>
    <t>1579037555</t>
  </si>
  <si>
    <t>230230076</t>
  </si>
  <si>
    <t>Čištění potrubí DN 200</t>
  </si>
  <si>
    <t>2009354979</t>
  </si>
  <si>
    <t>HZS</t>
  </si>
  <si>
    <t>Hodinové zúčtovací sazby</t>
  </si>
  <si>
    <t>HZS2491</t>
  </si>
  <si>
    <t>Hodinové zúčtovací sazby profesí PSV zednické výpomoci a pomocné práce PSV dělník zednických výpomocí</t>
  </si>
  <si>
    <t>hod</t>
  </si>
  <si>
    <t>262144</t>
  </si>
  <si>
    <t>-1316091412</t>
  </si>
  <si>
    <t>HZS4212</t>
  </si>
  <si>
    <t>Hodinové zúčtovací sazby ostatních profesí  revizní a kontrolní činnost revizní technik specialista</t>
  </si>
  <si>
    <t>-1796383414</t>
  </si>
  <si>
    <t>HZS42122</t>
  </si>
  <si>
    <t>Hodinové zúčtovací sazby ostatních profesí revizní a kontrolní činnost revizní technik specialista - Revize požárních hydrantů</t>
  </si>
  <si>
    <t>1073747173</t>
  </si>
  <si>
    <t>HZS4232</t>
  </si>
  <si>
    <t>Hodinové zúčtovací sazby ostatních profesí revizní a kontrolní činnost technik odborný - Bakteriologický rozbor vody</t>
  </si>
  <si>
    <t>1025241586</t>
  </si>
  <si>
    <t>c - Ústřední vytápění</t>
  </si>
  <si>
    <t xml:space="preserve">    731 - Ústřední vytápění - kotelny</t>
  </si>
  <si>
    <t xml:space="preserve">    733 - Ústřední vytápění - rozvodné potrubí</t>
  </si>
  <si>
    <t xml:space="preserve">    734 - Ústřední vytápění - armatury</t>
  </si>
  <si>
    <t xml:space="preserve">    735 - Ústřední vytápění - otopná tělesa</t>
  </si>
  <si>
    <t>713463213</t>
  </si>
  <si>
    <t>Montáž izolace tepelné potrubí potrubními pouzdry s Al fólií staženými Al páskou 1x D do 150 mm</t>
  </si>
  <si>
    <t>-1393631867</t>
  </si>
  <si>
    <t>713111</t>
  </si>
  <si>
    <t>IZOL POUZDRY Z MIN VLNY S AL FOLII 21-30</t>
  </si>
  <si>
    <t>-1030947081</t>
  </si>
  <si>
    <t>713112</t>
  </si>
  <si>
    <t>IZOL POUZDRY Z MIN VLNY S AL FOLII 34-40</t>
  </si>
  <si>
    <t>-1482477205</t>
  </si>
  <si>
    <t>713113</t>
  </si>
  <si>
    <t>IZOL POUZDRY Z MIN VLNY S AL FOLII 42-40</t>
  </si>
  <si>
    <t>832342371</t>
  </si>
  <si>
    <t>713463214</t>
  </si>
  <si>
    <t>Montáž izolace tepelné potrubí potrubními pouzdry s Al fólií staženými Al páskou 1x D přes 150 mm</t>
  </si>
  <si>
    <t>-1212229305</t>
  </si>
  <si>
    <t>713114</t>
  </si>
  <si>
    <t>IZOL POUZDRY Z MIN VLNY S AL FOLII 54-50</t>
  </si>
  <si>
    <t>1285120516</t>
  </si>
  <si>
    <t>713463411</t>
  </si>
  <si>
    <t>Montáž izolace tepelné potrubí a ohybů návlekovými izolačními pouzdry</t>
  </si>
  <si>
    <t>1571493200</t>
  </si>
  <si>
    <t>713115</t>
  </si>
  <si>
    <t>IZOL Z PE TRUBIC S OCHRANOU 15-13</t>
  </si>
  <si>
    <t>185956103</t>
  </si>
  <si>
    <t>713116</t>
  </si>
  <si>
    <t>IZOL Z PE TRUBIC S OCHRANOU 18-13</t>
  </si>
  <si>
    <t>-1362838489</t>
  </si>
  <si>
    <t>713117</t>
  </si>
  <si>
    <t>IZOL Z PE TRUBIC S OCHRANOU 22-13</t>
  </si>
  <si>
    <t>-1081066671</t>
  </si>
  <si>
    <t>713118</t>
  </si>
  <si>
    <t>IZOL Z PE TRUBIC S OCHRANOU 28-13</t>
  </si>
  <si>
    <t>-267875454</t>
  </si>
  <si>
    <t>713119</t>
  </si>
  <si>
    <t>IZOL Z PE TRUBIC S OCHRANOU 35-13</t>
  </si>
  <si>
    <t>2020877749</t>
  </si>
  <si>
    <t>713120</t>
  </si>
  <si>
    <t>IZOL Z PE TRUBIC S OCHRANOU 45-13</t>
  </si>
  <si>
    <t>1925148901</t>
  </si>
  <si>
    <t>713121</t>
  </si>
  <si>
    <t>IZOL Z PE TRUBIC S OCHRANOU 54-13</t>
  </si>
  <si>
    <t>-627166219</t>
  </si>
  <si>
    <t>731</t>
  </si>
  <si>
    <t>Ústřední vytápění - kotelny</t>
  </si>
  <si>
    <t>731249211</t>
  </si>
  <si>
    <t>Montáž rychlovyhřívacích agregátů na plynná paliva bez přípravy TUV</t>
  </si>
  <si>
    <t>166752870</t>
  </si>
  <si>
    <t>7312401</t>
  </si>
  <si>
    <t>Kondenzační kotel na z.plyn, modul. výkon 5-33,7 kW (při 80/60°)</t>
  </si>
  <si>
    <t>SOUBOR</t>
  </si>
  <si>
    <t>1322186144</t>
  </si>
  <si>
    <t>7312402</t>
  </si>
  <si>
    <t>Ekvitermní modulační regulátor s venkovním čidlem</t>
  </si>
  <si>
    <t>KUS</t>
  </si>
  <si>
    <t>-252675358</t>
  </si>
  <si>
    <t>7312403</t>
  </si>
  <si>
    <t>Modul směšovače otopného okruhu vč. tepl. čidla</t>
  </si>
  <si>
    <t>-1046135515</t>
  </si>
  <si>
    <t>7312404</t>
  </si>
  <si>
    <t>Kaskádový modul pro řízení až 4 kotlů</t>
  </si>
  <si>
    <t>395881831</t>
  </si>
  <si>
    <t>7312405</t>
  </si>
  <si>
    <t>Čidlo THR</t>
  </si>
  <si>
    <t>-1242586738</t>
  </si>
  <si>
    <t>7312406</t>
  </si>
  <si>
    <t>Jímka pro čidlo THR</t>
  </si>
  <si>
    <t>741767352</t>
  </si>
  <si>
    <t>7312407</t>
  </si>
  <si>
    <t>Příložný havar. termostat pro okruh podl. vyt.</t>
  </si>
  <si>
    <t>1655832898</t>
  </si>
  <si>
    <t>7312408</t>
  </si>
  <si>
    <t>Rozvodná skříň pro regulátor a moduly na zeď vč. montáže</t>
  </si>
  <si>
    <t>-1613126184</t>
  </si>
  <si>
    <t>7312409</t>
  </si>
  <si>
    <t>Kabeláž pro MaR</t>
  </si>
  <si>
    <t>560599137</t>
  </si>
  <si>
    <t>7312410</t>
  </si>
  <si>
    <t>Základní stavební sada odkouření přes střechu DN 80/125</t>
  </si>
  <si>
    <t>981750341</t>
  </si>
  <si>
    <t>7312411</t>
  </si>
  <si>
    <t>Průchodka přes plochou střechu</t>
  </si>
  <si>
    <t>2021287508</t>
  </si>
  <si>
    <t>7312412</t>
  </si>
  <si>
    <t>Trubka koncentrická DN 80/125 - 0,5 M</t>
  </si>
  <si>
    <t>-1321044526</t>
  </si>
  <si>
    <t>7312413</t>
  </si>
  <si>
    <t>Trubka koncentrická DN 80/125 - 2 M</t>
  </si>
  <si>
    <t>-128418797</t>
  </si>
  <si>
    <t>998731101</t>
  </si>
  <si>
    <t>Přesun hmot pro kotelny v objektech v do 6 m</t>
  </si>
  <si>
    <t>1854029371</t>
  </si>
  <si>
    <t>732111002</t>
  </si>
  <si>
    <t>Tlak.expanzní nádoba s membránou 50 l, PN 0,6MPa, vč. montáže</t>
  </si>
  <si>
    <t>-550699065</t>
  </si>
  <si>
    <t>732111003</t>
  </si>
  <si>
    <t>Úpravna vody patronová pro demineralizaci vč. náplně</t>
  </si>
  <si>
    <t>1614248003</t>
  </si>
  <si>
    <t>732111004</t>
  </si>
  <si>
    <t>Kompaktní automatické doplňovací zařízení vč. montáže</t>
  </si>
  <si>
    <t>-1218096552</t>
  </si>
  <si>
    <t>732111005</t>
  </si>
  <si>
    <t>Externí tlakové čidlo pro ADZ</t>
  </si>
  <si>
    <t>-1641905770</t>
  </si>
  <si>
    <t>732111120</t>
  </si>
  <si>
    <t>Hydraulický vyrovnávač tlaků HVDT 6/4", max. 5,0 m3/h vč. izol. a montáže</t>
  </si>
  <si>
    <t>924642161</t>
  </si>
  <si>
    <t>732219301</t>
  </si>
  <si>
    <t>Montáž ohříváku vody stojatého</t>
  </si>
  <si>
    <t>687540699</t>
  </si>
  <si>
    <t>73210</t>
  </si>
  <si>
    <t>Nepřímotopný zásobníkový ohřívač vody 200 l bílý, vložka 0,9 m2</t>
  </si>
  <si>
    <t>-607952956</t>
  </si>
  <si>
    <t>732429111</t>
  </si>
  <si>
    <t>Montáž čerpadla oběhového spirálního DN 25 do potrubí</t>
  </si>
  <si>
    <t>987244625</t>
  </si>
  <si>
    <t>73211</t>
  </si>
  <si>
    <t>Čerpadlo s el. regul. otáček, DN 25, Q 0,6 m3/h, H 2,5 m, P 3-20 W</t>
  </si>
  <si>
    <t>-1506187295</t>
  </si>
  <si>
    <t>73212</t>
  </si>
  <si>
    <t>Čerpadlo s el. regul. otáček, DN 25, Q 1,4 m3/h, H 2 m, P 3-20 W</t>
  </si>
  <si>
    <t>1503995637</t>
  </si>
  <si>
    <t>732429112</t>
  </si>
  <si>
    <t>Montáž čerpadla oběhového spirálního DN 32,40 do potrubí</t>
  </si>
  <si>
    <t>2094366546</t>
  </si>
  <si>
    <t>73213</t>
  </si>
  <si>
    <t>Čerpadlo s el. regul. otáček, DN 32, Q 3,3 m3/h, H 6 m, P 9-130 W</t>
  </si>
  <si>
    <t>41454463</t>
  </si>
  <si>
    <t>Přesun hmot pro strojovny v objektech v do 6 m</t>
  </si>
  <si>
    <t>-62655065</t>
  </si>
  <si>
    <t>733</t>
  </si>
  <si>
    <t>Ústřední vytápění - rozvodné potrubí</t>
  </si>
  <si>
    <t>733113113</t>
  </si>
  <si>
    <t>Příplatek k porubí z trubek ocelových za zhotovení přípojky DN 15</t>
  </si>
  <si>
    <t>-1019839855</t>
  </si>
  <si>
    <t>733113114</t>
  </si>
  <si>
    <t>Příplatek k porubí z trubek ocelových za zhotovení přípojky DN 20</t>
  </si>
  <si>
    <t>-1598714107</t>
  </si>
  <si>
    <t>733113115</t>
  </si>
  <si>
    <t>Příplatek k porubí z trubek ocelových za zhotovení přípojky DN 25</t>
  </si>
  <si>
    <t>-1736231048</t>
  </si>
  <si>
    <t>733122202</t>
  </si>
  <si>
    <t>Potrubí z uhlíkové oceli hladké spojované lisováním D 15/1,2</t>
  </si>
  <si>
    <t>1779211560</t>
  </si>
  <si>
    <t>733122203</t>
  </si>
  <si>
    <t>Potrubí z uhlíkové oceli hladké spojované lisováním D 18/1,5</t>
  </si>
  <si>
    <t>-1068588750</t>
  </si>
  <si>
    <t>733122204</t>
  </si>
  <si>
    <t>Potrubí z uhlíkové oceli hladké spojované lisováním D 22/1,5</t>
  </si>
  <si>
    <t>509262352</t>
  </si>
  <si>
    <t>733122205</t>
  </si>
  <si>
    <t>Potrubí z uhlíkové oceli hladké spojované lisováním D 28/1,5</t>
  </si>
  <si>
    <t>1690980205</t>
  </si>
  <si>
    <t>733122206</t>
  </si>
  <si>
    <t>Potrubí z uhlíkové oceli hladké spojované lisováním D 35/1,5</t>
  </si>
  <si>
    <t>2070350541</t>
  </si>
  <si>
    <t>733122207</t>
  </si>
  <si>
    <t>Potrubí z uhlíkové oceli hladké spojované lisováním D 42/1,5</t>
  </si>
  <si>
    <t>1038974135</t>
  </si>
  <si>
    <t>733122208</t>
  </si>
  <si>
    <t>Potrubí z uhlíkové oceli hladké spojované lisováním DN 54</t>
  </si>
  <si>
    <t>2137856512</t>
  </si>
  <si>
    <t>733190107</t>
  </si>
  <si>
    <t>Zkouška těsnosti potrubí ocelové do DN 40</t>
  </si>
  <si>
    <t>2017799930</t>
  </si>
  <si>
    <t>733190108</t>
  </si>
  <si>
    <t>Zkouška těsnosti potrubí ocelové závitové do DN 50</t>
  </si>
  <si>
    <t>-202578124</t>
  </si>
  <si>
    <t>733191112</t>
  </si>
  <si>
    <t>Manžeta prostupová pro ocelové potrubí přes 20 do DN 32</t>
  </si>
  <si>
    <t>1452138832</t>
  </si>
  <si>
    <t>733191113</t>
  </si>
  <si>
    <t>Manžeta prostupová pro ocelové potrubí přes 32 do DN 50</t>
  </si>
  <si>
    <t>838404252</t>
  </si>
  <si>
    <t>733200001</t>
  </si>
  <si>
    <t>Montáž podlahového vytápění</t>
  </si>
  <si>
    <t>-1013340343</t>
  </si>
  <si>
    <t>73301</t>
  </si>
  <si>
    <t>SYSTEMOVA DESKA S TEP IZOL TL. 32 mm, ROZTEC 75 mm</t>
  </si>
  <si>
    <t>M2</t>
  </si>
  <si>
    <t>1418124504</t>
  </si>
  <si>
    <t>73302</t>
  </si>
  <si>
    <t>TRUBKA POLYBUTENOVA 15/1,5</t>
  </si>
  <si>
    <t>1699219613</t>
  </si>
  <si>
    <t>73303</t>
  </si>
  <si>
    <t>DILATACNI PAS</t>
  </si>
  <si>
    <t>-1557680985</t>
  </si>
  <si>
    <t>73304</t>
  </si>
  <si>
    <t>ADAPTER 15/1,5 NA ZAVIT 3/4"</t>
  </si>
  <si>
    <t>-1084997088</t>
  </si>
  <si>
    <t>73305</t>
  </si>
  <si>
    <t>PRESS SPOJKA 15/15</t>
  </si>
  <si>
    <t>-669957424</t>
  </si>
  <si>
    <t>73306</t>
  </si>
  <si>
    <t>ROZDĚLOVAČ PODL. VYTÁPĚNÍ S AUTOMAT.REGUL.PRŮTOKU (ROZSAH 30-300l/h), 5 OKRUHU</t>
  </si>
  <si>
    <t>2143259837</t>
  </si>
  <si>
    <t>73307</t>
  </si>
  <si>
    <t>ROZDĚLOVAČ PODL. VYTÁPĚNÍ S AUTOMAT.REGUL.PRŮTOKU (ROZSAH 30-300l/h), 7 OKRUHU</t>
  </si>
  <si>
    <t>1625612667</t>
  </si>
  <si>
    <t>73308</t>
  </si>
  <si>
    <t>ROZDĚLOVAČ PODL. VYTÁPĚNÍ S AUTOMAT.REGUL.PRŮTOKU (ROZSAH 30-300l/h), 12 OKRUHU</t>
  </si>
  <si>
    <t>1318102231</t>
  </si>
  <si>
    <t>73309</t>
  </si>
  <si>
    <t>Skříň podomítková, vel. 3</t>
  </si>
  <si>
    <t>772232437</t>
  </si>
  <si>
    <t>73310</t>
  </si>
  <si>
    <t>Skříň podomítková, vel. 5</t>
  </si>
  <si>
    <t>-848699820</t>
  </si>
  <si>
    <t>73311</t>
  </si>
  <si>
    <t>PRIPOJ SET K ROZDELOVACI S VYVAZ VENTILEM A KUL KOHOUTEM</t>
  </si>
  <si>
    <t>-952494799</t>
  </si>
  <si>
    <t>73312</t>
  </si>
  <si>
    <t>PRIPOJ ELEKTR LISTA 230 V, 6 ZON K PODL ROZD</t>
  </si>
  <si>
    <t>450691778</t>
  </si>
  <si>
    <t>73313</t>
  </si>
  <si>
    <t>PROSTOROVY TERMOSTAT 230 V, MAX. 75 W, S OVLADACIM KOLECKEM</t>
  </si>
  <si>
    <t>819459650</t>
  </si>
  <si>
    <t>73314</t>
  </si>
  <si>
    <t>TERMOPOHON 230 V, 0,7 A, NC, ZDVIH 3,5 mm</t>
  </si>
  <si>
    <t>752669843</t>
  </si>
  <si>
    <t>998733101</t>
  </si>
  <si>
    <t>Přesun hmot pro rozvody potrubí v objektech v do 6 m</t>
  </si>
  <si>
    <t>1488551906</t>
  </si>
  <si>
    <t>734</t>
  </si>
  <si>
    <t>Ústřední vytápění - armatury</t>
  </si>
  <si>
    <t>7342016</t>
  </si>
  <si>
    <t>Uzavírací kulový kohout 2"</t>
  </si>
  <si>
    <t>-1153994655</t>
  </si>
  <si>
    <t>7342017</t>
  </si>
  <si>
    <t>Třícestný regulační ventil, kvs 2,5, 1/2"</t>
  </si>
  <si>
    <t>-1309115431</t>
  </si>
  <si>
    <t>7342018</t>
  </si>
  <si>
    <t>Pohon pro TRV, M 30x1,5, zdvih 5,5 mm, 230 V, 3-bod., 200 N</t>
  </si>
  <si>
    <t>-1593071583</t>
  </si>
  <si>
    <t>734209103</t>
  </si>
  <si>
    <t>Montáž armatury závitové s jedním závitem G 1/2</t>
  </si>
  <si>
    <t>-2086786440</t>
  </si>
  <si>
    <t>7342001</t>
  </si>
  <si>
    <t>AUT ODVZDUSNENI, 1/2"</t>
  </si>
  <si>
    <t>-1440837875</t>
  </si>
  <si>
    <t>7342002</t>
  </si>
  <si>
    <t>VYPOUSTECI KUL KOHOUT, 1/2"</t>
  </si>
  <si>
    <t>1408690131</t>
  </si>
  <si>
    <t>734209113</t>
  </si>
  <si>
    <t>Montáž armatury závitové s dvěma závity G 1/2</t>
  </si>
  <si>
    <t>-762069810</t>
  </si>
  <si>
    <t>7342003</t>
  </si>
  <si>
    <t>Připojovací šroubení pro OT VK, Kvs 1,23, rohový 1/2"</t>
  </si>
  <si>
    <t>1022403179</t>
  </si>
  <si>
    <t>7342004</t>
  </si>
  <si>
    <t>Ventil s přednastavením pro koupelnové OT (kv 0,025-0,6 Xp 2K), rozteč 50 mm, rohový 1/2"</t>
  </si>
  <si>
    <t>1101341984</t>
  </si>
  <si>
    <t>7342005</t>
  </si>
  <si>
    <t>Radiátorové šroubení s automat. regul. průtoku (10-150 l/h), rohové 1/2"</t>
  </si>
  <si>
    <t>2094006527</t>
  </si>
  <si>
    <t>734209114</t>
  </si>
  <si>
    <t>Montáž armatury závitové s dvěma závity G 3/4</t>
  </si>
  <si>
    <t>-298222987</t>
  </si>
  <si>
    <t>7342006</t>
  </si>
  <si>
    <t>Vyvažovací ventil bez vyp., 0-4 ot., kvs 5,7, 3/4"</t>
  </si>
  <si>
    <t>-2028710840</t>
  </si>
  <si>
    <t>734209115</t>
  </si>
  <si>
    <t>Montáž armatury závitové s dvěma závity G 1</t>
  </si>
  <si>
    <t>-603179455</t>
  </si>
  <si>
    <t>7342007</t>
  </si>
  <si>
    <t>Uzavírací kulový kohout 1"</t>
  </si>
  <si>
    <t>-1662725941</t>
  </si>
  <si>
    <t>7342008</t>
  </si>
  <si>
    <t>Servisní armatura expanzní nádoby, 1"</t>
  </si>
  <si>
    <t>-1576771913</t>
  </si>
  <si>
    <t>7342009</t>
  </si>
  <si>
    <t>Zpětný ventil 1"</t>
  </si>
  <si>
    <t>-118636563</t>
  </si>
  <si>
    <t>7342010</t>
  </si>
  <si>
    <t>Vyvažovací ventil bez vyp., 0-4 ot., kvs 8,7, 1"</t>
  </si>
  <si>
    <t>1011017085</t>
  </si>
  <si>
    <t>734209116</t>
  </si>
  <si>
    <t>Montáž armatury závitové s dvěma závity G 5/4</t>
  </si>
  <si>
    <t>418951415</t>
  </si>
  <si>
    <t>7342011</t>
  </si>
  <si>
    <t>Uzavírací kulový kohout 5/4"</t>
  </si>
  <si>
    <t>-1986678666</t>
  </si>
  <si>
    <t>7342012</t>
  </si>
  <si>
    <t>Zpětný ventil 5/4"</t>
  </si>
  <si>
    <t>2128612739</t>
  </si>
  <si>
    <t>7342013</t>
  </si>
  <si>
    <t>Vyvažovací ventil bez vyp., 0-4 ot., kvs 14,2, 5/4"</t>
  </si>
  <si>
    <t>1426585141</t>
  </si>
  <si>
    <t>734209117</t>
  </si>
  <si>
    <t>Montáž armatury závitové s dvěma závity G 6/4</t>
  </si>
  <si>
    <t>2051353539</t>
  </si>
  <si>
    <t>7342014</t>
  </si>
  <si>
    <t>Vyvažovací ventil bez vyp., 0-4 ot., kvs 19,2, 6/4"</t>
  </si>
  <si>
    <t>2073904515</t>
  </si>
  <si>
    <t>7342015</t>
  </si>
  <si>
    <t>Filtr s jemným sítem, 6/4"</t>
  </si>
  <si>
    <t>-1800810049</t>
  </si>
  <si>
    <t>734209118</t>
  </si>
  <si>
    <t>Montáž armatury závitové s dvěma závity G 2</t>
  </si>
  <si>
    <t>1937575535</t>
  </si>
  <si>
    <t>734209123</t>
  </si>
  <si>
    <t>Montáž armatury závitové s třemi závity G 1/2</t>
  </si>
  <si>
    <t>90787469</t>
  </si>
  <si>
    <t>734209125</t>
  </si>
  <si>
    <t>Montáž armatury závitové s třemi závity G 1</t>
  </si>
  <si>
    <t>-70983186</t>
  </si>
  <si>
    <t>7342019</t>
  </si>
  <si>
    <t>Třícestný regulační ventil, kvs 10, 1"</t>
  </si>
  <si>
    <t>833752640</t>
  </si>
  <si>
    <t>7342020</t>
  </si>
  <si>
    <t>Pohon pro TRV, M 30x1,5, zdvih 5,5 mm, 230 V, 3-bod., 300 N</t>
  </si>
  <si>
    <t>412815512</t>
  </si>
  <si>
    <t>734291951</t>
  </si>
  <si>
    <t>Montáž hlavice termostatického ovládání</t>
  </si>
  <si>
    <t>-1087773798</t>
  </si>
  <si>
    <t>7342021</t>
  </si>
  <si>
    <t>Termostatická hlavice kapalinová M 30x1,5</t>
  </si>
  <si>
    <t>-1656863414</t>
  </si>
  <si>
    <t>734411121</t>
  </si>
  <si>
    <t>Teploměr úhlový s ochranným pouzdrem malý</t>
  </si>
  <si>
    <t>879864079</t>
  </si>
  <si>
    <t>734421150</t>
  </si>
  <si>
    <t>Tlakoměr deformační d 100</t>
  </si>
  <si>
    <t>1268485609</t>
  </si>
  <si>
    <t>735</t>
  </si>
  <si>
    <t>Ústřední vytápění - otopná tělesa</t>
  </si>
  <si>
    <t>735000912</t>
  </si>
  <si>
    <t>Vyregulování ventilu dvojregulačního s termostatickým ovládáním</t>
  </si>
  <si>
    <t>394788013</t>
  </si>
  <si>
    <t>735158210</t>
  </si>
  <si>
    <t>Tlak zkouška těl 1řad</t>
  </si>
  <si>
    <t>2055364883</t>
  </si>
  <si>
    <t>735158220</t>
  </si>
  <si>
    <t>Tlak zkouška těl 2řad</t>
  </si>
  <si>
    <t>1357382792</t>
  </si>
  <si>
    <t>735158230</t>
  </si>
  <si>
    <t>Tlak zkouška těl 3řad</t>
  </si>
  <si>
    <t>-2140885222</t>
  </si>
  <si>
    <t>735159110</t>
  </si>
  <si>
    <t>Montáž otopných těles panelových jednořadých délky do 1500 mm</t>
  </si>
  <si>
    <t>325949280</t>
  </si>
  <si>
    <t>73511</t>
  </si>
  <si>
    <t>OT panelové s bočním přípojením, 11/300/600</t>
  </si>
  <si>
    <t>-4087565</t>
  </si>
  <si>
    <t>73512</t>
  </si>
  <si>
    <t>OT panelové s bočním přípojením, 11/300/900</t>
  </si>
  <si>
    <t>-725918572</t>
  </si>
  <si>
    <t>73513</t>
  </si>
  <si>
    <t>OT panelové s bočním přípojením, 11/300/1100</t>
  </si>
  <si>
    <t>724233452</t>
  </si>
  <si>
    <t>73514</t>
  </si>
  <si>
    <t>OT panelové s bočním přípojením, 11/400/400</t>
  </si>
  <si>
    <t>62486843</t>
  </si>
  <si>
    <t>73515</t>
  </si>
  <si>
    <t>OT panelové s bočním přípojením, 11/500/400</t>
  </si>
  <si>
    <t>864306337</t>
  </si>
  <si>
    <t>73516</t>
  </si>
  <si>
    <t>OT panelové s bočním přípojením, 11/500/700</t>
  </si>
  <si>
    <t>-787365186</t>
  </si>
  <si>
    <t>73517</t>
  </si>
  <si>
    <t>OT panelové s bočním přípojením, 11/500/800</t>
  </si>
  <si>
    <t>549192443</t>
  </si>
  <si>
    <t>73518</t>
  </si>
  <si>
    <t>OT panelové s bočním přípojením, 11/500/1000</t>
  </si>
  <si>
    <t>-2058703949</t>
  </si>
  <si>
    <t>735159120</t>
  </si>
  <si>
    <t>Montáž otopných těles panelových jednořadých délky do 2340 mm</t>
  </si>
  <si>
    <t>-997608804</t>
  </si>
  <si>
    <t>73519</t>
  </si>
  <si>
    <t>OT panelové s bočním přípojením, 11/300/1600</t>
  </si>
  <si>
    <t>595892219</t>
  </si>
  <si>
    <t>73520</t>
  </si>
  <si>
    <t>OT panelové s bočním přípojením, 11/500/1800</t>
  </si>
  <si>
    <t>-473659232</t>
  </si>
  <si>
    <t>735159130</t>
  </si>
  <si>
    <t>Montáž otopných těles panelových jednořadých délky do 2820 mm</t>
  </si>
  <si>
    <t>-854768724</t>
  </si>
  <si>
    <t>73521</t>
  </si>
  <si>
    <t>OT panelové s bočním přípojením, 11/500/2600</t>
  </si>
  <si>
    <t>1383935557</t>
  </si>
  <si>
    <t>735159210</t>
  </si>
  <si>
    <t>Montáž otopných těles panelových dvouřadých délky do 1140 mm</t>
  </si>
  <si>
    <t>1332236026</t>
  </si>
  <si>
    <t>73522</t>
  </si>
  <si>
    <t>OT panelové s bočním přípojením, 20/900/800</t>
  </si>
  <si>
    <t>-22475110</t>
  </si>
  <si>
    <t>73523</t>
  </si>
  <si>
    <t>Koupelnové OT se spodním připojením, průměr ocelové trubky 24 mm, 1820/600</t>
  </si>
  <si>
    <t>259919837</t>
  </si>
  <si>
    <t>73524</t>
  </si>
  <si>
    <t>Koupelnové OT se spodním připojením, průměr ocelové trubky 24 mm, 1820/750</t>
  </si>
  <si>
    <t>-1596495101</t>
  </si>
  <si>
    <t>735159310</t>
  </si>
  <si>
    <t>Montáž otopných těles panelových třířadých délky do 1140 mm</t>
  </si>
  <si>
    <t>-1242547897</t>
  </si>
  <si>
    <t>73525</t>
  </si>
  <si>
    <t>OT panelové s bočním přípojením, 33/900/900</t>
  </si>
  <si>
    <t>-1358805010</t>
  </si>
  <si>
    <t>735159320</t>
  </si>
  <si>
    <t>Montáž otopných těles panelových třířadých délky do 1500 mm</t>
  </si>
  <si>
    <t>-1113372331</t>
  </si>
  <si>
    <t>73526</t>
  </si>
  <si>
    <t>OT panelové s bočním přípojením, 33/900/1200</t>
  </si>
  <si>
    <t>-1249567419</t>
  </si>
  <si>
    <t>735159330</t>
  </si>
  <si>
    <t>Montáž otopných těles panelových třířadých délky do 1980 mm</t>
  </si>
  <si>
    <t>964114949</t>
  </si>
  <si>
    <t>73527</t>
  </si>
  <si>
    <t>OT panelové s bočním přípojením, 33/900/1600</t>
  </si>
  <si>
    <t>985988885</t>
  </si>
  <si>
    <t>998735101</t>
  </si>
  <si>
    <t>Přesun hmot pro otopná tělesa v objektech v do 6 m</t>
  </si>
  <si>
    <t>-1122803271</t>
  </si>
  <si>
    <t>TOPNA ZKOUSKA</t>
  </si>
  <si>
    <t>HODIN</t>
  </si>
  <si>
    <t>-1450422246</t>
  </si>
  <si>
    <t>MONTAZ ODKOURENI</t>
  </si>
  <si>
    <t>1736851031</t>
  </si>
  <si>
    <t>MONTAZ MaR KOTELNY</t>
  </si>
  <si>
    <t>199844193</t>
  </si>
  <si>
    <t>VYCHOZI REVIZE TLAK NADOB, SPALIN CEST A ELEKTRO</t>
  </si>
  <si>
    <t>-1789883903</t>
  </si>
  <si>
    <t>HYDRONICKE ZAREGULOVANI SYSTEMU</t>
  </si>
  <si>
    <t>-268834094</t>
  </si>
  <si>
    <t>d - Elektroinstalace-silnoproud</t>
  </si>
  <si>
    <t>Úroveň 3:</t>
  </si>
  <si>
    <t>d1 - silnoproud</t>
  </si>
  <si>
    <t xml:space="preserve">    21-m - Elektromontáže</t>
  </si>
  <si>
    <t>OST - Ostatní</t>
  </si>
  <si>
    <t>21-m</t>
  </si>
  <si>
    <t>Elektromontáže</t>
  </si>
  <si>
    <t>Pol1</t>
  </si>
  <si>
    <t>Krabice KU 68-1901</t>
  </si>
  <si>
    <t>1576163094</t>
  </si>
  <si>
    <t>Pol2</t>
  </si>
  <si>
    <t>Krabice KR 68-1903</t>
  </si>
  <si>
    <t>1933373142</t>
  </si>
  <si>
    <t>Pol3</t>
  </si>
  <si>
    <t>Zásuvka chráněná vestavná 1*230V/16A</t>
  </si>
  <si>
    <t>-1061972854</t>
  </si>
  <si>
    <t>Pol4</t>
  </si>
  <si>
    <t>Zásuvka chráněná vestavná 1*230V/16A přep.D</t>
  </si>
  <si>
    <t>1846405311</t>
  </si>
  <si>
    <t>Pol5</t>
  </si>
  <si>
    <t>Vypínač č.1</t>
  </si>
  <si>
    <t>2070867703</t>
  </si>
  <si>
    <t>Pol6</t>
  </si>
  <si>
    <t>Vypínač tlačítkový č.2</t>
  </si>
  <si>
    <t>-859527987</t>
  </si>
  <si>
    <t>Pol7</t>
  </si>
  <si>
    <t>Vypínač č.5</t>
  </si>
  <si>
    <t>250535135</t>
  </si>
  <si>
    <t>Pol8</t>
  </si>
  <si>
    <t>Vypínač č.6</t>
  </si>
  <si>
    <t>-828531821</t>
  </si>
  <si>
    <t>Pol9</t>
  </si>
  <si>
    <t>Vypínač č.7</t>
  </si>
  <si>
    <t>1057399043</t>
  </si>
  <si>
    <t>Pol10</t>
  </si>
  <si>
    <t>Spínač osvětlení IR</t>
  </si>
  <si>
    <t>-1933055731</t>
  </si>
  <si>
    <t>Pol11</t>
  </si>
  <si>
    <t>Kabel CYKY  4* 25</t>
  </si>
  <si>
    <t>1532407531</t>
  </si>
  <si>
    <t>Pol12</t>
  </si>
  <si>
    <t>Kabel CYKY  5* 10</t>
  </si>
  <si>
    <t>-791923847</t>
  </si>
  <si>
    <t>Pol13</t>
  </si>
  <si>
    <t>Kabel CYKY  5* 6</t>
  </si>
  <si>
    <t>-122072846</t>
  </si>
  <si>
    <t>Pol14</t>
  </si>
  <si>
    <t>Kabel CYKY  5* 4</t>
  </si>
  <si>
    <t>-351061871</t>
  </si>
  <si>
    <t>Pol15</t>
  </si>
  <si>
    <t>Kabel CYKY  5* 1,5</t>
  </si>
  <si>
    <t>1150806507</t>
  </si>
  <si>
    <t>Pol16</t>
  </si>
  <si>
    <t>Kabel CYKY  3* 2.5</t>
  </si>
  <si>
    <t>894780900</t>
  </si>
  <si>
    <t>Pol17</t>
  </si>
  <si>
    <t>Kabel CYKY  3* 1.5</t>
  </si>
  <si>
    <t>1591674872</t>
  </si>
  <si>
    <t>Pol18</t>
  </si>
  <si>
    <t>Vodič HO7V-U 16 Zz CY</t>
  </si>
  <si>
    <t>758210935</t>
  </si>
  <si>
    <t>Pol19</t>
  </si>
  <si>
    <t>Vodič HO7V-U 6 Zz CY</t>
  </si>
  <si>
    <t>1270163605</t>
  </si>
  <si>
    <t>Pol20</t>
  </si>
  <si>
    <t>Žlab MARS EKO 250/100 vč. Příslušenství</t>
  </si>
  <si>
    <t>203577949</t>
  </si>
  <si>
    <t>Pol21</t>
  </si>
  <si>
    <t>Žlab MARS EKO 125/100 vč. Příslušenství</t>
  </si>
  <si>
    <t>918760566</t>
  </si>
  <si>
    <t>Pol22</t>
  </si>
  <si>
    <t>Žlab MARS EKO 62/50 vč. Příslušenství</t>
  </si>
  <si>
    <t>229959035</t>
  </si>
  <si>
    <t>Pol23</t>
  </si>
  <si>
    <t>LED prachotěs 42, 42W, 120 cm, 4000K, 5200lm</t>
  </si>
  <si>
    <t>-1880533922</t>
  </si>
  <si>
    <t>Pol24</t>
  </si>
  <si>
    <t>LED prachotěs 63, 63W, 150 cm, 4000K, 7750lm</t>
  </si>
  <si>
    <t>784428050</t>
  </si>
  <si>
    <t>Pol25</t>
  </si>
  <si>
    <t>LED přisazené svítidlo, 28,8W, 4000K, 120 cm</t>
  </si>
  <si>
    <t>-1391870759</t>
  </si>
  <si>
    <t>Pol26</t>
  </si>
  <si>
    <t>LED závěsné svítidlo, 28,8W, 4000K, 120 cm</t>
  </si>
  <si>
    <t>-1725123593</t>
  </si>
  <si>
    <t>Pol27</t>
  </si>
  <si>
    <t>LED svítidlo 26p, 26W, pr. 40 cm, 4200K</t>
  </si>
  <si>
    <t>87126212</t>
  </si>
  <si>
    <t>Pol28</t>
  </si>
  <si>
    <t>LED svítidlo 46p, 46W, pr. 60 cm, 4000K</t>
  </si>
  <si>
    <t>501988324</t>
  </si>
  <si>
    <t>Pol29</t>
  </si>
  <si>
    <t>LED svítidlo vestavné, 8W, IP44, D90mm, 4000K, 680lm, bílá</t>
  </si>
  <si>
    <t>-704126131</t>
  </si>
  <si>
    <t>Pol30</t>
  </si>
  <si>
    <t>Nástěnné svítidlo venkovní, těleso hliník, krycí sklo čiré, LED 2*4W, 250lm</t>
  </si>
  <si>
    <t>1369064314</t>
  </si>
  <si>
    <t>Pol31</t>
  </si>
  <si>
    <t>Přisazené nouzové svítidlo 1x3W, IP44 + piktogram</t>
  </si>
  <si>
    <t>-891650183</t>
  </si>
  <si>
    <t>210010301</t>
  </si>
  <si>
    <t>Krabice přístrojová bez zapojení</t>
  </si>
  <si>
    <t>-908051588</t>
  </si>
  <si>
    <t>210010321</t>
  </si>
  <si>
    <t>Krabice odbočná s víčkem, svorkovnicí vč. zap. kruhová KR68</t>
  </si>
  <si>
    <t>733297696</t>
  </si>
  <si>
    <t>210020303</t>
  </si>
  <si>
    <t>Kabelový žlab Mars,pozink.62/50mm vč. víka a podpěrek</t>
  </si>
  <si>
    <t>1797474567</t>
  </si>
  <si>
    <t>210020307</t>
  </si>
  <si>
    <t>Kabelový žlab Mars,pozink.125/100mm vč. víka a podpěrek</t>
  </si>
  <si>
    <t>-1802217556</t>
  </si>
  <si>
    <t>210020311</t>
  </si>
  <si>
    <t>Kabelový žlab Mars,pozink.250/100mm vč. víka a podpěrek</t>
  </si>
  <si>
    <t>-1770502541</t>
  </si>
  <si>
    <t>210100001</t>
  </si>
  <si>
    <t>Ukončení vodičů  do   2.5 mm2</t>
  </si>
  <si>
    <t>1984467205</t>
  </si>
  <si>
    <t>210100002</t>
  </si>
  <si>
    <t>Ukončení vodičů  do   6 mm2</t>
  </si>
  <si>
    <t>159940191</t>
  </si>
  <si>
    <t>210100003</t>
  </si>
  <si>
    <t>Ukončení vodičů  do   16 mm2</t>
  </si>
  <si>
    <t>1085497744</t>
  </si>
  <si>
    <t>210110001</t>
  </si>
  <si>
    <t>Spínač jednopólový - řazení 1</t>
  </si>
  <si>
    <t>-2108969540</t>
  </si>
  <si>
    <t>210110002</t>
  </si>
  <si>
    <t>Spínač tlačítkový - řazení 2</t>
  </si>
  <si>
    <t>741020880</t>
  </si>
  <si>
    <t>210110003</t>
  </si>
  <si>
    <t>Spínač seriový přepínač - řazení 5</t>
  </si>
  <si>
    <t>711377812</t>
  </si>
  <si>
    <t>210110004</t>
  </si>
  <si>
    <t>Spínač střídavý přepínač - řazení 6</t>
  </si>
  <si>
    <t>1389937025</t>
  </si>
  <si>
    <t>210110005</t>
  </si>
  <si>
    <t>Spínač seriový přepínač - řazení 7</t>
  </si>
  <si>
    <t>1841006764</t>
  </si>
  <si>
    <t>210110071</t>
  </si>
  <si>
    <t>1736103436</t>
  </si>
  <si>
    <t>210111012</t>
  </si>
  <si>
    <t>Domovní zásuvka polozapuštěná 16A 230V</t>
  </si>
  <si>
    <t>1009132626</t>
  </si>
  <si>
    <t>210200009</t>
  </si>
  <si>
    <t>Svítidla žárovková typ 211 16 01-100 W,stropní</t>
  </si>
  <si>
    <t>-1396015782</t>
  </si>
  <si>
    <t>210200043</t>
  </si>
  <si>
    <t>Svítidla žárovková typ  213 20 01-25+25 W, nouzové</t>
  </si>
  <si>
    <t>112793151</t>
  </si>
  <si>
    <t>210200059</t>
  </si>
  <si>
    <t>Svítidla žárovková typ  311 06 01-100 W, prům. strop.</t>
  </si>
  <si>
    <t>-406230164</t>
  </si>
  <si>
    <t>210201020</t>
  </si>
  <si>
    <t>Svítidla zářivková typ   231 33 03-2x40 W,strop.s krytem</t>
  </si>
  <si>
    <t>327391408</t>
  </si>
  <si>
    <t>210800547</t>
  </si>
  <si>
    <t>CY 6 pevně uložený</t>
  </si>
  <si>
    <t>1914364965</t>
  </si>
  <si>
    <t>210800549</t>
  </si>
  <si>
    <t>CY 16 pevně uložený</t>
  </si>
  <si>
    <t>1714536476</t>
  </si>
  <si>
    <t>210810045</t>
  </si>
  <si>
    <t>CYKY-CYKYm 750V do 3*1,5 pevně uložený</t>
  </si>
  <si>
    <t>-224302135</t>
  </si>
  <si>
    <t>210810046</t>
  </si>
  <si>
    <t>CYKY-CYKYm 750V do 3*2.5 pevně uložený</t>
  </si>
  <si>
    <t>602188624</t>
  </si>
  <si>
    <t>210810052</t>
  </si>
  <si>
    <t>CYKY-CYKYm 750V do 4*6 pevně uložený</t>
  </si>
  <si>
    <t>-836759827</t>
  </si>
  <si>
    <t>210810053</t>
  </si>
  <si>
    <t>CYKY-CYKYm 750V do 4*16 pevně uložený</t>
  </si>
  <si>
    <t>-1341495978</t>
  </si>
  <si>
    <t>210810054</t>
  </si>
  <si>
    <t>CYKY-CYKYm 750V do 4*25 pevně uložený</t>
  </si>
  <si>
    <t>1421436499</t>
  </si>
  <si>
    <t>210810055</t>
  </si>
  <si>
    <t>CYKY-CYKYm 750V do 5*1,5 pevně uložený</t>
  </si>
  <si>
    <t>698343317</t>
  </si>
  <si>
    <t>Kompletace a oživení</t>
  </si>
  <si>
    <t>-1610649497</t>
  </si>
  <si>
    <t>Výchozí revize</t>
  </si>
  <si>
    <t>713446420</t>
  </si>
  <si>
    <t>OST</t>
  </si>
  <si>
    <t>Ostatní</t>
  </si>
  <si>
    <t>PPV 3%</t>
  </si>
  <si>
    <t>512</t>
  </si>
  <si>
    <t>-1995220433</t>
  </si>
  <si>
    <t>860041651</t>
  </si>
  <si>
    <t>-217021016</t>
  </si>
  <si>
    <t>d2 - uzemnění a jímací souprava</t>
  </si>
  <si>
    <t xml:space="preserve">    21-M - Elektromontáže</t>
  </si>
  <si>
    <t>21-M</t>
  </si>
  <si>
    <t>Uzemňovací pásek FeZn 30*4</t>
  </si>
  <si>
    <t>-472288349</t>
  </si>
  <si>
    <t>Zemnící kulatina FeZn pr. 10 mm</t>
  </si>
  <si>
    <t>688425319</t>
  </si>
  <si>
    <t>Zemnící kulatina AlMgSi pr. 8 mm</t>
  </si>
  <si>
    <t>-1787699029</t>
  </si>
  <si>
    <t>Jímací tyč JT 1,5</t>
  </si>
  <si>
    <t>-1601017118</t>
  </si>
  <si>
    <t>Ochranný úhelník OU+DUZ</t>
  </si>
  <si>
    <t>373315877</t>
  </si>
  <si>
    <t>Podpěry vedení PV01</t>
  </si>
  <si>
    <t>-230208581</t>
  </si>
  <si>
    <t>Podpěry vedení PV21</t>
  </si>
  <si>
    <t>-199867454</t>
  </si>
  <si>
    <t>Svorky hromosvodové do 2 šroubů (SS,SR 03)</t>
  </si>
  <si>
    <t>-381155374</t>
  </si>
  <si>
    <t>Svorky hromosvodové nad 2 šrouby (ST,SJ,SK,SZ)</t>
  </si>
  <si>
    <t>81840416</t>
  </si>
  <si>
    <t>210220021</t>
  </si>
  <si>
    <t>Uzem. vedení-bez nátěru FeZn do 120 mm2</t>
  </si>
  <si>
    <t>-1788510847</t>
  </si>
  <si>
    <t>210220022</t>
  </si>
  <si>
    <t>Uzem. vedení , drátem nebo lanem pr. do 10 mm</t>
  </si>
  <si>
    <t>-273621129</t>
  </si>
  <si>
    <t>210220101</t>
  </si>
  <si>
    <t>Svodové vodiče vč.podpěr FeZn do d 10 mm,Al 10 mm</t>
  </si>
  <si>
    <t>-213716275</t>
  </si>
  <si>
    <t>210220201</t>
  </si>
  <si>
    <t>Jímací tyč nebo pomocný jímač</t>
  </si>
  <si>
    <t>2130349122</t>
  </si>
  <si>
    <t>210220301</t>
  </si>
  <si>
    <t>Svorky hromosvodové do 2 šroubů</t>
  </si>
  <si>
    <t>-1868000602</t>
  </si>
  <si>
    <t>210220302</t>
  </si>
  <si>
    <t>Svorky hromosvodové nad 2 šrouby</t>
  </si>
  <si>
    <t>-114759449</t>
  </si>
  <si>
    <t>210220372</t>
  </si>
  <si>
    <t>Ochranný úhelník nebo trubka s držáky do zdiva</t>
  </si>
  <si>
    <t>90690506</t>
  </si>
  <si>
    <t>210220401</t>
  </si>
  <si>
    <t>Označení svodů štítky smalt.,u.h.</t>
  </si>
  <si>
    <t>547448983</t>
  </si>
  <si>
    <t>Příprava a rovnání jímací kulatiny</t>
  </si>
  <si>
    <t>-70196014</t>
  </si>
  <si>
    <t>113488269</t>
  </si>
  <si>
    <t>78650955</t>
  </si>
  <si>
    <t>681517244</t>
  </si>
  <si>
    <t>257518563</t>
  </si>
  <si>
    <t>d3 - rozvaděče</t>
  </si>
  <si>
    <t xml:space="preserve">      D2 - Rozvaděč RH</t>
  </si>
  <si>
    <t xml:space="preserve">      D3 - Rozvaděč RK</t>
  </si>
  <si>
    <t>D2</t>
  </si>
  <si>
    <t>Rozvaděč RH</t>
  </si>
  <si>
    <t>Ocelechová zapuštěná rozvodnice 2*33, plné dveře</t>
  </si>
  <si>
    <t>2126441789</t>
  </si>
  <si>
    <t>Vypínač 3P/63A</t>
  </si>
  <si>
    <t>94689497</t>
  </si>
  <si>
    <t>Vypínací cívka B-FA/230</t>
  </si>
  <si>
    <t>1078657467</t>
  </si>
  <si>
    <t>Svodič přepětí B/C</t>
  </si>
  <si>
    <t>622764346</t>
  </si>
  <si>
    <t>Jistič s proudovým chráničem B10-003/AC</t>
  </si>
  <si>
    <t>-265783556</t>
  </si>
  <si>
    <t>Proudový chránič  40-4-003/AC</t>
  </si>
  <si>
    <t>-612809096</t>
  </si>
  <si>
    <t>Jistič   B6/1</t>
  </si>
  <si>
    <t>1304230082</t>
  </si>
  <si>
    <t>Jistič   B10/1</t>
  </si>
  <si>
    <t>-1919963744</t>
  </si>
  <si>
    <t>Jistič   B16/1</t>
  </si>
  <si>
    <t>-252064958</t>
  </si>
  <si>
    <t>Jistič   B16/3</t>
  </si>
  <si>
    <t>-1739875352</t>
  </si>
  <si>
    <t>Spínač s dálkovým ovládáním, 230 VAC, 1 zapínací kontakt</t>
  </si>
  <si>
    <t>194652633</t>
  </si>
  <si>
    <t>Časové relé multifunkční 12-240VAC/DC, 1P</t>
  </si>
  <si>
    <t>-1051196955</t>
  </si>
  <si>
    <t>Spínač soumrakový analogový, 1TE</t>
  </si>
  <si>
    <t>-1499862765</t>
  </si>
  <si>
    <t>Řadová svorka CBC</t>
  </si>
  <si>
    <t>169064946</t>
  </si>
  <si>
    <t>Montáž rozvodnic do 100 kg</t>
  </si>
  <si>
    <t>-1027641868</t>
  </si>
  <si>
    <t>Jistič-vypínač, vzduch. do 80A 3pól.</t>
  </si>
  <si>
    <t>517117437</t>
  </si>
  <si>
    <t>Jistič-vypínač, vzduch. do 80A 1pól.</t>
  </si>
  <si>
    <t>-247826196</t>
  </si>
  <si>
    <t>Bleskojistky nn do  500 V</t>
  </si>
  <si>
    <t>-456170697</t>
  </si>
  <si>
    <t>Proudová ochrana do 25A 4pól.</t>
  </si>
  <si>
    <t>2050253978</t>
  </si>
  <si>
    <t>Proudová ochrana do 63A 4pól.</t>
  </si>
  <si>
    <t>-1056894118</t>
  </si>
  <si>
    <t>Relé pomocné a paměťové st nebo ss kont.  2P+2Z</t>
  </si>
  <si>
    <t>161348095</t>
  </si>
  <si>
    <t>Svorkovnice řadová pro vodič do 10   mm2</t>
  </si>
  <si>
    <t>-1860862803</t>
  </si>
  <si>
    <t>D3</t>
  </si>
  <si>
    <t>Rozvaděč RK</t>
  </si>
  <si>
    <t>Oceloplechová zapuštěná rozvodnice 4x24, plné dveře</t>
  </si>
  <si>
    <t>1585946123</t>
  </si>
  <si>
    <t>Vypínač 3P/40A</t>
  </si>
  <si>
    <t>1176093800</t>
  </si>
  <si>
    <t>1652379468</t>
  </si>
  <si>
    <t>-1724501238</t>
  </si>
  <si>
    <t>-1375383044</t>
  </si>
  <si>
    <t>-350498718</t>
  </si>
  <si>
    <t>-1889685223</t>
  </si>
  <si>
    <t>1197077823</t>
  </si>
  <si>
    <t>-1340849807</t>
  </si>
  <si>
    <t>2090429854</t>
  </si>
  <si>
    <t>2032653905</t>
  </si>
  <si>
    <t>-906960412</t>
  </si>
  <si>
    <t>-953686123</t>
  </si>
  <si>
    <t>-206142546</t>
  </si>
  <si>
    <t>1820850871</t>
  </si>
  <si>
    <t>Montáž rozvodnic do 50 kg</t>
  </si>
  <si>
    <t>1351619603</t>
  </si>
  <si>
    <t>Kompletace rozvaděčů</t>
  </si>
  <si>
    <t>1032933267</t>
  </si>
  <si>
    <t>-1715968602</t>
  </si>
  <si>
    <t>-615858651</t>
  </si>
  <si>
    <t>877250065</t>
  </si>
  <si>
    <t>-893238119</t>
  </si>
  <si>
    <t>e - Elektroinstalace-slaboproud</t>
  </si>
  <si>
    <t>-1296409796</t>
  </si>
  <si>
    <t>Trubka 2323/LPE-2</t>
  </si>
  <si>
    <t>815045785</t>
  </si>
  <si>
    <t>-898750339</t>
  </si>
  <si>
    <t>1705285368</t>
  </si>
  <si>
    <t>SYKFY 25*2*0,5</t>
  </si>
  <si>
    <t>-1076452202</t>
  </si>
  <si>
    <t>UTP CAT.6</t>
  </si>
  <si>
    <t>-1232325908</t>
  </si>
  <si>
    <t>UTP CAT.5e</t>
  </si>
  <si>
    <t>-669839346</t>
  </si>
  <si>
    <t>JYTY 2*1</t>
  </si>
  <si>
    <t>551385425</t>
  </si>
  <si>
    <t>JYSTY 2*2*1</t>
  </si>
  <si>
    <t>-2131968571</t>
  </si>
  <si>
    <t>2*RJ 45-8 zásuvka DATA+nosné prvky</t>
  </si>
  <si>
    <t>1289105535</t>
  </si>
  <si>
    <t>5014G-A01018 B kryt DATA</t>
  </si>
  <si>
    <t>1046472127</t>
  </si>
  <si>
    <t>Rozvaděč 19" Conteg 4X IT RACK 21U vč. Příslušenství</t>
  </si>
  <si>
    <t>-871784607</t>
  </si>
  <si>
    <t>Solarix 19" Patch panel 24 x RJ45 CAT5E UTP 150 MH</t>
  </si>
  <si>
    <t>1270112260</t>
  </si>
  <si>
    <t>Solarix ISDN panel 25 x RJ45 1U SX25-ISDN-BK</t>
  </si>
  <si>
    <t>1696640908</t>
  </si>
  <si>
    <t>Školní rozhlasová ústředna s s melodickým zvoněním - 120W</t>
  </si>
  <si>
    <t>914389664</t>
  </si>
  <si>
    <t>100V/6; 3; 1,5W - reproskříňka pro ozvučení tříd</t>
  </si>
  <si>
    <t>1125340244</t>
  </si>
  <si>
    <t>WIFI Router</t>
  </si>
  <si>
    <t>1021188161</t>
  </si>
  <si>
    <t>Ústředna Digiplex EVO HD vč. Skříně a záložního zdroje</t>
  </si>
  <si>
    <t>1368882419</t>
  </si>
  <si>
    <t>Komunikační modul GSM PCS250</t>
  </si>
  <si>
    <t>219657700</t>
  </si>
  <si>
    <t>Modul PGM4</t>
  </si>
  <si>
    <t>-1961780339</t>
  </si>
  <si>
    <t>Expander ZX8</t>
  </si>
  <si>
    <t>-1716487820</t>
  </si>
  <si>
    <t>1769571003</t>
  </si>
  <si>
    <t>Komunikační modul IP150</t>
  </si>
  <si>
    <t>-1439854793</t>
  </si>
  <si>
    <t>Siréna EZS</t>
  </si>
  <si>
    <t>1335702207</t>
  </si>
  <si>
    <t>Klávesnice LCD dotyková TM70</t>
  </si>
  <si>
    <t>-954669199</t>
  </si>
  <si>
    <t>Detektor pohybu PIR DM60</t>
  </si>
  <si>
    <t>-1930791174</t>
  </si>
  <si>
    <t>Zámek elektrický standard 12V AC/DC</t>
  </si>
  <si>
    <t>632533755</t>
  </si>
  <si>
    <t>Sada videotelefonu RL-03 pro dva účastníky</t>
  </si>
  <si>
    <t>1931313709</t>
  </si>
  <si>
    <t>Síťový rekordér RELICAM pro 16 IP kamer</t>
  </si>
  <si>
    <t>-695415315</t>
  </si>
  <si>
    <t>Venkovní varifokální IP bezpečnostní kamera s rozlišením 720P</t>
  </si>
  <si>
    <t>-1208835768</t>
  </si>
  <si>
    <t>IP bezpečnostní kamera DOME krytu, 720P</t>
  </si>
  <si>
    <t>1994453140</t>
  </si>
  <si>
    <t>210010083</t>
  </si>
  <si>
    <t>Trubka elektroinst., pancéř z PH pevná 21.0 mm</t>
  </si>
  <si>
    <t>-1698754912</t>
  </si>
  <si>
    <t>-167808649</t>
  </si>
  <si>
    <t>470218403</t>
  </si>
  <si>
    <t>751932575</t>
  </si>
  <si>
    <t>220730001</t>
  </si>
  <si>
    <t>Montáž účastnické zásuvky TV, DATA</t>
  </si>
  <si>
    <t>-629658458</t>
  </si>
  <si>
    <t>220280222</t>
  </si>
  <si>
    <t>Kabel datový JYTY, UTP</t>
  </si>
  <si>
    <t>-535065718</t>
  </si>
  <si>
    <t>220740302</t>
  </si>
  <si>
    <t>Montáž a zapojení CCTV systému</t>
  </si>
  <si>
    <t>-2119455715</t>
  </si>
  <si>
    <t>220321701</t>
  </si>
  <si>
    <t>Montáž a zapojení EZS systému MAU</t>
  </si>
  <si>
    <t>92997822</t>
  </si>
  <si>
    <t>220330002</t>
  </si>
  <si>
    <t>Montáž disp.prac.LDÚ do 30 účastníků</t>
  </si>
  <si>
    <t>1052012746</t>
  </si>
  <si>
    <t>220370062</t>
  </si>
  <si>
    <t>Montáž a měření rozhlasového zařízení do 200 W</t>
  </si>
  <si>
    <t>1001079900</t>
  </si>
  <si>
    <t>Pol71</t>
  </si>
  <si>
    <t>-2089466083</t>
  </si>
  <si>
    <t>Pol72</t>
  </si>
  <si>
    <t>-1258512698</t>
  </si>
  <si>
    <t>1917342904</t>
  </si>
  <si>
    <t>Drobný materiál 5%</t>
  </si>
  <si>
    <t>-1706806599</t>
  </si>
  <si>
    <t>47591159</t>
  </si>
  <si>
    <t>f - Vzduchotechnika</t>
  </si>
  <si>
    <t xml:space="preserve">    24-M - Montáže vzduchotechnických zařízení</t>
  </si>
  <si>
    <t>24-M</t>
  </si>
  <si>
    <t>Montáže vzduchotechnických zařízení</t>
  </si>
  <si>
    <t>1.1</t>
  </si>
  <si>
    <t>Střešní ventilátor WD II 200, výkon 1400 m3/h</t>
  </si>
  <si>
    <t>1561666171</t>
  </si>
  <si>
    <t>M.2</t>
  </si>
  <si>
    <t>Montáž potrubí a dopravné</t>
  </si>
  <si>
    <t>bm</t>
  </si>
  <si>
    <t>-83497197</t>
  </si>
  <si>
    <t>M.3</t>
  </si>
  <si>
    <t>- montáž závěsu uložení potrubí a jednotek</t>
  </si>
  <si>
    <t>-103363824</t>
  </si>
  <si>
    <t>M1.1</t>
  </si>
  <si>
    <t>Montáž  a dopravné</t>
  </si>
  <si>
    <t>-1288322946</t>
  </si>
  <si>
    <t>1.2</t>
  </si>
  <si>
    <t>Protipožární klapka FDMD 160 .01</t>
  </si>
  <si>
    <t>-894513901</t>
  </si>
  <si>
    <t>M1.2</t>
  </si>
  <si>
    <t>-224629338</t>
  </si>
  <si>
    <t>1.3</t>
  </si>
  <si>
    <t>Tlumič MAA 160/900</t>
  </si>
  <si>
    <t>1424993016</t>
  </si>
  <si>
    <t>M1.3</t>
  </si>
  <si>
    <t>-2033616032</t>
  </si>
  <si>
    <t>1.4</t>
  </si>
  <si>
    <t>Talířový ventil průměr 125mm, do SDK podhledu kovový, bílý</t>
  </si>
  <si>
    <t>-1207595917</t>
  </si>
  <si>
    <t>M1.4</t>
  </si>
  <si>
    <t>-754879459</t>
  </si>
  <si>
    <t>P.1</t>
  </si>
  <si>
    <t>2079338145</t>
  </si>
  <si>
    <t>Tepelná  izolace  - min.vata tl.40mm s Al polepem</t>
  </si>
  <si>
    <t>906214435</t>
  </si>
  <si>
    <t>- spojovací</t>
  </si>
  <si>
    <t>74272873</t>
  </si>
  <si>
    <t>- gumové těsnění</t>
  </si>
  <si>
    <t>-1839447646</t>
  </si>
  <si>
    <t>- materiál na závěsy, uložení potrubí a jednotek</t>
  </si>
  <si>
    <t>1457069714</t>
  </si>
  <si>
    <t>Přesun hmot potrubí</t>
  </si>
  <si>
    <t>462670743</t>
  </si>
  <si>
    <t>Přesun hmot ostatní</t>
  </si>
  <si>
    <t>2002471217</t>
  </si>
  <si>
    <t>HZS - zprovoznění, zaregulování a zaučení  obsluhy. Práce lze fakturovat dle skutečně odpracovaných hodin potvrzených v montážním deníku,</t>
  </si>
  <si>
    <t>hod.</t>
  </si>
  <si>
    <t>1759196656</t>
  </si>
  <si>
    <t>279,1</t>
  </si>
  <si>
    <t>ZP1</t>
  </si>
  <si>
    <t>ZP2</t>
  </si>
  <si>
    <t>460</t>
  </si>
  <si>
    <t>ZP3</t>
  </si>
  <si>
    <t>g - Zpevněné plochy areálu MŠ</t>
  </si>
  <si>
    <t xml:space="preserve">    5 - Komunikace pozemní</t>
  </si>
  <si>
    <t>122202202</t>
  </si>
  <si>
    <t>Odkopávky a prokopávky nezapažené pro silnice s přemístěním výkopku v příčných profilech na vzdálenost do 15 m nebo s naložením na dopravní prostředek v hornině tř. 3 přes 100 do 1 000 m3</t>
  </si>
  <si>
    <t>159747834</t>
  </si>
  <si>
    <t>"v.č.D1.1-117"</t>
  </si>
  <si>
    <t>"plochy kačírek" 110,0*0,25</t>
  </si>
  <si>
    <t>"plochy dlážděné" (460,0+220,0)*0,37</t>
  </si>
  <si>
    <t>-1750646730</t>
  </si>
  <si>
    <t>171201220</t>
  </si>
  <si>
    <t>-327496924</t>
  </si>
  <si>
    <t>184911311</t>
  </si>
  <si>
    <t>Položení mulčovací textilie proti prorůstání plevelů kolem vysázených rostlin v rovině nebo na svahu do 1:5</t>
  </si>
  <si>
    <t>-940583400</t>
  </si>
  <si>
    <t>"v.č.D1.1-117"  ZP1</t>
  </si>
  <si>
    <t>69311199</t>
  </si>
  <si>
    <t>geotextilie netkaná separační, ochranná, filtrační, drenážní  PES(70%)+PP(30%) 300g/m2</t>
  </si>
  <si>
    <t>-1718064878</t>
  </si>
  <si>
    <t>110,0*1,05</t>
  </si>
  <si>
    <t>Komunikace pozemní</t>
  </si>
  <si>
    <t>564671111</t>
  </si>
  <si>
    <t>Podklad z kameniva hrubého drceného vel. 63-125 mm, s rozprostřením a zhutněním, po zhutnění tl. 250 mm</t>
  </si>
  <si>
    <t>-1669415622</t>
  </si>
  <si>
    <t>"v.č.D1.1-117"   ZP2</t>
  </si>
  <si>
    <t>564751114</t>
  </si>
  <si>
    <t>Podklad nebo kryt z kameniva hrubého drceného vel. 32-63 mm s rozprostřením a zhutněním, po zhutnění tl. 180 mm</t>
  </si>
  <si>
    <t>-868362657</t>
  </si>
  <si>
    <t>"v.č.D1.1-117"   ZP3</t>
  </si>
  <si>
    <t>564761111</t>
  </si>
  <si>
    <t>Podklad nebo kryt z kameniva hrubého drceného vel. 32-63 mm s rozprostřením a zhutněním, po zhutnění tl. 200 mm</t>
  </si>
  <si>
    <t>-1153303537</t>
  </si>
  <si>
    <t>"v.č.D1.1-117"   ZP1</t>
  </si>
  <si>
    <t>596311114</t>
  </si>
  <si>
    <t>Kladení dlažby kloubové z betonových prvků (zámek a klíč) komunikací pro pěší s ložem z kameniva těženého tl. 40 mm, s vyplněním spár, s dvojitým hutněním, vibrováním a se smetením přebytečného materiálu tl. 100 mm, pro plochy přes 300 m2</t>
  </si>
  <si>
    <t>697320650</t>
  </si>
  <si>
    <t>"výměra dle projektanta"  460,0</t>
  </si>
  <si>
    <t>předb01</t>
  </si>
  <si>
    <t>velkoplošná betonová dlažba 800x600x80 přírodní</t>
  </si>
  <si>
    <t>-85124443</t>
  </si>
  <si>
    <t>ZP2*1,02</t>
  </si>
  <si>
    <t>596811222</t>
  </si>
  <si>
    <t>Kladení dlažby z betonových nebo kameninových dlaždic komunikací pro pěší s vyplněním spár a se smetením přebytečného materiálu na vzdálenost do 3 m s ložem z kameniva těženého tl. do 30 mm velikosti dlaždic přes 0,09 m2 do 0,25 m2, pro plochy přes 100 do 300 m2</t>
  </si>
  <si>
    <t>2024123354</t>
  </si>
  <si>
    <t>"výměra dle projektanta"  220,0</t>
  </si>
  <si>
    <t>59246003</t>
  </si>
  <si>
    <t>dlažba plošná betonová terasová hladká 500x500x50mm</t>
  </si>
  <si>
    <t>1543403086</t>
  </si>
  <si>
    <t>ZP3*1,02</t>
  </si>
  <si>
    <t>637121111</t>
  </si>
  <si>
    <t>Okapový chodník z kameniva s udusáním a urovnáním povrchu z kačírku tl. 30 mm</t>
  </si>
  <si>
    <t>19071314</t>
  </si>
  <si>
    <t>"výměra dle projektanta"  110,0</t>
  </si>
  <si>
    <t>637311112</t>
  </si>
  <si>
    <t>Okapový chodník z obrubníků betonových chodníkových se zalitím spár cementovou maltou do lože z kameniva těženého, z obrubníků stojatých</t>
  </si>
  <si>
    <t>-544164949</t>
  </si>
  <si>
    <t>"výměra dle projektanta"  85,0+47,0</t>
  </si>
  <si>
    <t>916131213</t>
  </si>
  <si>
    <t>Osazení silničního obrubníku betonového se zřízením lože, s vyplněním a zatřením spár cementovou maltou stojatého s boční opěrou z betonu prostého tř. C 12/15, do lože z betonu prostého téže značky</t>
  </si>
  <si>
    <t>-25572887</t>
  </si>
  <si>
    <t>"výměra dle projektanta"  6,0</t>
  </si>
  <si>
    <t>59217031</t>
  </si>
  <si>
    <t>obrubník betonový silniční 1000x150x250mm</t>
  </si>
  <si>
    <t>-570607793</t>
  </si>
  <si>
    <t>916231213</t>
  </si>
  <si>
    <t>Osazení chodníkového obrubníku betonového se zřízením lože, s vyplněním a zatřením spár cementovou maltou stojatého s boční opěrou z betonu prostého tř. C 12/15, do lože z betonu prostého téže značky</t>
  </si>
  <si>
    <t>1554418234</t>
  </si>
  <si>
    <t>"výměra dle projektanta"  460,0-(85,0+47,0)</t>
  </si>
  <si>
    <t>59217017</t>
  </si>
  <si>
    <t>obrubník betonový chodníkový 1000x100x250mm</t>
  </si>
  <si>
    <t>1594069015</t>
  </si>
  <si>
    <t>998223011</t>
  </si>
  <si>
    <t>Přesun hmot pro pozemní komunikace s krytem dlážděným dopravní vzdálenost do 200 m jakékoliv délky objektu</t>
  </si>
  <si>
    <t>-1202205518</t>
  </si>
  <si>
    <t>76295předb</t>
  </si>
  <si>
    <t>Dřevěná terasa z drážkovaných prken Thermowood 28x120mm, vč nosného roštu</t>
  </si>
  <si>
    <t>-985491091</t>
  </si>
  <si>
    <t>998762201</t>
  </si>
  <si>
    <t>Přesun hmot pro konstrukce tesařské stanovený procentní sazbou (%) z ceny vodorovná dopravní vzdálenost do 50 m v objektech výšky do 6 m</t>
  </si>
  <si>
    <t>437676325</t>
  </si>
  <si>
    <t>2 - SO 02 Rekonstrukce stávajícího parkoviště</t>
  </si>
  <si>
    <t>a - Rekonstrukce stávajícího parkoviště</t>
  </si>
  <si>
    <t>HSV -  Práce a dodávky HSV</t>
  </si>
  <si>
    <t xml:space="preserve">    1 -  Zemní práce</t>
  </si>
  <si>
    <t xml:space="preserve">    18 -  Zemní práce</t>
  </si>
  <si>
    <t xml:space="preserve">    5 -  Komunikace pozemní</t>
  </si>
  <si>
    <t xml:space="preserve">    8 -  Trubní vedení</t>
  </si>
  <si>
    <t xml:space="preserve">    9 -  Ostatní konstrukce a práce</t>
  </si>
  <si>
    <t xml:space="preserve">    997 -  Přesun sutě</t>
  </si>
  <si>
    <t xml:space="preserve">    998 -  Přesun hmot</t>
  </si>
  <si>
    <t xml:space="preserve"> Práce a dodávky HSV</t>
  </si>
  <si>
    <t xml:space="preserve"> Zemní práce</t>
  </si>
  <si>
    <t>113106571</t>
  </si>
  <si>
    <t>Rozebrání dlažeb vozovek pl přes 200 m2 ze zámkové dlažby s ložem z kameniva</t>
  </si>
  <si>
    <t>384694853</t>
  </si>
  <si>
    <t>113107213</t>
  </si>
  <si>
    <t>Odstranění podkladu pl přes 200 m2 z kameniva těženého tl 300 mm</t>
  </si>
  <si>
    <t>594321362</t>
  </si>
  <si>
    <t>113107242</t>
  </si>
  <si>
    <t>Odstranění podkladu pl přes 200 m2 živičných tl 100 mm</t>
  </si>
  <si>
    <t>-1058486562</t>
  </si>
  <si>
    <t>122201102</t>
  </si>
  <si>
    <t>Odkopávky a prokopávky nezapažené v hornině tř. 3 objem do 1000 m3</t>
  </si>
  <si>
    <t>-1677600876</t>
  </si>
  <si>
    <t>122201109</t>
  </si>
  <si>
    <t>Příplatek za lepivost u odkopávek v hornině tř. 1 až 3</t>
  </si>
  <si>
    <t>-211830714</t>
  </si>
  <si>
    <t>162701105</t>
  </si>
  <si>
    <t>Vodorovné přemístění do 10000 m výkopku/sypaniny z horniny tř. 1 až 4</t>
  </si>
  <si>
    <t>1801469819</t>
  </si>
  <si>
    <t>171201211</t>
  </si>
  <si>
    <t>Poplatek za uložení odpadu ze sypaniny na skládce (skládkovné)</t>
  </si>
  <si>
    <t>139156454</t>
  </si>
  <si>
    <t>181951102</t>
  </si>
  <si>
    <t>Úprava pláně v hornině tř. 1 až 4 se zhutněním</t>
  </si>
  <si>
    <t>1318066125</t>
  </si>
  <si>
    <t>111151122</t>
  </si>
  <si>
    <t>Pokosení trávníku parkového plochy do 1000 m2 s odvozem do 20 km ve svahu do 1:2</t>
  </si>
  <si>
    <t>-1675092361</t>
  </si>
  <si>
    <t>181151311</t>
  </si>
  <si>
    <t>Plošná úprava terénu přes 500 m2 zemina tř 1 až 4 nerovnosti do 100 mm v rovinně a svahu do 1:5</t>
  </si>
  <si>
    <t>608666887</t>
  </si>
  <si>
    <t>181411132</t>
  </si>
  <si>
    <t>Založení parkového trávníku výsevem plochy do 1000 m2 ve svahu do 1:2</t>
  </si>
  <si>
    <t>-1354426187</t>
  </si>
  <si>
    <t>005724100</t>
  </si>
  <si>
    <t>osivo směs travní parková</t>
  </si>
  <si>
    <t>197914040</t>
  </si>
  <si>
    <t>183403111</t>
  </si>
  <si>
    <t>Obdělání půdy nakopáním na hloubku do 0,1 m v rovině a svahu do 1:5</t>
  </si>
  <si>
    <t>-1735623265</t>
  </si>
  <si>
    <t>183403211</t>
  </si>
  <si>
    <t>Obdělání půdy nakopáním na hloubku do 0,1 m ve svahu do 1:2</t>
  </si>
  <si>
    <t>-819294396</t>
  </si>
  <si>
    <t>185803112</t>
  </si>
  <si>
    <t>Ošetření trávníku shrabáním ve svahu do 1:2</t>
  </si>
  <si>
    <t>1308893487</t>
  </si>
  <si>
    <t xml:space="preserve"> Komunikace pozemní</t>
  </si>
  <si>
    <t>564841112</t>
  </si>
  <si>
    <t>Podklad ze štěrkodrtě ŠD tl 130 mm</t>
  </si>
  <si>
    <t>-722158842</t>
  </si>
  <si>
    <t>564861111</t>
  </si>
  <si>
    <t>Podklad ze štěrkodrtě ŠD tl 200 mm</t>
  </si>
  <si>
    <t>-1968620079</t>
  </si>
  <si>
    <t>564871111</t>
  </si>
  <si>
    <t>Podklad ze štěrkodrti ŠD  s rozprostřením a zhutněním, po zhutnění tl. 250 mm</t>
  </si>
  <si>
    <t>1093677837</t>
  </si>
  <si>
    <t>565135111</t>
  </si>
  <si>
    <t>Asfaltový beton vrstva podkladní ACP 16 (obalované kamenivo OKS) tl 50 mm š do 3 m</t>
  </si>
  <si>
    <t>-1948502950</t>
  </si>
  <si>
    <t>569531111</t>
  </si>
  <si>
    <t>Zpevnění krajnic prohozenou zeminou tl 100 mm</t>
  </si>
  <si>
    <t>-430940950</t>
  </si>
  <si>
    <t>573312111</t>
  </si>
  <si>
    <t>Prolití podkladu asfaltem v množství 3 kg/m2</t>
  </si>
  <si>
    <t>1636509151</t>
  </si>
  <si>
    <t>577144131</t>
  </si>
  <si>
    <t>Asfaltový beton vrstva obrusná ACO 11 (ABS) tř. I tl 50 mm š do 3 m z modifikovaného asfaltu</t>
  </si>
  <si>
    <t>-306220105</t>
  </si>
  <si>
    <t>577145141</t>
  </si>
  <si>
    <t>Asfaltový beton vrstva obrusná ACO 16 (ABH) tl 50 mm š přes 3 m z modifikovaného asfaltu</t>
  </si>
  <si>
    <t>-1153929378</t>
  </si>
  <si>
    <t>596211110</t>
  </si>
  <si>
    <t>Kladení zámkové dlažby komunikací pro pěší tl 60 mm skupiny A pl do 50 m2</t>
  </si>
  <si>
    <t>-1929049203</t>
  </si>
  <si>
    <t>59245006</t>
  </si>
  <si>
    <t>dlažba skladebná betonová pro nevidomé 200x100x60mm barevná</t>
  </si>
  <si>
    <t>-40475083</t>
  </si>
  <si>
    <t>59245021</t>
  </si>
  <si>
    <t>dlažba skladebná betonová 200x200x60mm přírodní</t>
  </si>
  <si>
    <t>80921017</t>
  </si>
  <si>
    <t>596211213</t>
  </si>
  <si>
    <t>Kladení zámkové dlažby komunikací pro pěší tl 80 mm skupiny A pl přes 300 m2</t>
  </si>
  <si>
    <t>-1804808599</t>
  </si>
  <si>
    <t>59245020</t>
  </si>
  <si>
    <t>dlažba skladebná betonová 200x100x80mm přírodní</t>
  </si>
  <si>
    <t>-1056423211</t>
  </si>
  <si>
    <t>59245030</t>
  </si>
  <si>
    <t>dlažba skladebná betonová 200x200x80mm přírodní</t>
  </si>
  <si>
    <t>1511600661</t>
  </si>
  <si>
    <t xml:space="preserve"> Trubní vedení</t>
  </si>
  <si>
    <t>88850,01ag</t>
  </si>
  <si>
    <t>Oprava stávající kanalizace  z DN200 na DN 300</t>
  </si>
  <si>
    <t>486270563</t>
  </si>
  <si>
    <t>894812325</t>
  </si>
  <si>
    <t>Revizní a čistící šachta z PP typ DN 600/315 šachtové dno průtočné</t>
  </si>
  <si>
    <t>539047728</t>
  </si>
  <si>
    <t>894812332</t>
  </si>
  <si>
    <t>Revizní a čistící šachta z PP DN 600 šachtová roura korugovaná světlé hloubky 2000 mm</t>
  </si>
  <si>
    <t>-575525823</t>
  </si>
  <si>
    <t>894812339</t>
  </si>
  <si>
    <t>Příplatek k rourám revizní a čistící šachty z PP DN 600 za uříznutí šachtové roury</t>
  </si>
  <si>
    <t>324552596</t>
  </si>
  <si>
    <t>894812357</t>
  </si>
  <si>
    <t>Revizní a čistící šachta z PP DN 600 poklop litinový do 12,5 t s teleskopickým adaptérem</t>
  </si>
  <si>
    <t>-158710260</t>
  </si>
  <si>
    <t>894812388ag</t>
  </si>
  <si>
    <t>Dodávka a montáž regulačního prvku /škrcení/ pro omezení průtoku</t>
  </si>
  <si>
    <t>1146770853</t>
  </si>
  <si>
    <t>89588,0001ag</t>
  </si>
  <si>
    <t>Dodávka a montáž retenční  nádrže 4m3</t>
  </si>
  <si>
    <t>kpl</t>
  </si>
  <si>
    <t>1932583845</t>
  </si>
  <si>
    <t>895941111ag</t>
  </si>
  <si>
    <t>Zřízení vpusti kanalizační uliční z betonových dílců typ UV-50 normální vč. dodávky prvků a mříže</t>
  </si>
  <si>
    <t>2005985643</t>
  </si>
  <si>
    <t xml:space="preserve"> Ostatní konstrukce a práce</t>
  </si>
  <si>
    <t>914111111</t>
  </si>
  <si>
    <t>Montáž svislé dopravní značky do velikosti 1 m2 objímkami na sloupek nebo konzolu</t>
  </si>
  <si>
    <t>1674080911</t>
  </si>
  <si>
    <t>404455720</t>
  </si>
  <si>
    <t>značka dopravní svislá retroreflexní fólie tř. 1, Al prolis, D 500 mm</t>
  </si>
  <si>
    <t>-1650990580</t>
  </si>
  <si>
    <t>404452300</t>
  </si>
  <si>
    <t>sloupek Zn 70 - 350</t>
  </si>
  <si>
    <t>-1414387584</t>
  </si>
  <si>
    <t>404452410</t>
  </si>
  <si>
    <t>patka hliníková HP 70</t>
  </si>
  <si>
    <t>-607786551</t>
  </si>
  <si>
    <t>404452540</t>
  </si>
  <si>
    <t>víčko plastové na sloupek 70</t>
  </si>
  <si>
    <t>1648365226</t>
  </si>
  <si>
    <t>404452570</t>
  </si>
  <si>
    <t>upínací svorka na sloupek US 70</t>
  </si>
  <si>
    <t>2140237140</t>
  </si>
  <si>
    <t>915211112</t>
  </si>
  <si>
    <t>Vodorovné dopravní značení dělící čáry souvislé š 125 mm retroreflexní bílý plast</t>
  </si>
  <si>
    <t>-1548014711</t>
  </si>
  <si>
    <t>915351111</t>
  </si>
  <si>
    <t>Předformátované vodorovné dopravní značení číslice nebo písmeno délky do 1 m</t>
  </si>
  <si>
    <t>-2117168655</t>
  </si>
  <si>
    <t>Osazení silničního obrubníku betonového stojatého s boční opěrou do lože z betonu prostého</t>
  </si>
  <si>
    <t>-1762487467</t>
  </si>
  <si>
    <t>592174900</t>
  </si>
  <si>
    <t>obrubník betonový  ABO 10-25,rovný 100x10x25 cm přírodní šedá</t>
  </si>
  <si>
    <t>111902635</t>
  </si>
  <si>
    <t>592174930</t>
  </si>
  <si>
    <t>obrubník betonový chodníkový ABO 10-25,zkosený 100x10x25 cm přírodní šedá</t>
  </si>
  <si>
    <t>-1057912120</t>
  </si>
  <si>
    <t>916331112</t>
  </si>
  <si>
    <t>Osazení zahradního obrubníku betonového do lože z betonu s boční opěrou</t>
  </si>
  <si>
    <t>939931136</t>
  </si>
  <si>
    <t>592172110</t>
  </si>
  <si>
    <t>obrubník betonový zahradní Granitoid ABO100/5/25 II šedý 100 x 5 x 25 cm</t>
  </si>
  <si>
    <t>-1443997538</t>
  </si>
  <si>
    <t>916991121</t>
  </si>
  <si>
    <t>Lože pod obrubníky, krajníky nebo obruby z dlažebních kostek z betonu prostého</t>
  </si>
  <si>
    <t>2094789660</t>
  </si>
  <si>
    <t xml:space="preserve"> Přesun sutě</t>
  </si>
  <si>
    <t>Vodorovná doprava suti ze sypkých materiálů do 1 km</t>
  </si>
  <si>
    <t>36460091</t>
  </si>
  <si>
    <t>Příplatek ZKD 1 km u vodorovné dopravy suti ze sypkých materiálů</t>
  </si>
  <si>
    <t>2069245985</t>
  </si>
  <si>
    <t>Nakládání suti na dopravní prostředky pro vodorovnou dopravu</t>
  </si>
  <si>
    <t>769097643</t>
  </si>
  <si>
    <t>997221815</t>
  </si>
  <si>
    <t>Poplatek za uložení betonového odpadu na skládce (skládkovné)</t>
  </si>
  <si>
    <t>-1967319286</t>
  </si>
  <si>
    <t>Poplatek za uložení odpadu z asfaltových povrchů na skládce (skládkovné)</t>
  </si>
  <si>
    <t>-287810565</t>
  </si>
  <si>
    <t xml:space="preserve"> Přesun hmot</t>
  </si>
  <si>
    <t>Přesun hmot pro pozemní komunikace s krytem dlážděným</t>
  </si>
  <si>
    <t>-1380982403</t>
  </si>
  <si>
    <t>012203000</t>
  </si>
  <si>
    <t>Geodetické práce při provádění stavby</t>
  </si>
  <si>
    <t>-172386070</t>
  </si>
  <si>
    <t>013254000</t>
  </si>
  <si>
    <t>Dokumentace skutečného provedení stavby</t>
  </si>
  <si>
    <t>219036852</t>
  </si>
  <si>
    <t>030001000</t>
  </si>
  <si>
    <t>Zařízení staveniště</t>
  </si>
  <si>
    <t>-826252604</t>
  </si>
  <si>
    <t>030001050</t>
  </si>
  <si>
    <t>Kompletační činnost dodavatele</t>
  </si>
  <si>
    <t>-375651812</t>
  </si>
  <si>
    <t>3 - SO 03 Vodovodní přípojka vč.areál rozvodu</t>
  </si>
  <si>
    <t xml:space="preserve">a - Vodovodní přípojka vč.areál rozvodu </t>
  </si>
  <si>
    <t xml:space="preserve">    5 - Komunikace</t>
  </si>
  <si>
    <t xml:space="preserve">    8 - Trubní vedení</t>
  </si>
  <si>
    <t xml:space="preserve">    99 - Staveništní přesun hmot</t>
  </si>
  <si>
    <t xml:space="preserve">    M46 - Zemní práce při montážích</t>
  </si>
  <si>
    <t>113107534</t>
  </si>
  <si>
    <t>Odstranění podkladu pl. 50 m2,kam.drcené tl.34 cm</t>
  </si>
  <si>
    <t>CS ÚRS 2018 02</t>
  </si>
  <si>
    <t>358592290</t>
  </si>
  <si>
    <t>1,5*1,5</t>
  </si>
  <si>
    <t>8,5*1</t>
  </si>
  <si>
    <t>113108306</t>
  </si>
  <si>
    <t>Odstranění podkladu pl.do 50 m2, živice tl. 6 cm</t>
  </si>
  <si>
    <t>644415020</t>
  </si>
  <si>
    <t>120001101</t>
  </si>
  <si>
    <t>Příplatek za ztížení vykopávky v blízkosti vedení</t>
  </si>
  <si>
    <t>-1610595040</t>
  </si>
  <si>
    <t>1,5*1,5*1,5</t>
  </si>
  <si>
    <t>131201201</t>
  </si>
  <si>
    <t>Hloubení zapažených jam a zářezů s urovnáním dna do předepsaného profilu a spádu v hornině tř. 3 do 100 m3</t>
  </si>
  <si>
    <t>-1382577417</t>
  </si>
  <si>
    <t>2,2*2,0*2,1</t>
  </si>
  <si>
    <t>131201209</t>
  </si>
  <si>
    <t>Hloubení zapažených jam a zářezů s urovnáním dna do předepsaného profilu a spádu Příplatek k cenám za lepivost horniny tř. 3</t>
  </si>
  <si>
    <t>630243167</t>
  </si>
  <si>
    <t>132201201</t>
  </si>
  <si>
    <t>Hloubení rýh šířky do 200 cm v hor.3 do 100 m3</t>
  </si>
  <si>
    <t>1422972673</t>
  </si>
  <si>
    <t xml:space="preserve">Přípojka vody </t>
  </si>
  <si>
    <t>8*0,9*1,4</t>
  </si>
  <si>
    <t>Areálový rozvod</t>
  </si>
  <si>
    <t>98*0,9*1,4</t>
  </si>
  <si>
    <t>132201209</t>
  </si>
  <si>
    <t>Příplatek za lepivost - hloubení rýh 200cm v hor.3</t>
  </si>
  <si>
    <t>-1921517080</t>
  </si>
  <si>
    <t>Svislé přemístění výkopku z hor.1-4 do 2,5 m</t>
  </si>
  <si>
    <t>1302896205</t>
  </si>
  <si>
    <t>162201101</t>
  </si>
  <si>
    <t>Vodorovné přemístění výkopku z hor.1-4 do 20 m</t>
  </si>
  <si>
    <t>-2083130504</t>
  </si>
  <si>
    <t>8,5*0,9*0,55</t>
  </si>
  <si>
    <t>98*0,9*0,55</t>
  </si>
  <si>
    <t>1,4*1*1,7</t>
  </si>
  <si>
    <t>Vodorovné přemístění výkopku z hor.1-4 do 10000 m</t>
  </si>
  <si>
    <t>332854211</t>
  </si>
  <si>
    <t>162701109</t>
  </si>
  <si>
    <t>Příplatek k vod. přemístění hor.1-4 za další 1 km</t>
  </si>
  <si>
    <t>-1925193475</t>
  </si>
  <si>
    <t>55,1*10 "Přepočtené koeficientem množství</t>
  </si>
  <si>
    <t>Nakládání výkopku z hor.1-4 v množství do 100 m3</t>
  </si>
  <si>
    <t>-276358922</t>
  </si>
  <si>
    <t>171201101</t>
  </si>
  <si>
    <t>Uložení sypaniny do násypů nezhutněných</t>
  </si>
  <si>
    <t>1272855671</t>
  </si>
  <si>
    <t>Skládkovné zemina</t>
  </si>
  <si>
    <t>-2080727435</t>
  </si>
  <si>
    <t>Zásyp jam, rýh, šachet se zhutněním</t>
  </si>
  <si>
    <t>-835155561</t>
  </si>
  <si>
    <t>175101101</t>
  </si>
  <si>
    <t>Obsyp potrubí bez prohození sypaniny s dodáním štěrkopísku frakce 0 - 22 mm</t>
  </si>
  <si>
    <t>652401592</t>
  </si>
  <si>
    <t>8,5*0,9*0,37</t>
  </si>
  <si>
    <t>98*0,9*0,37</t>
  </si>
  <si>
    <t>175101109</t>
  </si>
  <si>
    <t>Příplatek za prohození sypaniny pro obsyp potrubí</t>
  </si>
  <si>
    <t>1308286653</t>
  </si>
  <si>
    <t>175101201</t>
  </si>
  <si>
    <t>Obsyp objektu bez prohození sypaniny</t>
  </si>
  <si>
    <t>1954742027</t>
  </si>
  <si>
    <t>1*1*2,1</t>
  </si>
  <si>
    <t>175101209</t>
  </si>
  <si>
    <t>Příplatek za prohození sypaniny pro obsyp objektu</t>
  </si>
  <si>
    <t>1163289509</t>
  </si>
  <si>
    <t>58331200</t>
  </si>
  <si>
    <t>štěrkopísek netříděný zásypový materiál</t>
  </si>
  <si>
    <t>-491834925</t>
  </si>
  <si>
    <t>37,57*2 "Přepočtené koeficientem množství</t>
  </si>
  <si>
    <t>451573111</t>
  </si>
  <si>
    <t>Lože pod potrubí ze štěrkopísku do 63 mm</t>
  </si>
  <si>
    <t>-1609504974</t>
  </si>
  <si>
    <t>98*0,9*0,15</t>
  </si>
  <si>
    <t>8,5*0,9*0,15</t>
  </si>
  <si>
    <t>451576111</t>
  </si>
  <si>
    <t>Podkladní vrstva ze štěrkopísku do 20 cm</t>
  </si>
  <si>
    <t>-2104431991</t>
  </si>
  <si>
    <t>1,5*1,2</t>
  </si>
  <si>
    <t>452311161</t>
  </si>
  <si>
    <t>Desky podkladní z betonu C 25/30 pro vodoměrnou šachtu</t>
  </si>
  <si>
    <t>-1653825815</t>
  </si>
  <si>
    <t>1,5*1,2*0,15</t>
  </si>
  <si>
    <t>Komunikace</t>
  </si>
  <si>
    <t>566901111</t>
  </si>
  <si>
    <t>Vyspravení podkladu po překopech štěrkopískem</t>
  </si>
  <si>
    <t>2054153318</t>
  </si>
  <si>
    <t>8,5*1,5*0,34</t>
  </si>
  <si>
    <t>572942112</t>
  </si>
  <si>
    <t>Vyspravení krytu po překopu lit.asfaltem, do 6 cm</t>
  </si>
  <si>
    <t>106502785</t>
  </si>
  <si>
    <t>58337368</t>
  </si>
  <si>
    <t>Štěrkopísek frakce 0-63 tř.A</t>
  </si>
  <si>
    <t>T</t>
  </si>
  <si>
    <t>-1532110220</t>
  </si>
  <si>
    <t>4,335*1,85 "Přepočtené koeficientem množství</t>
  </si>
  <si>
    <t>Trubní vedení</t>
  </si>
  <si>
    <t>871211141</t>
  </si>
  <si>
    <t>Montáž vodovodního potrubí z plastů v otevřeném výkopu z polyetylenu PE 100 svařovaných na tupo SDR 11/PN16 D 63 x 5,8 mm</t>
  </si>
  <si>
    <t>650728718</t>
  </si>
  <si>
    <t>8,5+98</t>
  </si>
  <si>
    <t>877211101</t>
  </si>
  <si>
    <t>Montáž tvarovek na vodovodním plastovém potrubí z polyetylenu PE 100 elektrotvarovek SDR 11/PN16 spojek, oblouků nebo redukcí d 63</t>
  </si>
  <si>
    <t>-923369752</t>
  </si>
  <si>
    <t>891162211</t>
  </si>
  <si>
    <t>Montáž vodovodních armatur na potrubí vodoměrů v šachtě závitových G 1</t>
  </si>
  <si>
    <t>31811035</t>
  </si>
  <si>
    <t>891211112</t>
  </si>
  <si>
    <t>Montáž vodovodních armatur na potrubí šoupátek nebo klapek uzavíracích v otevřeném výkopu nebo v šachtách s osazením zemní soupravy (bez poklopů) DN 50</t>
  </si>
  <si>
    <t>550419384</t>
  </si>
  <si>
    <t>891269111</t>
  </si>
  <si>
    <t>Montáž vodovodních armatur na potrubí navrtávacích pasů s ventilem Jt 1 MPa, na potrubí z trub litinových, ocelových nebo plastických hmot DN 100</t>
  </si>
  <si>
    <t>-1594882614</t>
  </si>
  <si>
    <t>892241111</t>
  </si>
  <si>
    <t>Tlaková zkouška vodovodního potrubí DN 80</t>
  </si>
  <si>
    <t>275517988</t>
  </si>
  <si>
    <t>892273122</t>
  </si>
  <si>
    <t>Proplach a dezinfekce vodovodního potrubí DN od 80 do 125</t>
  </si>
  <si>
    <t>-503010589</t>
  </si>
  <si>
    <t>8931111211</t>
  </si>
  <si>
    <t>Šachta vodoměrná plastová 1,2 x 0,9 m,výška 1,7 m komplet ,včetně žebříku - dodávka a osazení</t>
  </si>
  <si>
    <t>-832468170</t>
  </si>
  <si>
    <t>893811113</t>
  </si>
  <si>
    <t>Osazení vodoměrné šachty z polypropylenu PP samonosné pro běžné zatížení hranaté, půdorysné plochy do 1,1 m2, světlé hloubky od 1,4 m do 1,6 m</t>
  </si>
  <si>
    <t>1401172027</t>
  </si>
  <si>
    <t>899401112</t>
  </si>
  <si>
    <t>Osazení poklopů litinových šoupátkových</t>
  </si>
  <si>
    <t>-1089858484</t>
  </si>
  <si>
    <t>899721112</t>
  </si>
  <si>
    <t>Fólie výstražná z PVC, šířka 30 cm</t>
  </si>
  <si>
    <t>1738817996</t>
  </si>
  <si>
    <t>1750-001</t>
  </si>
  <si>
    <t>Poklop šoupátkový těžký</t>
  </si>
  <si>
    <t>1698646128</t>
  </si>
  <si>
    <t>2800-004</t>
  </si>
  <si>
    <t>Šoupátko uzavírací  DN 50</t>
  </si>
  <si>
    <t>624511921</t>
  </si>
  <si>
    <t>28314142.A</t>
  </si>
  <si>
    <t>Fólie výstražná š. 330 x 1,2 mm bílá -POZOR VODA</t>
  </si>
  <si>
    <t>-399887867</t>
  </si>
  <si>
    <t>28613670</t>
  </si>
  <si>
    <t>potrubí vodovodní z PE 100+ opláštěné vrstvou z pěnového PE, SDR 11, 63 x 5,8 mm</t>
  </si>
  <si>
    <t>-22164597</t>
  </si>
  <si>
    <t>28653060</t>
  </si>
  <si>
    <t>elektrokoleno PE 100 45° D 63mm</t>
  </si>
  <si>
    <t>-853434379</t>
  </si>
  <si>
    <t>286530601</t>
  </si>
  <si>
    <t>elektrokoleno PE 100 90° D 63mm</t>
  </si>
  <si>
    <t>-1055953876</t>
  </si>
  <si>
    <t>5250-023</t>
  </si>
  <si>
    <t>Navrtávací pas DN100/50 pro potrubí PVC</t>
  </si>
  <si>
    <t>608009107</t>
  </si>
  <si>
    <t>9500-01</t>
  </si>
  <si>
    <t>Zemní souprava teleskopická 1,3 - 1,8 m</t>
  </si>
  <si>
    <t>1489069177</t>
  </si>
  <si>
    <t>899911101</t>
  </si>
  <si>
    <t>Kluzné objímky (pojízdná sedla) pro zasunutí potrubí do chráničky výšky 25 mm vnějšího průměru potrubí do 183 mm</t>
  </si>
  <si>
    <t>883559708</t>
  </si>
  <si>
    <t>899913121</t>
  </si>
  <si>
    <t>Koncové uzavírací manžety chrániček DN potrubí x DN chráničky DN 50 x 80</t>
  </si>
  <si>
    <t>-1397181986</t>
  </si>
  <si>
    <t>8999141111</t>
  </si>
  <si>
    <t>Montáž chráničky v otevřeném výkopu vnějšího průměru D 90</t>
  </si>
  <si>
    <t>1984286254</t>
  </si>
  <si>
    <t>286193181</t>
  </si>
  <si>
    <t>trubka - chránička z PE- HD D 90x 5,1mm</t>
  </si>
  <si>
    <t>2064224683</t>
  </si>
  <si>
    <t>900      RT2</t>
  </si>
  <si>
    <t>HZS-Bakteriologický rozbor Práce v tarifní třídě 5</t>
  </si>
  <si>
    <t>h</t>
  </si>
  <si>
    <t>1178041891</t>
  </si>
  <si>
    <t>900      RT4</t>
  </si>
  <si>
    <t>HZS-Geodetické zaměření Práce v tarifní třídě 7</t>
  </si>
  <si>
    <t>-1545934221</t>
  </si>
  <si>
    <t>900      RT5</t>
  </si>
  <si>
    <t>HZS- Dokumentace skutečného stavu Práce v tarifní třídě 8</t>
  </si>
  <si>
    <t>-1301076371</t>
  </si>
  <si>
    <t>Staveništní přesun hmot</t>
  </si>
  <si>
    <t>998276101</t>
  </si>
  <si>
    <t>Přesun hmot, trubní vedení plastová, otevř. výkop</t>
  </si>
  <si>
    <t>1021851326</t>
  </si>
  <si>
    <t>M46</t>
  </si>
  <si>
    <t>Zemní práce při montážích</t>
  </si>
  <si>
    <t>460310201</t>
  </si>
  <si>
    <t>Signalizační vodič</t>
  </si>
  <si>
    <t>1113087778</t>
  </si>
  <si>
    <t>34140825</t>
  </si>
  <si>
    <t>Vodič silový pevné uložení CY H07 V-U 4,00 mm2</t>
  </si>
  <si>
    <t>-1961793852</t>
  </si>
  <si>
    <t>Armatury se dvěma závity zpětná klapka mosazná PN 10 do 110°C G 2</t>
  </si>
  <si>
    <t>-1613528616</t>
  </si>
  <si>
    <t>722232066</t>
  </si>
  <si>
    <t>Armatury se dvěma závity kulové kohouty PN 42 do 185 °C přímé vnitřní závit s vypouštěním G 2</t>
  </si>
  <si>
    <t>46818115</t>
  </si>
  <si>
    <t>-985833705</t>
  </si>
  <si>
    <t>-201247960</t>
  </si>
  <si>
    <t>4 - SO 04 Přípojka kanalizace vč.ret.jímky</t>
  </si>
  <si>
    <t>a - přípojka kanalizace</t>
  </si>
  <si>
    <t>-2082158298</t>
  </si>
  <si>
    <t>9*1</t>
  </si>
  <si>
    <t>1654469007</t>
  </si>
  <si>
    <t>-394381488</t>
  </si>
  <si>
    <t>1,5*1,5*1,75</t>
  </si>
  <si>
    <t>85539350</t>
  </si>
  <si>
    <t xml:space="preserve">Přípojka splaškové kanalizace </t>
  </si>
  <si>
    <t>1,5*1,5*1,74</t>
  </si>
  <si>
    <t>9*0,9*1,74</t>
  </si>
  <si>
    <t>47*0,9*1,55</t>
  </si>
  <si>
    <t>91*0,9*1,1</t>
  </si>
  <si>
    <t>-249557868</t>
  </si>
  <si>
    <t>645712960</t>
  </si>
  <si>
    <t>1634872738</t>
  </si>
  <si>
    <t>9,0*0,9*0,70</t>
  </si>
  <si>
    <t>47*0,9*0,70</t>
  </si>
  <si>
    <t>91*0,9*0,65</t>
  </si>
  <si>
    <t>-297594342</t>
  </si>
  <si>
    <t>-2031777140</t>
  </si>
  <si>
    <t>88,51*10 "Přepočtené koeficientem množství</t>
  </si>
  <si>
    <t>-662001385</t>
  </si>
  <si>
    <t>719564239</t>
  </si>
  <si>
    <t>1157175513</t>
  </si>
  <si>
    <t>88,52</t>
  </si>
  <si>
    <t>88,52*1,8 "Přepočtené koeficientem množství</t>
  </si>
  <si>
    <t>941150875</t>
  </si>
  <si>
    <t>-9302343</t>
  </si>
  <si>
    <t>9*0,9*0,55</t>
  </si>
  <si>
    <t>47*0,9*0,55</t>
  </si>
  <si>
    <t>91*0,9*0,5</t>
  </si>
  <si>
    <t>881174489</t>
  </si>
  <si>
    <t>316478563</t>
  </si>
  <si>
    <t>68,67*2 "Přepočtené koeficientem množství</t>
  </si>
  <si>
    <t>-2087212614</t>
  </si>
  <si>
    <t>138*0,9*0,15</t>
  </si>
  <si>
    <t>9*0,9*0,15</t>
  </si>
  <si>
    <t>1490439365</t>
  </si>
  <si>
    <t>0,3*7</t>
  </si>
  <si>
    <t>793799218</t>
  </si>
  <si>
    <t>9,0*1,5*0,34</t>
  </si>
  <si>
    <t>633708190</t>
  </si>
  <si>
    <t>-855305749</t>
  </si>
  <si>
    <t>4,59*1,85 "Přepočtené koeficientem množství</t>
  </si>
  <si>
    <t>871350320</t>
  </si>
  <si>
    <t>Montáž kanalizačního potrubí z plastů z polypropylenu PP hladkého plnostěnného SN 12 DN 200</t>
  </si>
  <si>
    <t>1344067883</t>
  </si>
  <si>
    <t>28617038</t>
  </si>
  <si>
    <t>trubka kanalizační PP plnostěnná třívrstvá DN 200x6000 mm SN 12</t>
  </si>
  <si>
    <t>-1803009480</t>
  </si>
  <si>
    <t>871360320</t>
  </si>
  <si>
    <t>Montáž kanalizačního potrubí z plastů z polypropylenu PP hladkého plnostěnného SN 12 DN 250</t>
  </si>
  <si>
    <t>-498431872</t>
  </si>
  <si>
    <t>485029855</t>
  </si>
  <si>
    <t>28617039</t>
  </si>
  <si>
    <t>trubka kanalizační PP plnostěnná třívrstvá DN 250x6000 mm SN 12</t>
  </si>
  <si>
    <t>-1969575658</t>
  </si>
  <si>
    <t>877310440</t>
  </si>
  <si>
    <t>Napojení přípojky do stávající šachtice DN 250</t>
  </si>
  <si>
    <t>-1603711813</t>
  </si>
  <si>
    <t>877350310</t>
  </si>
  <si>
    <t>Montáž tvarovek na kanalizačním plastovém potrubí z polypropylenu PP hladkého plnostěnného kolen DN 200</t>
  </si>
  <si>
    <t>1809846688</t>
  </si>
  <si>
    <t>28617183</t>
  </si>
  <si>
    <t>koleno kanalizační PP SN 16 45 ° DN 200</t>
  </si>
  <si>
    <t>-1690505202</t>
  </si>
  <si>
    <t>892351111</t>
  </si>
  <si>
    <t>Tlakové zkoušky vodou na potrubí DN 150 nebo 200</t>
  </si>
  <si>
    <t>-119906882</t>
  </si>
  <si>
    <t>892372111</t>
  </si>
  <si>
    <t>Tlakové zkoušky vodou zabezpečení konců potrubí při tlakových zkouškách DN do 300</t>
  </si>
  <si>
    <t>172107802</t>
  </si>
  <si>
    <t>892381111</t>
  </si>
  <si>
    <t>Tlakové zkoušky vodou na potrubí DN 250, 300 nebo 350</t>
  </si>
  <si>
    <t>-2142088919</t>
  </si>
  <si>
    <t>894812006</t>
  </si>
  <si>
    <t>Revizní a čistící šachta z polypropylenu PP pro hladké trouby DN 400 šachtové dno (DN šachty / DN trubního vedení) DN 400/200 přímý tok</t>
  </si>
  <si>
    <t>202951926</t>
  </si>
  <si>
    <t>894812008</t>
  </si>
  <si>
    <t>Revizní a čistící šachta z polypropylenu PP pro hladké trouby DN 400 šachtové dno (DN šachty / DN trubního vedení) DN 400/200 pravý a levý přítok</t>
  </si>
  <si>
    <t>65866309</t>
  </si>
  <si>
    <t>894812031</t>
  </si>
  <si>
    <t>Revizní a čistící šachta z polypropylenu PP pro hladké trouby DN 400 roura šachtová korugovaná bez hrdla, světlé hloubky 1000 mm</t>
  </si>
  <si>
    <t>836992305</t>
  </si>
  <si>
    <t>894812032</t>
  </si>
  <si>
    <t>Revizní a čistící šachta z polypropylenu PP pro hladké trouby DN 400 roura šachtová korugovaná bez hrdla, světlé hloubky 1500 mm</t>
  </si>
  <si>
    <t>-67468293</t>
  </si>
  <si>
    <t>894812041</t>
  </si>
  <si>
    <t>Revizní a čistící šachta z polypropylenu PP pro hladké trouby DN 400 roura šachtová korugovaná Příplatek k cenám 2031 - 2035 za uříznutí šachtové roury</t>
  </si>
  <si>
    <t>1755216154</t>
  </si>
  <si>
    <t>894812062</t>
  </si>
  <si>
    <t>Revizní a čistící šachta z polypropylenu PP pro hladké trouby DN 400 poklop litinový (pro zatížení) s betonovým rámem (12,5 t)</t>
  </si>
  <si>
    <t>272717430</t>
  </si>
  <si>
    <t>894812321</t>
  </si>
  <si>
    <t>Revizní a čistící šachta z polypropylenu PP pro hladké trouby DN 600 šachtové dno (DN šachty / DN trubního vedení) DN 600/250 průtočné</t>
  </si>
  <si>
    <t>-1072824856</t>
  </si>
  <si>
    <t>894812322</t>
  </si>
  <si>
    <t>Revizní a čistící šachta z polypropylenu PP pro hladké trouby DN 600 šachtové dno (DN šachty / DN trubního vedení) DN 600/250 průtočné 30°,60°,90°</t>
  </si>
  <si>
    <t>-2129763450</t>
  </si>
  <si>
    <t>894812324</t>
  </si>
  <si>
    <t>Revizní a čistící šachta z polypropylenu PP pro hladké trouby DN 600 šachtové dno (DN šachty / DN trubního vedení) DN 600/250 sběrné tvaru X</t>
  </si>
  <si>
    <t>97502736</t>
  </si>
  <si>
    <t>Revizní a čistící šachta z polypropylenu PP pro hladké trouby DN 600 roura šachtová korugovaná, světlé hloubky 2 000 mm</t>
  </si>
  <si>
    <t>35050799</t>
  </si>
  <si>
    <t>Revizní a čistící šachta z polypropylenu PP pro hladké trouby DN 600 Příplatek k cenám 2331 - 2334 za uříznutí šachtové roury</t>
  </si>
  <si>
    <t>1810326540</t>
  </si>
  <si>
    <t>894812358</t>
  </si>
  <si>
    <t>Revizní a čistící šachta z polypropylenu PP pro hladké trouby DN 600 poklop (mříž) litinový pro zatížení od 1,5 t do 12,5 t s betonovým prstencem a adaptérem</t>
  </si>
  <si>
    <t>645041961</t>
  </si>
  <si>
    <t>894812378</t>
  </si>
  <si>
    <t>Revizní a čistící šachta z polypropylenu PP pro hladké trouby DN 600 poklop (mříž) litinový pro zatížení od 25 t do 40 t s betonovým prstencem a adaptérem</t>
  </si>
  <si>
    <t>-548588828</t>
  </si>
  <si>
    <t>-1795567453</t>
  </si>
  <si>
    <t>Přesun hmot pro trubní vedení hloubené z trub z plastických hmot nebo sklolaminátových pro vodovody nebo kanalizace v otevřeném výkopu dopravní vzdálenost do 15 m</t>
  </si>
  <si>
    <t>278677715</t>
  </si>
  <si>
    <t>998276125</t>
  </si>
  <si>
    <t>Přesun hmot pro trubní vedení hloubené z trub z plastických hmot nebo sklolaminátových Příplatek k cenám za zvětšený přesun přes vymezenou největší dopravní vzdálenost přes 500 do 1000 m</t>
  </si>
  <si>
    <t>1799797868</t>
  </si>
  <si>
    <t>b - dešťová kanalizace</t>
  </si>
  <si>
    <t>131251011</t>
  </si>
  <si>
    <t>Hloubení zapažených jam a zářezů při překopech inženýrských sítí strojně objemu do 15 m3 s urovnáním dna do předepsaného profilu a spádu v hornině tř. 3</t>
  </si>
  <si>
    <t>107956557</t>
  </si>
  <si>
    <t>5,5*3,5*2,5</t>
  </si>
  <si>
    <t>3*3*1,25</t>
  </si>
  <si>
    <t>-668321129</t>
  </si>
  <si>
    <t>127*0,9*2,04</t>
  </si>
  <si>
    <t>93*0,9*3,53</t>
  </si>
  <si>
    <t>15*0,9*2</t>
  </si>
  <si>
    <t>3,71+3,62+3,35+3,35+2,75+2,44+2,04+1,86+2,1+2,1</t>
  </si>
  <si>
    <t>-137913307</t>
  </si>
  <si>
    <t>151102101</t>
  </si>
  <si>
    <t>Zřízení pažení a rozepření stěn rýh při překopech inženýrských sítí plochy do 20 m2 pro jakoukoliv mezerovitost příložné, hloubky do 2 m</t>
  </si>
  <si>
    <t>-1529550808</t>
  </si>
  <si>
    <t>4,4*1,3*2</t>
  </si>
  <si>
    <t>5,5*1,5*2</t>
  </si>
  <si>
    <t>3,5*1,5*2</t>
  </si>
  <si>
    <t>2,2*93*2</t>
  </si>
  <si>
    <t>1,5*127*2</t>
  </si>
  <si>
    <t>151102111</t>
  </si>
  <si>
    <t>Odstranění pažení a rozepření stěn rýh při překopech inženýrských sítí plochy do 20 m2 s uložením materiálu na vzdálenost do 3 m od kraje výkopu příložné, hloubky do 2 m</t>
  </si>
  <si>
    <t>1571790787</t>
  </si>
  <si>
    <t>1928060388</t>
  </si>
  <si>
    <t>582,95+59,375</t>
  </si>
  <si>
    <t>2073336617</t>
  </si>
  <si>
    <t>93*0,9*0,70</t>
  </si>
  <si>
    <t>127*0,9*0,65</t>
  </si>
  <si>
    <t>15*0,9*0,60</t>
  </si>
  <si>
    <t>1+0,98+0,91+0,91+0,74+0,646+0,238+0,215+0,55+0,55</t>
  </si>
  <si>
    <t>4+26</t>
  </si>
  <si>
    <t>1122643647</t>
  </si>
  <si>
    <t>-458512489</t>
  </si>
  <si>
    <t>177,723*10 "Přepočtené koeficientem množství</t>
  </si>
  <si>
    <t>828933159</t>
  </si>
  <si>
    <t>-1689347488</t>
  </si>
  <si>
    <t>-127571481</t>
  </si>
  <si>
    <t>177,724</t>
  </si>
  <si>
    <t>177,724*1,8 "Přepočtené koeficientem množství</t>
  </si>
  <si>
    <t>-280997694</t>
  </si>
  <si>
    <t>-776409071</t>
  </si>
  <si>
    <t>93*0,9*0,55</t>
  </si>
  <si>
    <t>127*0,9*0,5</t>
  </si>
  <si>
    <t>15*0,9*0,45</t>
  </si>
  <si>
    <t>-1218083028</t>
  </si>
  <si>
    <t>-1549742341</t>
  </si>
  <si>
    <t>109,26*2 "Přepočtené koeficientem množství</t>
  </si>
  <si>
    <t>382413114</t>
  </si>
  <si>
    <t>Osazení plastové jímky z polypropylenu PP na obetonování objemu 4000 l</t>
  </si>
  <si>
    <t>-1186697373</t>
  </si>
  <si>
    <t>56230013</t>
  </si>
  <si>
    <t>jímka plastová samonosná  2x2x1m objem 4m3</t>
  </si>
  <si>
    <t>1534966668</t>
  </si>
  <si>
    <t>382413119</t>
  </si>
  <si>
    <t>Osazení plastové jímky z polypropylenu PP na obetonování objemu 15000 l</t>
  </si>
  <si>
    <t>-204350081</t>
  </si>
  <si>
    <t>562300291</t>
  </si>
  <si>
    <t>jímka plastová samonosná - retenční nádrž 4,4x2,5x2,35m objem 25m3</t>
  </si>
  <si>
    <t>-530297231</t>
  </si>
  <si>
    <t>56230102</t>
  </si>
  <si>
    <t>vlez do plastové nádrže k obetonování hranatý 600 x 600 mm</t>
  </si>
  <si>
    <t>1760019950</t>
  </si>
  <si>
    <t>1284511602</t>
  </si>
  <si>
    <t>235*0,9*0,15</t>
  </si>
  <si>
    <t>-1550302244</t>
  </si>
  <si>
    <t>0,3*10</t>
  </si>
  <si>
    <t>2,2*2,2</t>
  </si>
  <si>
    <t>4,8*2,9</t>
  </si>
  <si>
    <t>452321141</t>
  </si>
  <si>
    <t>Podkladní a zajišťovací konstrukce z betonu železového v otevřeném výkopu desky pod potrubí, stoky a drobné objekty z betonu tř. C 16/20</t>
  </si>
  <si>
    <t>581072813</t>
  </si>
  <si>
    <t>4,8*2,9*0,15</t>
  </si>
  <si>
    <t>2,2*2,2*0,15</t>
  </si>
  <si>
    <t>871310320</t>
  </si>
  <si>
    <t>Montáž kanalizačního potrubí z plastů z polypropylenu PP hladkého plnostěnného SN 12 DN 150</t>
  </si>
  <si>
    <t>532331096</t>
  </si>
  <si>
    <t>28617025</t>
  </si>
  <si>
    <t>trubka kanalizační PP plnostěnná třívrstvá DN 150x1000 mm SN 12</t>
  </si>
  <si>
    <t>420054041</t>
  </si>
  <si>
    <t>-1174813223</t>
  </si>
  <si>
    <t>-1591733331</t>
  </si>
  <si>
    <t>1756059547</t>
  </si>
  <si>
    <t>-1886651326</t>
  </si>
  <si>
    <t>877310320</t>
  </si>
  <si>
    <t>Montáž tvarovek na kanalizačním plastovém potrubí z polypropylenu PP hladkého plnostěnného odboček DN 150</t>
  </si>
  <si>
    <t>525298188</t>
  </si>
  <si>
    <t>286172051</t>
  </si>
  <si>
    <t>odbočka kanalizační PP SN 16 45° DN 150/DN125</t>
  </si>
  <si>
    <t>356179850</t>
  </si>
  <si>
    <t>877350320</t>
  </si>
  <si>
    <t>Montáž tvarovek na kanalizačním plastovém potrubí z polypropylenu PP hladkého plnostěnného odboček DN 200</t>
  </si>
  <si>
    <t>-1055949687</t>
  </si>
  <si>
    <t>28617207</t>
  </si>
  <si>
    <t>odbočka kanalizační PP SN 16 45° DN 200/DN150</t>
  </si>
  <si>
    <t>948666058</t>
  </si>
  <si>
    <t>877360320</t>
  </si>
  <si>
    <t>Montáž tvarovek na kanalizačním plastovém potrubí z polypropylenu PP hladkého plnostěnného odboček DN 250</t>
  </si>
  <si>
    <t>1050241504</t>
  </si>
  <si>
    <t>28617211</t>
  </si>
  <si>
    <t>odbočka kanalizační PP SN 16 45° DN 250/DN200</t>
  </si>
  <si>
    <t>1976218781</t>
  </si>
  <si>
    <t>28617210</t>
  </si>
  <si>
    <t>odbočka kanalizační PP SN 16 45° DN 250/DN150</t>
  </si>
  <si>
    <t>-401800442</t>
  </si>
  <si>
    <t>1283449952</t>
  </si>
  <si>
    <t>553907863</t>
  </si>
  <si>
    <t>543419539</t>
  </si>
  <si>
    <t>-1521474882</t>
  </si>
  <si>
    <t>894812033</t>
  </si>
  <si>
    <t>Revizní a čistící šachta z polypropylenu PP pro hladké trouby DN 400 roura šachtová korugovaná bez hrdla, světlé hloubky 2000 mm</t>
  </si>
  <si>
    <t>418864435</t>
  </si>
  <si>
    <t>-1882718075</t>
  </si>
  <si>
    <t>-1851610530</t>
  </si>
  <si>
    <t>1796441340</t>
  </si>
  <si>
    <t>461752711</t>
  </si>
  <si>
    <t>1367108745</t>
  </si>
  <si>
    <t>244555061</t>
  </si>
  <si>
    <t>894812333</t>
  </si>
  <si>
    <t>Revizní a čistící šachta z polypropylenu PP pro hladké trouby DN 600 roura šachtová korugovaná, světlé hloubky 3 000 mm</t>
  </si>
  <si>
    <t>-1393148279</t>
  </si>
  <si>
    <t>894812334</t>
  </si>
  <si>
    <t>Revizní a čistící šachta z polypropylenu PP pro hladké trouby DN 600 roura šachtová korugovaná, světlé hloubky 4 000 mm</t>
  </si>
  <si>
    <t>-1062623034</t>
  </si>
  <si>
    <t>-49490596</t>
  </si>
  <si>
    <t>770207268</t>
  </si>
  <si>
    <t>894812363</t>
  </si>
  <si>
    <t>Revizní a čistící šachta z polypropylenu PP pro hladké trouby DN 600 poklop (mříž) litinový pro zatížení od 12,5 t do 25 t s betonovým prstencem a adaptérem</t>
  </si>
  <si>
    <t>-1419995882</t>
  </si>
  <si>
    <t>-1723551441</t>
  </si>
  <si>
    <t>899104112</t>
  </si>
  <si>
    <t>Osazení poklopů litinových a ocelových včetně rámů pro třídu zatížení D400, E600</t>
  </si>
  <si>
    <t>-560500538</t>
  </si>
  <si>
    <t>55241021</t>
  </si>
  <si>
    <t>poklop šachtový třída D 400, čtvercový rám 850, vstup 600 mm, s ventilací</t>
  </si>
  <si>
    <t>-497666668</t>
  </si>
  <si>
    <t>-1017158683</t>
  </si>
  <si>
    <t>717633538</t>
  </si>
  <si>
    <t>-370464265</t>
  </si>
  <si>
    <t>77909739</t>
  </si>
  <si>
    <t>1732368804</t>
  </si>
  <si>
    <t>5 - SO 05 Přípojka plynu NTL vč areál.rozvodu</t>
  </si>
  <si>
    <t>a - Přípojka plynu NTL vč areál.rozvodu</t>
  </si>
  <si>
    <t>-666728269</t>
  </si>
  <si>
    <t>4,6*1</t>
  </si>
  <si>
    <t>851850710</t>
  </si>
  <si>
    <t>1449335243</t>
  </si>
  <si>
    <t>987643727</t>
  </si>
  <si>
    <t>110*0,8*1,35</t>
  </si>
  <si>
    <t>126300533</t>
  </si>
  <si>
    <t>132232202</t>
  </si>
  <si>
    <t>Hloubení rýh šířky přes 600 do 2 000 mm při překopech inženýrských sítí ručně objemu do 10 m3 zapažených nebo nezapažených s urovnáním dna do předepsaného profilu a spádu v horninách tř. 3 nesoudržných</t>
  </si>
  <si>
    <t>809549153</t>
  </si>
  <si>
    <t>4,6*0,8*1,35</t>
  </si>
  <si>
    <t>132232209</t>
  </si>
  <si>
    <t>Hloubení rýh šířky přes 600 do 2 000 mm při překopech inženýrských sítí ručně objemu do 10 m3 zapažených nebo nezapažených s urovnáním dna do předepsaného profilu a spádu v horninách tř. 3 Příplatek k cenám za lepivost horniny tř. 3</t>
  </si>
  <si>
    <t>-1972326998</t>
  </si>
  <si>
    <t>-1914727911</t>
  </si>
  <si>
    <t>118,8+8,343</t>
  </si>
  <si>
    <t>-258599093</t>
  </si>
  <si>
    <t>5,3*0,8*0,5</t>
  </si>
  <si>
    <t>110*0,8*0,5</t>
  </si>
  <si>
    <t>Vodorovné přemístění výkopku nebo sypaniny po suchu na obvyklém dopravním prostředku, bez naložení výkopku, avšak se složením bez rozhrnutí z horniny tř. 1 až 4 na vzdálenost přes 9 000 do 10 000 m</t>
  </si>
  <si>
    <t>1952629640</t>
  </si>
  <si>
    <t>Vodorovné přemístění výkopku nebo sypaniny po suchu na obvyklém dopravním prostředku, bez naložení výkopku, avšak se složením bez rozhrnutí z horniny tř. 1 až 4 na vzdálenost Příplatek k ceně za každých dalších i započatých 1 000 m</t>
  </si>
  <si>
    <t>377487104</t>
  </si>
  <si>
    <t>46,12*10 "Přepočtené koeficientem množství</t>
  </si>
  <si>
    <t>1024829026</t>
  </si>
  <si>
    <t>171201201</t>
  </si>
  <si>
    <t>Uložení sypaniny na skládky</t>
  </si>
  <si>
    <t>1049990488</t>
  </si>
  <si>
    <t>Poplatek za uložení stavebního odpadu na skládce (skládkovné) zeminy a kameniva zatříděného do Katalogu odpadů pod kódem 170 504</t>
  </si>
  <si>
    <t>1766273311</t>
  </si>
  <si>
    <t>46,12</t>
  </si>
  <si>
    <t>46,12*1,7 "Přepočtené koeficientem množství</t>
  </si>
  <si>
    <t>Lože pod potrubí, stoky a drobné objekty v otevřeném výkopu z písku a štěrkopísku do 63 mm</t>
  </si>
  <si>
    <t>-1202845089</t>
  </si>
  <si>
    <t>110*0,8*0,15</t>
  </si>
  <si>
    <t>5,3*0,8*0,15</t>
  </si>
  <si>
    <t>1471299247</t>
  </si>
  <si>
    <t>1,5*1,5*0,34</t>
  </si>
  <si>
    <t>5*1*0,34</t>
  </si>
  <si>
    <t>1167805793</t>
  </si>
  <si>
    <t>5*1</t>
  </si>
  <si>
    <t>1989376873</t>
  </si>
  <si>
    <t>2,465*1,85 "Přepočtené koeficientem množství</t>
  </si>
  <si>
    <t>899721111</t>
  </si>
  <si>
    <t>Signalizační vodič na potrubí DN do 150 mm</t>
  </si>
  <si>
    <t>-76572573</t>
  </si>
  <si>
    <t>899722112</t>
  </si>
  <si>
    <t>Krytí potrubí z plastů výstražnou fólií z PVC šířky 25 cm</t>
  </si>
  <si>
    <t>-34249359</t>
  </si>
  <si>
    <t>424459974</t>
  </si>
  <si>
    <t>187930380</t>
  </si>
  <si>
    <t>723160207</t>
  </si>
  <si>
    <t>Přípojky k plynoměrům spojované na závit bez ochozu G 2</t>
  </si>
  <si>
    <t>1221717558</t>
  </si>
  <si>
    <t>723160337</t>
  </si>
  <si>
    <t>Přípojky k plynoměrům rozpěrky přípojek G 2</t>
  </si>
  <si>
    <t>862326866</t>
  </si>
  <si>
    <t>723181027</t>
  </si>
  <si>
    <t>Potrubí z měděných trubek tvrdých, spojovaných lisováním DN 50</t>
  </si>
  <si>
    <t>-1761644217</t>
  </si>
  <si>
    <t>-576201560</t>
  </si>
  <si>
    <t>723261913</t>
  </si>
  <si>
    <t>Montáž plynoměrů při rekonstrukci plynoinstalací s odvzdušněním a odzkoušením maximální průtok Q (m3/h) 16 m3/h</t>
  </si>
  <si>
    <t>-1468777422</t>
  </si>
  <si>
    <t>-2052528589</t>
  </si>
  <si>
    <t>230200116</t>
  </si>
  <si>
    <t>Nasunutí potrubní sekce do chráničky jmenovitá světlost nasouvaného potrubí DN 50</t>
  </si>
  <si>
    <t>-224542632</t>
  </si>
  <si>
    <t>14011058</t>
  </si>
  <si>
    <t>trubka ocelová bezešvá hladká jakost 11 353 89x3,6mm</t>
  </si>
  <si>
    <t>1728760505</t>
  </si>
  <si>
    <t>230201113</t>
  </si>
  <si>
    <t>Montáž trubních dílů ocelových přivařovacích O přes 60,3 do 89 mm, tl. stěny 3,6 mm</t>
  </si>
  <si>
    <t>878750860</t>
  </si>
  <si>
    <t>551345721</t>
  </si>
  <si>
    <t>T-kus navrtávací  DN 200/50</t>
  </si>
  <si>
    <t>2025003770</t>
  </si>
  <si>
    <t>230205042</t>
  </si>
  <si>
    <t>Montáž potrubí PE průměru do 110 mm návin nebo tyč, svařované na tupo nebo elektrospojkou O 63, tl. stěny 5,8 mm</t>
  </si>
  <si>
    <t>-693243178</t>
  </si>
  <si>
    <t>28613483</t>
  </si>
  <si>
    <t>potrubí plynovodní PE100 SDR 11 návin se signalizační vrstvou 63x5,8mm</t>
  </si>
  <si>
    <t>470542415</t>
  </si>
  <si>
    <t>230205242</t>
  </si>
  <si>
    <t>Montáž trubních dílů PE průměru do 110 mm elektrotvarovky nebo svařované na tupo O 63, tl. stěny 5,8 mm</t>
  </si>
  <si>
    <t>1653737117</t>
  </si>
  <si>
    <t>5513457211</t>
  </si>
  <si>
    <t>Elektrotvarovka - spojka D63</t>
  </si>
  <si>
    <t>1843945290</t>
  </si>
  <si>
    <t>55134572111</t>
  </si>
  <si>
    <t>Elektrotvarovka - koleno 90 st.  D63</t>
  </si>
  <si>
    <t>1973707611</t>
  </si>
  <si>
    <t>5513457212</t>
  </si>
  <si>
    <t>Elektrotvarovka - přechodka závitová  D63/ 2"</t>
  </si>
  <si>
    <t>-394383743</t>
  </si>
  <si>
    <t>5513457213</t>
  </si>
  <si>
    <t>Skříň pro HUP uzamykatelná  včetně soklu,včetně osazení</t>
  </si>
  <si>
    <t>-580003258</t>
  </si>
  <si>
    <t>-2042150856</t>
  </si>
  <si>
    <t>Hodinové zúčtovací sazby ostatních profesí revizní a kontrolní činnost revizní technik specialista - Revize plynovodní přípojky a plynovodu</t>
  </si>
  <si>
    <t>1754953603</t>
  </si>
  <si>
    <t>6 - SO 06 Přípojka elektro NN</t>
  </si>
  <si>
    <t>a - přípojka elektro NN</t>
  </si>
  <si>
    <t>Kabelové vedení NN v zemi, 2x kabel 3x120+70</t>
  </si>
  <si>
    <t>1157375430</t>
  </si>
  <si>
    <t>"kabelové vedení v zemi 2x kabel 3x120+70"  55,0</t>
  </si>
  <si>
    <t>"dodávka  CEZ DISTRIBUCE</t>
  </si>
  <si>
    <t>"3,0 m kabelové vedení NN v komunikaci 2x kabel 3x120+70 vč chráničky -5,0 m</t>
  </si>
  <si>
    <t>"1ks Osazení HDS vč pojistkové skříně PSS200"</t>
  </si>
  <si>
    <t>Přesun hmot pro trubní vedení z trub z plastických hmot otevřený výkop</t>
  </si>
  <si>
    <t>-1498557851</t>
  </si>
  <si>
    <t>7 - SO 07 Přípojka telefonu CETIN</t>
  </si>
  <si>
    <t>a - Přípojka CETIN</t>
  </si>
  <si>
    <t>Kabelové vedení CETIN v zemi VČETNĚ NASPOJKOVÁNÍ</t>
  </si>
  <si>
    <t>-2117940911</t>
  </si>
  <si>
    <t>-2084786865</t>
  </si>
  <si>
    <t>8 - SO 08 Dětské hřiště, JTSÚ</t>
  </si>
  <si>
    <t>a - Dětské hřiště</t>
  </si>
  <si>
    <t xml:space="preserve">    9 - Ostatní konstrukce a práce</t>
  </si>
  <si>
    <t>Ostatní konstrukce a práce</t>
  </si>
  <si>
    <t>180 01</t>
  </si>
  <si>
    <t>PŘESUNUTÍ STÁVAJÍCÍCH HERNÍCH PRVKŮ, VČETNĚ MONTÁŽE</t>
  </si>
  <si>
    <t>-1057354848</t>
  </si>
  <si>
    <t>180 02</t>
  </si>
  <si>
    <t>OPRAVA STÁVAJÍCÍCH HERNÍCH PRVKŮ, NÁTĚR</t>
  </si>
  <si>
    <t>1545628377</t>
  </si>
  <si>
    <t>180 03</t>
  </si>
  <si>
    <t>PRUŽINOVÁ HOUPAČKA - KOLÉBAČKA PRO 1 DÍTĚ, VČETNĚ</t>
  </si>
  <si>
    <t>1450202161</t>
  </si>
  <si>
    <t>180 04</t>
  </si>
  <si>
    <t>PRUŽINOVÁ HOUPAČKA - KOLÉBAČKA DUO  PRO 2 DĚTI, VČETNĚ</t>
  </si>
  <si>
    <t>970485138</t>
  </si>
  <si>
    <t>180 05</t>
  </si>
  <si>
    <t>DŘEVĚNÁ DVOUMÍSTNÁ HOUPAČKA WOOD 2,50x2,30m</t>
  </si>
  <si>
    <t>-1118221613</t>
  </si>
  <si>
    <t>180 06</t>
  </si>
  <si>
    <t>ŠEPTANDA - 1PÁR, VČETNĚ 10M HADICE, NEREZ. TRUBKA S</t>
  </si>
  <si>
    <t>-1420521409</t>
  </si>
  <si>
    <t>180 07</t>
  </si>
  <si>
    <t>MLHOVIŠTĚ, VČ MLŽÍCÍ SPRCHY 2x2x2m - NEREZ</t>
  </si>
  <si>
    <t>1543391873</t>
  </si>
  <si>
    <t>180 08</t>
  </si>
  <si>
    <t>PARKOVÁ LAVIČKA 2,93x3,38m, SEDÁK Z MASIVNÍCH DESEK</t>
  </si>
  <si>
    <t>-116787271</t>
  </si>
  <si>
    <t>180 09</t>
  </si>
  <si>
    <t>PARKOVÁ LAVIČKA 3,0x1,61m, SEDÁK Z MASIVNÍCH DESEK</t>
  </si>
  <si>
    <t>-2129779424</t>
  </si>
  <si>
    <t>180 10</t>
  </si>
  <si>
    <t>PÍTKO - NEREZ VENKOVNÍ, PRO DĚTI</t>
  </si>
  <si>
    <t>174515983</t>
  </si>
  <si>
    <t>180 21</t>
  </si>
  <si>
    <t>PÍSKOVIŠTĚ - NETYPOVÝ PRVEK NA MÍRU, ZDĚNÁ KCE</t>
  </si>
  <si>
    <t>-262533577</t>
  </si>
  <si>
    <t>180 23</t>
  </si>
  <si>
    <t>KOLOBĚŽKOVÉ HŘIŠTĚ PLOCHA CCA 70m2, PROTISKLUZOVÝ</t>
  </si>
  <si>
    <t>-809065307</t>
  </si>
  <si>
    <t>180 24</t>
  </si>
  <si>
    <t>1769724360</t>
  </si>
  <si>
    <t>180 33</t>
  </si>
  <si>
    <t>MONTÁŽ VYBAVENÍ</t>
  </si>
  <si>
    <t>1156933020</t>
  </si>
  <si>
    <t>b - Sadové úpravy</t>
  </si>
  <si>
    <t>180 11</t>
  </si>
  <si>
    <t>VÝSADBA SOLITÉRNÍ ZELENĚ PLATANUS ACERIFOLIA v.180mm</t>
  </si>
  <si>
    <t>-1101314026</t>
  </si>
  <si>
    <t>180 12</t>
  </si>
  <si>
    <t>VÝSADBA SOLITÉRNÍ ZELENĚ MALUS v.180mm</t>
  </si>
  <si>
    <t>261323033</t>
  </si>
  <si>
    <t>180 13</t>
  </si>
  <si>
    <t>VÝSADBA SOLITÉRNÍ ZELENĚ CERASUS SERRULATA v.180mm</t>
  </si>
  <si>
    <t>542355958</t>
  </si>
  <si>
    <t>180 14</t>
  </si>
  <si>
    <t>VÝSADBA SOLITÉRNÍ ZELENĚ CARPINUS BETULUS v.50mm</t>
  </si>
  <si>
    <t>266985014</t>
  </si>
  <si>
    <t>180 15</t>
  </si>
  <si>
    <t>KVETINOVÝ ZÁHON 25,0M2 - DODÁVKA+MONTÁŽ</t>
  </si>
  <si>
    <t>-1371386839</t>
  </si>
  <si>
    <t>180 22</t>
  </si>
  <si>
    <t>ZŘÍZENÍ NÁSYPU POD HERNÍ PRVKY DO OCELOVÉ OBRUBY</t>
  </si>
  <si>
    <t>1123088834</t>
  </si>
  <si>
    <t>180 22.1</t>
  </si>
  <si>
    <t>ZŘÍZENÍ A ÚPRAVA TRAVNATÝCH PLOCH VČETNĚ ROZPROSTŘENÍ</t>
  </si>
  <si>
    <t>-1765431282</t>
  </si>
  <si>
    <t>180 25</t>
  </si>
  <si>
    <t>-1182191391</t>
  </si>
  <si>
    <t>180 26</t>
  </si>
  <si>
    <t>ZEMNÍ VAL V KOLOBĚŽKOVÉM HŘIŠTI 30,0m3</t>
  </si>
  <si>
    <t>-1518438845</t>
  </si>
  <si>
    <t>180 27</t>
  </si>
  <si>
    <t>-1994036388</t>
  </si>
  <si>
    <t>9 - SO 09 Oplocení, zahradní sklady</t>
  </si>
  <si>
    <t>a - Oplocení</t>
  </si>
  <si>
    <t>Pol75</t>
  </si>
  <si>
    <t>-1840067468</t>
  </si>
  <si>
    <t>Pol76</t>
  </si>
  <si>
    <t>-1280974023</t>
  </si>
  <si>
    <t>Pol77</t>
  </si>
  <si>
    <t>1086051658</t>
  </si>
  <si>
    <t>Pol78</t>
  </si>
  <si>
    <t>1102651694</t>
  </si>
  <si>
    <t>Pol79</t>
  </si>
  <si>
    <t>PODEZDÍVKA Z ŽELEZOBETONU 300X1100X80 - 27m3</t>
  </si>
  <si>
    <t>-1175990482</t>
  </si>
  <si>
    <t>Pol80</t>
  </si>
  <si>
    <t>1104748350</t>
  </si>
  <si>
    <t>Pol81</t>
  </si>
  <si>
    <t>DŘEVĚNÁ VÝPLŇ - THERMOWOOD ČELNÍHO OPLOCENÍ +mont</t>
  </si>
  <si>
    <t>116946337</t>
  </si>
  <si>
    <t>Pol82</t>
  </si>
  <si>
    <t>-60179984</t>
  </si>
  <si>
    <t>Pol83</t>
  </si>
  <si>
    <t>-1776734340</t>
  </si>
  <si>
    <t>Pol84</t>
  </si>
  <si>
    <t>-1803736425</t>
  </si>
  <si>
    <t>10 - SO 10 Veřejné osvětlení</t>
  </si>
  <si>
    <t>a - Odstranění VO</t>
  </si>
  <si>
    <t>Pol73</t>
  </si>
  <si>
    <t>1511466695</t>
  </si>
  <si>
    <t>b - Rozvod VO</t>
  </si>
  <si>
    <t>1016794179</t>
  </si>
  <si>
    <t>Pol74</t>
  </si>
  <si>
    <t>817123132</t>
  </si>
  <si>
    <t>11 - VRN</t>
  </si>
  <si>
    <t>a - VRN</t>
  </si>
  <si>
    <t>VRN - Vedlejší rozpočtové náklady</t>
  </si>
  <si>
    <t xml:space="preserve">    VRN1 - Průzkumné, geodetické a projektové práce</t>
  </si>
  <si>
    <t xml:space="preserve">    VRN3 - Zařízení staveniště</t>
  </si>
  <si>
    <t xml:space="preserve">    VRN4 - Inženýrská činnost</t>
  </si>
  <si>
    <t xml:space="preserve">    VRN6 - Územní vlivy</t>
  </si>
  <si>
    <t xml:space="preserve">    VRN7 - Provozní vlivy</t>
  </si>
  <si>
    <t xml:space="preserve">    VRN9 - Ostatní náklady</t>
  </si>
  <si>
    <t>Vedlejší rozpočtové náklady</t>
  </si>
  <si>
    <t>VRN1</t>
  </si>
  <si>
    <t>Průzkumné, geodetické a projektové práce</t>
  </si>
  <si>
    <t>011002000 RTO</t>
  </si>
  <si>
    <t>Zajištění průzkumů, zkoušek, atestů, sond a revizí apod. uvedených v rozhodnutích a v projektové dokumetnaci nezbytně nutných k provedení díla.</t>
  </si>
  <si>
    <t>kpl.</t>
  </si>
  <si>
    <t>1024</t>
  </si>
  <si>
    <t>722617855</t>
  </si>
  <si>
    <t>011002000 RTO.1</t>
  </si>
  <si>
    <t>Zpracování geodetického zaměření skutečného provedení stavby a geometrických plánů  pro vklad do katastru nemovitostí dle SoD a dle požadavků DOSS a zápisu do KN (je-li vyžadováno).</t>
  </si>
  <si>
    <t>-486560437</t>
  </si>
  <si>
    <t>031002000 RTO</t>
  </si>
  <si>
    <t>Vypracování dokumentace skutečného provedení stavby  dle SoD, platné legislativy, podmínek a požadavků investora a uživatele zajištění požadovaných dokladů a vyjádření DOSS.</t>
  </si>
  <si>
    <t>-2108807251</t>
  </si>
  <si>
    <t>041002000 RTO</t>
  </si>
  <si>
    <t>Vypracování zhotovitelské realizačnÍ a výrobní projektové dokumentace (dílenské výkresy, detaily apod).</t>
  </si>
  <si>
    <t>2122532685</t>
  </si>
  <si>
    <t>061002000 RTO</t>
  </si>
  <si>
    <t>Vytýčení inženýrských sítí  - vč. případných kopaných sond, vč. projednání se správci, aktualizace stanovisek, apod.</t>
  </si>
  <si>
    <t>-9207989</t>
  </si>
  <si>
    <t>071002000 RTO</t>
  </si>
  <si>
    <t>Vytýčení prostorové polohy dopravní a technické infrastruktury.</t>
  </si>
  <si>
    <t>-999526539</t>
  </si>
  <si>
    <t>VRN3</t>
  </si>
  <si>
    <t>081002000 RTO</t>
  </si>
  <si>
    <t>1842839130</t>
  </si>
  <si>
    <t>VRN4</t>
  </si>
  <si>
    <t>Inženýrská činnost</t>
  </si>
  <si>
    <t>091002000 RTO</t>
  </si>
  <si>
    <t>-1398388389</t>
  </si>
  <si>
    <t>VRN6</t>
  </si>
  <si>
    <t>Územní vlivy</t>
  </si>
  <si>
    <t>0101002000 RTO</t>
  </si>
  <si>
    <t>990100263</t>
  </si>
  <si>
    <t>VRN7</t>
  </si>
  <si>
    <t>Provozní vlivy</t>
  </si>
  <si>
    <t>0111002000 RTO</t>
  </si>
  <si>
    <t>396337968</t>
  </si>
  <si>
    <t>VRN9</t>
  </si>
  <si>
    <t>Ostatní náklady</t>
  </si>
  <si>
    <t>0131002000 RTO</t>
  </si>
  <si>
    <t>Náklady na informační panel - návrh, výroba a kompletní dodávka informačního panelu, jeho montáž, údržba po dobu výstavby, jeho demontáž a likvidace, včetně zřízení nosné konstrukce, souvisejících prvků a prací. Doporučený rozměr informačního panelu je 5,1m x 2,4m, povinný minimální rozměr 2,1x2,2m .</t>
  </si>
  <si>
    <t>-557181495</t>
  </si>
  <si>
    <t>0161002000 RTO</t>
  </si>
  <si>
    <t>Fotodokumentace průběhu výstavby a dle specifikace uvedené SoD a podmínek dotačního titulu.</t>
  </si>
  <si>
    <t>-1116482367</t>
  </si>
  <si>
    <t>Pol187</t>
  </si>
  <si>
    <t>Pasportizace území stavby a jejího okolí, zejména stavu příjezdových komunikací staveništní dopravy, předpokládaných dotčených ploch zasažených realizací stavby, požadavků vlastníků a uživatelů sousedních nemovitostí, DOSS apod.</t>
  </si>
  <si>
    <t>-338994777</t>
  </si>
  <si>
    <t>KS</t>
  </si>
  <si>
    <t>Kácení stromů s odřezáním kmene a s odvětvením listnatých, průměru kmene 50-200 mm- BŘÍZA BĚLOKORÁ</t>
  </si>
  <si>
    <t>Kácení stromů s odřezáním kmene a s odvětvením listnatých, průměru kmene 150 mm- JASAN ZTEPILÝ</t>
  </si>
  <si>
    <t>Kácení stromů s odřezáním kmene a s odvětvením listnatých, průměru kmene 80-110 mm- BŘÍZA BĚLOKORÁ</t>
  </si>
  <si>
    <t>Kácení stromů s odřezáním kmene a s odvětvením listnatých, průměru kmene 40-160 mm- BŘÍZA BĚLOKORÁ</t>
  </si>
  <si>
    <t>Kácení stromů s odřezáním kmene a s odvětvením listnatých, průměru kmene do 150 mm- JASAN ZTEPILÝ- PLOCHA</t>
  </si>
  <si>
    <t>Kácení stromů s odřezáním kmene a s odvětvením listnatých, průměru kmene do 150 mm- LÍSKA OBECNÁ - PLOCHA</t>
  </si>
  <si>
    <t>Kácení stromů s odřezáním kmene a s odvětvením listnatých, průměru kmene do 100 mm- LÍPA SRDČITÁ</t>
  </si>
  <si>
    <t>Kácení stromů s odřezáním kmene a s odvětvením listnatých, průměru kmene do 100 mm- SLIVOŇ</t>
  </si>
  <si>
    <t>Kácení stromů s odřezáním kmene a s odvětvením listnatých, průměru kmene do 200 mm- TOPOL</t>
  </si>
  <si>
    <t>Provedení náhradní výsadby sadovnicky zapěstovaných dřevin s kořenovým balem o obvodu kmínku 20cm, druhové složení listnaté dřeviny : dub, javor, jilm, buk, katalpa, višeň pilovitá</t>
  </si>
  <si>
    <t>Následná péče o vysazené stromy v době 5 let od vysazení, zálivka, přihnojování, odplevelení, výchovné řezy, sledování zdravotního stavu dřevin, včetně výměny uhynulých dřevin</t>
  </si>
  <si>
    <t xml:space="preserve">OPRAVENO </t>
  </si>
  <si>
    <t xml:space="preserve">odstranění stávajícího vzdušného rozvodu VO AES 2x 25, včetně 3 sloupů VO s výložníkem, výška 7m </t>
  </si>
  <si>
    <t>instalace nového kabelového rozvodu VO AYKY 4x16, včetně 3 sloupů VO (osvětlení LED) výška sloupů 5m, nová výzbroj sloupu č.21 : Sloup bude vyzbrojen svodičem přepětí, uzemněním, jištění 10A, osazena skříň SPS 182.</t>
  </si>
  <si>
    <t>b - Zahradní sklad</t>
  </si>
  <si>
    <t>9 - SO 09 Oplocení, zahradní sklad</t>
  </si>
  <si>
    <t>Hloubení zapažených i nezapažených rýh šířky do 600 mm s urovnáním dna do předepsaného profilu a spádu v hornině tř. 3</t>
  </si>
  <si>
    <t>Obvodové zdi z tvárnic ztraceného bednění včetně výplně z betonu bez zvláštních nároků na vliv prostředí třídy C 16/20, tloušťky zdiva přes 250 do 300 mm</t>
  </si>
  <si>
    <t>Výztuž obvodových zdí nosných betonářskou ocelí 10 505</t>
  </si>
  <si>
    <t>Zdivo dřevostavby, včetně otovrů ve zdivu, včetně obkladu thermowood latě SHP 19x91mm, difůzní folie, záklopu z OSB desky tl. 12mm, tepelné izolace a cetris desek v interiéru</t>
  </si>
  <si>
    <t>Bednění a laťování montáž laťování střech jednoduchých sklonu do 60 st. při osové vzdálenosti latí přes 360 do 600 mm - latě, kontralatě</t>
  </si>
  <si>
    <t>řezivo jehličnaté lať pevnostní třída S10 - 13 průžez 50 x 30 mm</t>
  </si>
  <si>
    <t xml:space="preserve">Bednění a laťování montáž laťování střech jednoduchých sklonu do 60 st. při osové vzdálenosti latí přes 360 do 600 mm - krokve </t>
  </si>
  <si>
    <t>řezivo jehličnaté lať pevnostní třída S10 - 13 průžez 100 x 150 mm</t>
  </si>
  <si>
    <t>Obložení podhledu z cementoštěpkových desek (např. CETRIS) přibíjených na sraz, tloušťky desky 12 mm</t>
  </si>
  <si>
    <t>folie podstřešní parotěsná- dod.+mont.</t>
  </si>
  <si>
    <t>pás tepelně izolační minerální tl 140 mm- dod.+mont.</t>
  </si>
  <si>
    <t>dveře plast 1kř 1000x2000 mm, Uw=1,2W/(m2K),vč kování a samozavírače</t>
  </si>
  <si>
    <t>Přesun hmot - objekt zahradního skladu</t>
  </si>
  <si>
    <t>Pol85</t>
  </si>
  <si>
    <t>Pol86</t>
  </si>
  <si>
    <t>Pol87</t>
  </si>
  <si>
    <t>Pol88</t>
  </si>
  <si>
    <t>Pol89</t>
  </si>
  <si>
    <t>Pol90</t>
  </si>
  <si>
    <t>Pol91</t>
  </si>
  <si>
    <t>Pol92</t>
  </si>
  <si>
    <t>Pol93</t>
  </si>
  <si>
    <t>Pol94</t>
  </si>
  <si>
    <t>Pol95</t>
  </si>
  <si>
    <t>Pol96</t>
  </si>
  <si>
    <t>Pol97</t>
  </si>
  <si>
    <t>Pol98</t>
  </si>
  <si>
    <t>Pol99</t>
  </si>
  <si>
    <t>Pol100</t>
  </si>
  <si>
    <t>Pol101</t>
  </si>
  <si>
    <t>Pol102</t>
  </si>
  <si>
    <t>Pol103</t>
  </si>
  <si>
    <t>Pol104</t>
  </si>
  <si>
    <t>Pol105</t>
  </si>
  <si>
    <t>Pol106</t>
  </si>
  <si>
    <t>Pol107</t>
  </si>
  <si>
    <t>Pol108</t>
  </si>
  <si>
    <t>Pol109</t>
  </si>
  <si>
    <t>Pol110</t>
  </si>
  <si>
    <t>Pol111</t>
  </si>
  <si>
    <t>Pol112</t>
  </si>
  <si>
    <t>Pol113</t>
  </si>
  <si>
    <t>Pol114</t>
  </si>
  <si>
    <t>Pol115</t>
  </si>
  <si>
    <t>Pol116</t>
  </si>
  <si>
    <t>Pol117</t>
  </si>
  <si>
    <t>Pol118</t>
  </si>
  <si>
    <t>Pol119</t>
  </si>
  <si>
    <t>Pol120</t>
  </si>
  <si>
    <t>Pol121</t>
  </si>
  <si>
    <t>Zahradní sklad</t>
  </si>
  <si>
    <t>SO 09 Oplocení, zahradní sklad</t>
  </si>
  <si>
    <t xml:space="preserve">    1 - Kácení zeleně</t>
  </si>
  <si>
    <t>PODHRABOVÁ DESKA DÉLKA 2,5m, VÝŠKA 30cm, VČETNĚ DRŽÁKŮ ZN A MONTÁŽE</t>
  </si>
  <si>
    <t>OCELOVÁ BRANKA 100x180cm, KCE Z JAKLU 30/50 - POZINK, VČETNĚ PŘÍSLUŠENSTVÍ + mont</t>
  </si>
  <si>
    <t>PLOTOVÝ OCELOVÝ PANEL TYPU 3D, VÝŠKY 153cm, DÍLKY 250CM, ŽÁROVĚ ZINKOVANÝ  VČETNĚ MONTÁŽE</t>
  </si>
  <si>
    <t>OCELOVÝ SPLOUPEK 60x40 ZINKOVANÝ SE ZÁKLADEM VČETNĚ MONTÁŽE</t>
  </si>
  <si>
    <t>OCELOVÁ KONSTRUKCE RÁMŮ OCELOVODŘEVĚNÉHO OPLOCENÍ - POZINK +mont</t>
  </si>
  <si>
    <t>OCELOVÁ BRANKA 100x180cm, KCE Z JAKLU 30/50 - POZINK, VČETNĚ DŘEVĚNÉ VÝPLNĚ, ZÁMKU A PŘÍSLUŠENSTVÍ, VČETNĚ MONTÁŽE</t>
  </si>
  <si>
    <t>OCELOVÁ DVOUKŘ.BRÁNA 2X162,5x180cm, KCE Z JAKLU 30/50, POZINK, VČETNĚ DŘEVĚNÉ VÝPLNĚ, ZÁMKU A PŘÍSLUŠENSTVÍ, VČETNĚ MONTÁŽE</t>
  </si>
  <si>
    <t>Montáž oken a dveří plast vč těsnících lišt a folií cca 25% z dodávky plastových výrobků (pol 193-203)</t>
  </si>
  <si>
    <t>Montáž podlahovin z přírodního linolea (marmolea) na stěnu lepením soklu do pevné nasazovací lišty MDF, výška 0,1m</t>
  </si>
  <si>
    <t>Montáž výrobků z Al profilů vč těsnících folií a APU lišt cca 25% z dodávky hliníkových výrobků (pol 253-257)</t>
  </si>
  <si>
    <t>Ocelová výměna ozn.OV (dod+mont) v.č.D1.1-105, ocelová kolíbka mezipanelová, váha 120kg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</si>
</sst>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%"/>
    <numFmt numFmtId="165" formatCode="dd\.mm\.yyyy"/>
    <numFmt numFmtId="166" formatCode="#,##0.00000"/>
    <numFmt numFmtId="167" formatCode="#,##0.000"/>
    <numFmt numFmtId="168" formatCode="0.000"/>
  </numFmts>
  <fonts count="45">
    <font>
      <sz val="8"/>
      <name val="Arial CE"/>
      <family val="2"/>
    </font>
    <font>
      <sz val="10"/>
      <color rgb="FF969696"/>
      <name val="Arial CE"/>
    </font>
    <font>
      <sz val="10"/>
      <name val="Arial CE"/>
    </font>
    <font>
      <b/>
      <sz val="11"/>
      <name val="Arial CE"/>
    </font>
    <font>
      <b/>
      <sz val="12"/>
      <name val="Arial CE"/>
    </font>
    <font>
      <sz val="11"/>
      <name val="Arial CE"/>
    </font>
    <font>
      <sz val="12"/>
      <color rgb="FF003366"/>
      <name val="Arial CE"/>
    </font>
    <font>
      <sz val="10"/>
      <color rgb="FF003366"/>
      <name val="Arial CE"/>
    </font>
    <font>
      <sz val="8"/>
      <color rgb="FF003366"/>
      <name val="Arial CE"/>
    </font>
    <font>
      <sz val="8"/>
      <color rgb="FF505050"/>
      <name val="Arial CE"/>
    </font>
    <font>
      <sz val="8"/>
      <color rgb="FF800080"/>
      <name val="Arial CE"/>
    </font>
    <font>
      <sz val="8"/>
      <color rgb="FF0000A8"/>
      <name val="Arial CE"/>
    </font>
    <font>
      <sz val="8"/>
      <color rgb="FFFF0000"/>
      <name val="Arial CE"/>
    </font>
    <font>
      <sz val="8"/>
      <color rgb="FFFFFFFF"/>
      <name val="Arial CE"/>
    </font>
    <font>
      <sz val="8"/>
      <color rgb="FF3366FF"/>
      <name val="Arial CE"/>
    </font>
    <font>
      <b/>
      <sz val="14"/>
      <name val="Arial CE"/>
    </font>
    <font>
      <b/>
      <sz val="12"/>
      <color rgb="FF969696"/>
      <name val="Arial CE"/>
    </font>
    <font>
      <b/>
      <sz val="8"/>
      <color rgb="FF969696"/>
      <name val="Arial CE"/>
    </font>
    <font>
      <b/>
      <sz val="10"/>
      <name val="Arial CE"/>
    </font>
    <font>
      <b/>
      <sz val="10"/>
      <color rgb="FF969696"/>
      <name val="Arial CE"/>
    </font>
    <font>
      <b/>
      <sz val="10"/>
      <color rgb="FF464646"/>
      <name val="Arial CE"/>
    </font>
    <font>
      <sz val="12"/>
      <color rgb="FF969696"/>
      <name val="Arial CE"/>
    </font>
    <font>
      <sz val="8"/>
      <color rgb="FF969696"/>
      <name val="Arial CE"/>
    </font>
    <font>
      <sz val="9"/>
      <name val="Arial CE"/>
    </font>
    <font>
      <sz val="9"/>
      <color rgb="FF969696"/>
      <name val="Arial CE"/>
    </font>
    <font>
      <b/>
      <sz val="12"/>
      <color rgb="FF960000"/>
      <name val="Arial CE"/>
    </font>
    <font>
      <sz val="12"/>
      <name val="Arial CE"/>
    </font>
    <font>
      <b/>
      <sz val="11"/>
      <color rgb="FF003366"/>
      <name val="Arial CE"/>
    </font>
    <font>
      <sz val="11"/>
      <color rgb="FF003366"/>
      <name val="Arial CE"/>
    </font>
    <font>
      <sz val="11"/>
      <color rgb="FF969696"/>
      <name val="Arial CE"/>
    </font>
    <font>
      <sz val="18"/>
      <color theme="10"/>
      <name val="Wingdings 2"/>
    </font>
    <font>
      <b/>
      <sz val="10"/>
      <color rgb="FF003366"/>
      <name val="Arial CE"/>
    </font>
    <font>
      <sz val="10"/>
      <color rgb="FF3366FF"/>
      <name val="Arial CE"/>
    </font>
    <font>
      <b/>
      <sz val="12"/>
      <color rgb="FF800000"/>
      <name val="Arial CE"/>
    </font>
    <font>
      <sz val="8"/>
      <color rgb="FF960000"/>
      <name val="Arial CE"/>
    </font>
    <font>
      <b/>
      <sz val="8"/>
      <name val="Arial CE"/>
    </font>
    <font>
      <sz val="7"/>
      <color rgb="FF969696"/>
      <name val="Arial CE"/>
    </font>
    <font>
      <sz val="8"/>
      <color rgb="FF000000"/>
      <name val="Arial CE"/>
    </font>
    <font>
      <i/>
      <sz val="9"/>
      <color rgb="FF0000FF"/>
      <name val="Arial CE"/>
    </font>
    <font>
      <i/>
      <sz val="8"/>
      <color rgb="FF0000FF"/>
      <name val="Arial CE"/>
    </font>
    <font>
      <u/>
      <sz val="11"/>
      <color theme="10"/>
      <name val="Calibri"/>
      <scheme val="minor"/>
    </font>
    <font>
      <sz val="10"/>
      <name val="Arial CE"/>
      <family val="2"/>
    </font>
    <font>
      <sz val="8"/>
      <name val="Arial CE"/>
      <family val="2"/>
    </font>
    <font>
      <sz val="10"/>
      <name val="Arial"/>
      <family val="2"/>
      <charset val="238"/>
    </font>
    <font>
      <i/>
      <sz val="9"/>
      <name val="Arial CE"/>
    </font>
  </fonts>
  <fills count="7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CC"/>
      </patternFill>
    </fill>
    <fill>
      <patternFill patternType="solid">
        <fgColor rgb="FFBEBEBE"/>
      </patternFill>
    </fill>
    <fill>
      <patternFill patternType="solid">
        <fgColor rgb="FFD2D2D2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/>
      <right/>
      <top style="hair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/>
      <top/>
      <bottom/>
      <diagonal/>
    </border>
    <border>
      <left/>
      <right style="hair">
        <color rgb="FF969696"/>
      </right>
      <top/>
      <bottom/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/>
      <bottom style="hair">
        <color rgb="FF969696"/>
      </bottom>
      <diagonal/>
    </border>
    <border>
      <left/>
      <right/>
      <top/>
      <bottom style="hair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</borders>
  <cellStyleXfs count="34">
    <xf numFmtId="0" fontId="0" fillId="0" borderId="0"/>
    <xf numFmtId="0" fontId="40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</cellStyleXfs>
  <cellXfs count="387">
    <xf numFmtId="0" fontId="0" fillId="0" borderId="0" xfId="0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 applyProtection="1">
      <alignment horizontal="left" vertical="center"/>
      <protection locked="0"/>
    </xf>
    <xf numFmtId="49" fontId="2" fillId="3" borderId="0" xfId="0" applyNumberFormat="1" applyFont="1" applyFill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 wrapText="1"/>
    </xf>
    <xf numFmtId="0" fontId="0" fillId="0" borderId="4" xfId="0" applyBorder="1"/>
    <xf numFmtId="0" fontId="0" fillId="0" borderId="3" xfId="0" applyFont="1" applyBorder="1" applyAlignment="1">
      <alignment vertical="center"/>
    </xf>
    <xf numFmtId="0" fontId="18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0" fillId="4" borderId="0" xfId="0" applyFont="1" applyFill="1" applyAlignment="1">
      <alignment vertical="center"/>
    </xf>
    <xf numFmtId="0" fontId="4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165" fontId="2" fillId="0" borderId="0" xfId="0" applyNumberFormat="1" applyFont="1" applyAlignment="1">
      <alignment horizontal="left"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23" fillId="5" borderId="0" xfId="0" applyFont="1" applyFill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4" fontId="2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4" fontId="21" fillId="0" borderId="14" xfId="0" applyNumberFormat="1" applyFont="1" applyBorder="1" applyAlignment="1">
      <alignment vertical="center"/>
    </xf>
    <xf numFmtId="4" fontId="21" fillId="0" borderId="0" xfId="0" applyNumberFormat="1" applyFont="1" applyBorder="1" applyAlignment="1">
      <alignment vertical="center"/>
    </xf>
    <xf numFmtId="166" fontId="21" fillId="0" borderId="0" xfId="0" applyNumberFormat="1" applyFont="1" applyBorder="1" applyAlignment="1">
      <alignment vertical="center"/>
    </xf>
    <xf numFmtId="4" fontId="21" fillId="0" borderId="15" xfId="0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" fontId="29" fillId="0" borderId="14" xfId="0" applyNumberFormat="1" applyFont="1" applyBorder="1" applyAlignment="1">
      <alignment vertical="center"/>
    </xf>
    <xf numFmtId="4" fontId="29" fillId="0" borderId="0" xfId="0" applyNumberFormat="1" applyFont="1" applyBorder="1" applyAlignment="1">
      <alignment vertical="center"/>
    </xf>
    <xf numFmtId="166" fontId="29" fillId="0" borderId="0" xfId="0" applyNumberFormat="1" applyFont="1" applyBorder="1" applyAlignment="1">
      <alignment vertical="center"/>
    </xf>
    <xf numFmtId="4" fontId="29" fillId="0" borderId="15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1" fillId="0" borderId="14" xfId="0" applyNumberFormat="1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166" fontId="1" fillId="0" borderId="0" xfId="0" applyNumberFormat="1" applyFont="1" applyBorder="1" applyAlignment="1">
      <alignment vertical="center"/>
    </xf>
    <xf numFmtId="4" fontId="1" fillId="0" borderId="15" xfId="0" applyNumberFormat="1" applyFont="1" applyBorder="1" applyAlignment="1">
      <alignment vertical="center"/>
    </xf>
    <xf numFmtId="4" fontId="1" fillId="0" borderId="19" xfId="0" applyNumberFormat="1" applyFont="1" applyBorder="1" applyAlignment="1">
      <alignment vertical="center"/>
    </xf>
    <xf numFmtId="4" fontId="1" fillId="0" borderId="20" xfId="0" applyNumberFormat="1" applyFont="1" applyBorder="1" applyAlignment="1">
      <alignment vertical="center"/>
    </xf>
    <xf numFmtId="166" fontId="1" fillId="0" borderId="20" xfId="0" applyNumberFormat="1" applyFont="1" applyBorder="1" applyAlignment="1">
      <alignment vertical="center"/>
    </xf>
    <xf numFmtId="4" fontId="1" fillId="0" borderId="21" xfId="0" applyNumberFormat="1" applyFont="1" applyBorder="1" applyAlignment="1">
      <alignment vertical="center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32" fillId="0" borderId="0" xfId="0" applyFont="1" applyAlignment="1">
      <alignment horizontal="left" vertical="center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3" xfId="0" applyFont="1" applyBorder="1" applyAlignment="1">
      <alignment vertical="center" wrapText="1"/>
    </xf>
    <xf numFmtId="0" fontId="0" fillId="0" borderId="0" xfId="0" applyFont="1" applyAlignment="1" applyProtection="1">
      <alignment vertical="center" wrapText="1"/>
      <protection locked="0"/>
    </xf>
    <xf numFmtId="0" fontId="0" fillId="0" borderId="12" xfId="0" applyFont="1" applyBorder="1" applyAlignment="1" applyProtection="1">
      <alignment vertical="center"/>
      <protection locked="0"/>
    </xf>
    <xf numFmtId="0" fontId="18" fillId="0" borderId="0" xfId="0" applyFont="1" applyAlignment="1">
      <alignment horizontal="left" vertical="center"/>
    </xf>
    <xf numFmtId="0" fontId="1" fillId="0" borderId="0" xfId="0" applyFont="1" applyAlignment="1" applyProtection="1">
      <alignment horizontal="right" vertical="center"/>
      <protection locked="0"/>
    </xf>
    <xf numFmtId="0" fontId="22" fillId="0" borderId="0" xfId="0" applyFont="1" applyAlignment="1">
      <alignment horizontal="left" vertical="center"/>
    </xf>
    <xf numFmtId="4" fontId="1" fillId="0" borderId="0" xfId="0" applyNumberFormat="1" applyFont="1" applyAlignment="1">
      <alignment vertical="center"/>
    </xf>
    <xf numFmtId="164" fontId="1" fillId="0" borderId="0" xfId="0" applyNumberFormat="1" applyFont="1" applyAlignment="1" applyProtection="1">
      <alignment horizontal="right" vertical="center"/>
      <protection locked="0"/>
    </xf>
    <xf numFmtId="0" fontId="0" fillId="5" borderId="0" xfId="0" applyFont="1" applyFill="1" applyAlignment="1">
      <alignment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right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 applyProtection="1">
      <alignment vertical="center"/>
      <protection locked="0"/>
    </xf>
    <xf numFmtId="4" fontId="4" fillId="5" borderId="7" xfId="0" applyNumberFormat="1" applyFont="1" applyFill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right" vertical="center"/>
    </xf>
    <xf numFmtId="0" fontId="0" fillId="0" borderId="10" xfId="0" applyFont="1" applyBorder="1" applyAlignment="1" applyProtection="1">
      <alignment vertical="center"/>
      <protection locked="0"/>
    </xf>
    <xf numFmtId="0" fontId="0" fillId="0" borderId="2" xfId="0" applyFont="1" applyBorder="1" applyAlignment="1" applyProtection="1">
      <alignment vertical="center"/>
      <protection locked="0"/>
    </xf>
    <xf numFmtId="0" fontId="23" fillId="5" borderId="0" xfId="0" applyFont="1" applyFill="1" applyAlignment="1">
      <alignment horizontal="left" vertical="center"/>
    </xf>
    <xf numFmtId="0" fontId="0" fillId="5" borderId="0" xfId="0" applyFont="1" applyFill="1" applyAlignment="1" applyProtection="1">
      <alignment vertical="center"/>
      <protection locked="0"/>
    </xf>
    <xf numFmtId="0" fontId="23" fillId="5" borderId="0" xfId="0" applyFont="1" applyFill="1" applyAlignment="1">
      <alignment horizontal="right" vertical="center"/>
    </xf>
    <xf numFmtId="0" fontId="33" fillId="0" borderId="0" xfId="0" applyFont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vertical="center"/>
    </xf>
    <xf numFmtId="0" fontId="6" fillId="0" borderId="20" xfId="0" applyFont="1" applyBorder="1" applyAlignment="1" applyProtection="1">
      <alignment vertical="center"/>
      <protection locked="0"/>
    </xf>
    <xf numFmtId="4" fontId="6" fillId="0" borderId="20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0" xfId="0" applyFont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0" borderId="20" xfId="0" applyFont="1" applyBorder="1" applyAlignment="1" applyProtection="1">
      <alignment vertical="center"/>
      <protection locked="0"/>
    </xf>
    <xf numFmtId="4" fontId="7" fillId="0" borderId="20" xfId="0" applyNumberFormat="1" applyFont="1" applyBorder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 applyProtection="1">
      <alignment horizontal="center" vertical="center" wrapText="1"/>
      <protection locked="0"/>
    </xf>
    <xf numFmtId="0" fontId="23" fillId="5" borderId="18" xfId="0" applyFont="1" applyFill="1" applyBorder="1" applyAlignment="1">
      <alignment horizontal="center" vertical="center" wrapText="1"/>
    </xf>
    <xf numFmtId="4" fontId="25" fillId="0" borderId="0" xfId="0" applyNumberFormat="1" applyFont="1" applyAlignment="1"/>
    <xf numFmtId="166" fontId="34" fillId="0" borderId="12" xfId="0" applyNumberFormat="1" applyFont="1" applyBorder="1" applyAlignment="1"/>
    <xf numFmtId="166" fontId="34" fillId="0" borderId="13" xfId="0" applyNumberFormat="1" applyFont="1" applyBorder="1" applyAlignment="1"/>
    <xf numFmtId="4" fontId="35" fillId="0" borderId="0" xfId="0" applyNumberFormat="1" applyFont="1" applyAlignment="1">
      <alignment vertical="center"/>
    </xf>
    <xf numFmtId="0" fontId="8" fillId="0" borderId="3" xfId="0" applyFont="1" applyBorder="1" applyAlignme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 applyProtection="1">
      <protection locked="0"/>
    </xf>
    <xf numFmtId="4" fontId="6" fillId="0" borderId="0" xfId="0" applyNumberFormat="1" applyFont="1" applyAlignment="1"/>
    <xf numFmtId="0" fontId="8" fillId="0" borderId="14" xfId="0" applyFont="1" applyBorder="1" applyAlignment="1"/>
    <xf numFmtId="0" fontId="8" fillId="0" borderId="0" xfId="0" applyFont="1" applyBorder="1" applyAlignment="1"/>
    <xf numFmtId="166" fontId="8" fillId="0" borderId="0" xfId="0" applyNumberFormat="1" applyFont="1" applyBorder="1" applyAlignment="1"/>
    <xf numFmtId="166" fontId="8" fillId="0" borderId="15" xfId="0" applyNumberFormat="1" applyFont="1" applyBorder="1" applyAlignment="1"/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vertical="center"/>
    </xf>
    <xf numFmtId="0" fontId="7" fillId="0" borderId="0" xfId="0" applyFont="1" applyAlignment="1">
      <alignment horizontal="left"/>
    </xf>
    <xf numFmtId="4" fontId="7" fillId="0" borderId="0" xfId="0" applyNumberFormat="1" applyFont="1" applyAlignment="1"/>
    <xf numFmtId="0" fontId="0" fillId="0" borderId="3" xfId="0" applyFont="1" applyBorder="1" applyAlignment="1" applyProtection="1">
      <alignment vertical="center"/>
      <protection locked="0"/>
    </xf>
    <xf numFmtId="0" fontId="23" fillId="0" borderId="22" xfId="0" applyFont="1" applyBorder="1" applyAlignment="1" applyProtection="1">
      <alignment horizontal="center" vertical="center"/>
      <protection locked="0"/>
    </xf>
    <xf numFmtId="49" fontId="23" fillId="0" borderId="22" xfId="0" applyNumberFormat="1" applyFont="1" applyBorder="1" applyAlignment="1" applyProtection="1">
      <alignment horizontal="left" vertical="center" wrapText="1"/>
      <protection locked="0"/>
    </xf>
    <xf numFmtId="0" fontId="23" fillId="0" borderId="22" xfId="0" applyFont="1" applyBorder="1" applyAlignment="1" applyProtection="1">
      <alignment horizontal="left" vertical="center" wrapText="1"/>
      <protection locked="0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167" fontId="23" fillId="0" borderId="22" xfId="0" applyNumberFormat="1" applyFont="1" applyBorder="1" applyAlignment="1" applyProtection="1">
      <alignment vertical="center"/>
      <protection locked="0"/>
    </xf>
    <xf numFmtId="4" fontId="23" fillId="3" borderId="22" xfId="0" applyNumberFormat="1" applyFont="1" applyFill="1" applyBorder="1" applyAlignment="1" applyProtection="1">
      <alignment vertical="center"/>
      <protection locked="0"/>
    </xf>
    <xf numFmtId="4" fontId="23" fillId="0" borderId="22" xfId="0" applyNumberFormat="1" applyFont="1" applyBorder="1" applyAlignment="1" applyProtection="1">
      <alignment vertical="center"/>
      <protection locked="0"/>
    </xf>
    <xf numFmtId="0" fontId="24" fillId="3" borderId="14" xfId="0" applyFont="1" applyFill="1" applyBorder="1" applyAlignment="1" applyProtection="1">
      <alignment horizontal="left" vertical="center"/>
      <protection locked="0"/>
    </xf>
    <xf numFmtId="0" fontId="24" fillId="0" borderId="0" xfId="0" applyFont="1" applyBorder="1" applyAlignment="1">
      <alignment horizontal="center" vertical="center"/>
    </xf>
    <xf numFmtId="166" fontId="24" fillId="0" borderId="0" xfId="0" applyNumberFormat="1" applyFont="1" applyBorder="1" applyAlignment="1">
      <alignment vertical="center"/>
    </xf>
    <xf numFmtId="166" fontId="24" fillId="0" borderId="15" xfId="0" applyNumberFormat="1" applyFont="1" applyBorder="1" applyAlignment="1">
      <alignment vertical="center"/>
    </xf>
    <xf numFmtId="0" fontId="23" fillId="0" borderId="0" xfId="0" applyFont="1" applyAlignment="1">
      <alignment horizontal="left" vertical="center"/>
    </xf>
    <xf numFmtId="4" fontId="0" fillId="0" borderId="0" xfId="0" applyNumberFormat="1" applyFont="1" applyAlignment="1">
      <alignment vertical="center"/>
    </xf>
    <xf numFmtId="0" fontId="9" fillId="0" borderId="3" xfId="0" applyFont="1" applyBorder="1" applyAlignment="1">
      <alignment vertical="center"/>
    </xf>
    <xf numFmtId="0" fontId="3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67" fontId="9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1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24" fillId="3" borderId="19" xfId="0" applyFont="1" applyFill="1" applyBorder="1" applyAlignment="1" applyProtection="1">
      <alignment horizontal="left" vertical="center"/>
      <protection locked="0"/>
    </xf>
    <xf numFmtId="0" fontId="24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166" fontId="24" fillId="0" borderId="20" xfId="0" applyNumberFormat="1" applyFont="1" applyBorder="1" applyAlignment="1">
      <alignment vertical="center"/>
    </xf>
    <xf numFmtId="166" fontId="24" fillId="0" borderId="21" xfId="0" applyNumberFormat="1" applyFont="1" applyBorder="1" applyAlignment="1">
      <alignment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 wrapText="1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 applyProtection="1">
      <alignment vertical="center"/>
      <protection locked="0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7" fontId="11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11" fillId="0" borderId="1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167" fontId="12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38" fillId="0" borderId="22" xfId="0" applyFont="1" applyBorder="1" applyAlignment="1" applyProtection="1">
      <alignment horizontal="center" vertical="center"/>
      <protection locked="0"/>
    </xf>
    <xf numFmtId="49" fontId="38" fillId="0" borderId="22" xfId="0" applyNumberFormat="1" applyFont="1" applyBorder="1" applyAlignment="1" applyProtection="1">
      <alignment horizontal="left" vertical="center" wrapText="1"/>
      <protection locked="0"/>
    </xf>
    <xf numFmtId="0" fontId="38" fillId="0" borderId="22" xfId="0" applyFont="1" applyBorder="1" applyAlignment="1" applyProtection="1">
      <alignment horizontal="left" vertical="center" wrapText="1"/>
      <protection locked="0"/>
    </xf>
    <xf numFmtId="0" fontId="38" fillId="0" borderId="22" xfId="0" applyFont="1" applyBorder="1" applyAlignment="1" applyProtection="1">
      <alignment horizontal="center" vertical="center" wrapText="1"/>
      <protection locked="0"/>
    </xf>
    <xf numFmtId="167" fontId="38" fillId="0" borderId="22" xfId="0" applyNumberFormat="1" applyFont="1" applyBorder="1" applyAlignment="1" applyProtection="1">
      <alignment vertical="center"/>
      <protection locked="0"/>
    </xf>
    <xf numFmtId="4" fontId="38" fillId="3" borderId="22" xfId="0" applyNumberFormat="1" applyFont="1" applyFill="1" applyBorder="1" applyAlignment="1" applyProtection="1">
      <alignment vertical="center"/>
      <protection locked="0"/>
    </xf>
    <xf numFmtId="4" fontId="38" fillId="0" borderId="22" xfId="0" applyNumberFormat="1" applyFont="1" applyBorder="1" applyAlignment="1" applyProtection="1">
      <alignment vertical="center"/>
      <protection locked="0"/>
    </xf>
    <xf numFmtId="0" fontId="39" fillId="0" borderId="3" xfId="0" applyFont="1" applyBorder="1" applyAlignment="1">
      <alignment vertical="center"/>
    </xf>
    <xf numFmtId="0" fontId="38" fillId="3" borderId="14" xfId="0" applyFont="1" applyFill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center" vertical="center"/>
    </xf>
    <xf numFmtId="167" fontId="23" fillId="3" borderId="22" xfId="0" applyNumberFormat="1" applyFont="1" applyFill="1" applyBorder="1" applyAlignment="1" applyProtection="1">
      <alignment vertical="center"/>
      <protection locked="0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8" fillId="0" borderId="19" xfId="0" applyFont="1" applyBorder="1" applyAlignment="1"/>
    <xf numFmtId="0" fontId="8" fillId="0" borderId="20" xfId="0" applyFont="1" applyBorder="1" applyAlignment="1"/>
    <xf numFmtId="166" fontId="8" fillId="0" borderId="20" xfId="0" applyNumberFormat="1" applyFont="1" applyBorder="1" applyAlignment="1"/>
    <xf numFmtId="166" fontId="8" fillId="0" borderId="21" xfId="0" applyNumberFormat="1" applyFont="1" applyBorder="1" applyAlignment="1"/>
    <xf numFmtId="0" fontId="0" fillId="0" borderId="0" xfId="0" applyFont="1" applyAlignment="1">
      <alignment vertical="center"/>
    </xf>
    <xf numFmtId="0" fontId="23" fillId="0" borderId="0" xfId="0" applyFont="1" applyBorder="1" applyAlignment="1" applyProtection="1">
      <alignment horizontal="center" vertical="center"/>
      <protection locked="0"/>
    </xf>
    <xf numFmtId="49" fontId="23" fillId="0" borderId="0" xfId="0" applyNumberFormat="1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  <xf numFmtId="167" fontId="23" fillId="0" borderId="0" xfId="0" applyNumberFormat="1" applyFont="1" applyBorder="1" applyAlignment="1" applyProtection="1">
      <alignment vertical="center"/>
      <protection locked="0"/>
    </xf>
    <xf numFmtId="4" fontId="23" fillId="3" borderId="0" xfId="0" applyNumberFormat="1" applyFont="1" applyFill="1" applyBorder="1" applyAlignment="1" applyProtection="1">
      <alignment vertical="center"/>
      <protection locked="0"/>
    </xf>
    <xf numFmtId="4" fontId="23" fillId="0" borderId="0" xfId="0" applyNumberFormat="1" applyFont="1" applyBorder="1" applyAlignment="1" applyProtection="1">
      <alignment vertical="center"/>
      <protection locked="0"/>
    </xf>
    <xf numFmtId="0" fontId="24" fillId="3" borderId="0" xfId="0" applyFont="1" applyFill="1" applyBorder="1" applyAlignment="1" applyProtection="1">
      <alignment horizontal="left" vertical="center"/>
      <protection locked="0"/>
    </xf>
    <xf numFmtId="0" fontId="41" fillId="6" borderId="0" xfId="0" applyFont="1" applyFill="1"/>
    <xf numFmtId="14" fontId="41" fillId="6" borderId="0" xfId="0" applyNumberFormat="1" applyFont="1" applyFill="1"/>
    <xf numFmtId="0" fontId="0" fillId="0" borderId="0" xfId="0" applyFont="1" applyAlignment="1">
      <alignment vertical="center"/>
    </xf>
    <xf numFmtId="4" fontId="19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7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vertical="center"/>
    </xf>
    <xf numFmtId="4" fontId="4" fillId="4" borderId="7" xfId="0" applyNumberFormat="1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0" fillId="0" borderId="0" xfId="0"/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49" fontId="2" fillId="3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4" fontId="18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28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4" fontId="28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25" fillId="0" borderId="0" xfId="0" applyNumberFormat="1" applyFont="1" applyAlignment="1">
      <alignment horizontal="right" vertical="center"/>
    </xf>
    <xf numFmtId="4" fontId="25" fillId="0" borderId="0" xfId="0" applyNumberFormat="1" applyFont="1" applyAlignment="1">
      <alignment vertical="center"/>
    </xf>
    <xf numFmtId="0" fontId="23" fillId="5" borderId="6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0" fontId="23" fillId="5" borderId="7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left" vertical="center"/>
    </xf>
    <xf numFmtId="0" fontId="23" fillId="5" borderId="7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 applyProtection="1">
      <alignment horizontal="left" vertical="center"/>
      <protection locked="0"/>
    </xf>
    <xf numFmtId="0" fontId="22" fillId="0" borderId="0" xfId="0" applyFont="1" applyAlignment="1">
      <alignment horizontal="left" vertical="center"/>
    </xf>
    <xf numFmtId="0" fontId="23" fillId="0" borderId="22" xfId="2" applyFont="1" applyBorder="1" applyAlignment="1" applyProtection="1">
      <alignment horizontal="left" vertical="center" wrapText="1"/>
    </xf>
    <xf numFmtId="0" fontId="23" fillId="0" borderId="22" xfId="2" applyFont="1" applyBorder="1" applyAlignment="1" applyProtection="1">
      <alignment horizontal="center" vertical="center" wrapText="1"/>
    </xf>
    <xf numFmtId="167" fontId="23" fillId="0" borderId="22" xfId="2" applyNumberFormat="1" applyFont="1" applyBorder="1" applyAlignment="1" applyProtection="1">
      <alignment vertical="center"/>
    </xf>
    <xf numFmtId="0" fontId="23" fillId="0" borderId="22" xfId="3" applyFont="1" applyBorder="1" applyAlignment="1" applyProtection="1">
      <alignment horizontal="left" vertical="center" wrapText="1"/>
    </xf>
    <xf numFmtId="0" fontId="23" fillId="0" borderId="22" xfId="3" applyFont="1" applyBorder="1" applyAlignment="1" applyProtection="1">
      <alignment horizontal="center" vertical="center" wrapText="1"/>
    </xf>
    <xf numFmtId="167" fontId="23" fillId="0" borderId="22" xfId="3" applyNumberFormat="1" applyFont="1" applyBorder="1" applyAlignment="1" applyProtection="1">
      <alignment vertical="center"/>
    </xf>
    <xf numFmtId="0" fontId="23" fillId="0" borderId="22" xfId="4" applyFont="1" applyBorder="1" applyAlignment="1" applyProtection="1">
      <alignment horizontal="left" vertical="center" wrapText="1"/>
    </xf>
    <xf numFmtId="0" fontId="23" fillId="0" borderId="22" xfId="4" applyFont="1" applyBorder="1" applyAlignment="1" applyProtection="1">
      <alignment horizontal="center" vertical="center" wrapText="1"/>
    </xf>
    <xf numFmtId="167" fontId="23" fillId="0" borderId="22" xfId="4" applyNumberFormat="1" applyFont="1" applyBorder="1" applyAlignment="1" applyProtection="1">
      <alignment vertical="center"/>
    </xf>
    <xf numFmtId="0" fontId="23" fillId="0" borderId="22" xfId="5" applyFont="1" applyBorder="1" applyAlignment="1" applyProtection="1">
      <alignment horizontal="left" vertical="center" wrapText="1"/>
    </xf>
    <xf numFmtId="0" fontId="23" fillId="0" borderId="22" xfId="5" applyFont="1" applyBorder="1" applyAlignment="1" applyProtection="1">
      <alignment horizontal="center" vertical="center" wrapText="1"/>
    </xf>
    <xf numFmtId="167" fontId="23" fillId="0" borderId="22" xfId="5" applyNumberFormat="1" applyFont="1" applyBorder="1" applyAlignment="1" applyProtection="1">
      <alignment vertical="center"/>
    </xf>
    <xf numFmtId="0" fontId="23" fillId="0" borderId="22" xfId="6" applyFont="1" applyBorder="1" applyAlignment="1" applyProtection="1">
      <alignment horizontal="left" vertical="center" wrapText="1"/>
    </xf>
    <xf numFmtId="0" fontId="23" fillId="0" borderId="22" xfId="6" applyFont="1" applyBorder="1" applyAlignment="1" applyProtection="1">
      <alignment horizontal="center" vertical="center" wrapText="1"/>
    </xf>
    <xf numFmtId="167" fontId="23" fillId="0" borderId="22" xfId="6" applyNumberFormat="1" applyFont="1" applyBorder="1" applyAlignment="1" applyProtection="1">
      <alignment vertical="center"/>
    </xf>
    <xf numFmtId="0" fontId="23" fillId="0" borderId="22" xfId="7" applyFont="1" applyBorder="1" applyAlignment="1" applyProtection="1">
      <alignment horizontal="left" vertical="center" wrapText="1"/>
    </xf>
    <xf numFmtId="0" fontId="23" fillId="0" borderId="22" xfId="7" applyFont="1" applyBorder="1" applyAlignment="1" applyProtection="1">
      <alignment horizontal="center" vertical="center" wrapText="1"/>
    </xf>
    <xf numFmtId="167" fontId="23" fillId="0" borderId="22" xfId="7" applyNumberFormat="1" applyFont="1" applyBorder="1" applyAlignment="1" applyProtection="1">
      <alignment vertical="center"/>
    </xf>
    <xf numFmtId="0" fontId="23" fillId="0" borderId="22" xfId="8" applyFont="1" applyBorder="1" applyAlignment="1" applyProtection="1">
      <alignment horizontal="left" vertical="center" wrapText="1"/>
    </xf>
    <xf numFmtId="0" fontId="23" fillId="0" borderId="22" xfId="8" applyFont="1" applyBorder="1" applyAlignment="1" applyProtection="1">
      <alignment horizontal="center" vertical="center" wrapText="1"/>
    </xf>
    <xf numFmtId="167" fontId="23" fillId="0" borderId="22" xfId="8" applyNumberFormat="1" applyFont="1" applyBorder="1" applyAlignment="1" applyProtection="1">
      <alignment vertical="center"/>
    </xf>
    <xf numFmtId="0" fontId="23" fillId="0" borderId="22" xfId="9" applyFont="1" applyFill="1" applyBorder="1" applyAlignment="1" applyProtection="1">
      <alignment horizontal="left" vertical="center" wrapText="1"/>
    </xf>
    <xf numFmtId="0" fontId="23" fillId="0" borderId="22" xfId="9" applyFont="1" applyFill="1" applyBorder="1" applyAlignment="1" applyProtection="1">
      <alignment horizontal="center" vertical="center" wrapText="1"/>
    </xf>
    <xf numFmtId="167" fontId="23" fillId="0" borderId="22" xfId="9" applyNumberFormat="1" applyFont="1" applyFill="1" applyBorder="1" applyAlignment="1" applyProtection="1">
      <alignment vertical="center"/>
    </xf>
    <xf numFmtId="0" fontId="23" fillId="0" borderId="22" xfId="10" applyFont="1" applyFill="1" applyBorder="1" applyAlignment="1" applyProtection="1">
      <alignment horizontal="left" vertical="center" wrapText="1"/>
    </xf>
    <xf numFmtId="0" fontId="23" fillId="0" borderId="22" xfId="10" applyFont="1" applyFill="1" applyBorder="1" applyAlignment="1" applyProtection="1">
      <alignment horizontal="center" vertical="center" wrapText="1"/>
    </xf>
    <xf numFmtId="167" fontId="23" fillId="0" borderId="22" xfId="10" applyNumberFormat="1" applyFont="1" applyFill="1" applyBorder="1" applyAlignment="1" applyProtection="1">
      <alignment vertical="center"/>
    </xf>
    <xf numFmtId="0" fontId="23" fillId="0" borderId="22" xfId="11" applyFont="1" applyFill="1" applyBorder="1" applyAlignment="1" applyProtection="1">
      <alignment horizontal="left" vertical="center" wrapText="1"/>
    </xf>
    <xf numFmtId="0" fontId="23" fillId="0" borderId="22" xfId="11" applyFont="1" applyFill="1" applyBorder="1" applyAlignment="1" applyProtection="1">
      <alignment horizontal="center" vertical="center" wrapText="1"/>
    </xf>
    <xf numFmtId="167" fontId="23" fillId="0" borderId="22" xfId="11" applyNumberFormat="1" applyFont="1" applyFill="1" applyBorder="1" applyAlignment="1" applyProtection="1">
      <alignment vertical="center"/>
    </xf>
    <xf numFmtId="0" fontId="23" fillId="0" borderId="22" xfId="12" applyFont="1" applyFill="1" applyBorder="1" applyAlignment="1" applyProtection="1">
      <alignment horizontal="left" vertical="center" wrapText="1"/>
    </xf>
    <xf numFmtId="0" fontId="23" fillId="0" borderId="22" xfId="12" applyFont="1" applyFill="1" applyBorder="1" applyAlignment="1" applyProtection="1">
      <alignment horizontal="center" vertical="center" wrapText="1"/>
    </xf>
    <xf numFmtId="167" fontId="23" fillId="0" borderId="22" xfId="12" applyNumberFormat="1" applyFont="1" applyFill="1" applyBorder="1" applyAlignment="1" applyProtection="1">
      <alignment vertical="center"/>
    </xf>
    <xf numFmtId="0" fontId="43" fillId="0" borderId="0" xfId="0" applyFont="1" applyFill="1" applyAlignment="1">
      <alignment wrapText="1"/>
    </xf>
    <xf numFmtId="0" fontId="23" fillId="0" borderId="22" xfId="13" applyFont="1" applyFill="1" applyBorder="1" applyAlignment="1" applyProtection="1">
      <alignment horizontal="left" vertical="center" wrapText="1"/>
    </xf>
    <xf numFmtId="0" fontId="23" fillId="0" borderId="22" xfId="13" applyFont="1" applyFill="1" applyBorder="1" applyAlignment="1" applyProtection="1">
      <alignment horizontal="center" vertical="center" wrapText="1"/>
    </xf>
    <xf numFmtId="167" fontId="23" fillId="0" borderId="22" xfId="13" applyNumberFormat="1" applyFont="1" applyFill="1" applyBorder="1" applyAlignment="1" applyProtection="1">
      <alignment vertical="center"/>
    </xf>
    <xf numFmtId="0" fontId="23" fillId="0" borderId="22" xfId="14" applyFont="1" applyFill="1" applyBorder="1" applyAlignment="1" applyProtection="1">
      <alignment horizontal="left" vertical="center" wrapText="1"/>
    </xf>
    <xf numFmtId="0" fontId="23" fillId="0" borderId="22" xfId="14" applyFont="1" applyFill="1" applyBorder="1" applyAlignment="1" applyProtection="1">
      <alignment horizontal="center" vertical="center" wrapText="1"/>
    </xf>
    <xf numFmtId="167" fontId="23" fillId="0" borderId="22" xfId="14" applyNumberFormat="1" applyFont="1" applyFill="1" applyBorder="1" applyAlignment="1" applyProtection="1">
      <alignment vertical="center"/>
    </xf>
    <xf numFmtId="0" fontId="23" fillId="0" borderId="22" xfId="15" applyFont="1" applyFill="1" applyBorder="1" applyAlignment="1" applyProtection="1">
      <alignment horizontal="left" vertical="center" wrapText="1"/>
    </xf>
    <xf numFmtId="0" fontId="23" fillId="0" borderId="22" xfId="15" applyFont="1" applyFill="1" applyBorder="1" applyAlignment="1" applyProtection="1">
      <alignment horizontal="center" vertical="center" wrapText="1"/>
    </xf>
    <xf numFmtId="167" fontId="23" fillId="0" borderId="22" xfId="15" applyNumberFormat="1" applyFont="1" applyFill="1" applyBorder="1" applyAlignment="1" applyProtection="1">
      <alignment vertical="center"/>
    </xf>
    <xf numFmtId="0" fontId="23" fillId="0" borderId="22" xfId="16" applyFont="1" applyFill="1" applyBorder="1" applyAlignment="1" applyProtection="1">
      <alignment horizontal="left" vertical="center" wrapText="1"/>
    </xf>
    <xf numFmtId="0" fontId="23" fillId="0" borderId="22" xfId="16" applyFont="1" applyFill="1" applyBorder="1" applyAlignment="1" applyProtection="1">
      <alignment horizontal="center" vertical="center" wrapText="1"/>
    </xf>
    <xf numFmtId="167" fontId="23" fillId="0" borderId="22" xfId="16" applyNumberFormat="1" applyFont="1" applyFill="1" applyBorder="1" applyAlignment="1" applyProtection="1">
      <alignment vertical="center"/>
    </xf>
    <xf numFmtId="0" fontId="44" fillId="0" borderId="22" xfId="17" applyFont="1" applyFill="1" applyBorder="1" applyAlignment="1" applyProtection="1">
      <alignment horizontal="left" vertical="center" wrapText="1"/>
    </xf>
    <xf numFmtId="0" fontId="44" fillId="0" borderId="22" xfId="17" applyFont="1" applyFill="1" applyBorder="1" applyAlignment="1" applyProtection="1">
      <alignment horizontal="center" vertical="center" wrapText="1"/>
    </xf>
    <xf numFmtId="167" fontId="44" fillId="0" borderId="22" xfId="17" applyNumberFormat="1" applyFont="1" applyFill="1" applyBorder="1" applyAlignment="1" applyProtection="1">
      <alignment vertical="center"/>
    </xf>
    <xf numFmtId="0" fontId="23" fillId="0" borderId="22" xfId="18" applyFont="1" applyFill="1" applyBorder="1" applyAlignment="1" applyProtection="1">
      <alignment horizontal="left" vertical="center" wrapText="1"/>
    </xf>
    <xf numFmtId="0" fontId="23" fillId="0" borderId="22" xfId="18" applyFont="1" applyFill="1" applyBorder="1" applyAlignment="1" applyProtection="1">
      <alignment horizontal="center" vertical="center" wrapText="1"/>
    </xf>
    <xf numFmtId="167" fontId="23" fillId="0" borderId="22" xfId="18" applyNumberFormat="1" applyFont="1" applyFill="1" applyBorder="1" applyAlignment="1" applyProtection="1">
      <alignment vertical="center"/>
    </xf>
    <xf numFmtId="0" fontId="44" fillId="0" borderId="22" xfId="19" applyFont="1" applyFill="1" applyBorder="1" applyAlignment="1" applyProtection="1">
      <alignment horizontal="left" vertical="center" wrapText="1"/>
    </xf>
    <xf numFmtId="0" fontId="44" fillId="0" borderId="22" xfId="19" applyFont="1" applyFill="1" applyBorder="1" applyAlignment="1" applyProtection="1">
      <alignment horizontal="center" vertical="center" wrapText="1"/>
    </xf>
    <xf numFmtId="167" fontId="44" fillId="0" borderId="22" xfId="19" applyNumberFormat="1" applyFont="1" applyFill="1" applyBorder="1" applyAlignment="1" applyProtection="1">
      <alignment vertical="center"/>
    </xf>
    <xf numFmtId="0" fontId="23" fillId="0" borderId="22" xfId="20" applyFont="1" applyFill="1" applyBorder="1" applyAlignment="1" applyProtection="1">
      <alignment horizontal="left" vertical="center" wrapText="1"/>
    </xf>
    <xf numFmtId="0" fontId="23" fillId="0" borderId="22" xfId="20" applyFont="1" applyFill="1" applyBorder="1" applyAlignment="1" applyProtection="1">
      <alignment horizontal="center" vertical="center" wrapText="1"/>
    </xf>
    <xf numFmtId="167" fontId="23" fillId="0" borderId="22" xfId="20" applyNumberFormat="1" applyFont="1" applyFill="1" applyBorder="1" applyAlignment="1" applyProtection="1">
      <alignment vertical="center"/>
    </xf>
    <xf numFmtId="0" fontId="23" fillId="0" borderId="22" xfId="21" applyFont="1" applyFill="1" applyBorder="1" applyAlignment="1" applyProtection="1">
      <alignment horizontal="left" vertical="center" wrapText="1"/>
    </xf>
    <xf numFmtId="0" fontId="23" fillId="0" borderId="22" xfId="21" applyFont="1" applyFill="1" applyBorder="1" applyAlignment="1" applyProtection="1">
      <alignment horizontal="center" vertical="center" wrapText="1"/>
    </xf>
    <xf numFmtId="167" fontId="23" fillId="0" borderId="22" xfId="21" applyNumberFormat="1" applyFont="1" applyFill="1" applyBorder="1" applyAlignment="1" applyProtection="1">
      <alignment vertical="center"/>
    </xf>
    <xf numFmtId="0" fontId="44" fillId="0" borderId="22" xfId="22" applyFont="1" applyFill="1" applyBorder="1" applyAlignment="1" applyProtection="1">
      <alignment horizontal="left" vertical="center" wrapText="1"/>
    </xf>
    <xf numFmtId="0" fontId="44" fillId="0" borderId="22" xfId="22" applyFont="1" applyFill="1" applyBorder="1" applyAlignment="1" applyProtection="1">
      <alignment horizontal="center" vertical="center" wrapText="1"/>
    </xf>
    <xf numFmtId="167" fontId="44" fillId="0" borderId="22" xfId="22" applyNumberFormat="1" applyFont="1" applyFill="1" applyBorder="1" applyAlignment="1" applyProtection="1">
      <alignment vertical="center"/>
    </xf>
    <xf numFmtId="0" fontId="23" fillId="0" borderId="22" xfId="23" applyFont="1" applyFill="1" applyBorder="1" applyAlignment="1" applyProtection="1">
      <alignment horizontal="left" vertical="center" wrapText="1"/>
    </xf>
    <xf numFmtId="0" fontId="23" fillId="0" borderId="22" xfId="23" applyFont="1" applyFill="1" applyBorder="1" applyAlignment="1" applyProtection="1">
      <alignment horizontal="center" vertical="center" wrapText="1"/>
    </xf>
    <xf numFmtId="167" fontId="23" fillId="0" borderId="22" xfId="23" applyNumberFormat="1" applyFont="1" applyFill="1" applyBorder="1" applyAlignment="1" applyProtection="1">
      <alignment vertical="center"/>
    </xf>
    <xf numFmtId="0" fontId="44" fillId="0" borderId="22" xfId="24" applyFont="1" applyFill="1" applyBorder="1" applyAlignment="1" applyProtection="1">
      <alignment horizontal="left" vertical="center" wrapText="1"/>
    </xf>
    <xf numFmtId="0" fontId="44" fillId="0" borderId="22" xfId="24" applyFont="1" applyFill="1" applyBorder="1" applyAlignment="1" applyProtection="1">
      <alignment horizontal="center" vertical="center" wrapText="1"/>
    </xf>
    <xf numFmtId="167" fontId="44" fillId="0" borderId="22" xfId="24" applyNumberFormat="1" applyFont="1" applyFill="1" applyBorder="1" applyAlignment="1" applyProtection="1">
      <alignment vertical="center"/>
    </xf>
    <xf numFmtId="0" fontId="44" fillId="0" borderId="22" xfId="25" applyFont="1" applyFill="1" applyBorder="1" applyAlignment="1" applyProtection="1">
      <alignment horizontal="left" vertical="center" wrapText="1"/>
    </xf>
    <xf numFmtId="0" fontId="44" fillId="0" borderId="22" xfId="25" applyFont="1" applyFill="1" applyBorder="1" applyAlignment="1" applyProtection="1">
      <alignment horizontal="center" vertical="center" wrapText="1"/>
    </xf>
    <xf numFmtId="167" fontId="44" fillId="0" borderId="22" xfId="25" applyNumberFormat="1" applyFont="1" applyFill="1" applyBorder="1" applyAlignment="1" applyProtection="1">
      <alignment vertical="center"/>
    </xf>
    <xf numFmtId="0" fontId="23" fillId="0" borderId="22" xfId="26" applyFont="1" applyBorder="1" applyAlignment="1" applyProtection="1">
      <alignment horizontal="left" vertical="center" wrapText="1"/>
    </xf>
    <xf numFmtId="0" fontId="23" fillId="0" borderId="22" xfId="26" applyFont="1" applyBorder="1" applyAlignment="1" applyProtection="1">
      <alignment horizontal="center" vertical="center" wrapText="1"/>
    </xf>
    <xf numFmtId="167" fontId="23" fillId="0" borderId="22" xfId="26" applyNumberFormat="1" applyFont="1" applyBorder="1" applyAlignment="1" applyProtection="1">
      <alignment vertical="center"/>
    </xf>
    <xf numFmtId="0" fontId="23" fillId="0" borderId="22" xfId="27" applyFont="1" applyBorder="1" applyAlignment="1" applyProtection="1">
      <alignment horizontal="left" vertical="center" wrapText="1"/>
    </xf>
    <xf numFmtId="0" fontId="23" fillId="0" borderId="22" xfId="27" applyFont="1" applyBorder="1" applyAlignment="1" applyProtection="1">
      <alignment horizontal="center" vertical="center" wrapText="1"/>
    </xf>
    <xf numFmtId="167" fontId="23" fillId="0" borderId="22" xfId="27" applyNumberFormat="1" applyFont="1" applyBorder="1" applyAlignment="1" applyProtection="1">
      <alignment vertical="center"/>
    </xf>
    <xf numFmtId="0" fontId="23" fillId="0" borderId="22" xfId="28" applyFont="1" applyBorder="1" applyAlignment="1" applyProtection="1">
      <alignment horizontal="left" vertical="center" wrapText="1"/>
    </xf>
    <xf numFmtId="0" fontId="23" fillId="0" borderId="22" xfId="28" applyFont="1" applyBorder="1" applyAlignment="1" applyProtection="1">
      <alignment horizontal="center" vertical="center" wrapText="1"/>
    </xf>
    <xf numFmtId="167" fontId="23" fillId="0" borderId="22" xfId="28" applyNumberFormat="1" applyFont="1" applyBorder="1" applyAlignment="1" applyProtection="1">
      <alignment vertical="center"/>
    </xf>
    <xf numFmtId="0" fontId="23" fillId="0" borderId="22" xfId="29" applyFont="1" applyBorder="1" applyAlignment="1" applyProtection="1">
      <alignment horizontal="left" vertical="center" wrapText="1"/>
    </xf>
    <xf numFmtId="0" fontId="23" fillId="0" borderId="22" xfId="29" applyFont="1" applyBorder="1" applyAlignment="1" applyProtection="1">
      <alignment horizontal="center" vertical="center" wrapText="1"/>
    </xf>
    <xf numFmtId="167" fontId="23" fillId="0" borderId="22" xfId="29" applyNumberFormat="1" applyFont="1" applyBorder="1" applyAlignment="1" applyProtection="1">
      <alignment vertical="center"/>
    </xf>
    <xf numFmtId="0" fontId="23" fillId="0" borderId="22" xfId="30" applyFont="1" applyBorder="1" applyAlignment="1" applyProtection="1">
      <alignment horizontal="left" vertical="center" wrapText="1"/>
    </xf>
    <xf numFmtId="0" fontId="23" fillId="0" borderId="22" xfId="30" applyFont="1" applyBorder="1" applyAlignment="1" applyProtection="1">
      <alignment horizontal="center" vertical="center" wrapText="1"/>
    </xf>
    <xf numFmtId="167" fontId="23" fillId="0" borderId="22" xfId="30" applyNumberFormat="1" applyFont="1" applyBorder="1" applyAlignment="1" applyProtection="1">
      <alignment vertical="center"/>
    </xf>
    <xf numFmtId="0" fontId="44" fillId="0" borderId="22" xfId="31" applyFont="1" applyBorder="1" applyAlignment="1" applyProtection="1">
      <alignment horizontal="left" vertical="center" wrapText="1"/>
    </xf>
    <xf numFmtId="0" fontId="44" fillId="0" borderId="22" xfId="31" applyFont="1" applyBorder="1" applyAlignment="1" applyProtection="1">
      <alignment horizontal="center" vertical="center" wrapText="1"/>
    </xf>
    <xf numFmtId="167" fontId="44" fillId="0" borderId="22" xfId="31" applyNumberFormat="1" applyFont="1" applyBorder="1" applyAlignment="1" applyProtection="1">
      <alignment vertical="center"/>
    </xf>
    <xf numFmtId="0" fontId="44" fillId="0" borderId="22" xfId="32" applyFont="1" applyBorder="1" applyAlignment="1" applyProtection="1">
      <alignment horizontal="left" vertical="center" wrapText="1"/>
    </xf>
    <xf numFmtId="0" fontId="44" fillId="0" borderId="22" xfId="32" applyFont="1" applyBorder="1" applyAlignment="1" applyProtection="1">
      <alignment horizontal="center" vertical="center" wrapText="1"/>
    </xf>
    <xf numFmtId="167" fontId="44" fillId="0" borderId="22" xfId="32" applyNumberFormat="1" applyFont="1" applyBorder="1" applyAlignment="1" applyProtection="1">
      <alignment vertical="center"/>
    </xf>
    <xf numFmtId="0" fontId="44" fillId="0" borderId="22" xfId="33" applyFont="1" applyBorder="1" applyAlignment="1" applyProtection="1">
      <alignment horizontal="left" vertical="center" wrapText="1"/>
    </xf>
    <xf numFmtId="0" fontId="44" fillId="0" borderId="22" xfId="33" applyFont="1" applyBorder="1" applyAlignment="1" applyProtection="1">
      <alignment horizontal="center" vertical="center" wrapText="1"/>
    </xf>
    <xf numFmtId="167" fontId="44" fillId="0" borderId="22" xfId="33" applyNumberFormat="1" applyFont="1" applyBorder="1" applyAlignment="1" applyProtection="1">
      <alignment vertical="center"/>
    </xf>
    <xf numFmtId="0" fontId="43" fillId="0" borderId="0" xfId="0" applyFont="1"/>
    <xf numFmtId="0" fontId="43" fillId="0" borderId="0" xfId="0" applyFont="1" applyAlignment="1">
      <alignment horizontal="center"/>
    </xf>
    <xf numFmtId="168" fontId="43" fillId="0" borderId="0" xfId="0" applyNumberFormat="1" applyFont="1"/>
  </cellXfs>
  <cellStyles count="34">
    <cellStyle name="Hypertextový odkaz" xfId="1" builtinId="8"/>
    <cellStyle name="Normální" xfId="0" builtinId="0" customBuiltin="1"/>
    <cellStyle name="normální 10" xfId="8"/>
    <cellStyle name="normální 11" xfId="9"/>
    <cellStyle name="normální 12" xfId="10"/>
    <cellStyle name="normální 13" xfId="11"/>
    <cellStyle name="normální 14" xfId="12"/>
    <cellStyle name="normální 15" xfId="13"/>
    <cellStyle name="normální 16" xfId="14"/>
    <cellStyle name="normální 17" xfId="15"/>
    <cellStyle name="normální 18" xfId="16"/>
    <cellStyle name="normální 19" xfId="17"/>
    <cellStyle name="normální 20" xfId="18"/>
    <cellStyle name="normální 21" xfId="19"/>
    <cellStyle name="normální 22" xfId="20"/>
    <cellStyle name="normální 23" xfId="21"/>
    <cellStyle name="normální 24" xfId="22"/>
    <cellStyle name="normální 25" xfId="23"/>
    <cellStyle name="normální 26" xfId="24"/>
    <cellStyle name="normální 27" xfId="25"/>
    <cellStyle name="normální 28" xfId="26"/>
    <cellStyle name="normální 29" xfId="27"/>
    <cellStyle name="normální 30" xfId="28"/>
    <cellStyle name="normální 31" xfId="29"/>
    <cellStyle name="normální 32" xfId="30"/>
    <cellStyle name="normální 33" xfId="31"/>
    <cellStyle name="normální 34" xfId="32"/>
    <cellStyle name="normální 35" xfId="33"/>
    <cellStyle name="normální 4" xfId="3"/>
    <cellStyle name="normální 5" xfId="2"/>
    <cellStyle name="normální 6" xfId="4"/>
    <cellStyle name="normální 7" xfId="5"/>
    <cellStyle name="normální 8" xfId="6"/>
    <cellStyle name="normální 9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ro-rozpocty.cz/software-a-data/kros-4-ocenovani-a-rizeni-stavebni-vyroby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285750" cy="285750"/>
    <xdr:pic>
      <xdr:nvPicPr>
        <xdr:cNvPr id="2" name="Picture 1">
          <a:hlinkClick xmlns:r="http://schemas.openxmlformats.org/officeDocument/2006/relationships" r:id="rId1" tooltip="http://www.pro-rozpocty.cz/software-a-data/kros-4-ocenovani-a-rizeni-stavebni-vyroby/"/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134"/>
  <sheetViews>
    <sheetView showGridLines="0" topLeftCell="A154" workbookViewId="0">
      <selection activeCell="AG131" sqref="AG131:AM131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33" width="2.6640625" customWidth="1"/>
    <col min="34" max="34" width="3.33203125" customWidth="1"/>
    <col min="35" max="35" width="31.6640625" customWidth="1"/>
    <col min="36" max="37" width="2.5" customWidth="1"/>
    <col min="38" max="38" width="8.33203125" customWidth="1"/>
    <col min="39" max="39" width="3.33203125" customWidth="1"/>
    <col min="40" max="40" width="13.33203125" customWidth="1"/>
    <col min="41" max="41" width="7.5" customWidth="1"/>
    <col min="42" max="42" width="4.1640625" customWidth="1"/>
    <col min="43" max="43" width="15.6640625" hidden="1" customWidth="1"/>
    <col min="44" max="44" width="13.6640625" customWidth="1"/>
    <col min="45" max="47" width="25.83203125" hidden="1" customWidth="1"/>
    <col min="48" max="49" width="21.6640625" hidden="1" customWidth="1"/>
    <col min="50" max="51" width="25" hidden="1" customWidth="1"/>
    <col min="52" max="52" width="21.6640625" hidden="1" customWidth="1"/>
    <col min="53" max="53" width="19.1640625" hidden="1" customWidth="1"/>
    <col min="54" max="54" width="25" hidden="1" customWidth="1"/>
    <col min="55" max="55" width="21.6640625" hidden="1" customWidth="1"/>
    <col min="56" max="56" width="19.1640625" hidden="1" customWidth="1"/>
    <col min="57" max="57" width="66.5" customWidth="1"/>
    <col min="71" max="91" width="9.33203125" hidden="1"/>
  </cols>
  <sheetData>
    <row r="1" spans="1:74">
      <c r="A1" s="16" t="s">
        <v>0</v>
      </c>
      <c r="AZ1" s="16" t="s">
        <v>1</v>
      </c>
      <c r="BA1" s="16" t="s">
        <v>2</v>
      </c>
      <c r="BB1" s="16" t="s">
        <v>1</v>
      </c>
      <c r="BT1" s="16" t="s">
        <v>3</v>
      </c>
      <c r="BU1" s="16" t="s">
        <v>3</v>
      </c>
      <c r="BV1" s="16" t="s">
        <v>4</v>
      </c>
    </row>
    <row r="2" spans="1:74" ht="36.950000000000003" customHeight="1">
      <c r="AR2" s="244" t="s">
        <v>5</v>
      </c>
      <c r="AS2" s="245"/>
      <c r="AT2" s="245"/>
      <c r="AU2" s="245"/>
      <c r="AV2" s="245"/>
      <c r="AW2" s="245"/>
      <c r="AX2" s="245"/>
      <c r="AY2" s="245"/>
      <c r="AZ2" s="245"/>
      <c r="BA2" s="245"/>
      <c r="BB2" s="245"/>
      <c r="BC2" s="245"/>
      <c r="BD2" s="245"/>
      <c r="BE2" s="245"/>
      <c r="BS2" s="17" t="s">
        <v>6</v>
      </c>
      <c r="BT2" s="17" t="s">
        <v>7</v>
      </c>
    </row>
    <row r="3" spans="1:74" ht="6.95" customHeight="1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20"/>
      <c r="BS3" s="17" t="s">
        <v>6</v>
      </c>
      <c r="BT3" s="17" t="s">
        <v>8</v>
      </c>
    </row>
    <row r="4" spans="1:74" ht="24.95" customHeight="1">
      <c r="B4" s="20"/>
      <c r="D4" s="21" t="s">
        <v>9</v>
      </c>
      <c r="AR4" s="20"/>
      <c r="AS4" s="22" t="s">
        <v>10</v>
      </c>
      <c r="BE4" s="23" t="s">
        <v>11</v>
      </c>
      <c r="BS4" s="17" t="s">
        <v>12</v>
      </c>
    </row>
    <row r="5" spans="1:74" ht="12" customHeight="1">
      <c r="B5" s="20"/>
      <c r="D5" s="24" t="s">
        <v>13</v>
      </c>
      <c r="K5" s="255" t="s">
        <v>14</v>
      </c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  <c r="Y5" s="245"/>
      <c r="Z5" s="245"/>
      <c r="AA5" s="245"/>
      <c r="AB5" s="245"/>
      <c r="AC5" s="245"/>
      <c r="AD5" s="245"/>
      <c r="AE5" s="245"/>
      <c r="AF5" s="245"/>
      <c r="AG5" s="245"/>
      <c r="AH5" s="245"/>
      <c r="AI5" s="245"/>
      <c r="AJ5" s="245"/>
      <c r="AK5" s="245"/>
      <c r="AL5" s="245"/>
      <c r="AM5" s="245"/>
      <c r="AN5" s="245"/>
      <c r="AO5" s="245"/>
      <c r="AR5" s="20"/>
      <c r="BE5" s="262" t="s">
        <v>15</v>
      </c>
      <c r="BS5" s="17" t="s">
        <v>6</v>
      </c>
    </row>
    <row r="6" spans="1:74" ht="36.950000000000003" customHeight="1">
      <c r="B6" s="20"/>
      <c r="D6" s="26" t="s">
        <v>16</v>
      </c>
      <c r="K6" s="256" t="s">
        <v>17</v>
      </c>
      <c r="L6" s="245"/>
      <c r="M6" s="245"/>
      <c r="N6" s="245"/>
      <c r="O6" s="245"/>
      <c r="P6" s="245"/>
      <c r="Q6" s="245"/>
      <c r="R6" s="245"/>
      <c r="S6" s="245"/>
      <c r="T6" s="245"/>
      <c r="U6" s="245"/>
      <c r="V6" s="245"/>
      <c r="W6" s="245"/>
      <c r="X6" s="245"/>
      <c r="Y6" s="245"/>
      <c r="Z6" s="245"/>
      <c r="AA6" s="245"/>
      <c r="AB6" s="245"/>
      <c r="AC6" s="245"/>
      <c r="AD6" s="245"/>
      <c r="AE6" s="245"/>
      <c r="AF6" s="245"/>
      <c r="AG6" s="245"/>
      <c r="AH6" s="245"/>
      <c r="AI6" s="245"/>
      <c r="AJ6" s="245"/>
      <c r="AK6" s="245"/>
      <c r="AL6" s="245"/>
      <c r="AM6" s="245"/>
      <c r="AN6" s="245"/>
      <c r="AO6" s="245"/>
      <c r="AR6" s="20"/>
      <c r="BE6" s="263"/>
      <c r="BS6" s="17" t="s">
        <v>6</v>
      </c>
    </row>
    <row r="7" spans="1:74" ht="12" customHeight="1">
      <c r="B7" s="20"/>
      <c r="D7" s="27" t="s">
        <v>18</v>
      </c>
      <c r="K7" s="25" t="s">
        <v>1</v>
      </c>
      <c r="AK7" s="27" t="s">
        <v>19</v>
      </c>
      <c r="AN7" s="25" t="s">
        <v>1</v>
      </c>
      <c r="AR7" s="20"/>
      <c r="BE7" s="263"/>
      <c r="BS7" s="17" t="s">
        <v>6</v>
      </c>
    </row>
    <row r="8" spans="1:74" ht="12" customHeight="1">
      <c r="B8" s="20"/>
      <c r="D8" s="27" t="s">
        <v>20</v>
      </c>
      <c r="K8" s="25" t="s">
        <v>21</v>
      </c>
      <c r="AK8" s="27" t="s">
        <v>22</v>
      </c>
      <c r="AN8" s="28" t="s">
        <v>23</v>
      </c>
      <c r="AR8" s="20"/>
      <c r="BE8" s="263"/>
      <c r="BS8" s="17" t="s">
        <v>6</v>
      </c>
    </row>
    <row r="9" spans="1:74" ht="14.45" customHeight="1">
      <c r="B9" s="20"/>
      <c r="AK9" s="235" t="s">
        <v>4558</v>
      </c>
      <c r="AL9" s="235"/>
      <c r="AM9" s="235"/>
      <c r="AN9" s="236">
        <v>43710</v>
      </c>
      <c r="AR9" s="20"/>
      <c r="BE9" s="263"/>
      <c r="BS9" s="17" t="s">
        <v>6</v>
      </c>
    </row>
    <row r="10" spans="1:74" ht="12" customHeight="1">
      <c r="B10" s="20"/>
      <c r="D10" s="27" t="s">
        <v>24</v>
      </c>
      <c r="AK10" s="27" t="s">
        <v>25</v>
      </c>
      <c r="AN10" s="25" t="s">
        <v>26</v>
      </c>
      <c r="AR10" s="20"/>
      <c r="BE10" s="263"/>
      <c r="BS10" s="17" t="s">
        <v>6</v>
      </c>
    </row>
    <row r="11" spans="1:74" ht="18.399999999999999" customHeight="1">
      <c r="B11" s="20"/>
      <c r="E11" s="25" t="s">
        <v>27</v>
      </c>
      <c r="AK11" s="27" t="s">
        <v>28</v>
      </c>
      <c r="AN11" s="25" t="s">
        <v>1</v>
      </c>
      <c r="AR11" s="20"/>
      <c r="BE11" s="263"/>
      <c r="BS11" s="17" t="s">
        <v>6</v>
      </c>
    </row>
    <row r="12" spans="1:74" ht="6.95" customHeight="1">
      <c r="B12" s="20"/>
      <c r="AR12" s="20"/>
      <c r="BE12" s="263"/>
      <c r="BS12" s="17" t="s">
        <v>6</v>
      </c>
    </row>
    <row r="13" spans="1:74" ht="12" customHeight="1">
      <c r="B13" s="20"/>
      <c r="D13" s="27" t="s">
        <v>29</v>
      </c>
      <c r="AK13" s="27" t="s">
        <v>25</v>
      </c>
      <c r="AN13" s="29" t="s">
        <v>30</v>
      </c>
      <c r="AR13" s="20"/>
      <c r="BE13" s="263"/>
      <c r="BS13" s="17" t="s">
        <v>6</v>
      </c>
    </row>
    <row r="14" spans="1:74" ht="12.75">
      <c r="B14" s="20"/>
      <c r="E14" s="257" t="s">
        <v>30</v>
      </c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58"/>
      <c r="R14" s="258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7" t="s">
        <v>28</v>
      </c>
      <c r="AN14" s="29" t="s">
        <v>30</v>
      </c>
      <c r="AR14" s="20"/>
      <c r="BE14" s="263"/>
      <c r="BS14" s="17" t="s">
        <v>6</v>
      </c>
    </row>
    <row r="15" spans="1:74" ht="6.95" customHeight="1">
      <c r="B15" s="20"/>
      <c r="AR15" s="20"/>
      <c r="BE15" s="263"/>
      <c r="BS15" s="17" t="s">
        <v>3</v>
      </c>
    </row>
    <row r="16" spans="1:74" ht="12" customHeight="1">
      <c r="B16" s="20"/>
      <c r="D16" s="27" t="s">
        <v>31</v>
      </c>
      <c r="AK16" s="27" t="s">
        <v>25</v>
      </c>
      <c r="AN16" s="25" t="s">
        <v>32</v>
      </c>
      <c r="AR16" s="20"/>
      <c r="BE16" s="263"/>
      <c r="BS16" s="17" t="s">
        <v>3</v>
      </c>
    </row>
    <row r="17" spans="2:71" ht="18.399999999999999" customHeight="1">
      <c r="B17" s="20"/>
      <c r="E17" s="25" t="s">
        <v>33</v>
      </c>
      <c r="AK17" s="27" t="s">
        <v>28</v>
      </c>
      <c r="AN17" s="25" t="s">
        <v>1</v>
      </c>
      <c r="AR17" s="20"/>
      <c r="BE17" s="263"/>
      <c r="BS17" s="17" t="s">
        <v>34</v>
      </c>
    </row>
    <row r="18" spans="2:71" ht="6.95" customHeight="1">
      <c r="B18" s="20"/>
      <c r="AR18" s="20"/>
      <c r="BE18" s="263"/>
      <c r="BS18" s="17" t="s">
        <v>6</v>
      </c>
    </row>
    <row r="19" spans="2:71" ht="12" customHeight="1">
      <c r="B19" s="20"/>
      <c r="D19" s="27" t="s">
        <v>35</v>
      </c>
      <c r="AK19" s="27" t="s">
        <v>25</v>
      </c>
      <c r="AN19" s="25" t="s">
        <v>1</v>
      </c>
      <c r="AR19" s="20"/>
      <c r="BE19" s="263"/>
      <c r="BS19" s="17" t="s">
        <v>6</v>
      </c>
    </row>
    <row r="20" spans="2:71" ht="18.399999999999999" customHeight="1">
      <c r="B20" s="20"/>
      <c r="E20" s="25" t="s">
        <v>21</v>
      </c>
      <c r="AK20" s="27" t="s">
        <v>28</v>
      </c>
      <c r="AN20" s="25" t="s">
        <v>1</v>
      </c>
      <c r="AR20" s="20"/>
      <c r="BE20" s="263"/>
      <c r="BS20" s="17" t="s">
        <v>3</v>
      </c>
    </row>
    <row r="21" spans="2:71" ht="6.95" customHeight="1">
      <c r="B21" s="20"/>
      <c r="AR21" s="20"/>
      <c r="BE21" s="263"/>
    </row>
    <row r="22" spans="2:71" ht="12" customHeight="1">
      <c r="B22" s="20"/>
      <c r="D22" s="27" t="s">
        <v>36</v>
      </c>
      <c r="AR22" s="20"/>
      <c r="BE22" s="263"/>
    </row>
    <row r="23" spans="2:71" ht="16.5" customHeight="1">
      <c r="B23" s="20"/>
      <c r="E23" s="259" t="s">
        <v>1</v>
      </c>
      <c r="F23" s="259"/>
      <c r="G23" s="259"/>
      <c r="H23" s="259"/>
      <c r="I23" s="259"/>
      <c r="J23" s="259"/>
      <c r="K23" s="259"/>
      <c r="L23" s="259"/>
      <c r="M23" s="259"/>
      <c r="N23" s="259"/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  <c r="AC23" s="259"/>
      <c r="AD23" s="259"/>
      <c r="AE23" s="259"/>
      <c r="AF23" s="259"/>
      <c r="AG23" s="259"/>
      <c r="AH23" s="259"/>
      <c r="AI23" s="259"/>
      <c r="AJ23" s="259"/>
      <c r="AK23" s="259"/>
      <c r="AL23" s="259"/>
      <c r="AM23" s="259"/>
      <c r="AN23" s="259"/>
      <c r="AR23" s="20"/>
      <c r="BE23" s="263"/>
    </row>
    <row r="24" spans="2:71" ht="6.95" customHeight="1">
      <c r="B24" s="20"/>
      <c r="AR24" s="20"/>
      <c r="BE24" s="263"/>
    </row>
    <row r="25" spans="2:71" ht="6.95" customHeight="1">
      <c r="B25" s="2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R25" s="20"/>
      <c r="BE25" s="263"/>
    </row>
    <row r="26" spans="2:71" s="1" customFormat="1" ht="25.9" customHeight="1">
      <c r="B26" s="32"/>
      <c r="D26" s="33" t="s">
        <v>37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265">
        <f>ROUND(AG94,2)</f>
        <v>0</v>
      </c>
      <c r="AL26" s="266"/>
      <c r="AM26" s="266"/>
      <c r="AN26" s="266"/>
      <c r="AO26" s="266"/>
      <c r="AR26" s="32"/>
      <c r="BE26" s="263"/>
    </row>
    <row r="27" spans="2:71" s="1" customFormat="1" ht="6.95" customHeight="1">
      <c r="B27" s="32"/>
      <c r="AR27" s="32"/>
      <c r="BE27" s="263"/>
    </row>
    <row r="28" spans="2:71" s="1" customFormat="1" ht="12.75">
      <c r="B28" s="32"/>
      <c r="L28" s="260" t="s">
        <v>38</v>
      </c>
      <c r="M28" s="260"/>
      <c r="N28" s="260"/>
      <c r="O28" s="260"/>
      <c r="P28" s="260"/>
      <c r="W28" s="260" t="s">
        <v>39</v>
      </c>
      <c r="X28" s="260"/>
      <c r="Y28" s="260"/>
      <c r="Z28" s="260"/>
      <c r="AA28" s="260"/>
      <c r="AB28" s="260"/>
      <c r="AC28" s="260"/>
      <c r="AD28" s="260"/>
      <c r="AE28" s="260"/>
      <c r="AK28" s="260" t="s">
        <v>40</v>
      </c>
      <c r="AL28" s="260"/>
      <c r="AM28" s="260"/>
      <c r="AN28" s="260"/>
      <c r="AO28" s="260"/>
      <c r="AR28" s="32"/>
      <c r="BE28" s="263"/>
    </row>
    <row r="29" spans="2:71" s="2" customFormat="1" ht="14.45" customHeight="1">
      <c r="B29" s="36"/>
      <c r="D29" s="27" t="s">
        <v>41</v>
      </c>
      <c r="F29" s="27" t="s">
        <v>42</v>
      </c>
      <c r="L29" s="261">
        <v>0.21</v>
      </c>
      <c r="M29" s="239"/>
      <c r="N29" s="239"/>
      <c r="O29" s="239"/>
      <c r="P29" s="239"/>
      <c r="W29" s="238">
        <f>ROUND(AZ94, 2)</f>
        <v>0</v>
      </c>
      <c r="X29" s="239"/>
      <c r="Y29" s="239"/>
      <c r="Z29" s="239"/>
      <c r="AA29" s="239"/>
      <c r="AB29" s="239"/>
      <c r="AC29" s="239"/>
      <c r="AD29" s="239"/>
      <c r="AE29" s="239"/>
      <c r="AK29" s="238">
        <f>ROUND(AV94, 2)</f>
        <v>0</v>
      </c>
      <c r="AL29" s="239"/>
      <c r="AM29" s="239"/>
      <c r="AN29" s="239"/>
      <c r="AO29" s="239"/>
      <c r="AR29" s="36"/>
      <c r="BE29" s="264"/>
    </row>
    <row r="30" spans="2:71" s="2" customFormat="1" ht="14.45" customHeight="1">
      <c r="B30" s="36"/>
      <c r="F30" s="27" t="s">
        <v>43</v>
      </c>
      <c r="L30" s="261">
        <v>0.15</v>
      </c>
      <c r="M30" s="239"/>
      <c r="N30" s="239"/>
      <c r="O30" s="239"/>
      <c r="P30" s="239"/>
      <c r="W30" s="238">
        <f>ROUND(BA94, 2)</f>
        <v>0</v>
      </c>
      <c r="X30" s="239"/>
      <c r="Y30" s="239"/>
      <c r="Z30" s="239"/>
      <c r="AA30" s="239"/>
      <c r="AB30" s="239"/>
      <c r="AC30" s="239"/>
      <c r="AD30" s="239"/>
      <c r="AE30" s="239"/>
      <c r="AK30" s="238">
        <f>ROUND(AW94, 2)</f>
        <v>0</v>
      </c>
      <c r="AL30" s="239"/>
      <c r="AM30" s="239"/>
      <c r="AN30" s="239"/>
      <c r="AO30" s="239"/>
      <c r="AR30" s="36"/>
      <c r="BE30" s="264"/>
    </row>
    <row r="31" spans="2:71" s="2" customFormat="1" ht="14.45" hidden="1" customHeight="1">
      <c r="B31" s="36"/>
      <c r="F31" s="27" t="s">
        <v>44</v>
      </c>
      <c r="L31" s="261">
        <v>0.21</v>
      </c>
      <c r="M31" s="239"/>
      <c r="N31" s="239"/>
      <c r="O31" s="239"/>
      <c r="P31" s="239"/>
      <c r="W31" s="238">
        <f>ROUND(BB94, 2)</f>
        <v>0</v>
      </c>
      <c r="X31" s="239"/>
      <c r="Y31" s="239"/>
      <c r="Z31" s="239"/>
      <c r="AA31" s="239"/>
      <c r="AB31" s="239"/>
      <c r="AC31" s="239"/>
      <c r="AD31" s="239"/>
      <c r="AE31" s="239"/>
      <c r="AK31" s="238">
        <v>0</v>
      </c>
      <c r="AL31" s="239"/>
      <c r="AM31" s="239"/>
      <c r="AN31" s="239"/>
      <c r="AO31" s="239"/>
      <c r="AR31" s="36"/>
      <c r="BE31" s="264"/>
    </row>
    <row r="32" spans="2:71" s="2" customFormat="1" ht="14.45" hidden="1" customHeight="1">
      <c r="B32" s="36"/>
      <c r="F32" s="27" t="s">
        <v>45</v>
      </c>
      <c r="L32" s="261">
        <v>0.15</v>
      </c>
      <c r="M32" s="239"/>
      <c r="N32" s="239"/>
      <c r="O32" s="239"/>
      <c r="P32" s="239"/>
      <c r="W32" s="238">
        <f>ROUND(BC94, 2)</f>
        <v>0</v>
      </c>
      <c r="X32" s="239"/>
      <c r="Y32" s="239"/>
      <c r="Z32" s="239"/>
      <c r="AA32" s="239"/>
      <c r="AB32" s="239"/>
      <c r="AC32" s="239"/>
      <c r="AD32" s="239"/>
      <c r="AE32" s="239"/>
      <c r="AK32" s="238">
        <v>0</v>
      </c>
      <c r="AL32" s="239"/>
      <c r="AM32" s="239"/>
      <c r="AN32" s="239"/>
      <c r="AO32" s="239"/>
      <c r="AR32" s="36"/>
      <c r="BE32" s="264"/>
    </row>
    <row r="33" spans="2:57" s="2" customFormat="1" ht="14.45" hidden="1" customHeight="1">
      <c r="B33" s="36"/>
      <c r="F33" s="27" t="s">
        <v>46</v>
      </c>
      <c r="L33" s="261">
        <v>0</v>
      </c>
      <c r="M33" s="239"/>
      <c r="N33" s="239"/>
      <c r="O33" s="239"/>
      <c r="P33" s="239"/>
      <c r="W33" s="238">
        <f>ROUND(BD94, 2)</f>
        <v>0</v>
      </c>
      <c r="X33" s="239"/>
      <c r="Y33" s="239"/>
      <c r="Z33" s="239"/>
      <c r="AA33" s="239"/>
      <c r="AB33" s="239"/>
      <c r="AC33" s="239"/>
      <c r="AD33" s="239"/>
      <c r="AE33" s="239"/>
      <c r="AK33" s="238">
        <v>0</v>
      </c>
      <c r="AL33" s="239"/>
      <c r="AM33" s="239"/>
      <c r="AN33" s="239"/>
      <c r="AO33" s="239"/>
      <c r="AR33" s="36"/>
      <c r="BE33" s="264"/>
    </row>
    <row r="34" spans="2:57" s="1" customFormat="1" ht="6.95" customHeight="1">
      <c r="B34" s="32"/>
      <c r="AR34" s="32"/>
      <c r="BE34" s="263"/>
    </row>
    <row r="35" spans="2:57" s="1" customFormat="1" ht="25.9" customHeight="1">
      <c r="B35" s="32"/>
      <c r="C35" s="37"/>
      <c r="D35" s="38" t="s">
        <v>47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40" t="s">
        <v>48</v>
      </c>
      <c r="U35" s="39"/>
      <c r="V35" s="39"/>
      <c r="W35" s="39"/>
      <c r="X35" s="240" t="s">
        <v>49</v>
      </c>
      <c r="Y35" s="241"/>
      <c r="Z35" s="241"/>
      <c r="AA35" s="241"/>
      <c r="AB35" s="241"/>
      <c r="AC35" s="39"/>
      <c r="AD35" s="39"/>
      <c r="AE35" s="39"/>
      <c r="AF35" s="39"/>
      <c r="AG35" s="39"/>
      <c r="AH35" s="39"/>
      <c r="AI35" s="39"/>
      <c r="AJ35" s="39"/>
      <c r="AK35" s="242">
        <f>SUM(AK26:AK33)</f>
        <v>0</v>
      </c>
      <c r="AL35" s="241"/>
      <c r="AM35" s="241"/>
      <c r="AN35" s="241"/>
      <c r="AO35" s="243"/>
      <c r="AP35" s="37"/>
      <c r="AQ35" s="37"/>
      <c r="AR35" s="32"/>
    </row>
    <row r="36" spans="2:57" s="1" customFormat="1" ht="6.95" customHeight="1">
      <c r="B36" s="32"/>
      <c r="AR36" s="32"/>
    </row>
    <row r="37" spans="2:57" s="1" customFormat="1" ht="14.45" customHeight="1">
      <c r="B37" s="32"/>
      <c r="AR37" s="32"/>
    </row>
    <row r="38" spans="2:57" ht="14.45" customHeight="1">
      <c r="B38" s="20"/>
      <c r="AR38" s="20"/>
    </row>
    <row r="39" spans="2:57" ht="14.45" customHeight="1">
      <c r="B39" s="20"/>
      <c r="AR39" s="20"/>
    </row>
    <row r="40" spans="2:57" ht="14.45" customHeight="1">
      <c r="B40" s="20"/>
      <c r="AR40" s="20"/>
    </row>
    <row r="41" spans="2:57" ht="14.45" customHeight="1">
      <c r="B41" s="20"/>
      <c r="AR41" s="20"/>
    </row>
    <row r="42" spans="2:57" ht="14.45" customHeight="1">
      <c r="B42" s="20"/>
      <c r="AR42" s="20"/>
    </row>
    <row r="43" spans="2:57" ht="14.45" customHeight="1">
      <c r="B43" s="20"/>
      <c r="AR43" s="20"/>
    </row>
    <row r="44" spans="2:57" ht="14.45" customHeight="1">
      <c r="B44" s="20"/>
      <c r="AR44" s="20"/>
    </row>
    <row r="45" spans="2:57" ht="14.45" customHeight="1">
      <c r="B45" s="20"/>
      <c r="AR45" s="20"/>
    </row>
    <row r="46" spans="2:57" ht="14.45" customHeight="1">
      <c r="B46" s="20"/>
      <c r="AR46" s="20"/>
    </row>
    <row r="47" spans="2:57" ht="14.45" customHeight="1">
      <c r="B47" s="20"/>
      <c r="AR47" s="20"/>
    </row>
    <row r="48" spans="2:57" ht="14.45" customHeight="1">
      <c r="B48" s="20"/>
      <c r="AR48" s="20"/>
    </row>
    <row r="49" spans="2:44" s="1" customFormat="1" ht="14.45" customHeight="1">
      <c r="B49" s="32"/>
      <c r="D49" s="41" t="s">
        <v>50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1" t="s">
        <v>51</v>
      </c>
      <c r="AI49" s="42"/>
      <c r="AJ49" s="42"/>
      <c r="AK49" s="42"/>
      <c r="AL49" s="42"/>
      <c r="AM49" s="42"/>
      <c r="AN49" s="42"/>
      <c r="AO49" s="42"/>
      <c r="AR49" s="32"/>
    </row>
    <row r="50" spans="2:44">
      <c r="B50" s="20"/>
      <c r="AR50" s="20"/>
    </row>
    <row r="51" spans="2:44">
      <c r="B51" s="20"/>
      <c r="AR51" s="20"/>
    </row>
    <row r="52" spans="2:44">
      <c r="B52" s="20"/>
      <c r="AR52" s="20"/>
    </row>
    <row r="53" spans="2:44">
      <c r="B53" s="20"/>
      <c r="AR53" s="20"/>
    </row>
    <row r="54" spans="2:44">
      <c r="B54" s="20"/>
      <c r="AR54" s="20"/>
    </row>
    <row r="55" spans="2:44">
      <c r="B55" s="20"/>
      <c r="AR55" s="20"/>
    </row>
    <row r="56" spans="2:44">
      <c r="B56" s="20"/>
      <c r="AR56" s="20"/>
    </row>
    <row r="57" spans="2:44">
      <c r="B57" s="20"/>
      <c r="AR57" s="20"/>
    </row>
    <row r="58" spans="2:44">
      <c r="B58" s="20"/>
      <c r="AR58" s="20"/>
    </row>
    <row r="59" spans="2:44">
      <c r="B59" s="20"/>
      <c r="AR59" s="20"/>
    </row>
    <row r="60" spans="2:44" s="1" customFormat="1" ht="12.75">
      <c r="B60" s="32"/>
      <c r="D60" s="43" t="s">
        <v>52</v>
      </c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43" t="s">
        <v>53</v>
      </c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43" t="s">
        <v>52</v>
      </c>
      <c r="AI60" s="34"/>
      <c r="AJ60" s="34"/>
      <c r="AK60" s="34"/>
      <c r="AL60" s="34"/>
      <c r="AM60" s="43" t="s">
        <v>53</v>
      </c>
      <c r="AN60" s="34"/>
      <c r="AO60" s="34"/>
      <c r="AR60" s="32"/>
    </row>
    <row r="61" spans="2:44">
      <c r="B61" s="20"/>
      <c r="AR61" s="20"/>
    </row>
    <row r="62" spans="2:44">
      <c r="B62" s="20"/>
      <c r="AR62" s="20"/>
    </row>
    <row r="63" spans="2:44">
      <c r="B63" s="20"/>
      <c r="AR63" s="20"/>
    </row>
    <row r="64" spans="2:44" s="1" customFormat="1" ht="12.75">
      <c r="B64" s="32"/>
      <c r="D64" s="41" t="s">
        <v>54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1" t="s">
        <v>55</v>
      </c>
      <c r="AI64" s="42"/>
      <c r="AJ64" s="42"/>
      <c r="AK64" s="42"/>
      <c r="AL64" s="42"/>
      <c r="AM64" s="42"/>
      <c r="AN64" s="42"/>
      <c r="AO64" s="42"/>
      <c r="AR64" s="32"/>
    </row>
    <row r="65" spans="2:44">
      <c r="B65" s="20"/>
      <c r="AR65" s="20"/>
    </row>
    <row r="66" spans="2:44">
      <c r="B66" s="20"/>
      <c r="AR66" s="20"/>
    </row>
    <row r="67" spans="2:44">
      <c r="B67" s="20"/>
      <c r="AR67" s="20"/>
    </row>
    <row r="68" spans="2:44">
      <c r="B68" s="20"/>
      <c r="AR68" s="20"/>
    </row>
    <row r="69" spans="2:44">
      <c r="B69" s="20"/>
      <c r="AR69" s="20"/>
    </row>
    <row r="70" spans="2:44">
      <c r="B70" s="20"/>
      <c r="AR70" s="20"/>
    </row>
    <row r="71" spans="2:44">
      <c r="B71" s="20"/>
      <c r="AR71" s="20"/>
    </row>
    <row r="72" spans="2:44">
      <c r="B72" s="20"/>
      <c r="AR72" s="20"/>
    </row>
    <row r="73" spans="2:44">
      <c r="B73" s="20"/>
      <c r="AR73" s="20"/>
    </row>
    <row r="74" spans="2:44">
      <c r="B74" s="20"/>
      <c r="AR74" s="20"/>
    </row>
    <row r="75" spans="2:44" s="1" customFormat="1" ht="12.75">
      <c r="B75" s="32"/>
      <c r="D75" s="43" t="s">
        <v>52</v>
      </c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43" t="s">
        <v>53</v>
      </c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43" t="s">
        <v>52</v>
      </c>
      <c r="AI75" s="34"/>
      <c r="AJ75" s="34"/>
      <c r="AK75" s="34"/>
      <c r="AL75" s="34"/>
      <c r="AM75" s="43" t="s">
        <v>53</v>
      </c>
      <c r="AN75" s="34"/>
      <c r="AO75" s="34"/>
      <c r="AR75" s="32"/>
    </row>
    <row r="76" spans="2:44" s="1" customFormat="1">
      <c r="B76" s="32"/>
      <c r="AR76" s="32"/>
    </row>
    <row r="77" spans="2:44" s="1" customFormat="1" ht="6.95" customHeight="1">
      <c r="B77" s="44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32"/>
    </row>
    <row r="81" spans="1:91" s="1" customFormat="1" ht="6.95" customHeight="1">
      <c r="B81" s="46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32"/>
    </row>
    <row r="82" spans="1:91" s="1" customFormat="1" ht="24.95" customHeight="1">
      <c r="B82" s="32"/>
      <c r="C82" s="21" t="s">
        <v>56</v>
      </c>
      <c r="AR82" s="32"/>
    </row>
    <row r="83" spans="1:91" s="1" customFormat="1" ht="6.95" customHeight="1">
      <c r="B83" s="32"/>
      <c r="AR83" s="32"/>
    </row>
    <row r="84" spans="1:91" s="3" customFormat="1" ht="12" customHeight="1">
      <c r="B84" s="48"/>
      <c r="C84" s="27" t="s">
        <v>13</v>
      </c>
      <c r="L84" s="3" t="str">
        <f>K5</f>
        <v>MSHRAB2019</v>
      </c>
      <c r="AR84" s="48"/>
    </row>
    <row r="85" spans="1:91" s="4" customFormat="1" ht="36.950000000000003" customHeight="1">
      <c r="B85" s="49"/>
      <c r="C85" s="50" t="s">
        <v>16</v>
      </c>
      <c r="L85" s="252" t="str">
        <f>K6</f>
        <v>Novostavba MŠ Hrabová,ul. Bažanova</v>
      </c>
      <c r="M85" s="253"/>
      <c r="N85" s="253"/>
      <c r="O85" s="253"/>
      <c r="P85" s="253"/>
      <c r="Q85" s="253"/>
      <c r="R85" s="253"/>
      <c r="S85" s="253"/>
      <c r="T85" s="253"/>
      <c r="U85" s="253"/>
      <c r="V85" s="253"/>
      <c r="W85" s="253"/>
      <c r="X85" s="253"/>
      <c r="Y85" s="253"/>
      <c r="Z85" s="253"/>
      <c r="AA85" s="253"/>
      <c r="AB85" s="253"/>
      <c r="AC85" s="253"/>
      <c r="AD85" s="253"/>
      <c r="AE85" s="253"/>
      <c r="AF85" s="253"/>
      <c r="AG85" s="253"/>
      <c r="AH85" s="253"/>
      <c r="AI85" s="253"/>
      <c r="AJ85" s="253"/>
      <c r="AK85" s="253"/>
      <c r="AL85" s="253"/>
      <c r="AM85" s="253"/>
      <c r="AN85" s="253"/>
      <c r="AO85" s="253"/>
      <c r="AR85" s="49"/>
    </row>
    <row r="86" spans="1:91" s="1" customFormat="1" ht="6.95" customHeight="1">
      <c r="B86" s="32"/>
      <c r="AR86" s="32"/>
    </row>
    <row r="87" spans="1:91" s="1" customFormat="1" ht="12" customHeight="1">
      <c r="B87" s="32"/>
      <c r="C87" s="27" t="s">
        <v>20</v>
      </c>
      <c r="L87" s="51" t="str">
        <f>IF(K8="","",K8)</f>
        <v xml:space="preserve"> </v>
      </c>
      <c r="AI87" s="27" t="s">
        <v>22</v>
      </c>
      <c r="AM87" s="254" t="str">
        <f>IF(AN8= "","",AN8)</f>
        <v>29. 3. 2019</v>
      </c>
      <c r="AN87" s="254"/>
      <c r="AR87" s="32"/>
    </row>
    <row r="88" spans="1:91" s="1" customFormat="1" ht="6.95" customHeight="1">
      <c r="B88" s="32"/>
      <c r="AR88" s="32"/>
    </row>
    <row r="89" spans="1:91" s="1" customFormat="1" ht="43.15" customHeight="1">
      <c r="B89" s="32"/>
      <c r="C89" s="27" t="s">
        <v>24</v>
      </c>
      <c r="L89" s="3" t="str">
        <f>IF(E11= "","",E11)</f>
        <v>Statutární město Ostrava,MO Hrabová,Bažanova 4</v>
      </c>
      <c r="AI89" s="27" t="s">
        <v>31</v>
      </c>
      <c r="AM89" s="250" t="str">
        <f>IF(E17="","",E17)</f>
        <v>DUPLEX sro,28.října 875/275,70900 Ostrava-Mar.Ho</v>
      </c>
      <c r="AN89" s="251"/>
      <c r="AO89" s="251"/>
      <c r="AP89" s="251"/>
      <c r="AR89" s="32"/>
      <c r="AS89" s="246" t="s">
        <v>57</v>
      </c>
      <c r="AT89" s="247"/>
      <c r="AU89" s="53"/>
      <c r="AV89" s="53"/>
      <c r="AW89" s="53"/>
      <c r="AX89" s="53"/>
      <c r="AY89" s="53"/>
      <c r="AZ89" s="53"/>
      <c r="BA89" s="53"/>
      <c r="BB89" s="53"/>
      <c r="BC89" s="53"/>
      <c r="BD89" s="54"/>
    </row>
    <row r="90" spans="1:91" s="1" customFormat="1" ht="15.2" customHeight="1">
      <c r="B90" s="32"/>
      <c r="C90" s="27" t="s">
        <v>29</v>
      </c>
      <c r="L90" s="3" t="str">
        <f>IF(E14= "Vyplň údaj","",E14)</f>
        <v/>
      </c>
      <c r="AI90" s="27" t="s">
        <v>35</v>
      </c>
      <c r="AM90" s="250" t="str">
        <f>IF(E20="","",E20)</f>
        <v xml:space="preserve"> </v>
      </c>
      <c r="AN90" s="251"/>
      <c r="AO90" s="251"/>
      <c r="AP90" s="251"/>
      <c r="AR90" s="32"/>
      <c r="AS90" s="248"/>
      <c r="AT90" s="249"/>
      <c r="AU90" s="55"/>
      <c r="AV90" s="55"/>
      <c r="AW90" s="55"/>
      <c r="AX90" s="55"/>
      <c r="AY90" s="55"/>
      <c r="AZ90" s="55"/>
      <c r="BA90" s="55"/>
      <c r="BB90" s="55"/>
      <c r="BC90" s="55"/>
      <c r="BD90" s="56"/>
    </row>
    <row r="91" spans="1:91" s="1" customFormat="1" ht="10.9" customHeight="1">
      <c r="B91" s="32"/>
      <c r="AR91" s="32"/>
      <c r="AS91" s="248"/>
      <c r="AT91" s="249"/>
      <c r="AU91" s="55"/>
      <c r="AV91" s="55"/>
      <c r="AW91" s="55"/>
      <c r="AX91" s="55"/>
      <c r="AY91" s="55"/>
      <c r="AZ91" s="55"/>
      <c r="BA91" s="55"/>
      <c r="BB91" s="55"/>
      <c r="BC91" s="55"/>
      <c r="BD91" s="56"/>
    </row>
    <row r="92" spans="1:91" s="1" customFormat="1" ht="29.25" customHeight="1">
      <c r="B92" s="32"/>
      <c r="C92" s="277" t="s">
        <v>58</v>
      </c>
      <c r="D92" s="278"/>
      <c r="E92" s="278"/>
      <c r="F92" s="278"/>
      <c r="G92" s="278"/>
      <c r="H92" s="57"/>
      <c r="I92" s="279" t="s">
        <v>59</v>
      </c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  <c r="X92" s="278"/>
      <c r="Y92" s="278"/>
      <c r="Z92" s="278"/>
      <c r="AA92" s="278"/>
      <c r="AB92" s="278"/>
      <c r="AC92" s="278"/>
      <c r="AD92" s="278"/>
      <c r="AE92" s="278"/>
      <c r="AF92" s="278"/>
      <c r="AG92" s="281" t="s">
        <v>60</v>
      </c>
      <c r="AH92" s="278"/>
      <c r="AI92" s="278"/>
      <c r="AJ92" s="278"/>
      <c r="AK92" s="278"/>
      <c r="AL92" s="278"/>
      <c r="AM92" s="278"/>
      <c r="AN92" s="279" t="s">
        <v>61</v>
      </c>
      <c r="AO92" s="278"/>
      <c r="AP92" s="280"/>
      <c r="AQ92" s="58" t="s">
        <v>62</v>
      </c>
      <c r="AR92" s="32"/>
      <c r="AS92" s="59" t="s">
        <v>63</v>
      </c>
      <c r="AT92" s="60" t="s">
        <v>64</v>
      </c>
      <c r="AU92" s="60" t="s">
        <v>65</v>
      </c>
      <c r="AV92" s="60" t="s">
        <v>66</v>
      </c>
      <c r="AW92" s="60" t="s">
        <v>67</v>
      </c>
      <c r="AX92" s="60" t="s">
        <v>68</v>
      </c>
      <c r="AY92" s="60" t="s">
        <v>69</v>
      </c>
      <c r="AZ92" s="60" t="s">
        <v>70</v>
      </c>
      <c r="BA92" s="60" t="s">
        <v>71</v>
      </c>
      <c r="BB92" s="60" t="s">
        <v>72</v>
      </c>
      <c r="BC92" s="60" t="s">
        <v>73</v>
      </c>
      <c r="BD92" s="61" t="s">
        <v>74</v>
      </c>
    </row>
    <row r="93" spans="1:91" s="1" customFormat="1" ht="10.9" customHeight="1">
      <c r="B93" s="32"/>
      <c r="AR93" s="32"/>
      <c r="AS93" s="62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4"/>
    </row>
    <row r="94" spans="1:91" s="5" customFormat="1" ht="32.450000000000003" customHeight="1">
      <c r="B94" s="63"/>
      <c r="C94" s="64" t="s">
        <v>75</v>
      </c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275">
        <f>ROUND(AG95+AG98+AG109+AG111+AG113+AG116+AG118+AG120+AG122+AG125+AG128+AG131,2)</f>
        <v>0</v>
      </c>
      <c r="AH94" s="275"/>
      <c r="AI94" s="275"/>
      <c r="AJ94" s="275"/>
      <c r="AK94" s="275"/>
      <c r="AL94" s="275"/>
      <c r="AM94" s="275"/>
      <c r="AN94" s="276">
        <f t="shared" ref="AN94:AN132" si="0">SUM(AG94,AT94)</f>
        <v>0</v>
      </c>
      <c r="AO94" s="276"/>
      <c r="AP94" s="276"/>
      <c r="AQ94" s="67" t="s">
        <v>1</v>
      </c>
      <c r="AR94" s="63"/>
      <c r="AS94" s="68">
        <f>ROUND(AS95+AS98+AS109+AS111+AS113+AS116+AS118+AS120+AS122+AS125+AS128+AS131,2)</f>
        <v>0</v>
      </c>
      <c r="AT94" s="69">
        <f t="shared" ref="AT94:AT132" si="1">ROUND(SUM(AV94:AW94),2)</f>
        <v>0</v>
      </c>
      <c r="AU94" s="70">
        <f>ROUND(AU95+AU98+AU109+AU111+AU113+AU116+AU118+AU120+AU122+AU125+AU128+AU131,5)</f>
        <v>0</v>
      </c>
      <c r="AV94" s="69">
        <f>ROUND(AZ94*L29,2)</f>
        <v>0</v>
      </c>
      <c r="AW94" s="69">
        <f>ROUND(BA94*L30,2)</f>
        <v>0</v>
      </c>
      <c r="AX94" s="69">
        <f>ROUND(BB94*L29,2)</f>
        <v>0</v>
      </c>
      <c r="AY94" s="69">
        <f>ROUND(BC94*L30,2)</f>
        <v>0</v>
      </c>
      <c r="AZ94" s="69">
        <f>ROUND(AZ95+AZ98+AZ109+AZ111+AZ113+AZ116+AZ118+AZ120+AZ122+AZ125+AZ128+AZ131,2)</f>
        <v>0</v>
      </c>
      <c r="BA94" s="69">
        <f>ROUND(BA95+BA98+BA109+BA111+BA113+BA116+BA118+BA120+BA122+BA125+BA128+BA131,2)</f>
        <v>0</v>
      </c>
      <c r="BB94" s="69">
        <f>ROUND(BB95+BB98+BB109+BB111+BB113+BB116+BB118+BB120+BB122+BB125+BB128+BB131,2)</f>
        <v>0</v>
      </c>
      <c r="BC94" s="69">
        <f>ROUND(BC95+BC98+BC109+BC111+BC113+BC116+BC118+BC120+BC122+BC125+BC128+BC131,2)</f>
        <v>0</v>
      </c>
      <c r="BD94" s="71">
        <f>ROUND(BD95+BD98+BD109+BD111+BD113+BD116+BD118+BD120+BD122+BD125+BD128+BD131,2)</f>
        <v>0</v>
      </c>
      <c r="BS94" s="72" t="s">
        <v>76</v>
      </c>
      <c r="BT94" s="72" t="s">
        <v>77</v>
      </c>
      <c r="BU94" s="73" t="s">
        <v>78</v>
      </c>
      <c r="BV94" s="72" t="s">
        <v>79</v>
      </c>
      <c r="BW94" s="72" t="s">
        <v>4</v>
      </c>
      <c r="BX94" s="72" t="s">
        <v>80</v>
      </c>
      <c r="CL94" s="72" t="s">
        <v>1</v>
      </c>
    </row>
    <row r="95" spans="1:91" s="6" customFormat="1" ht="27" customHeight="1">
      <c r="B95" s="74"/>
      <c r="C95" s="75"/>
      <c r="D95" s="272" t="s">
        <v>77</v>
      </c>
      <c r="E95" s="272"/>
      <c r="F95" s="272"/>
      <c r="G95" s="272"/>
      <c r="H95" s="272"/>
      <c r="I95" s="76"/>
      <c r="J95" s="272" t="s">
        <v>81</v>
      </c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3">
        <f>ROUND(SUM(AG96:AG97),2)</f>
        <v>0</v>
      </c>
      <c r="AH95" s="270"/>
      <c r="AI95" s="270"/>
      <c r="AJ95" s="270"/>
      <c r="AK95" s="270"/>
      <c r="AL95" s="270"/>
      <c r="AM95" s="270"/>
      <c r="AN95" s="269">
        <f t="shared" si="0"/>
        <v>0</v>
      </c>
      <c r="AO95" s="270"/>
      <c r="AP95" s="270"/>
      <c r="AQ95" s="77" t="s">
        <v>82</v>
      </c>
      <c r="AR95" s="74"/>
      <c r="AS95" s="78">
        <f>ROUND(SUM(AS96:AS97),2)</f>
        <v>0</v>
      </c>
      <c r="AT95" s="79">
        <f t="shared" si="1"/>
        <v>0</v>
      </c>
      <c r="AU95" s="80">
        <f>ROUND(SUM(AU96:AU97),5)</f>
        <v>0</v>
      </c>
      <c r="AV95" s="79">
        <f>ROUND(AZ95*L29,2)</f>
        <v>0</v>
      </c>
      <c r="AW95" s="79">
        <f>ROUND(BA95*L30,2)</f>
        <v>0</v>
      </c>
      <c r="AX95" s="79">
        <f>ROUND(BB95*L29,2)</f>
        <v>0</v>
      </c>
      <c r="AY95" s="79">
        <f>ROUND(BC95*L30,2)</f>
        <v>0</v>
      </c>
      <c r="AZ95" s="79">
        <f>ROUND(SUM(AZ96:AZ97),2)</f>
        <v>0</v>
      </c>
      <c r="BA95" s="79">
        <f>ROUND(SUM(BA96:BA97),2)</f>
        <v>0</v>
      </c>
      <c r="BB95" s="79">
        <f>ROUND(SUM(BB96:BB97),2)</f>
        <v>0</v>
      </c>
      <c r="BC95" s="79">
        <f>ROUND(SUM(BC96:BC97),2)</f>
        <v>0</v>
      </c>
      <c r="BD95" s="81">
        <f>ROUND(SUM(BD96:BD97),2)</f>
        <v>0</v>
      </c>
      <c r="BS95" s="82" t="s">
        <v>76</v>
      </c>
      <c r="BT95" s="82" t="s">
        <v>83</v>
      </c>
      <c r="BU95" s="82" t="s">
        <v>78</v>
      </c>
      <c r="BV95" s="82" t="s">
        <v>79</v>
      </c>
      <c r="BW95" s="82" t="s">
        <v>84</v>
      </c>
      <c r="BX95" s="82" t="s">
        <v>4</v>
      </c>
      <c r="CL95" s="82" t="s">
        <v>1</v>
      </c>
      <c r="CM95" s="82" t="s">
        <v>85</v>
      </c>
    </row>
    <row r="96" spans="1:91" s="3" customFormat="1" ht="16.5" customHeight="1">
      <c r="A96" s="83" t="s">
        <v>86</v>
      </c>
      <c r="B96" s="48"/>
      <c r="C96" s="9"/>
      <c r="D96" s="9"/>
      <c r="E96" s="271" t="s">
        <v>87</v>
      </c>
      <c r="F96" s="271"/>
      <c r="G96" s="271"/>
      <c r="H96" s="271"/>
      <c r="I96" s="271"/>
      <c r="J96" s="9"/>
      <c r="K96" s="271" t="s">
        <v>88</v>
      </c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  <c r="AA96" s="271"/>
      <c r="AB96" s="271"/>
      <c r="AC96" s="271"/>
      <c r="AD96" s="271"/>
      <c r="AE96" s="271"/>
      <c r="AF96" s="271"/>
      <c r="AG96" s="267">
        <f>'a - Odstranění asfaltové ...'!J32</f>
        <v>0</v>
      </c>
      <c r="AH96" s="268"/>
      <c r="AI96" s="268"/>
      <c r="AJ96" s="268"/>
      <c r="AK96" s="268"/>
      <c r="AL96" s="268"/>
      <c r="AM96" s="268"/>
      <c r="AN96" s="267">
        <f t="shared" si="0"/>
        <v>0</v>
      </c>
      <c r="AO96" s="268"/>
      <c r="AP96" s="268"/>
      <c r="AQ96" s="84" t="s">
        <v>89</v>
      </c>
      <c r="AR96" s="48"/>
      <c r="AS96" s="85">
        <v>0</v>
      </c>
      <c r="AT96" s="86">
        <f t="shared" si="1"/>
        <v>0</v>
      </c>
      <c r="AU96" s="87">
        <f>'a - Odstranění asfaltové ...'!P124</f>
        <v>0</v>
      </c>
      <c r="AV96" s="86">
        <f>'a - Odstranění asfaltové ...'!J35</f>
        <v>0</v>
      </c>
      <c r="AW96" s="86">
        <f>'a - Odstranění asfaltové ...'!J36</f>
        <v>0</v>
      </c>
      <c r="AX96" s="86">
        <f>'a - Odstranění asfaltové ...'!J37</f>
        <v>0</v>
      </c>
      <c r="AY96" s="86">
        <f>'a - Odstranění asfaltové ...'!J38</f>
        <v>0</v>
      </c>
      <c r="AZ96" s="86">
        <f>'a - Odstranění asfaltové ...'!F35</f>
        <v>0</v>
      </c>
      <c r="BA96" s="86">
        <f>'a - Odstranění asfaltové ...'!F36</f>
        <v>0</v>
      </c>
      <c r="BB96" s="86">
        <f>'a - Odstranění asfaltové ...'!F37</f>
        <v>0</v>
      </c>
      <c r="BC96" s="86">
        <f>'a - Odstranění asfaltové ...'!F38</f>
        <v>0</v>
      </c>
      <c r="BD96" s="88">
        <f>'a - Odstranění asfaltové ...'!F39</f>
        <v>0</v>
      </c>
      <c r="BT96" s="25" t="s">
        <v>85</v>
      </c>
      <c r="BV96" s="25" t="s">
        <v>79</v>
      </c>
      <c r="BW96" s="25" t="s">
        <v>90</v>
      </c>
      <c r="BX96" s="25" t="s">
        <v>84</v>
      </c>
      <c r="CL96" s="25" t="s">
        <v>1</v>
      </c>
    </row>
    <row r="97" spans="1:91" s="3" customFormat="1" ht="16.5" customHeight="1">
      <c r="A97" s="83" t="s">
        <v>86</v>
      </c>
      <c r="B97" s="48"/>
      <c r="C97" s="9"/>
      <c r="D97" s="9"/>
      <c r="E97" s="271" t="s">
        <v>91</v>
      </c>
      <c r="F97" s="271"/>
      <c r="G97" s="271"/>
      <c r="H97" s="271"/>
      <c r="I97" s="271"/>
      <c r="J97" s="9"/>
      <c r="K97" s="271" t="s">
        <v>92</v>
      </c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  <c r="AA97" s="271"/>
      <c r="AB97" s="271"/>
      <c r="AC97" s="271"/>
      <c r="AD97" s="271"/>
      <c r="AE97" s="271"/>
      <c r="AF97" s="271"/>
      <c r="AG97" s="267">
        <f>'b - Kácení zeleně'!J32</f>
        <v>0</v>
      </c>
      <c r="AH97" s="268"/>
      <c r="AI97" s="268"/>
      <c r="AJ97" s="268"/>
      <c r="AK97" s="268"/>
      <c r="AL97" s="268"/>
      <c r="AM97" s="268"/>
      <c r="AN97" s="267">
        <f t="shared" si="0"/>
        <v>0</v>
      </c>
      <c r="AO97" s="268"/>
      <c r="AP97" s="268"/>
      <c r="AQ97" s="84" t="s">
        <v>89</v>
      </c>
      <c r="AR97" s="48"/>
      <c r="AS97" s="85">
        <v>0</v>
      </c>
      <c r="AT97" s="86">
        <f t="shared" si="1"/>
        <v>0</v>
      </c>
      <c r="AU97" s="87">
        <f>'b - Kácení zeleně'!P122</f>
        <v>0</v>
      </c>
      <c r="AV97" s="86">
        <f>'b - Kácení zeleně'!J35</f>
        <v>0</v>
      </c>
      <c r="AW97" s="86">
        <f>'b - Kácení zeleně'!J36</f>
        <v>0</v>
      </c>
      <c r="AX97" s="86">
        <f>'b - Kácení zeleně'!J37</f>
        <v>0</v>
      </c>
      <c r="AY97" s="86">
        <f>'b - Kácení zeleně'!J38</f>
        <v>0</v>
      </c>
      <c r="AZ97" s="86">
        <f>'b - Kácení zeleně'!F35</f>
        <v>0</v>
      </c>
      <c r="BA97" s="86">
        <f>'b - Kácení zeleně'!F36</f>
        <v>0</v>
      </c>
      <c r="BB97" s="86">
        <f>'b - Kácení zeleně'!F37</f>
        <v>0</v>
      </c>
      <c r="BC97" s="86">
        <f>'b - Kácení zeleně'!F38</f>
        <v>0</v>
      </c>
      <c r="BD97" s="88">
        <f>'b - Kácení zeleně'!F39</f>
        <v>0</v>
      </c>
      <c r="BT97" s="25" t="s">
        <v>85</v>
      </c>
      <c r="BV97" s="25" t="s">
        <v>79</v>
      </c>
      <c r="BW97" s="25" t="s">
        <v>93</v>
      </c>
      <c r="BX97" s="25" t="s">
        <v>84</v>
      </c>
      <c r="CL97" s="25" t="s">
        <v>1</v>
      </c>
    </row>
    <row r="98" spans="1:91" s="6" customFormat="1" ht="27" customHeight="1">
      <c r="B98" s="74"/>
      <c r="C98" s="75"/>
      <c r="D98" s="272" t="s">
        <v>83</v>
      </c>
      <c r="E98" s="272"/>
      <c r="F98" s="272"/>
      <c r="G98" s="272"/>
      <c r="H98" s="272"/>
      <c r="I98" s="76"/>
      <c r="J98" s="272" t="s">
        <v>94</v>
      </c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3">
        <f>ROUND(AG99+SUM(AG100:AG102)+SUM(AG106:AG108),2)</f>
        <v>0</v>
      </c>
      <c r="AH98" s="270"/>
      <c r="AI98" s="270"/>
      <c r="AJ98" s="270"/>
      <c r="AK98" s="270"/>
      <c r="AL98" s="270"/>
      <c r="AM98" s="270"/>
      <c r="AN98" s="269">
        <f t="shared" si="0"/>
        <v>0</v>
      </c>
      <c r="AO98" s="270"/>
      <c r="AP98" s="270"/>
      <c r="AQ98" s="77" t="s">
        <v>82</v>
      </c>
      <c r="AR98" s="74"/>
      <c r="AS98" s="78">
        <f>ROUND(AS99+SUM(AS100:AS102)+SUM(AS106:AS108),2)</f>
        <v>0</v>
      </c>
      <c r="AT98" s="79">
        <f t="shared" si="1"/>
        <v>0</v>
      </c>
      <c r="AU98" s="80">
        <f>ROUND(AU99+SUM(AU100:AU102)+SUM(AU106:AU108),5)</f>
        <v>0</v>
      </c>
      <c r="AV98" s="79">
        <f>ROUND(AZ98*L29,2)</f>
        <v>0</v>
      </c>
      <c r="AW98" s="79">
        <f>ROUND(BA98*L30,2)</f>
        <v>0</v>
      </c>
      <c r="AX98" s="79">
        <f>ROUND(BB98*L29,2)</f>
        <v>0</v>
      </c>
      <c r="AY98" s="79">
        <f>ROUND(BC98*L30,2)</f>
        <v>0</v>
      </c>
      <c r="AZ98" s="79">
        <f>ROUND(AZ99+SUM(AZ100:AZ102)+SUM(AZ106:AZ108),2)</f>
        <v>0</v>
      </c>
      <c r="BA98" s="79">
        <f>ROUND(BA99+SUM(BA100:BA102)+SUM(BA106:BA108),2)</f>
        <v>0</v>
      </c>
      <c r="BB98" s="79">
        <f>ROUND(BB99+SUM(BB100:BB102)+SUM(BB106:BB108),2)</f>
        <v>0</v>
      </c>
      <c r="BC98" s="79">
        <f>ROUND(BC99+SUM(BC100:BC102)+SUM(BC106:BC108),2)</f>
        <v>0</v>
      </c>
      <c r="BD98" s="81">
        <f>ROUND(BD99+SUM(BD100:BD102)+SUM(BD106:BD108),2)</f>
        <v>0</v>
      </c>
      <c r="BS98" s="82" t="s">
        <v>76</v>
      </c>
      <c r="BT98" s="82" t="s">
        <v>83</v>
      </c>
      <c r="BU98" s="82" t="s">
        <v>78</v>
      </c>
      <c r="BV98" s="82" t="s">
        <v>79</v>
      </c>
      <c r="BW98" s="82" t="s">
        <v>95</v>
      </c>
      <c r="BX98" s="82" t="s">
        <v>4</v>
      </c>
      <c r="CL98" s="82" t="s">
        <v>1</v>
      </c>
      <c r="CM98" s="82" t="s">
        <v>85</v>
      </c>
    </row>
    <row r="99" spans="1:91" s="3" customFormat="1" ht="16.5" customHeight="1">
      <c r="A99" s="83" t="s">
        <v>86</v>
      </c>
      <c r="B99" s="48"/>
      <c r="C99" s="9"/>
      <c r="D99" s="9"/>
      <c r="E99" s="271" t="s">
        <v>87</v>
      </c>
      <c r="F99" s="271"/>
      <c r="G99" s="271"/>
      <c r="H99" s="271"/>
      <c r="I99" s="271"/>
      <c r="J99" s="9"/>
      <c r="K99" s="271" t="s">
        <v>96</v>
      </c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  <c r="AA99" s="271"/>
      <c r="AB99" s="271"/>
      <c r="AC99" s="271"/>
      <c r="AD99" s="271"/>
      <c r="AE99" s="271"/>
      <c r="AF99" s="271"/>
      <c r="AG99" s="267">
        <f>'a - Stavební část'!J32</f>
        <v>0</v>
      </c>
      <c r="AH99" s="268"/>
      <c r="AI99" s="268"/>
      <c r="AJ99" s="268"/>
      <c r="AK99" s="268"/>
      <c r="AL99" s="268"/>
      <c r="AM99" s="268"/>
      <c r="AN99" s="267">
        <f t="shared" si="0"/>
        <v>0</v>
      </c>
      <c r="AO99" s="268"/>
      <c r="AP99" s="268"/>
      <c r="AQ99" s="84" t="s">
        <v>89</v>
      </c>
      <c r="AR99" s="48"/>
      <c r="AS99" s="85">
        <v>0</v>
      </c>
      <c r="AT99" s="86">
        <f t="shared" si="1"/>
        <v>0</v>
      </c>
      <c r="AU99" s="87">
        <f>'a - Stavební část'!P144</f>
        <v>0</v>
      </c>
      <c r="AV99" s="86">
        <f>'a - Stavební část'!J35</f>
        <v>0</v>
      </c>
      <c r="AW99" s="86">
        <f>'a - Stavební část'!J36</f>
        <v>0</v>
      </c>
      <c r="AX99" s="86">
        <f>'a - Stavební část'!J37</f>
        <v>0</v>
      </c>
      <c r="AY99" s="86">
        <f>'a - Stavební část'!J38</f>
        <v>0</v>
      </c>
      <c r="AZ99" s="86">
        <f>'a - Stavební část'!F35</f>
        <v>0</v>
      </c>
      <c r="BA99" s="86">
        <f>'a - Stavební část'!F36</f>
        <v>0</v>
      </c>
      <c r="BB99" s="86">
        <f>'a - Stavební část'!F37</f>
        <v>0</v>
      </c>
      <c r="BC99" s="86">
        <f>'a - Stavební část'!F38</f>
        <v>0</v>
      </c>
      <c r="BD99" s="88">
        <f>'a - Stavební část'!F39</f>
        <v>0</v>
      </c>
      <c r="BT99" s="25" t="s">
        <v>85</v>
      </c>
      <c r="BV99" s="25" t="s">
        <v>79</v>
      </c>
      <c r="BW99" s="25" t="s">
        <v>97</v>
      </c>
      <c r="BX99" s="25" t="s">
        <v>95</v>
      </c>
      <c r="CL99" s="25" t="s">
        <v>1</v>
      </c>
    </row>
    <row r="100" spans="1:91" s="3" customFormat="1" ht="16.5" customHeight="1">
      <c r="A100" s="83" t="s">
        <v>86</v>
      </c>
      <c r="B100" s="48"/>
      <c r="C100" s="9"/>
      <c r="D100" s="9"/>
      <c r="E100" s="271" t="s">
        <v>91</v>
      </c>
      <c r="F100" s="271"/>
      <c r="G100" s="271"/>
      <c r="H100" s="271"/>
      <c r="I100" s="271"/>
      <c r="J100" s="9"/>
      <c r="K100" s="271" t="s">
        <v>98</v>
      </c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  <c r="AA100" s="271"/>
      <c r="AB100" s="271"/>
      <c r="AC100" s="271"/>
      <c r="AD100" s="271"/>
      <c r="AE100" s="271"/>
      <c r="AF100" s="271"/>
      <c r="AG100" s="267">
        <f>'b - ZTI'!J32</f>
        <v>0</v>
      </c>
      <c r="AH100" s="268"/>
      <c r="AI100" s="268"/>
      <c r="AJ100" s="268"/>
      <c r="AK100" s="268"/>
      <c r="AL100" s="268"/>
      <c r="AM100" s="268"/>
      <c r="AN100" s="267">
        <f t="shared" si="0"/>
        <v>0</v>
      </c>
      <c r="AO100" s="268"/>
      <c r="AP100" s="268"/>
      <c r="AQ100" s="84" t="s">
        <v>89</v>
      </c>
      <c r="AR100" s="48"/>
      <c r="AS100" s="85">
        <v>0</v>
      </c>
      <c r="AT100" s="86">
        <f t="shared" si="1"/>
        <v>0</v>
      </c>
      <c r="AU100" s="87">
        <f>'b - ZTI'!P136</f>
        <v>0</v>
      </c>
      <c r="AV100" s="86">
        <f>'b - ZTI'!J35</f>
        <v>0</v>
      </c>
      <c r="AW100" s="86">
        <f>'b - ZTI'!J36</f>
        <v>0</v>
      </c>
      <c r="AX100" s="86">
        <f>'b - ZTI'!J37</f>
        <v>0</v>
      </c>
      <c r="AY100" s="86">
        <f>'b - ZTI'!J38</f>
        <v>0</v>
      </c>
      <c r="AZ100" s="86">
        <f>'b - ZTI'!F35</f>
        <v>0</v>
      </c>
      <c r="BA100" s="86">
        <f>'b - ZTI'!F36</f>
        <v>0</v>
      </c>
      <c r="BB100" s="86">
        <f>'b - ZTI'!F37</f>
        <v>0</v>
      </c>
      <c r="BC100" s="86">
        <f>'b - ZTI'!F38</f>
        <v>0</v>
      </c>
      <c r="BD100" s="88">
        <f>'b - ZTI'!F39</f>
        <v>0</v>
      </c>
      <c r="BT100" s="25" t="s">
        <v>85</v>
      </c>
      <c r="BV100" s="25" t="s">
        <v>79</v>
      </c>
      <c r="BW100" s="25" t="s">
        <v>99</v>
      </c>
      <c r="BX100" s="25" t="s">
        <v>95</v>
      </c>
      <c r="CL100" s="25" t="s">
        <v>1</v>
      </c>
    </row>
    <row r="101" spans="1:91" s="3" customFormat="1" ht="16.5" customHeight="1">
      <c r="A101" s="83" t="s">
        <v>86</v>
      </c>
      <c r="B101" s="48"/>
      <c r="C101" s="9"/>
      <c r="D101" s="9"/>
      <c r="E101" s="271" t="s">
        <v>100</v>
      </c>
      <c r="F101" s="271"/>
      <c r="G101" s="271"/>
      <c r="H101" s="271"/>
      <c r="I101" s="271"/>
      <c r="J101" s="9"/>
      <c r="K101" s="271" t="s">
        <v>101</v>
      </c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  <c r="AA101" s="271"/>
      <c r="AB101" s="271"/>
      <c r="AC101" s="271"/>
      <c r="AD101" s="271"/>
      <c r="AE101" s="271"/>
      <c r="AF101" s="271"/>
      <c r="AG101" s="267">
        <f>'c - Ústřední vytápění'!J32</f>
        <v>0</v>
      </c>
      <c r="AH101" s="268"/>
      <c r="AI101" s="268"/>
      <c r="AJ101" s="268"/>
      <c r="AK101" s="268"/>
      <c r="AL101" s="268"/>
      <c r="AM101" s="268"/>
      <c r="AN101" s="267">
        <f t="shared" si="0"/>
        <v>0</v>
      </c>
      <c r="AO101" s="268"/>
      <c r="AP101" s="268"/>
      <c r="AQ101" s="84" t="s">
        <v>89</v>
      </c>
      <c r="AR101" s="48"/>
      <c r="AS101" s="85">
        <v>0</v>
      </c>
      <c r="AT101" s="86">
        <f t="shared" si="1"/>
        <v>0</v>
      </c>
      <c r="AU101" s="87">
        <f>'c - Ústřední vytápění'!P128</f>
        <v>0</v>
      </c>
      <c r="AV101" s="86">
        <f>'c - Ústřední vytápění'!J35</f>
        <v>0</v>
      </c>
      <c r="AW101" s="86">
        <f>'c - Ústřední vytápění'!J36</f>
        <v>0</v>
      </c>
      <c r="AX101" s="86">
        <f>'c - Ústřední vytápění'!J37</f>
        <v>0</v>
      </c>
      <c r="AY101" s="86">
        <f>'c - Ústřední vytápění'!J38</f>
        <v>0</v>
      </c>
      <c r="AZ101" s="86">
        <f>'c - Ústřední vytápění'!F35</f>
        <v>0</v>
      </c>
      <c r="BA101" s="86">
        <f>'c - Ústřední vytápění'!F36</f>
        <v>0</v>
      </c>
      <c r="BB101" s="86">
        <f>'c - Ústřední vytápění'!F37</f>
        <v>0</v>
      </c>
      <c r="BC101" s="86">
        <f>'c - Ústřední vytápění'!F38</f>
        <v>0</v>
      </c>
      <c r="BD101" s="88">
        <f>'c - Ústřední vytápění'!F39</f>
        <v>0</v>
      </c>
      <c r="BT101" s="25" t="s">
        <v>85</v>
      </c>
      <c r="BV101" s="25" t="s">
        <v>79</v>
      </c>
      <c r="BW101" s="25" t="s">
        <v>102</v>
      </c>
      <c r="BX101" s="25" t="s">
        <v>95</v>
      </c>
      <c r="CL101" s="25" t="s">
        <v>1</v>
      </c>
    </row>
    <row r="102" spans="1:91" s="3" customFormat="1" ht="16.5" customHeight="1">
      <c r="B102" s="48"/>
      <c r="C102" s="9"/>
      <c r="D102" s="9"/>
      <c r="E102" s="271" t="s">
        <v>103</v>
      </c>
      <c r="F102" s="271"/>
      <c r="G102" s="271"/>
      <c r="H102" s="271"/>
      <c r="I102" s="271"/>
      <c r="J102" s="9"/>
      <c r="K102" s="271" t="s">
        <v>104</v>
      </c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  <c r="AA102" s="271"/>
      <c r="AB102" s="271"/>
      <c r="AC102" s="271"/>
      <c r="AD102" s="271"/>
      <c r="AE102" s="271"/>
      <c r="AF102" s="271"/>
      <c r="AG102" s="274">
        <f>ROUND(SUM(AG103:AG105),2)</f>
        <v>0</v>
      </c>
      <c r="AH102" s="268"/>
      <c r="AI102" s="268"/>
      <c r="AJ102" s="268"/>
      <c r="AK102" s="268"/>
      <c r="AL102" s="268"/>
      <c r="AM102" s="268"/>
      <c r="AN102" s="267">
        <f t="shared" si="0"/>
        <v>0</v>
      </c>
      <c r="AO102" s="268"/>
      <c r="AP102" s="268"/>
      <c r="AQ102" s="84" t="s">
        <v>89</v>
      </c>
      <c r="AR102" s="48"/>
      <c r="AS102" s="85">
        <f>ROUND(SUM(AS103:AS105),2)</f>
        <v>0</v>
      </c>
      <c r="AT102" s="86">
        <f t="shared" si="1"/>
        <v>0</v>
      </c>
      <c r="AU102" s="87">
        <f>ROUND(SUM(AU103:AU105),5)</f>
        <v>0</v>
      </c>
      <c r="AV102" s="86">
        <f>ROUND(AZ102*L29,2)</f>
        <v>0</v>
      </c>
      <c r="AW102" s="86">
        <f>ROUND(BA102*L30,2)</f>
        <v>0</v>
      </c>
      <c r="AX102" s="86">
        <f>ROUND(BB102*L29,2)</f>
        <v>0</v>
      </c>
      <c r="AY102" s="86">
        <f>ROUND(BC102*L30,2)</f>
        <v>0</v>
      </c>
      <c r="AZ102" s="86">
        <f>ROUND(SUM(AZ103:AZ105),2)</f>
        <v>0</v>
      </c>
      <c r="BA102" s="86">
        <f>ROUND(SUM(BA103:BA105),2)</f>
        <v>0</v>
      </c>
      <c r="BB102" s="86">
        <f>ROUND(SUM(BB103:BB105),2)</f>
        <v>0</v>
      </c>
      <c r="BC102" s="86">
        <f>ROUND(SUM(BC103:BC105),2)</f>
        <v>0</v>
      </c>
      <c r="BD102" s="88">
        <f>ROUND(SUM(BD103:BD105),2)</f>
        <v>0</v>
      </c>
      <c r="BS102" s="25" t="s">
        <v>76</v>
      </c>
      <c r="BT102" s="25" t="s">
        <v>85</v>
      </c>
      <c r="BU102" s="25" t="s">
        <v>78</v>
      </c>
      <c r="BV102" s="25" t="s">
        <v>79</v>
      </c>
      <c r="BW102" s="25" t="s">
        <v>105</v>
      </c>
      <c r="BX102" s="25" t="s">
        <v>95</v>
      </c>
      <c r="CL102" s="25" t="s">
        <v>1</v>
      </c>
    </row>
    <row r="103" spans="1:91" s="3" customFormat="1" ht="16.5" customHeight="1">
      <c r="A103" s="83" t="s">
        <v>86</v>
      </c>
      <c r="B103" s="48"/>
      <c r="C103" s="9"/>
      <c r="D103" s="9"/>
      <c r="E103" s="9"/>
      <c r="F103" s="271" t="s">
        <v>106</v>
      </c>
      <c r="G103" s="271"/>
      <c r="H103" s="271"/>
      <c r="I103" s="271"/>
      <c r="J103" s="271"/>
      <c r="K103" s="9"/>
      <c r="L103" s="271" t="s">
        <v>107</v>
      </c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  <c r="AA103" s="271"/>
      <c r="AB103" s="271"/>
      <c r="AC103" s="271"/>
      <c r="AD103" s="271"/>
      <c r="AE103" s="271"/>
      <c r="AF103" s="271"/>
      <c r="AG103" s="267">
        <f>'d1 - silnoproud'!J34</f>
        <v>0</v>
      </c>
      <c r="AH103" s="268"/>
      <c r="AI103" s="268"/>
      <c r="AJ103" s="268"/>
      <c r="AK103" s="268"/>
      <c r="AL103" s="268"/>
      <c r="AM103" s="268"/>
      <c r="AN103" s="267">
        <f t="shared" si="0"/>
        <v>0</v>
      </c>
      <c r="AO103" s="268"/>
      <c r="AP103" s="268"/>
      <c r="AQ103" s="84" t="s">
        <v>89</v>
      </c>
      <c r="AR103" s="48"/>
      <c r="AS103" s="85">
        <v>0</v>
      </c>
      <c r="AT103" s="86">
        <f t="shared" si="1"/>
        <v>0</v>
      </c>
      <c r="AU103" s="87">
        <f>'d1 - silnoproud'!P128</f>
        <v>0</v>
      </c>
      <c r="AV103" s="86">
        <f>'d1 - silnoproud'!J37</f>
        <v>0</v>
      </c>
      <c r="AW103" s="86">
        <f>'d1 - silnoproud'!J38</f>
        <v>0</v>
      </c>
      <c r="AX103" s="86">
        <f>'d1 - silnoproud'!J39</f>
        <v>0</v>
      </c>
      <c r="AY103" s="86">
        <f>'d1 - silnoproud'!J40</f>
        <v>0</v>
      </c>
      <c r="AZ103" s="86">
        <f>'d1 - silnoproud'!F37</f>
        <v>0</v>
      </c>
      <c r="BA103" s="86">
        <f>'d1 - silnoproud'!F38</f>
        <v>0</v>
      </c>
      <c r="BB103" s="86">
        <f>'d1 - silnoproud'!F39</f>
        <v>0</v>
      </c>
      <c r="BC103" s="86">
        <f>'d1 - silnoproud'!F40</f>
        <v>0</v>
      </c>
      <c r="BD103" s="88">
        <f>'d1 - silnoproud'!F41</f>
        <v>0</v>
      </c>
      <c r="BT103" s="25" t="s">
        <v>108</v>
      </c>
      <c r="BV103" s="25" t="s">
        <v>79</v>
      </c>
      <c r="BW103" s="25" t="s">
        <v>109</v>
      </c>
      <c r="BX103" s="25" t="s">
        <v>105</v>
      </c>
      <c r="CL103" s="25" t="s">
        <v>1</v>
      </c>
    </row>
    <row r="104" spans="1:91" s="3" customFormat="1" ht="16.5" customHeight="1">
      <c r="A104" s="83" t="s">
        <v>86</v>
      </c>
      <c r="B104" s="48"/>
      <c r="C104" s="9"/>
      <c r="D104" s="9"/>
      <c r="E104" s="9"/>
      <c r="F104" s="271" t="s">
        <v>110</v>
      </c>
      <c r="G104" s="271"/>
      <c r="H104" s="271"/>
      <c r="I104" s="271"/>
      <c r="J104" s="271"/>
      <c r="K104" s="9"/>
      <c r="L104" s="271" t="s">
        <v>111</v>
      </c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  <c r="AA104" s="271"/>
      <c r="AB104" s="271"/>
      <c r="AC104" s="271"/>
      <c r="AD104" s="271"/>
      <c r="AE104" s="271"/>
      <c r="AF104" s="271"/>
      <c r="AG104" s="267">
        <f>'d2 - uzemnění a jímací so...'!J34</f>
        <v>0</v>
      </c>
      <c r="AH104" s="268"/>
      <c r="AI104" s="268"/>
      <c r="AJ104" s="268"/>
      <c r="AK104" s="268"/>
      <c r="AL104" s="268"/>
      <c r="AM104" s="268"/>
      <c r="AN104" s="267">
        <f t="shared" si="0"/>
        <v>0</v>
      </c>
      <c r="AO104" s="268"/>
      <c r="AP104" s="268"/>
      <c r="AQ104" s="84" t="s">
        <v>89</v>
      </c>
      <c r="AR104" s="48"/>
      <c r="AS104" s="85">
        <v>0</v>
      </c>
      <c r="AT104" s="86">
        <f t="shared" si="1"/>
        <v>0</v>
      </c>
      <c r="AU104" s="87">
        <f>'d2 - uzemnění a jímací so...'!P128</f>
        <v>0</v>
      </c>
      <c r="AV104" s="86">
        <f>'d2 - uzemnění a jímací so...'!J37</f>
        <v>0</v>
      </c>
      <c r="AW104" s="86">
        <f>'d2 - uzemnění a jímací so...'!J38</f>
        <v>0</v>
      </c>
      <c r="AX104" s="86">
        <f>'d2 - uzemnění a jímací so...'!J39</f>
        <v>0</v>
      </c>
      <c r="AY104" s="86">
        <f>'d2 - uzemnění a jímací so...'!J40</f>
        <v>0</v>
      </c>
      <c r="AZ104" s="86">
        <f>'d2 - uzemnění a jímací so...'!F37</f>
        <v>0</v>
      </c>
      <c r="BA104" s="86">
        <f>'d2 - uzemnění a jímací so...'!F38</f>
        <v>0</v>
      </c>
      <c r="BB104" s="86">
        <f>'d2 - uzemnění a jímací so...'!F39</f>
        <v>0</v>
      </c>
      <c r="BC104" s="86">
        <f>'d2 - uzemnění a jímací so...'!F40</f>
        <v>0</v>
      </c>
      <c r="BD104" s="88">
        <f>'d2 - uzemnění a jímací so...'!F41</f>
        <v>0</v>
      </c>
      <c r="BT104" s="25" t="s">
        <v>108</v>
      </c>
      <c r="BV104" s="25" t="s">
        <v>79</v>
      </c>
      <c r="BW104" s="25" t="s">
        <v>112</v>
      </c>
      <c r="BX104" s="25" t="s">
        <v>105</v>
      </c>
      <c r="CL104" s="25" t="s">
        <v>1</v>
      </c>
    </row>
    <row r="105" spans="1:91" s="3" customFormat="1" ht="16.5" customHeight="1">
      <c r="A105" s="83" t="s">
        <v>86</v>
      </c>
      <c r="B105" s="48"/>
      <c r="C105" s="9"/>
      <c r="D105" s="9"/>
      <c r="E105" s="9"/>
      <c r="F105" s="271" t="s">
        <v>113</v>
      </c>
      <c r="G105" s="271"/>
      <c r="H105" s="271"/>
      <c r="I105" s="271"/>
      <c r="J105" s="271"/>
      <c r="K105" s="9"/>
      <c r="L105" s="271" t="s">
        <v>114</v>
      </c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  <c r="AA105" s="271"/>
      <c r="AB105" s="271"/>
      <c r="AC105" s="271"/>
      <c r="AD105" s="271"/>
      <c r="AE105" s="271"/>
      <c r="AF105" s="271"/>
      <c r="AG105" s="267">
        <f>'d3 - rozvaděče'!J34</f>
        <v>0</v>
      </c>
      <c r="AH105" s="268"/>
      <c r="AI105" s="268"/>
      <c r="AJ105" s="268"/>
      <c r="AK105" s="268"/>
      <c r="AL105" s="268"/>
      <c r="AM105" s="268"/>
      <c r="AN105" s="267">
        <f t="shared" si="0"/>
        <v>0</v>
      </c>
      <c r="AO105" s="268"/>
      <c r="AP105" s="268"/>
      <c r="AQ105" s="84" t="s">
        <v>89</v>
      </c>
      <c r="AR105" s="48"/>
      <c r="AS105" s="85">
        <v>0</v>
      </c>
      <c r="AT105" s="86">
        <f t="shared" si="1"/>
        <v>0</v>
      </c>
      <c r="AU105" s="87">
        <f>'d3 - rozvaděče'!P130</f>
        <v>0</v>
      </c>
      <c r="AV105" s="86">
        <f>'d3 - rozvaděče'!J37</f>
        <v>0</v>
      </c>
      <c r="AW105" s="86">
        <f>'d3 - rozvaděče'!J38</f>
        <v>0</v>
      </c>
      <c r="AX105" s="86">
        <f>'d3 - rozvaděče'!J39</f>
        <v>0</v>
      </c>
      <c r="AY105" s="86">
        <f>'d3 - rozvaděče'!J40</f>
        <v>0</v>
      </c>
      <c r="AZ105" s="86">
        <f>'d3 - rozvaděče'!F37</f>
        <v>0</v>
      </c>
      <c r="BA105" s="86">
        <f>'d3 - rozvaděče'!F38</f>
        <v>0</v>
      </c>
      <c r="BB105" s="86">
        <f>'d3 - rozvaděče'!F39</f>
        <v>0</v>
      </c>
      <c r="BC105" s="86">
        <f>'d3 - rozvaděče'!F40</f>
        <v>0</v>
      </c>
      <c r="BD105" s="88">
        <f>'d3 - rozvaděče'!F41</f>
        <v>0</v>
      </c>
      <c r="BT105" s="25" t="s">
        <v>108</v>
      </c>
      <c r="BV105" s="25" t="s">
        <v>79</v>
      </c>
      <c r="BW105" s="25" t="s">
        <v>115</v>
      </c>
      <c r="BX105" s="25" t="s">
        <v>105</v>
      </c>
      <c r="CL105" s="25" t="s">
        <v>1</v>
      </c>
    </row>
    <row r="106" spans="1:91" s="3" customFormat="1" ht="16.5" customHeight="1">
      <c r="A106" s="83" t="s">
        <v>86</v>
      </c>
      <c r="B106" s="48"/>
      <c r="C106" s="9"/>
      <c r="D106" s="9"/>
      <c r="E106" s="271" t="s">
        <v>116</v>
      </c>
      <c r="F106" s="271"/>
      <c r="G106" s="271"/>
      <c r="H106" s="271"/>
      <c r="I106" s="271"/>
      <c r="J106" s="9"/>
      <c r="K106" s="271" t="s">
        <v>117</v>
      </c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  <c r="AA106" s="271"/>
      <c r="AB106" s="271"/>
      <c r="AC106" s="271"/>
      <c r="AD106" s="271"/>
      <c r="AE106" s="271"/>
      <c r="AF106" s="271"/>
      <c r="AG106" s="267">
        <f>'e - Elektroinstalace-slab...'!J32</f>
        <v>0</v>
      </c>
      <c r="AH106" s="268"/>
      <c r="AI106" s="268"/>
      <c r="AJ106" s="268"/>
      <c r="AK106" s="268"/>
      <c r="AL106" s="268"/>
      <c r="AM106" s="268"/>
      <c r="AN106" s="267">
        <f t="shared" si="0"/>
        <v>0</v>
      </c>
      <c r="AO106" s="268"/>
      <c r="AP106" s="268"/>
      <c r="AQ106" s="84" t="s">
        <v>89</v>
      </c>
      <c r="AR106" s="48"/>
      <c r="AS106" s="85">
        <v>0</v>
      </c>
      <c r="AT106" s="86">
        <f t="shared" si="1"/>
        <v>0</v>
      </c>
      <c r="AU106" s="87">
        <f>'e - Elektroinstalace-slab...'!P124</f>
        <v>0</v>
      </c>
      <c r="AV106" s="86">
        <f>'e - Elektroinstalace-slab...'!J35</f>
        <v>0</v>
      </c>
      <c r="AW106" s="86">
        <f>'e - Elektroinstalace-slab...'!J36</f>
        <v>0</v>
      </c>
      <c r="AX106" s="86">
        <f>'e - Elektroinstalace-slab...'!J37</f>
        <v>0</v>
      </c>
      <c r="AY106" s="86">
        <f>'e - Elektroinstalace-slab...'!J38</f>
        <v>0</v>
      </c>
      <c r="AZ106" s="86">
        <f>'e - Elektroinstalace-slab...'!F35</f>
        <v>0</v>
      </c>
      <c r="BA106" s="86">
        <f>'e - Elektroinstalace-slab...'!F36</f>
        <v>0</v>
      </c>
      <c r="BB106" s="86">
        <f>'e - Elektroinstalace-slab...'!F37</f>
        <v>0</v>
      </c>
      <c r="BC106" s="86">
        <f>'e - Elektroinstalace-slab...'!F38</f>
        <v>0</v>
      </c>
      <c r="BD106" s="88">
        <f>'e - Elektroinstalace-slab...'!F39</f>
        <v>0</v>
      </c>
      <c r="BT106" s="25" t="s">
        <v>85</v>
      </c>
      <c r="BV106" s="25" t="s">
        <v>79</v>
      </c>
      <c r="BW106" s="25" t="s">
        <v>118</v>
      </c>
      <c r="BX106" s="25" t="s">
        <v>95</v>
      </c>
      <c r="CL106" s="25" t="s">
        <v>1</v>
      </c>
    </row>
    <row r="107" spans="1:91" s="3" customFormat="1" ht="16.5" customHeight="1">
      <c r="A107" s="83" t="s">
        <v>86</v>
      </c>
      <c r="B107" s="48"/>
      <c r="C107" s="9"/>
      <c r="D107" s="9"/>
      <c r="E107" s="271" t="s">
        <v>119</v>
      </c>
      <c r="F107" s="271"/>
      <c r="G107" s="271"/>
      <c r="H107" s="271"/>
      <c r="I107" s="271"/>
      <c r="J107" s="9"/>
      <c r="K107" s="271" t="s">
        <v>120</v>
      </c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  <c r="AA107" s="271"/>
      <c r="AB107" s="271"/>
      <c r="AC107" s="271"/>
      <c r="AD107" s="271"/>
      <c r="AE107" s="271"/>
      <c r="AF107" s="271"/>
      <c r="AG107" s="267">
        <f>'f - Vzduchotechnika'!J32</f>
        <v>0</v>
      </c>
      <c r="AH107" s="268"/>
      <c r="AI107" s="268"/>
      <c r="AJ107" s="268"/>
      <c r="AK107" s="268"/>
      <c r="AL107" s="268"/>
      <c r="AM107" s="268"/>
      <c r="AN107" s="267">
        <f t="shared" si="0"/>
        <v>0</v>
      </c>
      <c r="AO107" s="268"/>
      <c r="AP107" s="268"/>
      <c r="AQ107" s="84" t="s">
        <v>89</v>
      </c>
      <c r="AR107" s="48"/>
      <c r="AS107" s="85">
        <v>0</v>
      </c>
      <c r="AT107" s="86">
        <f t="shared" si="1"/>
        <v>0</v>
      </c>
      <c r="AU107" s="87">
        <f>'f - Vzduchotechnika'!P123</f>
        <v>0</v>
      </c>
      <c r="AV107" s="86">
        <f>'f - Vzduchotechnika'!J35</f>
        <v>0</v>
      </c>
      <c r="AW107" s="86">
        <f>'f - Vzduchotechnika'!J36</f>
        <v>0</v>
      </c>
      <c r="AX107" s="86">
        <f>'f - Vzduchotechnika'!J37</f>
        <v>0</v>
      </c>
      <c r="AY107" s="86">
        <f>'f - Vzduchotechnika'!J38</f>
        <v>0</v>
      </c>
      <c r="AZ107" s="86">
        <f>'f - Vzduchotechnika'!F35</f>
        <v>0</v>
      </c>
      <c r="BA107" s="86">
        <f>'f - Vzduchotechnika'!F36</f>
        <v>0</v>
      </c>
      <c r="BB107" s="86">
        <f>'f - Vzduchotechnika'!F37</f>
        <v>0</v>
      </c>
      <c r="BC107" s="86">
        <f>'f - Vzduchotechnika'!F38</f>
        <v>0</v>
      </c>
      <c r="BD107" s="88">
        <f>'f - Vzduchotechnika'!F39</f>
        <v>0</v>
      </c>
      <c r="BT107" s="25" t="s">
        <v>85</v>
      </c>
      <c r="BV107" s="25" t="s">
        <v>79</v>
      </c>
      <c r="BW107" s="25" t="s">
        <v>121</v>
      </c>
      <c r="BX107" s="25" t="s">
        <v>95</v>
      </c>
      <c r="CL107" s="25" t="s">
        <v>1</v>
      </c>
    </row>
    <row r="108" spans="1:91" s="3" customFormat="1" ht="16.5" customHeight="1">
      <c r="A108" s="83" t="s">
        <v>86</v>
      </c>
      <c r="B108" s="48"/>
      <c r="C108" s="9"/>
      <c r="D108" s="9"/>
      <c r="E108" s="271" t="s">
        <v>122</v>
      </c>
      <c r="F108" s="271"/>
      <c r="G108" s="271"/>
      <c r="H108" s="271"/>
      <c r="I108" s="271"/>
      <c r="J108" s="9"/>
      <c r="K108" s="271" t="s">
        <v>123</v>
      </c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  <c r="AA108" s="271"/>
      <c r="AB108" s="271"/>
      <c r="AC108" s="271"/>
      <c r="AD108" s="271"/>
      <c r="AE108" s="271"/>
      <c r="AF108" s="271"/>
      <c r="AG108" s="267">
        <f>'g - Zpevněné plochy areál...'!J32</f>
        <v>0</v>
      </c>
      <c r="AH108" s="268"/>
      <c r="AI108" s="268"/>
      <c r="AJ108" s="268"/>
      <c r="AK108" s="268"/>
      <c r="AL108" s="268"/>
      <c r="AM108" s="268"/>
      <c r="AN108" s="267">
        <f t="shared" si="0"/>
        <v>0</v>
      </c>
      <c r="AO108" s="268"/>
      <c r="AP108" s="268"/>
      <c r="AQ108" s="84" t="s">
        <v>89</v>
      </c>
      <c r="AR108" s="48"/>
      <c r="AS108" s="85">
        <v>0</v>
      </c>
      <c r="AT108" s="86">
        <f t="shared" si="1"/>
        <v>0</v>
      </c>
      <c r="AU108" s="87">
        <f>'g - Zpevněné plochy areál...'!P128</f>
        <v>0</v>
      </c>
      <c r="AV108" s="86">
        <f>'g - Zpevněné plochy areál...'!J35</f>
        <v>0</v>
      </c>
      <c r="AW108" s="86">
        <f>'g - Zpevněné plochy areál...'!J36</f>
        <v>0</v>
      </c>
      <c r="AX108" s="86">
        <f>'g - Zpevněné plochy areál...'!J37</f>
        <v>0</v>
      </c>
      <c r="AY108" s="86">
        <f>'g - Zpevněné plochy areál...'!J38</f>
        <v>0</v>
      </c>
      <c r="AZ108" s="86">
        <f>'g - Zpevněné plochy areál...'!F35</f>
        <v>0</v>
      </c>
      <c r="BA108" s="86">
        <f>'g - Zpevněné plochy areál...'!F36</f>
        <v>0</v>
      </c>
      <c r="BB108" s="86">
        <f>'g - Zpevněné plochy areál...'!F37</f>
        <v>0</v>
      </c>
      <c r="BC108" s="86">
        <f>'g - Zpevněné plochy areál...'!F38</f>
        <v>0</v>
      </c>
      <c r="BD108" s="88">
        <f>'g - Zpevněné plochy areál...'!F39</f>
        <v>0</v>
      </c>
      <c r="BT108" s="25" t="s">
        <v>85</v>
      </c>
      <c r="BV108" s="25" t="s">
        <v>79</v>
      </c>
      <c r="BW108" s="25" t="s">
        <v>124</v>
      </c>
      <c r="BX108" s="25" t="s">
        <v>95</v>
      </c>
      <c r="CL108" s="25" t="s">
        <v>1</v>
      </c>
    </row>
    <row r="109" spans="1:91" s="6" customFormat="1" ht="27" customHeight="1">
      <c r="B109" s="74"/>
      <c r="C109" s="75"/>
      <c r="D109" s="272" t="s">
        <v>85</v>
      </c>
      <c r="E109" s="272"/>
      <c r="F109" s="272"/>
      <c r="G109" s="272"/>
      <c r="H109" s="272"/>
      <c r="I109" s="76"/>
      <c r="J109" s="272" t="s">
        <v>125</v>
      </c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3">
        <f>ROUND(AG110,2)</f>
        <v>0</v>
      </c>
      <c r="AH109" s="270"/>
      <c r="AI109" s="270"/>
      <c r="AJ109" s="270"/>
      <c r="AK109" s="270"/>
      <c r="AL109" s="270"/>
      <c r="AM109" s="270"/>
      <c r="AN109" s="269">
        <f t="shared" si="0"/>
        <v>0</v>
      </c>
      <c r="AO109" s="270"/>
      <c r="AP109" s="270"/>
      <c r="AQ109" s="77" t="s">
        <v>82</v>
      </c>
      <c r="AR109" s="74"/>
      <c r="AS109" s="78">
        <f>ROUND(AS110,2)</f>
        <v>0</v>
      </c>
      <c r="AT109" s="79">
        <f t="shared" si="1"/>
        <v>0</v>
      </c>
      <c r="AU109" s="80">
        <f>ROUND(AU110,5)</f>
        <v>0</v>
      </c>
      <c r="AV109" s="79">
        <f>ROUND(AZ109*L29,2)</f>
        <v>0</v>
      </c>
      <c r="AW109" s="79">
        <f>ROUND(BA109*L30,2)</f>
        <v>0</v>
      </c>
      <c r="AX109" s="79">
        <f>ROUND(BB109*L29,2)</f>
        <v>0</v>
      </c>
      <c r="AY109" s="79">
        <f>ROUND(BC109*L30,2)</f>
        <v>0</v>
      </c>
      <c r="AZ109" s="79">
        <f>ROUND(AZ110,2)</f>
        <v>0</v>
      </c>
      <c r="BA109" s="79">
        <f>ROUND(BA110,2)</f>
        <v>0</v>
      </c>
      <c r="BB109" s="79">
        <f>ROUND(BB110,2)</f>
        <v>0</v>
      </c>
      <c r="BC109" s="79">
        <f>ROUND(BC110,2)</f>
        <v>0</v>
      </c>
      <c r="BD109" s="81">
        <f>ROUND(BD110,2)</f>
        <v>0</v>
      </c>
      <c r="BS109" s="82" t="s">
        <v>76</v>
      </c>
      <c r="BT109" s="82" t="s">
        <v>83</v>
      </c>
      <c r="BU109" s="82" t="s">
        <v>78</v>
      </c>
      <c r="BV109" s="82" t="s">
        <v>79</v>
      </c>
      <c r="BW109" s="82" t="s">
        <v>126</v>
      </c>
      <c r="BX109" s="82" t="s">
        <v>4</v>
      </c>
      <c r="CL109" s="82" t="s">
        <v>1</v>
      </c>
      <c r="CM109" s="82" t="s">
        <v>85</v>
      </c>
    </row>
    <row r="110" spans="1:91" s="3" customFormat="1" ht="16.5" customHeight="1">
      <c r="A110" s="83" t="s">
        <v>86</v>
      </c>
      <c r="B110" s="48"/>
      <c r="C110" s="9"/>
      <c r="D110" s="9"/>
      <c r="E110" s="271" t="s">
        <v>87</v>
      </c>
      <c r="F110" s="271"/>
      <c r="G110" s="271"/>
      <c r="H110" s="271"/>
      <c r="I110" s="271"/>
      <c r="J110" s="9"/>
      <c r="K110" s="271" t="s">
        <v>127</v>
      </c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  <c r="AA110" s="271"/>
      <c r="AB110" s="271"/>
      <c r="AC110" s="271"/>
      <c r="AD110" s="271"/>
      <c r="AE110" s="271"/>
      <c r="AF110" s="271"/>
      <c r="AG110" s="267">
        <f>'a - Rekonstrukce stávajíc...'!J32</f>
        <v>0</v>
      </c>
      <c r="AH110" s="268"/>
      <c r="AI110" s="268"/>
      <c r="AJ110" s="268"/>
      <c r="AK110" s="268"/>
      <c r="AL110" s="268"/>
      <c r="AM110" s="268"/>
      <c r="AN110" s="267">
        <f t="shared" si="0"/>
        <v>0</v>
      </c>
      <c r="AO110" s="268"/>
      <c r="AP110" s="268"/>
      <c r="AQ110" s="84" t="s">
        <v>89</v>
      </c>
      <c r="AR110" s="48"/>
      <c r="AS110" s="85">
        <v>0</v>
      </c>
      <c r="AT110" s="86">
        <f t="shared" si="1"/>
        <v>0</v>
      </c>
      <c r="AU110" s="87">
        <f>'a - Rekonstrukce stávajíc...'!P129</f>
        <v>0</v>
      </c>
      <c r="AV110" s="86">
        <f>'a - Rekonstrukce stávajíc...'!J35</f>
        <v>0</v>
      </c>
      <c r="AW110" s="86">
        <f>'a - Rekonstrukce stávajíc...'!J36</f>
        <v>0</v>
      </c>
      <c r="AX110" s="86">
        <f>'a - Rekonstrukce stávajíc...'!J37</f>
        <v>0</v>
      </c>
      <c r="AY110" s="86">
        <f>'a - Rekonstrukce stávajíc...'!J38</f>
        <v>0</v>
      </c>
      <c r="AZ110" s="86">
        <f>'a - Rekonstrukce stávajíc...'!F35</f>
        <v>0</v>
      </c>
      <c r="BA110" s="86">
        <f>'a - Rekonstrukce stávajíc...'!F36</f>
        <v>0</v>
      </c>
      <c r="BB110" s="86">
        <f>'a - Rekonstrukce stávajíc...'!F37</f>
        <v>0</v>
      </c>
      <c r="BC110" s="86">
        <f>'a - Rekonstrukce stávajíc...'!F38</f>
        <v>0</v>
      </c>
      <c r="BD110" s="88">
        <f>'a - Rekonstrukce stávajíc...'!F39</f>
        <v>0</v>
      </c>
      <c r="BT110" s="25" t="s">
        <v>85</v>
      </c>
      <c r="BV110" s="25" t="s">
        <v>79</v>
      </c>
      <c r="BW110" s="25" t="s">
        <v>128</v>
      </c>
      <c r="BX110" s="25" t="s">
        <v>126</v>
      </c>
      <c r="CL110" s="25" t="s">
        <v>1</v>
      </c>
    </row>
    <row r="111" spans="1:91" s="6" customFormat="1" ht="27" customHeight="1">
      <c r="B111" s="74"/>
      <c r="C111" s="75"/>
      <c r="D111" s="272" t="s">
        <v>108</v>
      </c>
      <c r="E111" s="272"/>
      <c r="F111" s="272"/>
      <c r="G111" s="272"/>
      <c r="H111" s="272"/>
      <c r="I111" s="76"/>
      <c r="J111" s="272" t="s">
        <v>129</v>
      </c>
      <c r="K111" s="272"/>
      <c r="L111" s="272"/>
      <c r="M111" s="272"/>
      <c r="N111" s="272"/>
      <c r="O111" s="272"/>
      <c r="P111" s="272"/>
      <c r="Q111" s="272"/>
      <c r="R111" s="272"/>
      <c r="S111" s="272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3">
        <f>ROUND(AG112,2)</f>
        <v>0</v>
      </c>
      <c r="AH111" s="270"/>
      <c r="AI111" s="270"/>
      <c r="AJ111" s="270"/>
      <c r="AK111" s="270"/>
      <c r="AL111" s="270"/>
      <c r="AM111" s="270"/>
      <c r="AN111" s="269">
        <f t="shared" si="0"/>
        <v>0</v>
      </c>
      <c r="AO111" s="270"/>
      <c r="AP111" s="270"/>
      <c r="AQ111" s="77" t="s">
        <v>82</v>
      </c>
      <c r="AR111" s="74"/>
      <c r="AS111" s="78">
        <f>ROUND(AS112,2)</f>
        <v>0</v>
      </c>
      <c r="AT111" s="79">
        <f t="shared" si="1"/>
        <v>0</v>
      </c>
      <c r="AU111" s="80">
        <f>ROUND(AU112,5)</f>
        <v>0</v>
      </c>
      <c r="AV111" s="79">
        <f>ROUND(AZ111*L29,2)</f>
        <v>0</v>
      </c>
      <c r="AW111" s="79">
        <f>ROUND(BA111*L30,2)</f>
        <v>0</v>
      </c>
      <c r="AX111" s="79">
        <f>ROUND(BB111*L29,2)</f>
        <v>0</v>
      </c>
      <c r="AY111" s="79">
        <f>ROUND(BC111*L30,2)</f>
        <v>0</v>
      </c>
      <c r="AZ111" s="79">
        <f>ROUND(AZ112,2)</f>
        <v>0</v>
      </c>
      <c r="BA111" s="79">
        <f>ROUND(BA112,2)</f>
        <v>0</v>
      </c>
      <c r="BB111" s="79">
        <f>ROUND(BB112,2)</f>
        <v>0</v>
      </c>
      <c r="BC111" s="79">
        <f>ROUND(BC112,2)</f>
        <v>0</v>
      </c>
      <c r="BD111" s="81">
        <f>ROUND(BD112,2)</f>
        <v>0</v>
      </c>
      <c r="BS111" s="82" t="s">
        <v>76</v>
      </c>
      <c r="BT111" s="82" t="s">
        <v>83</v>
      </c>
      <c r="BU111" s="82" t="s">
        <v>78</v>
      </c>
      <c r="BV111" s="82" t="s">
        <v>79</v>
      </c>
      <c r="BW111" s="82" t="s">
        <v>130</v>
      </c>
      <c r="BX111" s="82" t="s">
        <v>4</v>
      </c>
      <c r="CL111" s="82" t="s">
        <v>1</v>
      </c>
      <c r="CM111" s="82" t="s">
        <v>85</v>
      </c>
    </row>
    <row r="112" spans="1:91" s="3" customFormat="1" ht="16.5" customHeight="1">
      <c r="A112" s="83" t="s">
        <v>86</v>
      </c>
      <c r="B112" s="48"/>
      <c r="C112" s="9"/>
      <c r="D112" s="9"/>
      <c r="E112" s="271" t="s">
        <v>87</v>
      </c>
      <c r="F112" s="271"/>
      <c r="G112" s="271"/>
      <c r="H112" s="271"/>
      <c r="I112" s="271"/>
      <c r="J112" s="9"/>
      <c r="K112" s="271" t="s">
        <v>131</v>
      </c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  <c r="AA112" s="271"/>
      <c r="AB112" s="271"/>
      <c r="AC112" s="271"/>
      <c r="AD112" s="271"/>
      <c r="AE112" s="271"/>
      <c r="AF112" s="271"/>
      <c r="AG112" s="267">
        <f>'a - Vodovodní přípojka vč...'!J32</f>
        <v>0</v>
      </c>
      <c r="AH112" s="268"/>
      <c r="AI112" s="268"/>
      <c r="AJ112" s="268"/>
      <c r="AK112" s="268"/>
      <c r="AL112" s="268"/>
      <c r="AM112" s="268"/>
      <c r="AN112" s="267">
        <f t="shared" si="0"/>
        <v>0</v>
      </c>
      <c r="AO112" s="268"/>
      <c r="AP112" s="268"/>
      <c r="AQ112" s="84" t="s">
        <v>89</v>
      </c>
      <c r="AR112" s="48"/>
      <c r="AS112" s="85">
        <v>0</v>
      </c>
      <c r="AT112" s="86">
        <f t="shared" si="1"/>
        <v>0</v>
      </c>
      <c r="AU112" s="87">
        <f>'a - Vodovodní přípojka vč...'!P129</f>
        <v>0</v>
      </c>
      <c r="AV112" s="86">
        <f>'a - Vodovodní přípojka vč...'!J35</f>
        <v>0</v>
      </c>
      <c r="AW112" s="86">
        <f>'a - Vodovodní přípojka vč...'!J36</f>
        <v>0</v>
      </c>
      <c r="AX112" s="86">
        <f>'a - Vodovodní přípojka vč...'!J37</f>
        <v>0</v>
      </c>
      <c r="AY112" s="86">
        <f>'a - Vodovodní přípojka vč...'!J38</f>
        <v>0</v>
      </c>
      <c r="AZ112" s="86">
        <f>'a - Vodovodní přípojka vč...'!F35</f>
        <v>0</v>
      </c>
      <c r="BA112" s="86">
        <f>'a - Vodovodní přípojka vč...'!F36</f>
        <v>0</v>
      </c>
      <c r="BB112" s="86">
        <f>'a - Vodovodní přípojka vč...'!F37</f>
        <v>0</v>
      </c>
      <c r="BC112" s="86">
        <f>'a - Vodovodní přípojka vč...'!F38</f>
        <v>0</v>
      </c>
      <c r="BD112" s="88">
        <f>'a - Vodovodní přípojka vč...'!F39</f>
        <v>0</v>
      </c>
      <c r="BT112" s="25" t="s">
        <v>85</v>
      </c>
      <c r="BV112" s="25" t="s">
        <v>79</v>
      </c>
      <c r="BW112" s="25" t="s">
        <v>132</v>
      </c>
      <c r="BX112" s="25" t="s">
        <v>130</v>
      </c>
      <c r="CL112" s="25" t="s">
        <v>1</v>
      </c>
    </row>
    <row r="113" spans="1:91" s="6" customFormat="1" ht="16.5" customHeight="1">
      <c r="B113" s="74"/>
      <c r="C113" s="75"/>
      <c r="D113" s="272" t="s">
        <v>133</v>
      </c>
      <c r="E113" s="272"/>
      <c r="F113" s="272"/>
      <c r="G113" s="272"/>
      <c r="H113" s="272"/>
      <c r="I113" s="76"/>
      <c r="J113" s="272" t="s">
        <v>134</v>
      </c>
      <c r="K113" s="272"/>
      <c r="L113" s="272"/>
      <c r="M113" s="272"/>
      <c r="N113" s="272"/>
      <c r="O113" s="272"/>
      <c r="P113" s="272"/>
      <c r="Q113" s="272"/>
      <c r="R113" s="272"/>
      <c r="S113" s="272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3">
        <f>ROUND(SUM(AG114:AG115),2)</f>
        <v>0</v>
      </c>
      <c r="AH113" s="270"/>
      <c r="AI113" s="270"/>
      <c r="AJ113" s="270"/>
      <c r="AK113" s="270"/>
      <c r="AL113" s="270"/>
      <c r="AM113" s="270"/>
      <c r="AN113" s="269">
        <f t="shared" si="0"/>
        <v>0</v>
      </c>
      <c r="AO113" s="270"/>
      <c r="AP113" s="270"/>
      <c r="AQ113" s="77" t="s">
        <v>82</v>
      </c>
      <c r="AR113" s="74"/>
      <c r="AS113" s="78">
        <f>ROUND(SUM(AS114:AS115),2)</f>
        <v>0</v>
      </c>
      <c r="AT113" s="79">
        <f t="shared" si="1"/>
        <v>0</v>
      </c>
      <c r="AU113" s="80">
        <f>ROUND(SUM(AU114:AU115),5)</f>
        <v>0</v>
      </c>
      <c r="AV113" s="79">
        <f>ROUND(AZ113*L29,2)</f>
        <v>0</v>
      </c>
      <c r="AW113" s="79">
        <f>ROUND(BA113*L30,2)</f>
        <v>0</v>
      </c>
      <c r="AX113" s="79">
        <f>ROUND(BB113*L29,2)</f>
        <v>0</v>
      </c>
      <c r="AY113" s="79">
        <f>ROUND(BC113*L30,2)</f>
        <v>0</v>
      </c>
      <c r="AZ113" s="79">
        <f>ROUND(SUM(AZ114:AZ115),2)</f>
        <v>0</v>
      </c>
      <c r="BA113" s="79">
        <f>ROUND(SUM(BA114:BA115),2)</f>
        <v>0</v>
      </c>
      <c r="BB113" s="79">
        <f>ROUND(SUM(BB114:BB115),2)</f>
        <v>0</v>
      </c>
      <c r="BC113" s="79">
        <f>ROUND(SUM(BC114:BC115),2)</f>
        <v>0</v>
      </c>
      <c r="BD113" s="81">
        <f>ROUND(SUM(BD114:BD115),2)</f>
        <v>0</v>
      </c>
      <c r="BS113" s="82" t="s">
        <v>76</v>
      </c>
      <c r="BT113" s="82" t="s">
        <v>83</v>
      </c>
      <c r="BU113" s="82" t="s">
        <v>78</v>
      </c>
      <c r="BV113" s="82" t="s">
        <v>79</v>
      </c>
      <c r="BW113" s="82" t="s">
        <v>135</v>
      </c>
      <c r="BX113" s="82" t="s">
        <v>4</v>
      </c>
      <c r="CL113" s="82" t="s">
        <v>1</v>
      </c>
      <c r="CM113" s="82" t="s">
        <v>85</v>
      </c>
    </row>
    <row r="114" spans="1:91" s="3" customFormat="1" ht="16.5" customHeight="1">
      <c r="A114" s="83" t="s">
        <v>86</v>
      </c>
      <c r="B114" s="48"/>
      <c r="C114" s="9"/>
      <c r="D114" s="9"/>
      <c r="E114" s="271" t="s">
        <v>87</v>
      </c>
      <c r="F114" s="271"/>
      <c r="G114" s="271"/>
      <c r="H114" s="271"/>
      <c r="I114" s="271"/>
      <c r="J114" s="9"/>
      <c r="K114" s="271" t="s">
        <v>136</v>
      </c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  <c r="AA114" s="271"/>
      <c r="AB114" s="271"/>
      <c r="AC114" s="271"/>
      <c r="AD114" s="271"/>
      <c r="AE114" s="271"/>
      <c r="AF114" s="271"/>
      <c r="AG114" s="267">
        <f>'a - přípojka kanalizace'!J32</f>
        <v>0</v>
      </c>
      <c r="AH114" s="268"/>
      <c r="AI114" s="268"/>
      <c r="AJ114" s="268"/>
      <c r="AK114" s="268"/>
      <c r="AL114" s="268"/>
      <c r="AM114" s="268"/>
      <c r="AN114" s="267">
        <f t="shared" si="0"/>
        <v>0</v>
      </c>
      <c r="AO114" s="268"/>
      <c r="AP114" s="268"/>
      <c r="AQ114" s="84" t="s">
        <v>89</v>
      </c>
      <c r="AR114" s="48"/>
      <c r="AS114" s="85">
        <v>0</v>
      </c>
      <c r="AT114" s="86">
        <f t="shared" si="1"/>
        <v>0</v>
      </c>
      <c r="AU114" s="87">
        <f>'a - přípojka kanalizace'!P126</f>
        <v>0</v>
      </c>
      <c r="AV114" s="86">
        <f>'a - přípojka kanalizace'!J35</f>
        <v>0</v>
      </c>
      <c r="AW114" s="86">
        <f>'a - přípojka kanalizace'!J36</f>
        <v>0</v>
      </c>
      <c r="AX114" s="86">
        <f>'a - přípojka kanalizace'!J37</f>
        <v>0</v>
      </c>
      <c r="AY114" s="86">
        <f>'a - přípojka kanalizace'!J38</f>
        <v>0</v>
      </c>
      <c r="AZ114" s="86">
        <f>'a - přípojka kanalizace'!F35</f>
        <v>0</v>
      </c>
      <c r="BA114" s="86">
        <f>'a - přípojka kanalizace'!F36</f>
        <v>0</v>
      </c>
      <c r="BB114" s="86">
        <f>'a - přípojka kanalizace'!F37</f>
        <v>0</v>
      </c>
      <c r="BC114" s="86">
        <f>'a - přípojka kanalizace'!F38</f>
        <v>0</v>
      </c>
      <c r="BD114" s="88">
        <f>'a - přípojka kanalizace'!F39</f>
        <v>0</v>
      </c>
      <c r="BT114" s="25" t="s">
        <v>85</v>
      </c>
      <c r="BV114" s="25" t="s">
        <v>79</v>
      </c>
      <c r="BW114" s="25" t="s">
        <v>137</v>
      </c>
      <c r="BX114" s="25" t="s">
        <v>135</v>
      </c>
      <c r="CL114" s="25" t="s">
        <v>1</v>
      </c>
    </row>
    <row r="115" spans="1:91" s="3" customFormat="1" ht="16.5" customHeight="1">
      <c r="A115" s="83" t="s">
        <v>86</v>
      </c>
      <c r="B115" s="48"/>
      <c r="C115" s="9"/>
      <c r="D115" s="9"/>
      <c r="E115" s="271" t="s">
        <v>91</v>
      </c>
      <c r="F115" s="271"/>
      <c r="G115" s="271"/>
      <c r="H115" s="271"/>
      <c r="I115" s="271"/>
      <c r="J115" s="9"/>
      <c r="K115" s="271" t="s">
        <v>138</v>
      </c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  <c r="AA115" s="271"/>
      <c r="AB115" s="271"/>
      <c r="AC115" s="271"/>
      <c r="AD115" s="271"/>
      <c r="AE115" s="271"/>
      <c r="AF115" s="271"/>
      <c r="AG115" s="267">
        <f>'b - dešťová kanalizace'!J32</f>
        <v>0</v>
      </c>
      <c r="AH115" s="268"/>
      <c r="AI115" s="268"/>
      <c r="AJ115" s="268"/>
      <c r="AK115" s="268"/>
      <c r="AL115" s="268"/>
      <c r="AM115" s="268"/>
      <c r="AN115" s="267">
        <f t="shared" si="0"/>
        <v>0</v>
      </c>
      <c r="AO115" s="268"/>
      <c r="AP115" s="268"/>
      <c r="AQ115" s="84" t="s">
        <v>89</v>
      </c>
      <c r="AR115" s="48"/>
      <c r="AS115" s="85">
        <v>0</v>
      </c>
      <c r="AT115" s="86">
        <f t="shared" si="1"/>
        <v>0</v>
      </c>
      <c r="AU115" s="87">
        <f>'b - dešťová kanalizace'!P126</f>
        <v>0</v>
      </c>
      <c r="AV115" s="86">
        <f>'b - dešťová kanalizace'!J35</f>
        <v>0</v>
      </c>
      <c r="AW115" s="86">
        <f>'b - dešťová kanalizace'!J36</f>
        <v>0</v>
      </c>
      <c r="AX115" s="86">
        <f>'b - dešťová kanalizace'!J37</f>
        <v>0</v>
      </c>
      <c r="AY115" s="86">
        <f>'b - dešťová kanalizace'!J38</f>
        <v>0</v>
      </c>
      <c r="AZ115" s="86">
        <f>'b - dešťová kanalizace'!F35</f>
        <v>0</v>
      </c>
      <c r="BA115" s="86">
        <f>'b - dešťová kanalizace'!F36</f>
        <v>0</v>
      </c>
      <c r="BB115" s="86">
        <f>'b - dešťová kanalizace'!F37</f>
        <v>0</v>
      </c>
      <c r="BC115" s="86">
        <f>'b - dešťová kanalizace'!F38</f>
        <v>0</v>
      </c>
      <c r="BD115" s="88">
        <f>'b - dešťová kanalizace'!F39</f>
        <v>0</v>
      </c>
      <c r="BT115" s="25" t="s">
        <v>85</v>
      </c>
      <c r="BV115" s="25" t="s">
        <v>79</v>
      </c>
      <c r="BW115" s="25" t="s">
        <v>139</v>
      </c>
      <c r="BX115" s="25" t="s">
        <v>135</v>
      </c>
      <c r="CL115" s="25" t="s">
        <v>1</v>
      </c>
    </row>
    <row r="116" spans="1:91" s="6" customFormat="1" ht="27" customHeight="1">
      <c r="B116" s="74"/>
      <c r="C116" s="75"/>
      <c r="D116" s="272" t="s">
        <v>140</v>
      </c>
      <c r="E116" s="272"/>
      <c r="F116" s="272"/>
      <c r="G116" s="272"/>
      <c r="H116" s="272"/>
      <c r="I116" s="76"/>
      <c r="J116" s="272" t="s">
        <v>141</v>
      </c>
      <c r="K116" s="272"/>
      <c r="L116" s="272"/>
      <c r="M116" s="272"/>
      <c r="N116" s="272"/>
      <c r="O116" s="272"/>
      <c r="P116" s="272"/>
      <c r="Q116" s="272"/>
      <c r="R116" s="272"/>
      <c r="S116" s="272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3">
        <f>ROUND(AG117,2)</f>
        <v>0</v>
      </c>
      <c r="AH116" s="270"/>
      <c r="AI116" s="270"/>
      <c r="AJ116" s="270"/>
      <c r="AK116" s="270"/>
      <c r="AL116" s="270"/>
      <c r="AM116" s="270"/>
      <c r="AN116" s="269">
        <f t="shared" si="0"/>
        <v>0</v>
      </c>
      <c r="AO116" s="270"/>
      <c r="AP116" s="270"/>
      <c r="AQ116" s="77" t="s">
        <v>82</v>
      </c>
      <c r="AR116" s="74"/>
      <c r="AS116" s="78">
        <f>ROUND(AS117,2)</f>
        <v>0</v>
      </c>
      <c r="AT116" s="79">
        <f t="shared" si="1"/>
        <v>0</v>
      </c>
      <c r="AU116" s="80">
        <f>ROUND(AU117,5)</f>
        <v>0</v>
      </c>
      <c r="AV116" s="79">
        <f>ROUND(AZ116*L29,2)</f>
        <v>0</v>
      </c>
      <c r="AW116" s="79">
        <f>ROUND(BA116*L30,2)</f>
        <v>0</v>
      </c>
      <c r="AX116" s="79">
        <f>ROUND(BB116*L29,2)</f>
        <v>0</v>
      </c>
      <c r="AY116" s="79">
        <f>ROUND(BC116*L30,2)</f>
        <v>0</v>
      </c>
      <c r="AZ116" s="79">
        <f>ROUND(AZ117,2)</f>
        <v>0</v>
      </c>
      <c r="BA116" s="79">
        <f>ROUND(BA117,2)</f>
        <v>0</v>
      </c>
      <c r="BB116" s="79">
        <f>ROUND(BB117,2)</f>
        <v>0</v>
      </c>
      <c r="BC116" s="79">
        <f>ROUND(BC117,2)</f>
        <v>0</v>
      </c>
      <c r="BD116" s="81">
        <f>ROUND(BD117,2)</f>
        <v>0</v>
      </c>
      <c r="BS116" s="82" t="s">
        <v>76</v>
      </c>
      <c r="BT116" s="82" t="s">
        <v>83</v>
      </c>
      <c r="BU116" s="82" t="s">
        <v>78</v>
      </c>
      <c r="BV116" s="82" t="s">
        <v>79</v>
      </c>
      <c r="BW116" s="82" t="s">
        <v>142</v>
      </c>
      <c r="BX116" s="82" t="s">
        <v>4</v>
      </c>
      <c r="CL116" s="82" t="s">
        <v>1</v>
      </c>
      <c r="CM116" s="82" t="s">
        <v>85</v>
      </c>
    </row>
    <row r="117" spans="1:91" s="3" customFormat="1" ht="16.5" customHeight="1">
      <c r="A117" s="83" t="s">
        <v>86</v>
      </c>
      <c r="B117" s="48"/>
      <c r="C117" s="9"/>
      <c r="D117" s="9"/>
      <c r="E117" s="271" t="s">
        <v>87</v>
      </c>
      <c r="F117" s="271"/>
      <c r="G117" s="271"/>
      <c r="H117" s="271"/>
      <c r="I117" s="271"/>
      <c r="J117" s="9"/>
      <c r="K117" s="271" t="s">
        <v>143</v>
      </c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  <c r="AA117" s="271"/>
      <c r="AB117" s="271"/>
      <c r="AC117" s="271"/>
      <c r="AD117" s="271"/>
      <c r="AE117" s="271"/>
      <c r="AF117" s="271"/>
      <c r="AG117" s="267">
        <f>'a - Přípojka plynu NTL vč...'!J32</f>
        <v>0</v>
      </c>
      <c r="AH117" s="268"/>
      <c r="AI117" s="268"/>
      <c r="AJ117" s="268"/>
      <c r="AK117" s="268"/>
      <c r="AL117" s="268"/>
      <c r="AM117" s="268"/>
      <c r="AN117" s="267">
        <f t="shared" si="0"/>
        <v>0</v>
      </c>
      <c r="AO117" s="268"/>
      <c r="AP117" s="268"/>
      <c r="AQ117" s="84" t="s">
        <v>89</v>
      </c>
      <c r="AR117" s="48"/>
      <c r="AS117" s="85">
        <v>0</v>
      </c>
      <c r="AT117" s="86">
        <f t="shared" si="1"/>
        <v>0</v>
      </c>
      <c r="AU117" s="87">
        <f>'a - Přípojka plynu NTL vč...'!P130</f>
        <v>0</v>
      </c>
      <c r="AV117" s="86">
        <f>'a - Přípojka plynu NTL vč...'!J35</f>
        <v>0</v>
      </c>
      <c r="AW117" s="86">
        <f>'a - Přípojka plynu NTL vč...'!J36</f>
        <v>0</v>
      </c>
      <c r="AX117" s="86">
        <f>'a - Přípojka plynu NTL vč...'!J37</f>
        <v>0</v>
      </c>
      <c r="AY117" s="86">
        <f>'a - Přípojka plynu NTL vč...'!J38</f>
        <v>0</v>
      </c>
      <c r="AZ117" s="86">
        <f>'a - Přípojka plynu NTL vč...'!F35</f>
        <v>0</v>
      </c>
      <c r="BA117" s="86">
        <f>'a - Přípojka plynu NTL vč...'!F36</f>
        <v>0</v>
      </c>
      <c r="BB117" s="86">
        <f>'a - Přípojka plynu NTL vč...'!F37</f>
        <v>0</v>
      </c>
      <c r="BC117" s="86">
        <f>'a - Přípojka plynu NTL vč...'!F38</f>
        <v>0</v>
      </c>
      <c r="BD117" s="88">
        <f>'a - Přípojka plynu NTL vč...'!F39</f>
        <v>0</v>
      </c>
      <c r="BT117" s="25" t="s">
        <v>85</v>
      </c>
      <c r="BV117" s="25" t="s">
        <v>79</v>
      </c>
      <c r="BW117" s="25" t="s">
        <v>144</v>
      </c>
      <c r="BX117" s="25" t="s">
        <v>142</v>
      </c>
      <c r="CL117" s="25" t="s">
        <v>1</v>
      </c>
    </row>
    <row r="118" spans="1:91" s="6" customFormat="1" ht="16.5" customHeight="1">
      <c r="B118" s="74"/>
      <c r="C118" s="75"/>
      <c r="D118" s="272" t="s">
        <v>145</v>
      </c>
      <c r="E118" s="272"/>
      <c r="F118" s="272"/>
      <c r="G118" s="272"/>
      <c r="H118" s="272"/>
      <c r="I118" s="76"/>
      <c r="J118" s="272" t="s">
        <v>146</v>
      </c>
      <c r="K118" s="272"/>
      <c r="L118" s="272"/>
      <c r="M118" s="272"/>
      <c r="N118" s="272"/>
      <c r="O118" s="272"/>
      <c r="P118" s="272"/>
      <c r="Q118" s="272"/>
      <c r="R118" s="272"/>
      <c r="S118" s="272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3">
        <f>ROUND(AG119,2)</f>
        <v>0</v>
      </c>
      <c r="AH118" s="270"/>
      <c r="AI118" s="270"/>
      <c r="AJ118" s="270"/>
      <c r="AK118" s="270"/>
      <c r="AL118" s="270"/>
      <c r="AM118" s="270"/>
      <c r="AN118" s="269">
        <f t="shared" si="0"/>
        <v>0</v>
      </c>
      <c r="AO118" s="270"/>
      <c r="AP118" s="270"/>
      <c r="AQ118" s="77" t="s">
        <v>82</v>
      </c>
      <c r="AR118" s="74"/>
      <c r="AS118" s="78">
        <f>ROUND(AS119,2)</f>
        <v>0</v>
      </c>
      <c r="AT118" s="79">
        <f t="shared" si="1"/>
        <v>0</v>
      </c>
      <c r="AU118" s="80">
        <f>ROUND(AU119,5)</f>
        <v>0</v>
      </c>
      <c r="AV118" s="79">
        <f>ROUND(AZ118*L29,2)</f>
        <v>0</v>
      </c>
      <c r="AW118" s="79">
        <f>ROUND(BA118*L30,2)</f>
        <v>0</v>
      </c>
      <c r="AX118" s="79">
        <f>ROUND(BB118*L29,2)</f>
        <v>0</v>
      </c>
      <c r="AY118" s="79">
        <f>ROUND(BC118*L30,2)</f>
        <v>0</v>
      </c>
      <c r="AZ118" s="79">
        <f>ROUND(AZ119,2)</f>
        <v>0</v>
      </c>
      <c r="BA118" s="79">
        <f>ROUND(BA119,2)</f>
        <v>0</v>
      </c>
      <c r="BB118" s="79">
        <f>ROUND(BB119,2)</f>
        <v>0</v>
      </c>
      <c r="BC118" s="79">
        <f>ROUND(BC119,2)</f>
        <v>0</v>
      </c>
      <c r="BD118" s="81">
        <f>ROUND(BD119,2)</f>
        <v>0</v>
      </c>
      <c r="BS118" s="82" t="s">
        <v>76</v>
      </c>
      <c r="BT118" s="82" t="s">
        <v>83</v>
      </c>
      <c r="BU118" s="82" t="s">
        <v>78</v>
      </c>
      <c r="BV118" s="82" t="s">
        <v>79</v>
      </c>
      <c r="BW118" s="82" t="s">
        <v>147</v>
      </c>
      <c r="BX118" s="82" t="s">
        <v>4</v>
      </c>
      <c r="CL118" s="82" t="s">
        <v>1</v>
      </c>
      <c r="CM118" s="82" t="s">
        <v>85</v>
      </c>
    </row>
    <row r="119" spans="1:91" s="3" customFormat="1" ht="16.5" customHeight="1">
      <c r="A119" s="83" t="s">
        <v>86</v>
      </c>
      <c r="B119" s="48"/>
      <c r="C119" s="9"/>
      <c r="D119" s="9"/>
      <c r="E119" s="271" t="s">
        <v>87</v>
      </c>
      <c r="F119" s="271"/>
      <c r="G119" s="271"/>
      <c r="H119" s="271"/>
      <c r="I119" s="271"/>
      <c r="J119" s="9"/>
      <c r="K119" s="271" t="s">
        <v>148</v>
      </c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  <c r="AA119" s="271"/>
      <c r="AB119" s="271"/>
      <c r="AC119" s="271"/>
      <c r="AD119" s="271"/>
      <c r="AE119" s="271"/>
      <c r="AF119" s="271"/>
      <c r="AG119" s="267">
        <f>'a - přípojka elektro NN'!J32</f>
        <v>0</v>
      </c>
      <c r="AH119" s="268"/>
      <c r="AI119" s="268"/>
      <c r="AJ119" s="268"/>
      <c r="AK119" s="268"/>
      <c r="AL119" s="268"/>
      <c r="AM119" s="268"/>
      <c r="AN119" s="267">
        <f t="shared" si="0"/>
        <v>0</v>
      </c>
      <c r="AO119" s="268"/>
      <c r="AP119" s="268"/>
      <c r="AQ119" s="84" t="s">
        <v>89</v>
      </c>
      <c r="AR119" s="48"/>
      <c r="AS119" s="85">
        <v>0</v>
      </c>
      <c r="AT119" s="86">
        <f t="shared" si="1"/>
        <v>0</v>
      </c>
      <c r="AU119" s="87">
        <f>'a - přípojka elektro NN'!P122</f>
        <v>0</v>
      </c>
      <c r="AV119" s="86">
        <f>'a - přípojka elektro NN'!J35</f>
        <v>0</v>
      </c>
      <c r="AW119" s="86">
        <f>'a - přípojka elektro NN'!J36</f>
        <v>0</v>
      </c>
      <c r="AX119" s="86">
        <f>'a - přípojka elektro NN'!J37</f>
        <v>0</v>
      </c>
      <c r="AY119" s="86">
        <f>'a - přípojka elektro NN'!J38</f>
        <v>0</v>
      </c>
      <c r="AZ119" s="86">
        <f>'a - přípojka elektro NN'!F35</f>
        <v>0</v>
      </c>
      <c r="BA119" s="86">
        <f>'a - přípojka elektro NN'!F36</f>
        <v>0</v>
      </c>
      <c r="BB119" s="86">
        <f>'a - přípojka elektro NN'!F37</f>
        <v>0</v>
      </c>
      <c r="BC119" s="86">
        <f>'a - přípojka elektro NN'!F38</f>
        <v>0</v>
      </c>
      <c r="BD119" s="88">
        <f>'a - přípojka elektro NN'!F39</f>
        <v>0</v>
      </c>
      <c r="BT119" s="25" t="s">
        <v>85</v>
      </c>
      <c r="BV119" s="25" t="s">
        <v>79</v>
      </c>
      <c r="BW119" s="25" t="s">
        <v>149</v>
      </c>
      <c r="BX119" s="25" t="s">
        <v>147</v>
      </c>
      <c r="CL119" s="25" t="s">
        <v>1</v>
      </c>
    </row>
    <row r="120" spans="1:91" s="6" customFormat="1" ht="16.5" customHeight="1">
      <c r="B120" s="74"/>
      <c r="C120" s="75"/>
      <c r="D120" s="272" t="s">
        <v>150</v>
      </c>
      <c r="E120" s="272"/>
      <c r="F120" s="272"/>
      <c r="G120" s="272"/>
      <c r="H120" s="272"/>
      <c r="I120" s="76"/>
      <c r="J120" s="272" t="s">
        <v>151</v>
      </c>
      <c r="K120" s="272"/>
      <c r="L120" s="272"/>
      <c r="M120" s="272"/>
      <c r="N120" s="272"/>
      <c r="O120" s="272"/>
      <c r="P120" s="272"/>
      <c r="Q120" s="272"/>
      <c r="R120" s="272"/>
      <c r="S120" s="272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3">
        <f>ROUND(AG121,2)</f>
        <v>0</v>
      </c>
      <c r="AH120" s="270"/>
      <c r="AI120" s="270"/>
      <c r="AJ120" s="270"/>
      <c r="AK120" s="270"/>
      <c r="AL120" s="270"/>
      <c r="AM120" s="270"/>
      <c r="AN120" s="269">
        <f t="shared" si="0"/>
        <v>0</v>
      </c>
      <c r="AO120" s="270"/>
      <c r="AP120" s="270"/>
      <c r="AQ120" s="77" t="s">
        <v>82</v>
      </c>
      <c r="AR120" s="74"/>
      <c r="AS120" s="78">
        <f>ROUND(AS121,2)</f>
        <v>0</v>
      </c>
      <c r="AT120" s="79">
        <f t="shared" si="1"/>
        <v>0</v>
      </c>
      <c r="AU120" s="80">
        <f>ROUND(AU121,5)</f>
        <v>0</v>
      </c>
      <c r="AV120" s="79">
        <f>ROUND(AZ120*L29,2)</f>
        <v>0</v>
      </c>
      <c r="AW120" s="79">
        <f>ROUND(BA120*L30,2)</f>
        <v>0</v>
      </c>
      <c r="AX120" s="79">
        <f>ROUND(BB120*L29,2)</f>
        <v>0</v>
      </c>
      <c r="AY120" s="79">
        <f>ROUND(BC120*L30,2)</f>
        <v>0</v>
      </c>
      <c r="AZ120" s="79">
        <f>ROUND(AZ121,2)</f>
        <v>0</v>
      </c>
      <c r="BA120" s="79">
        <f>ROUND(BA121,2)</f>
        <v>0</v>
      </c>
      <c r="BB120" s="79">
        <f>ROUND(BB121,2)</f>
        <v>0</v>
      </c>
      <c r="BC120" s="79">
        <f>ROUND(BC121,2)</f>
        <v>0</v>
      </c>
      <c r="BD120" s="81">
        <f>ROUND(BD121,2)</f>
        <v>0</v>
      </c>
      <c r="BS120" s="82" t="s">
        <v>76</v>
      </c>
      <c r="BT120" s="82" t="s">
        <v>83</v>
      </c>
      <c r="BU120" s="82" t="s">
        <v>78</v>
      </c>
      <c r="BV120" s="82" t="s">
        <v>79</v>
      </c>
      <c r="BW120" s="82" t="s">
        <v>152</v>
      </c>
      <c r="BX120" s="82" t="s">
        <v>4</v>
      </c>
      <c r="CL120" s="82" t="s">
        <v>1</v>
      </c>
      <c r="CM120" s="82" t="s">
        <v>85</v>
      </c>
    </row>
    <row r="121" spans="1:91" s="3" customFormat="1" ht="16.5" customHeight="1">
      <c r="A121" s="83" t="s">
        <v>86</v>
      </c>
      <c r="B121" s="48"/>
      <c r="C121" s="9"/>
      <c r="D121" s="9"/>
      <c r="E121" s="271" t="s">
        <v>87</v>
      </c>
      <c r="F121" s="271"/>
      <c r="G121" s="271"/>
      <c r="H121" s="271"/>
      <c r="I121" s="271"/>
      <c r="J121" s="9"/>
      <c r="K121" s="271" t="s">
        <v>153</v>
      </c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  <c r="AA121" s="271"/>
      <c r="AB121" s="271"/>
      <c r="AC121" s="271"/>
      <c r="AD121" s="271"/>
      <c r="AE121" s="271"/>
      <c r="AF121" s="271"/>
      <c r="AG121" s="267">
        <f>'a - Přípojka CETIN'!J32</f>
        <v>0</v>
      </c>
      <c r="AH121" s="268"/>
      <c r="AI121" s="268"/>
      <c r="AJ121" s="268"/>
      <c r="AK121" s="268"/>
      <c r="AL121" s="268"/>
      <c r="AM121" s="268"/>
      <c r="AN121" s="267">
        <f t="shared" si="0"/>
        <v>0</v>
      </c>
      <c r="AO121" s="268"/>
      <c r="AP121" s="268"/>
      <c r="AQ121" s="84" t="s">
        <v>89</v>
      </c>
      <c r="AR121" s="48"/>
      <c r="AS121" s="85">
        <v>0</v>
      </c>
      <c r="AT121" s="86">
        <f t="shared" si="1"/>
        <v>0</v>
      </c>
      <c r="AU121" s="87">
        <f>'a - Přípojka CETIN'!P122</f>
        <v>0</v>
      </c>
      <c r="AV121" s="86">
        <f>'a - Přípojka CETIN'!J35</f>
        <v>0</v>
      </c>
      <c r="AW121" s="86">
        <f>'a - Přípojka CETIN'!J36</f>
        <v>0</v>
      </c>
      <c r="AX121" s="86">
        <f>'a - Přípojka CETIN'!J37</f>
        <v>0</v>
      </c>
      <c r="AY121" s="86">
        <f>'a - Přípojka CETIN'!J38</f>
        <v>0</v>
      </c>
      <c r="AZ121" s="86">
        <f>'a - Přípojka CETIN'!F35</f>
        <v>0</v>
      </c>
      <c r="BA121" s="86">
        <f>'a - Přípojka CETIN'!F36</f>
        <v>0</v>
      </c>
      <c r="BB121" s="86">
        <f>'a - Přípojka CETIN'!F37</f>
        <v>0</v>
      </c>
      <c r="BC121" s="86">
        <f>'a - Přípojka CETIN'!F38</f>
        <v>0</v>
      </c>
      <c r="BD121" s="88">
        <f>'a - Přípojka CETIN'!F39</f>
        <v>0</v>
      </c>
      <c r="BT121" s="25" t="s">
        <v>85</v>
      </c>
      <c r="BV121" s="25" t="s">
        <v>79</v>
      </c>
      <c r="BW121" s="25" t="s">
        <v>154</v>
      </c>
      <c r="BX121" s="25" t="s">
        <v>152</v>
      </c>
      <c r="CL121" s="25" t="s">
        <v>1</v>
      </c>
    </row>
    <row r="122" spans="1:91" s="6" customFormat="1" ht="16.5" customHeight="1">
      <c r="B122" s="74"/>
      <c r="C122" s="75"/>
      <c r="D122" s="272" t="s">
        <v>155</v>
      </c>
      <c r="E122" s="272"/>
      <c r="F122" s="272"/>
      <c r="G122" s="272"/>
      <c r="H122" s="272"/>
      <c r="I122" s="76"/>
      <c r="J122" s="272" t="s">
        <v>156</v>
      </c>
      <c r="K122" s="272"/>
      <c r="L122" s="272"/>
      <c r="M122" s="272"/>
      <c r="N122" s="272"/>
      <c r="O122" s="272"/>
      <c r="P122" s="272"/>
      <c r="Q122" s="272"/>
      <c r="R122" s="272"/>
      <c r="S122" s="272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3">
        <f>ROUND(SUM(AG123:AG124),2)</f>
        <v>0</v>
      </c>
      <c r="AH122" s="270"/>
      <c r="AI122" s="270"/>
      <c r="AJ122" s="270"/>
      <c r="AK122" s="270"/>
      <c r="AL122" s="270"/>
      <c r="AM122" s="270"/>
      <c r="AN122" s="269">
        <f t="shared" si="0"/>
        <v>0</v>
      </c>
      <c r="AO122" s="270"/>
      <c r="AP122" s="270"/>
      <c r="AQ122" s="77" t="s">
        <v>82</v>
      </c>
      <c r="AR122" s="74"/>
      <c r="AS122" s="78">
        <f>ROUND(SUM(AS123:AS124),2)</f>
        <v>0</v>
      </c>
      <c r="AT122" s="79">
        <f t="shared" si="1"/>
        <v>0</v>
      </c>
      <c r="AU122" s="80">
        <f>ROUND(SUM(AU123:AU124),5)</f>
        <v>0</v>
      </c>
      <c r="AV122" s="79">
        <f>ROUND(AZ122*L29,2)</f>
        <v>0</v>
      </c>
      <c r="AW122" s="79">
        <f>ROUND(BA122*L30,2)</f>
        <v>0</v>
      </c>
      <c r="AX122" s="79">
        <f>ROUND(BB122*L29,2)</f>
        <v>0</v>
      </c>
      <c r="AY122" s="79">
        <f>ROUND(BC122*L30,2)</f>
        <v>0</v>
      </c>
      <c r="AZ122" s="79">
        <f>ROUND(SUM(AZ123:AZ124),2)</f>
        <v>0</v>
      </c>
      <c r="BA122" s="79">
        <f>ROUND(SUM(BA123:BA124),2)</f>
        <v>0</v>
      </c>
      <c r="BB122" s="79">
        <f>ROUND(SUM(BB123:BB124),2)</f>
        <v>0</v>
      </c>
      <c r="BC122" s="79">
        <f>ROUND(SUM(BC123:BC124),2)</f>
        <v>0</v>
      </c>
      <c r="BD122" s="81">
        <f>ROUND(SUM(BD123:BD124),2)</f>
        <v>0</v>
      </c>
      <c r="BS122" s="82" t="s">
        <v>76</v>
      </c>
      <c r="BT122" s="82" t="s">
        <v>83</v>
      </c>
      <c r="BU122" s="82" t="s">
        <v>78</v>
      </c>
      <c r="BV122" s="82" t="s">
        <v>79</v>
      </c>
      <c r="BW122" s="82" t="s">
        <v>157</v>
      </c>
      <c r="BX122" s="82" t="s">
        <v>4</v>
      </c>
      <c r="CL122" s="82" t="s">
        <v>1</v>
      </c>
      <c r="CM122" s="82" t="s">
        <v>85</v>
      </c>
    </row>
    <row r="123" spans="1:91" s="3" customFormat="1" ht="16.5" customHeight="1">
      <c r="A123" s="83" t="s">
        <v>86</v>
      </c>
      <c r="B123" s="48"/>
      <c r="C123" s="9"/>
      <c r="D123" s="9"/>
      <c r="E123" s="271" t="s">
        <v>87</v>
      </c>
      <c r="F123" s="271"/>
      <c r="G123" s="271"/>
      <c r="H123" s="271"/>
      <c r="I123" s="271"/>
      <c r="J123" s="9"/>
      <c r="K123" s="271" t="s">
        <v>158</v>
      </c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71"/>
      <c r="AE123" s="271"/>
      <c r="AF123" s="271"/>
      <c r="AG123" s="267">
        <f>'a - Dětské hřiště'!J32</f>
        <v>0</v>
      </c>
      <c r="AH123" s="268"/>
      <c r="AI123" s="268"/>
      <c r="AJ123" s="268"/>
      <c r="AK123" s="268"/>
      <c r="AL123" s="268"/>
      <c r="AM123" s="268"/>
      <c r="AN123" s="267">
        <f t="shared" si="0"/>
        <v>0</v>
      </c>
      <c r="AO123" s="268"/>
      <c r="AP123" s="268"/>
      <c r="AQ123" s="84" t="s">
        <v>89</v>
      </c>
      <c r="AR123" s="48"/>
      <c r="AS123" s="85">
        <v>0</v>
      </c>
      <c r="AT123" s="86">
        <f t="shared" si="1"/>
        <v>0</v>
      </c>
      <c r="AU123" s="87">
        <f>'a - Dětské hřiště'!P122</f>
        <v>0</v>
      </c>
      <c r="AV123" s="86">
        <f>'a - Dětské hřiště'!J35</f>
        <v>0</v>
      </c>
      <c r="AW123" s="86">
        <f>'a - Dětské hřiště'!J36</f>
        <v>0</v>
      </c>
      <c r="AX123" s="86">
        <f>'a - Dětské hřiště'!J37</f>
        <v>0</v>
      </c>
      <c r="AY123" s="86">
        <f>'a - Dětské hřiště'!J38</f>
        <v>0</v>
      </c>
      <c r="AZ123" s="86">
        <f>'a - Dětské hřiště'!F35</f>
        <v>0</v>
      </c>
      <c r="BA123" s="86">
        <f>'a - Dětské hřiště'!F36</f>
        <v>0</v>
      </c>
      <c r="BB123" s="86">
        <f>'a - Dětské hřiště'!F37</f>
        <v>0</v>
      </c>
      <c r="BC123" s="86">
        <f>'a - Dětské hřiště'!F38</f>
        <v>0</v>
      </c>
      <c r="BD123" s="88">
        <f>'a - Dětské hřiště'!F39</f>
        <v>0</v>
      </c>
      <c r="BT123" s="25" t="s">
        <v>85</v>
      </c>
      <c r="BV123" s="25" t="s">
        <v>79</v>
      </c>
      <c r="BW123" s="25" t="s">
        <v>159</v>
      </c>
      <c r="BX123" s="25" t="s">
        <v>157</v>
      </c>
      <c r="CL123" s="25" t="s">
        <v>1</v>
      </c>
    </row>
    <row r="124" spans="1:91" s="3" customFormat="1" ht="16.5" customHeight="1">
      <c r="A124" s="83" t="s">
        <v>86</v>
      </c>
      <c r="B124" s="48"/>
      <c r="C124" s="9"/>
      <c r="D124" s="9"/>
      <c r="E124" s="271" t="s">
        <v>91</v>
      </c>
      <c r="F124" s="271"/>
      <c r="G124" s="271"/>
      <c r="H124" s="271"/>
      <c r="I124" s="271"/>
      <c r="J124" s="9"/>
      <c r="K124" s="271" t="s">
        <v>160</v>
      </c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  <c r="AA124" s="271"/>
      <c r="AB124" s="271"/>
      <c r="AC124" s="271"/>
      <c r="AD124" s="271"/>
      <c r="AE124" s="271"/>
      <c r="AF124" s="271"/>
      <c r="AG124" s="267">
        <f>'b - Sadové úpravy'!J32</f>
        <v>0</v>
      </c>
      <c r="AH124" s="268"/>
      <c r="AI124" s="268"/>
      <c r="AJ124" s="268"/>
      <c r="AK124" s="268"/>
      <c r="AL124" s="268"/>
      <c r="AM124" s="268"/>
      <c r="AN124" s="267">
        <f t="shared" si="0"/>
        <v>0</v>
      </c>
      <c r="AO124" s="268"/>
      <c r="AP124" s="268"/>
      <c r="AQ124" s="84" t="s">
        <v>89</v>
      </c>
      <c r="AR124" s="48"/>
      <c r="AS124" s="85">
        <v>0</v>
      </c>
      <c r="AT124" s="86">
        <f t="shared" si="1"/>
        <v>0</v>
      </c>
      <c r="AU124" s="87">
        <f>'b - Sadové úpravy'!P123</f>
        <v>0</v>
      </c>
      <c r="AV124" s="86">
        <f>'b - Sadové úpravy'!J35</f>
        <v>0</v>
      </c>
      <c r="AW124" s="86">
        <f>'b - Sadové úpravy'!J36</f>
        <v>0</v>
      </c>
      <c r="AX124" s="86">
        <f>'b - Sadové úpravy'!J37</f>
        <v>0</v>
      </c>
      <c r="AY124" s="86">
        <f>'b - Sadové úpravy'!J38</f>
        <v>0</v>
      </c>
      <c r="AZ124" s="86">
        <f>'b - Sadové úpravy'!F35</f>
        <v>0</v>
      </c>
      <c r="BA124" s="86">
        <f>'b - Sadové úpravy'!F36</f>
        <v>0</v>
      </c>
      <c r="BB124" s="86">
        <f>'b - Sadové úpravy'!F37</f>
        <v>0</v>
      </c>
      <c r="BC124" s="86">
        <f>'b - Sadové úpravy'!F38</f>
        <v>0</v>
      </c>
      <c r="BD124" s="88">
        <f>'b - Sadové úpravy'!F39</f>
        <v>0</v>
      </c>
      <c r="BT124" s="25" t="s">
        <v>85</v>
      </c>
      <c r="BV124" s="25" t="s">
        <v>79</v>
      </c>
      <c r="BW124" s="25" t="s">
        <v>161</v>
      </c>
      <c r="BX124" s="25" t="s">
        <v>157</v>
      </c>
      <c r="CL124" s="25" t="s">
        <v>1</v>
      </c>
    </row>
    <row r="125" spans="1:91" s="6" customFormat="1" ht="16.5" customHeight="1">
      <c r="B125" s="74"/>
      <c r="C125" s="75"/>
      <c r="D125" s="272" t="s">
        <v>162</v>
      </c>
      <c r="E125" s="272"/>
      <c r="F125" s="272"/>
      <c r="G125" s="272"/>
      <c r="H125" s="272"/>
      <c r="I125" s="76"/>
      <c r="J125" s="272" t="s">
        <v>4614</v>
      </c>
      <c r="K125" s="272"/>
      <c r="L125" s="272"/>
      <c r="M125" s="272"/>
      <c r="N125" s="272"/>
      <c r="O125" s="272"/>
      <c r="P125" s="272"/>
      <c r="Q125" s="272"/>
      <c r="R125" s="272"/>
      <c r="S125" s="272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3">
        <f>ROUND(SUM(AG126:AG127),2)</f>
        <v>0</v>
      </c>
      <c r="AH125" s="270"/>
      <c r="AI125" s="270"/>
      <c r="AJ125" s="270"/>
      <c r="AK125" s="270"/>
      <c r="AL125" s="270"/>
      <c r="AM125" s="270"/>
      <c r="AN125" s="269">
        <f t="shared" si="0"/>
        <v>0</v>
      </c>
      <c r="AO125" s="270"/>
      <c r="AP125" s="270"/>
      <c r="AQ125" s="77" t="s">
        <v>82</v>
      </c>
      <c r="AR125" s="74"/>
      <c r="AS125" s="78">
        <f>ROUND(SUM(AS126:AS127),2)</f>
        <v>0</v>
      </c>
      <c r="AT125" s="79">
        <f t="shared" si="1"/>
        <v>0</v>
      </c>
      <c r="AU125" s="80">
        <f>ROUND(SUM(AU126:AU127),5)</f>
        <v>0</v>
      </c>
      <c r="AV125" s="79">
        <f>ROUND(AZ125*L29,2)</f>
        <v>0</v>
      </c>
      <c r="AW125" s="79">
        <f>ROUND(BA125*L30,2)</f>
        <v>0</v>
      </c>
      <c r="AX125" s="79">
        <f>ROUND(BB125*L29,2)</f>
        <v>0</v>
      </c>
      <c r="AY125" s="79">
        <f>ROUND(BC125*L30,2)</f>
        <v>0</v>
      </c>
      <c r="AZ125" s="79">
        <f>ROUND(SUM(AZ126:AZ127),2)</f>
        <v>0</v>
      </c>
      <c r="BA125" s="79">
        <f>ROUND(SUM(BA126:BA127),2)</f>
        <v>0</v>
      </c>
      <c r="BB125" s="79">
        <f>ROUND(SUM(BB126:BB127),2)</f>
        <v>0</v>
      </c>
      <c r="BC125" s="79">
        <f>ROUND(SUM(BC126:BC127),2)</f>
        <v>0</v>
      </c>
      <c r="BD125" s="81">
        <f>ROUND(SUM(BD126:BD127),2)</f>
        <v>0</v>
      </c>
      <c r="BS125" s="82" t="s">
        <v>76</v>
      </c>
      <c r="BT125" s="82" t="s">
        <v>83</v>
      </c>
      <c r="BU125" s="82" t="s">
        <v>78</v>
      </c>
      <c r="BV125" s="82" t="s">
        <v>79</v>
      </c>
      <c r="BW125" s="82" t="s">
        <v>163</v>
      </c>
      <c r="BX125" s="82" t="s">
        <v>4</v>
      </c>
      <c r="CL125" s="82" t="s">
        <v>1</v>
      </c>
      <c r="CM125" s="82" t="s">
        <v>85</v>
      </c>
    </row>
    <row r="126" spans="1:91" s="3" customFormat="1" ht="16.5" customHeight="1">
      <c r="A126" s="83" t="s">
        <v>86</v>
      </c>
      <c r="B126" s="48"/>
      <c r="C126" s="9"/>
      <c r="D126" s="9"/>
      <c r="E126" s="271" t="s">
        <v>87</v>
      </c>
      <c r="F126" s="271"/>
      <c r="G126" s="271"/>
      <c r="H126" s="271"/>
      <c r="I126" s="271"/>
      <c r="J126" s="9"/>
      <c r="K126" s="271" t="s">
        <v>164</v>
      </c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  <c r="AA126" s="271"/>
      <c r="AB126" s="271"/>
      <c r="AC126" s="271"/>
      <c r="AD126" s="271"/>
      <c r="AE126" s="271"/>
      <c r="AF126" s="271"/>
      <c r="AG126" s="267">
        <f>'a - Oplocení'!J32</f>
        <v>0</v>
      </c>
      <c r="AH126" s="268"/>
      <c r="AI126" s="268"/>
      <c r="AJ126" s="268"/>
      <c r="AK126" s="268"/>
      <c r="AL126" s="268"/>
      <c r="AM126" s="268"/>
      <c r="AN126" s="267">
        <f t="shared" si="0"/>
        <v>0</v>
      </c>
      <c r="AO126" s="268"/>
      <c r="AP126" s="268"/>
      <c r="AQ126" s="84" t="s">
        <v>89</v>
      </c>
      <c r="AR126" s="48"/>
      <c r="AS126" s="85">
        <v>0</v>
      </c>
      <c r="AT126" s="86">
        <f t="shared" si="1"/>
        <v>0</v>
      </c>
      <c r="AU126" s="87">
        <f>'a - Oplocení'!P122</f>
        <v>0</v>
      </c>
      <c r="AV126" s="86">
        <f>'a - Oplocení'!J35</f>
        <v>0</v>
      </c>
      <c r="AW126" s="86">
        <f>'a - Oplocení'!J36</f>
        <v>0</v>
      </c>
      <c r="AX126" s="86">
        <f>'a - Oplocení'!J37</f>
        <v>0</v>
      </c>
      <c r="AY126" s="86">
        <f>'a - Oplocení'!J38</f>
        <v>0</v>
      </c>
      <c r="AZ126" s="86">
        <f>'a - Oplocení'!F35</f>
        <v>0</v>
      </c>
      <c r="BA126" s="86">
        <f>'a - Oplocení'!F36</f>
        <v>0</v>
      </c>
      <c r="BB126" s="86">
        <f>'a - Oplocení'!F37</f>
        <v>0</v>
      </c>
      <c r="BC126" s="86">
        <f>'a - Oplocení'!F38</f>
        <v>0</v>
      </c>
      <c r="BD126" s="88">
        <f>'a - Oplocení'!F39</f>
        <v>0</v>
      </c>
      <c r="BT126" s="25" t="s">
        <v>85</v>
      </c>
      <c r="BV126" s="25" t="s">
        <v>79</v>
      </c>
      <c r="BW126" s="25" t="s">
        <v>165</v>
      </c>
      <c r="BX126" s="25" t="s">
        <v>163</v>
      </c>
      <c r="CL126" s="25" t="s">
        <v>1</v>
      </c>
    </row>
    <row r="127" spans="1:91" s="3" customFormat="1" ht="16.5" customHeight="1">
      <c r="A127" s="83" t="s">
        <v>86</v>
      </c>
      <c r="B127" s="48"/>
      <c r="C127" s="9"/>
      <c r="D127" s="9"/>
      <c r="E127" s="271" t="s">
        <v>91</v>
      </c>
      <c r="F127" s="271"/>
      <c r="G127" s="271"/>
      <c r="H127" s="271"/>
      <c r="I127" s="271"/>
      <c r="J127" s="9"/>
      <c r="K127" s="271" t="s">
        <v>4613</v>
      </c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  <c r="AA127" s="271"/>
      <c r="AB127" s="271"/>
      <c r="AC127" s="271"/>
      <c r="AD127" s="271"/>
      <c r="AE127" s="271"/>
      <c r="AF127" s="271"/>
      <c r="AG127" s="267">
        <f>'b - Zahradní sklad'!J32</f>
        <v>0</v>
      </c>
      <c r="AH127" s="268"/>
      <c r="AI127" s="268"/>
      <c r="AJ127" s="268"/>
      <c r="AK127" s="268"/>
      <c r="AL127" s="268"/>
      <c r="AM127" s="268"/>
      <c r="AN127" s="267">
        <f t="shared" si="0"/>
        <v>0</v>
      </c>
      <c r="AO127" s="268"/>
      <c r="AP127" s="268"/>
      <c r="AQ127" s="84" t="s">
        <v>89</v>
      </c>
      <c r="AR127" s="48"/>
      <c r="AS127" s="85">
        <v>0</v>
      </c>
      <c r="AT127" s="86">
        <f t="shared" si="1"/>
        <v>0</v>
      </c>
      <c r="AU127" s="87">
        <f>'b - Zahradní sklad'!P122</f>
        <v>0</v>
      </c>
      <c r="AV127" s="86">
        <f>'b - Zahradní sklad'!J35</f>
        <v>0</v>
      </c>
      <c r="AW127" s="86">
        <f>'b - Zahradní sklad'!J36</f>
        <v>0</v>
      </c>
      <c r="AX127" s="86">
        <f>'b - Zahradní sklad'!J37</f>
        <v>0</v>
      </c>
      <c r="AY127" s="86">
        <f>'b - Zahradní sklad'!J38</f>
        <v>0</v>
      </c>
      <c r="AZ127" s="86">
        <f>'b - Zahradní sklad'!F35</f>
        <v>0</v>
      </c>
      <c r="BA127" s="86">
        <f>'b - Zahradní sklad'!F36</f>
        <v>0</v>
      </c>
      <c r="BB127" s="86">
        <f>'b - Zahradní sklad'!F37</f>
        <v>0</v>
      </c>
      <c r="BC127" s="86">
        <f>'b - Zahradní sklad'!F38</f>
        <v>0</v>
      </c>
      <c r="BD127" s="88">
        <f>'b - Zahradní sklad'!F39</f>
        <v>0</v>
      </c>
      <c r="BT127" s="25" t="s">
        <v>85</v>
      </c>
      <c r="BV127" s="25" t="s">
        <v>79</v>
      </c>
      <c r="BW127" s="25" t="s">
        <v>166</v>
      </c>
      <c r="BX127" s="25" t="s">
        <v>163</v>
      </c>
      <c r="CL127" s="25" t="s">
        <v>1</v>
      </c>
    </row>
    <row r="128" spans="1:91" s="6" customFormat="1" ht="16.5" customHeight="1">
      <c r="B128" s="74"/>
      <c r="C128" s="75"/>
      <c r="D128" s="272" t="s">
        <v>167</v>
      </c>
      <c r="E128" s="272"/>
      <c r="F128" s="272"/>
      <c r="G128" s="272"/>
      <c r="H128" s="272"/>
      <c r="I128" s="76"/>
      <c r="J128" s="272" t="s">
        <v>168</v>
      </c>
      <c r="K128" s="272"/>
      <c r="L128" s="272"/>
      <c r="M128" s="272"/>
      <c r="N128" s="272"/>
      <c r="O128" s="272"/>
      <c r="P128" s="272"/>
      <c r="Q128" s="272"/>
      <c r="R128" s="272"/>
      <c r="S128" s="272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3">
        <f>ROUND(SUM(AG129:AG130),2)</f>
        <v>0</v>
      </c>
      <c r="AH128" s="270"/>
      <c r="AI128" s="270"/>
      <c r="AJ128" s="270"/>
      <c r="AK128" s="270"/>
      <c r="AL128" s="270"/>
      <c r="AM128" s="270"/>
      <c r="AN128" s="269">
        <f t="shared" si="0"/>
        <v>0</v>
      </c>
      <c r="AO128" s="270"/>
      <c r="AP128" s="270"/>
      <c r="AQ128" s="77" t="s">
        <v>82</v>
      </c>
      <c r="AR128" s="74"/>
      <c r="AS128" s="78">
        <f>ROUND(SUM(AS129:AS130),2)</f>
        <v>0</v>
      </c>
      <c r="AT128" s="79">
        <f t="shared" si="1"/>
        <v>0</v>
      </c>
      <c r="AU128" s="80">
        <f>ROUND(SUM(AU129:AU130),5)</f>
        <v>0</v>
      </c>
      <c r="AV128" s="79">
        <f>ROUND(AZ128*L29,2)</f>
        <v>0</v>
      </c>
      <c r="AW128" s="79">
        <f>ROUND(BA128*L30,2)</f>
        <v>0</v>
      </c>
      <c r="AX128" s="79">
        <f>ROUND(BB128*L29,2)</f>
        <v>0</v>
      </c>
      <c r="AY128" s="79">
        <f>ROUND(BC128*L30,2)</f>
        <v>0</v>
      </c>
      <c r="AZ128" s="79">
        <f>ROUND(SUM(AZ129:AZ130),2)</f>
        <v>0</v>
      </c>
      <c r="BA128" s="79">
        <f>ROUND(SUM(BA129:BA130),2)</f>
        <v>0</v>
      </c>
      <c r="BB128" s="79">
        <f>ROUND(SUM(BB129:BB130),2)</f>
        <v>0</v>
      </c>
      <c r="BC128" s="79">
        <f>ROUND(SUM(BC129:BC130),2)</f>
        <v>0</v>
      </c>
      <c r="BD128" s="81">
        <f>ROUND(SUM(BD129:BD130),2)</f>
        <v>0</v>
      </c>
      <c r="BS128" s="82" t="s">
        <v>76</v>
      </c>
      <c r="BT128" s="82" t="s">
        <v>83</v>
      </c>
      <c r="BU128" s="82" t="s">
        <v>78</v>
      </c>
      <c r="BV128" s="82" t="s">
        <v>79</v>
      </c>
      <c r="BW128" s="82" t="s">
        <v>169</v>
      </c>
      <c r="BX128" s="82" t="s">
        <v>4</v>
      </c>
      <c r="CL128" s="82" t="s">
        <v>1</v>
      </c>
      <c r="CM128" s="82" t="s">
        <v>85</v>
      </c>
    </row>
    <row r="129" spans="1:91" s="3" customFormat="1" ht="16.5" customHeight="1">
      <c r="A129" s="83" t="s">
        <v>86</v>
      </c>
      <c r="B129" s="48"/>
      <c r="C129" s="9"/>
      <c r="D129" s="9"/>
      <c r="E129" s="271" t="s">
        <v>87</v>
      </c>
      <c r="F129" s="271"/>
      <c r="G129" s="271"/>
      <c r="H129" s="271"/>
      <c r="I129" s="271"/>
      <c r="J129" s="9"/>
      <c r="K129" s="271" t="s">
        <v>170</v>
      </c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  <c r="AA129" s="271"/>
      <c r="AB129" s="271"/>
      <c r="AC129" s="271"/>
      <c r="AD129" s="271"/>
      <c r="AE129" s="271"/>
      <c r="AF129" s="271"/>
      <c r="AG129" s="267">
        <f>'a - Odstranění VO'!J32</f>
        <v>0</v>
      </c>
      <c r="AH129" s="268"/>
      <c r="AI129" s="268"/>
      <c r="AJ129" s="268"/>
      <c r="AK129" s="268"/>
      <c r="AL129" s="268"/>
      <c r="AM129" s="268"/>
      <c r="AN129" s="267">
        <f t="shared" si="0"/>
        <v>0</v>
      </c>
      <c r="AO129" s="268"/>
      <c r="AP129" s="268"/>
      <c r="AQ129" s="84" t="s">
        <v>89</v>
      </c>
      <c r="AR129" s="48"/>
      <c r="AS129" s="85">
        <v>0</v>
      </c>
      <c r="AT129" s="86">
        <f t="shared" si="1"/>
        <v>0</v>
      </c>
      <c r="AU129" s="87">
        <f>'a - Odstranění VO'!P122</f>
        <v>0</v>
      </c>
      <c r="AV129" s="86">
        <f>'a - Odstranění VO'!J35</f>
        <v>0</v>
      </c>
      <c r="AW129" s="86">
        <f>'a - Odstranění VO'!J36</f>
        <v>0</v>
      </c>
      <c r="AX129" s="86">
        <f>'a - Odstranění VO'!J37</f>
        <v>0</v>
      </c>
      <c r="AY129" s="86">
        <f>'a - Odstranění VO'!J38</f>
        <v>0</v>
      </c>
      <c r="AZ129" s="86">
        <f>'a - Odstranění VO'!F35</f>
        <v>0</v>
      </c>
      <c r="BA129" s="86">
        <f>'a - Odstranění VO'!F36</f>
        <v>0</v>
      </c>
      <c r="BB129" s="86">
        <f>'a - Odstranění VO'!F37</f>
        <v>0</v>
      </c>
      <c r="BC129" s="86">
        <f>'a - Odstranění VO'!F38</f>
        <v>0</v>
      </c>
      <c r="BD129" s="88">
        <f>'a - Odstranění VO'!F39</f>
        <v>0</v>
      </c>
      <c r="BT129" s="25" t="s">
        <v>85</v>
      </c>
      <c r="BV129" s="25" t="s">
        <v>79</v>
      </c>
      <c r="BW129" s="25" t="s">
        <v>171</v>
      </c>
      <c r="BX129" s="25" t="s">
        <v>169</v>
      </c>
      <c r="CL129" s="25" t="s">
        <v>1</v>
      </c>
    </row>
    <row r="130" spans="1:91" s="3" customFormat="1" ht="16.5" customHeight="1">
      <c r="A130" s="83" t="s">
        <v>86</v>
      </c>
      <c r="B130" s="48"/>
      <c r="C130" s="9"/>
      <c r="D130" s="9"/>
      <c r="E130" s="271" t="s">
        <v>91</v>
      </c>
      <c r="F130" s="271"/>
      <c r="G130" s="271"/>
      <c r="H130" s="271"/>
      <c r="I130" s="271"/>
      <c r="J130" s="9"/>
      <c r="K130" s="271" t="s">
        <v>172</v>
      </c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  <c r="AA130" s="271"/>
      <c r="AB130" s="271"/>
      <c r="AC130" s="271"/>
      <c r="AD130" s="271"/>
      <c r="AE130" s="271"/>
      <c r="AF130" s="271"/>
      <c r="AG130" s="267">
        <f>'b - Rozvod VO'!J32</f>
        <v>0</v>
      </c>
      <c r="AH130" s="268"/>
      <c r="AI130" s="268"/>
      <c r="AJ130" s="268"/>
      <c r="AK130" s="268"/>
      <c r="AL130" s="268"/>
      <c r="AM130" s="268"/>
      <c r="AN130" s="267">
        <f t="shared" si="0"/>
        <v>0</v>
      </c>
      <c r="AO130" s="268"/>
      <c r="AP130" s="268"/>
      <c r="AQ130" s="84" t="s">
        <v>89</v>
      </c>
      <c r="AR130" s="48"/>
      <c r="AS130" s="85">
        <v>0</v>
      </c>
      <c r="AT130" s="86">
        <f t="shared" si="1"/>
        <v>0</v>
      </c>
      <c r="AU130" s="87">
        <f>'b - Rozvod VO'!P122</f>
        <v>0</v>
      </c>
      <c r="AV130" s="86">
        <f>'b - Rozvod VO'!J35</f>
        <v>0</v>
      </c>
      <c r="AW130" s="86">
        <f>'b - Rozvod VO'!J36</f>
        <v>0</v>
      </c>
      <c r="AX130" s="86">
        <f>'b - Rozvod VO'!J37</f>
        <v>0</v>
      </c>
      <c r="AY130" s="86">
        <f>'b - Rozvod VO'!J38</f>
        <v>0</v>
      </c>
      <c r="AZ130" s="86">
        <f>'b - Rozvod VO'!F35</f>
        <v>0</v>
      </c>
      <c r="BA130" s="86">
        <f>'b - Rozvod VO'!F36</f>
        <v>0</v>
      </c>
      <c r="BB130" s="86">
        <f>'b - Rozvod VO'!F37</f>
        <v>0</v>
      </c>
      <c r="BC130" s="86">
        <f>'b - Rozvod VO'!F38</f>
        <v>0</v>
      </c>
      <c r="BD130" s="88">
        <f>'b - Rozvod VO'!F39</f>
        <v>0</v>
      </c>
      <c r="BT130" s="25" t="s">
        <v>85</v>
      </c>
      <c r="BV130" s="25" t="s">
        <v>79</v>
      </c>
      <c r="BW130" s="25" t="s">
        <v>173</v>
      </c>
      <c r="BX130" s="25" t="s">
        <v>169</v>
      </c>
      <c r="CL130" s="25" t="s">
        <v>1</v>
      </c>
    </row>
    <row r="131" spans="1:91" s="6" customFormat="1" ht="16.5" customHeight="1">
      <c r="B131" s="74"/>
      <c r="C131" s="75"/>
      <c r="D131" s="272" t="s">
        <v>174</v>
      </c>
      <c r="E131" s="272"/>
      <c r="F131" s="272"/>
      <c r="G131" s="272"/>
      <c r="H131" s="272"/>
      <c r="I131" s="76"/>
      <c r="J131" s="272" t="s">
        <v>175</v>
      </c>
      <c r="K131" s="272"/>
      <c r="L131" s="272"/>
      <c r="M131" s="272"/>
      <c r="N131" s="272"/>
      <c r="O131" s="272"/>
      <c r="P131" s="272"/>
      <c r="Q131" s="272"/>
      <c r="R131" s="272"/>
      <c r="S131" s="272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3">
        <f>ROUND(AG132,2)</f>
        <v>0</v>
      </c>
      <c r="AH131" s="270"/>
      <c r="AI131" s="270"/>
      <c r="AJ131" s="270"/>
      <c r="AK131" s="270"/>
      <c r="AL131" s="270"/>
      <c r="AM131" s="270"/>
      <c r="AN131" s="269">
        <f t="shared" si="0"/>
        <v>0</v>
      </c>
      <c r="AO131" s="270"/>
      <c r="AP131" s="270"/>
      <c r="AQ131" s="77" t="s">
        <v>82</v>
      </c>
      <c r="AR131" s="74"/>
      <c r="AS131" s="78">
        <f>ROUND(AS132,2)</f>
        <v>0</v>
      </c>
      <c r="AT131" s="79">
        <f t="shared" si="1"/>
        <v>0</v>
      </c>
      <c r="AU131" s="80">
        <f>ROUND(AU132,5)</f>
        <v>0</v>
      </c>
      <c r="AV131" s="79">
        <f>ROUND(AZ131*L29,2)</f>
        <v>0</v>
      </c>
      <c r="AW131" s="79">
        <f>ROUND(BA131*L30,2)</f>
        <v>0</v>
      </c>
      <c r="AX131" s="79">
        <f>ROUND(BB131*L29,2)</f>
        <v>0</v>
      </c>
      <c r="AY131" s="79">
        <f>ROUND(BC131*L30,2)</f>
        <v>0</v>
      </c>
      <c r="AZ131" s="79">
        <f>ROUND(AZ132,2)</f>
        <v>0</v>
      </c>
      <c r="BA131" s="79">
        <f>ROUND(BA132,2)</f>
        <v>0</v>
      </c>
      <c r="BB131" s="79">
        <f>ROUND(BB132,2)</f>
        <v>0</v>
      </c>
      <c r="BC131" s="79">
        <f>ROUND(BC132,2)</f>
        <v>0</v>
      </c>
      <c r="BD131" s="81">
        <f>ROUND(BD132,2)</f>
        <v>0</v>
      </c>
      <c r="BS131" s="82" t="s">
        <v>76</v>
      </c>
      <c r="BT131" s="82" t="s">
        <v>83</v>
      </c>
      <c r="BU131" s="82" t="s">
        <v>78</v>
      </c>
      <c r="BV131" s="82" t="s">
        <v>79</v>
      </c>
      <c r="BW131" s="82" t="s">
        <v>176</v>
      </c>
      <c r="BX131" s="82" t="s">
        <v>4</v>
      </c>
      <c r="CL131" s="82" t="s">
        <v>1</v>
      </c>
      <c r="CM131" s="82" t="s">
        <v>85</v>
      </c>
    </row>
    <row r="132" spans="1:91" s="3" customFormat="1" ht="16.5" customHeight="1">
      <c r="A132" s="83" t="s">
        <v>86</v>
      </c>
      <c r="B132" s="48"/>
      <c r="C132" s="9"/>
      <c r="D132" s="9"/>
      <c r="E132" s="271" t="s">
        <v>87</v>
      </c>
      <c r="F132" s="271"/>
      <c r="G132" s="271"/>
      <c r="H132" s="271"/>
      <c r="I132" s="271"/>
      <c r="J132" s="9"/>
      <c r="K132" s="271" t="s">
        <v>175</v>
      </c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  <c r="AA132" s="271"/>
      <c r="AB132" s="271"/>
      <c r="AC132" s="271"/>
      <c r="AD132" s="271"/>
      <c r="AE132" s="271"/>
      <c r="AF132" s="271"/>
      <c r="AG132" s="267">
        <f>'a - VRN'!J32</f>
        <v>0</v>
      </c>
      <c r="AH132" s="268"/>
      <c r="AI132" s="268"/>
      <c r="AJ132" s="268"/>
      <c r="AK132" s="268"/>
      <c r="AL132" s="268"/>
      <c r="AM132" s="268"/>
      <c r="AN132" s="267">
        <f t="shared" si="0"/>
        <v>0</v>
      </c>
      <c r="AO132" s="268"/>
      <c r="AP132" s="268"/>
      <c r="AQ132" s="84" t="s">
        <v>89</v>
      </c>
      <c r="AR132" s="48"/>
      <c r="AS132" s="89">
        <v>0</v>
      </c>
      <c r="AT132" s="90">
        <f t="shared" si="1"/>
        <v>0</v>
      </c>
      <c r="AU132" s="91">
        <f>'a - VRN'!P127</f>
        <v>0</v>
      </c>
      <c r="AV132" s="90">
        <f>'a - VRN'!J35</f>
        <v>0</v>
      </c>
      <c r="AW132" s="90">
        <f>'a - VRN'!J36</f>
        <v>0</v>
      </c>
      <c r="AX132" s="90">
        <f>'a - VRN'!J37</f>
        <v>0</v>
      </c>
      <c r="AY132" s="90">
        <f>'a - VRN'!J38</f>
        <v>0</v>
      </c>
      <c r="AZ132" s="90">
        <f>'a - VRN'!F35</f>
        <v>0</v>
      </c>
      <c r="BA132" s="90">
        <f>'a - VRN'!F36</f>
        <v>0</v>
      </c>
      <c r="BB132" s="90">
        <f>'a - VRN'!F37</f>
        <v>0</v>
      </c>
      <c r="BC132" s="90">
        <f>'a - VRN'!F38</f>
        <v>0</v>
      </c>
      <c r="BD132" s="92">
        <f>'a - VRN'!F39</f>
        <v>0</v>
      </c>
      <c r="BT132" s="25" t="s">
        <v>85</v>
      </c>
      <c r="BV132" s="25" t="s">
        <v>79</v>
      </c>
      <c r="BW132" s="25" t="s">
        <v>177</v>
      </c>
      <c r="BX132" s="25" t="s">
        <v>176</v>
      </c>
      <c r="CL132" s="25" t="s">
        <v>1</v>
      </c>
    </row>
    <row r="133" spans="1:91" s="1" customFormat="1" ht="30" customHeight="1">
      <c r="B133" s="32"/>
      <c r="AR133" s="32"/>
    </row>
    <row r="134" spans="1:91" s="1" customFormat="1" ht="6.95" customHeight="1">
      <c r="B134" s="44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32"/>
    </row>
  </sheetData>
  <mergeCells count="190">
    <mergeCell ref="E119:I119"/>
    <mergeCell ref="D120:H120"/>
    <mergeCell ref="E121:I121"/>
    <mergeCell ref="D122:H122"/>
    <mergeCell ref="E123:I123"/>
    <mergeCell ref="E124:I124"/>
    <mergeCell ref="AN113:AP113"/>
    <mergeCell ref="AN114:AP114"/>
    <mergeCell ref="AN115:AP115"/>
    <mergeCell ref="AN116:AP116"/>
    <mergeCell ref="AN117:AP117"/>
    <mergeCell ref="AN118:AP118"/>
    <mergeCell ref="AN119:AP119"/>
    <mergeCell ref="AN120:AP120"/>
    <mergeCell ref="AN121:AP121"/>
    <mergeCell ref="AN122:AP122"/>
    <mergeCell ref="AN123:AP123"/>
    <mergeCell ref="AN124:AP124"/>
    <mergeCell ref="AG113:AM113"/>
    <mergeCell ref="AG114:AM114"/>
    <mergeCell ref="AG115:AM115"/>
    <mergeCell ref="AG116:AM116"/>
    <mergeCell ref="AG117:AM117"/>
    <mergeCell ref="AG119:AM119"/>
    <mergeCell ref="E110:I110"/>
    <mergeCell ref="D111:H111"/>
    <mergeCell ref="E112:I112"/>
    <mergeCell ref="D113:H113"/>
    <mergeCell ref="E114:I114"/>
    <mergeCell ref="E115:I115"/>
    <mergeCell ref="D116:H116"/>
    <mergeCell ref="E117:I117"/>
    <mergeCell ref="D118:H118"/>
    <mergeCell ref="AN110:AP110"/>
    <mergeCell ref="AN111:AP111"/>
    <mergeCell ref="AN112:AP112"/>
    <mergeCell ref="AG103:AM103"/>
    <mergeCell ref="AG104:AM104"/>
    <mergeCell ref="AG105:AM105"/>
    <mergeCell ref="AG106:AM106"/>
    <mergeCell ref="AG107:AM107"/>
    <mergeCell ref="AG108:AM108"/>
    <mergeCell ref="AG109:AM109"/>
    <mergeCell ref="AG110:AM110"/>
    <mergeCell ref="AG111:AM111"/>
    <mergeCell ref="AG112:AM112"/>
    <mergeCell ref="E108:I108"/>
    <mergeCell ref="D109:H109"/>
    <mergeCell ref="AN98:AP98"/>
    <mergeCell ref="AN101:AP101"/>
    <mergeCell ref="AN99:AP99"/>
    <mergeCell ref="AN100:AP100"/>
    <mergeCell ref="AN102:AP102"/>
    <mergeCell ref="AN103:AP103"/>
    <mergeCell ref="AN104:AP104"/>
    <mergeCell ref="AN105:AP105"/>
    <mergeCell ref="AN106:AP106"/>
    <mergeCell ref="AN107:AP107"/>
    <mergeCell ref="AN108:AP108"/>
    <mergeCell ref="AN109:AP109"/>
    <mergeCell ref="L103:AF103"/>
    <mergeCell ref="L104:AF104"/>
    <mergeCell ref="L105:AF105"/>
    <mergeCell ref="K106:AF106"/>
    <mergeCell ref="K107:AF107"/>
    <mergeCell ref="F104:J104"/>
    <mergeCell ref="F105:J105"/>
    <mergeCell ref="E106:I106"/>
    <mergeCell ref="E107:I107"/>
    <mergeCell ref="AG99:AM99"/>
    <mergeCell ref="D95:H95"/>
    <mergeCell ref="E102:I102"/>
    <mergeCell ref="E96:I96"/>
    <mergeCell ref="E97:I97"/>
    <mergeCell ref="D98:H98"/>
    <mergeCell ref="E99:I99"/>
    <mergeCell ref="E100:I100"/>
    <mergeCell ref="E101:I101"/>
    <mergeCell ref="F103:J103"/>
    <mergeCell ref="AG100:AM100"/>
    <mergeCell ref="AG101:AM101"/>
    <mergeCell ref="AG102:AM102"/>
    <mergeCell ref="AG94:AM94"/>
    <mergeCell ref="AN94:AP94"/>
    <mergeCell ref="C92:G92"/>
    <mergeCell ref="I92:AF92"/>
    <mergeCell ref="J95:AF95"/>
    <mergeCell ref="K96:AF96"/>
    <mergeCell ref="K97:AF97"/>
    <mergeCell ref="J98:AF98"/>
    <mergeCell ref="K99:AF99"/>
    <mergeCell ref="K100:AF100"/>
    <mergeCell ref="K101:AF101"/>
    <mergeCell ref="K102:AF102"/>
    <mergeCell ref="AN92:AP92"/>
    <mergeCell ref="AG92:AM92"/>
    <mergeCell ref="AN95:AP95"/>
    <mergeCell ref="AG95:AM95"/>
    <mergeCell ref="AN96:AP96"/>
    <mergeCell ref="AG96:AM96"/>
    <mergeCell ref="AN97:AP97"/>
    <mergeCell ref="AG97:AM97"/>
    <mergeCell ref="AG98:AM98"/>
    <mergeCell ref="K108:AF108"/>
    <mergeCell ref="K124:AF124"/>
    <mergeCell ref="J125:AF125"/>
    <mergeCell ref="K126:AF126"/>
    <mergeCell ref="K127:AF127"/>
    <mergeCell ref="J128:AF128"/>
    <mergeCell ref="K129:AF129"/>
    <mergeCell ref="K130:AF130"/>
    <mergeCell ref="J131:AF131"/>
    <mergeCell ref="J118:AF118"/>
    <mergeCell ref="K119:AF119"/>
    <mergeCell ref="J120:AF120"/>
    <mergeCell ref="K121:AF121"/>
    <mergeCell ref="J122:AF122"/>
    <mergeCell ref="K123:AF123"/>
    <mergeCell ref="J109:AF109"/>
    <mergeCell ref="K110:AF110"/>
    <mergeCell ref="J111:AF111"/>
    <mergeCell ref="K112:AF112"/>
    <mergeCell ref="J113:AF113"/>
    <mergeCell ref="K114:AF114"/>
    <mergeCell ref="K115:AF115"/>
    <mergeCell ref="J116:AF116"/>
    <mergeCell ref="K117:AF117"/>
    <mergeCell ref="AG118:AM118"/>
    <mergeCell ref="AG120:AM120"/>
    <mergeCell ref="AG121:AM121"/>
    <mergeCell ref="AG122:AM122"/>
    <mergeCell ref="AG123:AM123"/>
    <mergeCell ref="AG124:AM124"/>
    <mergeCell ref="AG125:AM125"/>
    <mergeCell ref="AG126:AM126"/>
    <mergeCell ref="AN129:AP129"/>
    <mergeCell ref="AN128:AP128"/>
    <mergeCell ref="AN130:AP130"/>
    <mergeCell ref="AN131:AP131"/>
    <mergeCell ref="AN132:AP132"/>
    <mergeCell ref="E126:I126"/>
    <mergeCell ref="D125:H125"/>
    <mergeCell ref="E127:I127"/>
    <mergeCell ref="D128:H128"/>
    <mergeCell ref="E129:I129"/>
    <mergeCell ref="E130:I130"/>
    <mergeCell ref="D131:H131"/>
    <mergeCell ref="E132:I132"/>
    <mergeCell ref="AG127:AM127"/>
    <mergeCell ref="AG128:AM128"/>
    <mergeCell ref="AG129:AM129"/>
    <mergeCell ref="AG130:AM130"/>
    <mergeCell ref="AG131:AM131"/>
    <mergeCell ref="AG132:AM132"/>
    <mergeCell ref="K132:AF132"/>
    <mergeCell ref="AN125:AP125"/>
    <mergeCell ref="AN126:AP126"/>
    <mergeCell ref="AN127:AP127"/>
    <mergeCell ref="AR2:BE2"/>
    <mergeCell ref="AS89:AT91"/>
    <mergeCell ref="AM90:AP90"/>
    <mergeCell ref="L85:AO85"/>
    <mergeCell ref="AM87:AN87"/>
    <mergeCell ref="AM89:AP89"/>
    <mergeCell ref="K5:AO5"/>
    <mergeCell ref="K6:AO6"/>
    <mergeCell ref="E14:AJ14"/>
    <mergeCell ref="E23:AN23"/>
    <mergeCell ref="L28:P28"/>
    <mergeCell ref="W28:AE28"/>
    <mergeCell ref="AK28:AO28"/>
    <mergeCell ref="L29:P29"/>
    <mergeCell ref="L30:P30"/>
    <mergeCell ref="L31:P31"/>
    <mergeCell ref="L32:P32"/>
    <mergeCell ref="L33:P33"/>
    <mergeCell ref="W31:AE31"/>
    <mergeCell ref="BE5:BE34"/>
    <mergeCell ref="AK26:AO26"/>
    <mergeCell ref="W29:AE29"/>
    <mergeCell ref="AK29:AO29"/>
    <mergeCell ref="W30:AE30"/>
    <mergeCell ref="AK30:AO30"/>
    <mergeCell ref="AK31:AO31"/>
    <mergeCell ref="W32:AE32"/>
    <mergeCell ref="AK32:AO32"/>
    <mergeCell ref="W33:AE33"/>
    <mergeCell ref="AK33:AO33"/>
    <mergeCell ref="X35:AB35"/>
    <mergeCell ref="AK35:AO35"/>
  </mergeCells>
  <hyperlinks>
    <hyperlink ref="A96" location="'a - Odstranění asfaltové ...'!C2" display="/"/>
    <hyperlink ref="A97" location="'b - Kácení zeleně'!C2" display="/"/>
    <hyperlink ref="A99" location="'a - Stavební část'!C2" display="/"/>
    <hyperlink ref="A100" location="'b - ZTI'!C2" display="/"/>
    <hyperlink ref="A101" location="'c - Ústřední vytápění'!C2" display="/"/>
    <hyperlink ref="A103" location="'d1 - silnoproud'!C2" display="/"/>
    <hyperlink ref="A104" location="'d2 - uzemnění a jímací so...'!C2" display="/"/>
    <hyperlink ref="A105" location="'d3 - rozvaděče'!C2" display="/"/>
    <hyperlink ref="A106" location="'e - Elektroinstalace-slab...'!C2" display="/"/>
    <hyperlink ref="A107" location="'f - Vzduchotechnika'!C2" display="/"/>
    <hyperlink ref="A108" location="'g - Zpevněné plochy areál...'!C2" display="/"/>
    <hyperlink ref="A110" location="'a - Rekonstrukce stávajíc...'!C2" display="/"/>
    <hyperlink ref="A112" location="'a - Vodovodní přípojka vč...'!C2" display="/"/>
    <hyperlink ref="A114" location="'a - přípojka kanalizace'!C2" display="/"/>
    <hyperlink ref="A115" location="'b - dešťová kanalizace'!C2" display="/"/>
    <hyperlink ref="A117" location="'a - Přípojka plynu NTL vč...'!C2" display="/"/>
    <hyperlink ref="A119" location="'a - přípojka elektro NN'!C2" display="/"/>
    <hyperlink ref="A121" location="'a - Přípojka CETIN'!C2" display="/"/>
    <hyperlink ref="A123" location="'a - Dětské hřiště'!C2" display="/"/>
    <hyperlink ref="A124" location="'b - Sadové úpravy'!C2" display="/"/>
    <hyperlink ref="A126" location="'a - Oplocení'!C2" display="/"/>
    <hyperlink ref="A127" location="'b - Zahradní sklady'!C2" display="/"/>
    <hyperlink ref="A129" location="'a - Odstranění VO'!C2" display="/"/>
    <hyperlink ref="A130" location="'b - Rozvod VO'!C2" display="/"/>
    <hyperlink ref="A132" location="'a - VRN'!C2" display="/"/>
  </hyperlinks>
  <pageMargins left="0.39374999999999999" right="0.39374999999999999" top="0.39374999999999999" bottom="0.39374999999999999" header="0" footer="0"/>
  <pageSetup paperSize="9" fitToHeight="100" orientation="portrait" blackAndWhite="1" r:id="rId1"/>
  <headerFooter>
    <oddFooter>&amp;CStrana &amp;P z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75"/>
  <sheetViews>
    <sheetView showGridLines="0" topLeftCell="A130" workbookViewId="0">
      <selection activeCell="F139" sqref="F139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118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266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3382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ROUND(J124,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ROUND((SUM(BE124:BE174)),  2)</f>
        <v>0</v>
      </c>
      <c r="I35" s="105">
        <v>0.21</v>
      </c>
      <c r="J35" s="104">
        <f>ROUND(((SUM(BE124:BE174))*I35),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ROUND((SUM(BF124:BF174)),  2)</f>
        <v>0</v>
      </c>
      <c r="I36" s="105">
        <v>0.15</v>
      </c>
      <c r="J36" s="104">
        <f>ROUND(((SUM(BF124:BF174))*I36),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ROUND((SUM(BG124:BG174)),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ROUND((SUM(BH124:BH174)),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ROUND((SUM(BI124:BI174)),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e - Elektroinstalace-slaboproud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J124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J125</f>
        <v>0</v>
      </c>
      <c r="L99" s="123"/>
    </row>
    <row r="100" spans="2:47" s="9" customFormat="1" ht="19.899999999999999" customHeight="1">
      <c r="B100" s="128"/>
      <c r="D100" s="129" t="s">
        <v>3067</v>
      </c>
      <c r="E100" s="130"/>
      <c r="F100" s="130"/>
      <c r="G100" s="130"/>
      <c r="H100" s="130"/>
      <c r="I100" s="131"/>
      <c r="J100" s="132">
        <f>J126</f>
        <v>0</v>
      </c>
      <c r="L100" s="128"/>
    </row>
    <row r="101" spans="2:47" s="8" customFormat="1" ht="24.95" customHeight="1">
      <c r="B101" s="123"/>
      <c r="D101" s="124" t="s">
        <v>2273</v>
      </c>
      <c r="E101" s="125"/>
      <c r="F101" s="125"/>
      <c r="G101" s="125"/>
      <c r="H101" s="125"/>
      <c r="I101" s="126"/>
      <c r="J101" s="127">
        <f>J168</f>
        <v>0</v>
      </c>
      <c r="L101" s="123"/>
    </row>
    <row r="102" spans="2:47" s="8" customFormat="1" ht="24.95" customHeight="1">
      <c r="B102" s="123"/>
      <c r="D102" s="124" t="s">
        <v>3068</v>
      </c>
      <c r="E102" s="125"/>
      <c r="F102" s="125"/>
      <c r="G102" s="125"/>
      <c r="H102" s="125"/>
      <c r="I102" s="126"/>
      <c r="J102" s="127">
        <f>J171</f>
        <v>0</v>
      </c>
      <c r="L102" s="123"/>
    </row>
    <row r="103" spans="2:47" s="1" customFormat="1" ht="21.75" customHeight="1">
      <c r="B103" s="32"/>
      <c r="I103" s="96"/>
      <c r="L103" s="32"/>
    </row>
    <row r="104" spans="2:47" s="1" customFormat="1" ht="6.95" customHeight="1">
      <c r="B104" s="44"/>
      <c r="C104" s="45"/>
      <c r="D104" s="45"/>
      <c r="E104" s="45"/>
      <c r="F104" s="45"/>
      <c r="G104" s="45"/>
      <c r="H104" s="45"/>
      <c r="I104" s="117"/>
      <c r="J104" s="45"/>
      <c r="K104" s="45"/>
      <c r="L104" s="32"/>
    </row>
    <row r="108" spans="2:47" s="1" customFormat="1" ht="6.95" customHeight="1">
      <c r="B108" s="46"/>
      <c r="C108" s="47"/>
      <c r="D108" s="47"/>
      <c r="E108" s="47"/>
      <c r="F108" s="47"/>
      <c r="G108" s="47"/>
      <c r="H108" s="47"/>
      <c r="I108" s="118"/>
      <c r="J108" s="47"/>
      <c r="K108" s="47"/>
      <c r="L108" s="32"/>
    </row>
    <row r="109" spans="2:47" s="1" customFormat="1" ht="24.95" customHeight="1">
      <c r="B109" s="32"/>
      <c r="C109" s="21" t="s">
        <v>192</v>
      </c>
      <c r="I109" s="96"/>
      <c r="L109" s="32"/>
    </row>
    <row r="110" spans="2:47" s="1" customFormat="1" ht="6.95" customHeight="1">
      <c r="B110" s="32"/>
      <c r="I110" s="96"/>
      <c r="L110" s="32"/>
    </row>
    <row r="111" spans="2:47" s="1" customFormat="1" ht="12" customHeight="1">
      <c r="B111" s="32"/>
      <c r="C111" s="27" t="s">
        <v>16</v>
      </c>
      <c r="I111" s="96"/>
      <c r="L111" s="32"/>
    </row>
    <row r="112" spans="2:47" s="1" customFormat="1" ht="16.5" customHeight="1">
      <c r="B112" s="32"/>
      <c r="E112" s="283" t="str">
        <f>E7</f>
        <v>Novostavba MŠ Hrabová,ul. Bažanova</v>
      </c>
      <c r="F112" s="284"/>
      <c r="G112" s="284"/>
      <c r="H112" s="284"/>
      <c r="I112" s="96"/>
      <c r="L112" s="32"/>
    </row>
    <row r="113" spans="2:65" ht="12" customHeight="1">
      <c r="B113" s="20"/>
      <c r="C113" s="27" t="s">
        <v>179</v>
      </c>
      <c r="L113" s="20"/>
    </row>
    <row r="114" spans="2:65" s="1" customFormat="1" ht="16.5" customHeight="1">
      <c r="B114" s="32"/>
      <c r="E114" s="283" t="s">
        <v>266</v>
      </c>
      <c r="F114" s="282"/>
      <c r="G114" s="282"/>
      <c r="H114" s="282"/>
      <c r="I114" s="96"/>
      <c r="L114" s="32"/>
    </row>
    <row r="115" spans="2:65" s="1" customFormat="1" ht="12" customHeight="1">
      <c r="B115" s="32"/>
      <c r="C115" s="27" t="s">
        <v>181</v>
      </c>
      <c r="I115" s="96"/>
      <c r="L115" s="32"/>
    </row>
    <row r="116" spans="2:65" s="1" customFormat="1" ht="16.5" customHeight="1">
      <c r="B116" s="32"/>
      <c r="E116" s="252" t="str">
        <f>E11</f>
        <v>e - Elektroinstalace-slaboproud</v>
      </c>
      <c r="F116" s="282"/>
      <c r="G116" s="282"/>
      <c r="H116" s="282"/>
      <c r="I116" s="96"/>
      <c r="L116" s="32"/>
    </row>
    <row r="117" spans="2:65" s="1" customFormat="1" ht="6.95" customHeight="1">
      <c r="B117" s="32"/>
      <c r="I117" s="96"/>
      <c r="L117" s="32"/>
    </row>
    <row r="118" spans="2:65" s="1" customFormat="1" ht="12" customHeight="1">
      <c r="B118" s="32"/>
      <c r="C118" s="27" t="s">
        <v>20</v>
      </c>
      <c r="F118" s="25" t="str">
        <f>F14</f>
        <v xml:space="preserve"> </v>
      </c>
      <c r="I118" s="97" t="s">
        <v>22</v>
      </c>
      <c r="J118" s="52" t="str">
        <f>IF(J14="","",J14)</f>
        <v>29. 3. 2019</v>
      </c>
      <c r="L118" s="32"/>
    </row>
    <row r="119" spans="2:65" s="1" customFormat="1" ht="6.95" customHeight="1">
      <c r="B119" s="32"/>
      <c r="I119" s="96"/>
      <c r="L119" s="32"/>
    </row>
    <row r="120" spans="2:65" s="1" customFormat="1" ht="58.15" customHeight="1">
      <c r="B120" s="32"/>
      <c r="C120" s="27" t="s">
        <v>24</v>
      </c>
      <c r="F120" s="25" t="str">
        <f>E17</f>
        <v>Statutární město Ostrava,MO Hrabová,Bažanova 4</v>
      </c>
      <c r="I120" s="97" t="s">
        <v>31</v>
      </c>
      <c r="J120" s="30" t="str">
        <f>E23</f>
        <v>DUPLEX sro,28.října 875/275,70900 Ostrava-Mar.Ho</v>
      </c>
      <c r="L120" s="32"/>
    </row>
    <row r="121" spans="2:65" s="1" customFormat="1" ht="15.2" customHeight="1">
      <c r="B121" s="32"/>
      <c r="C121" s="27" t="s">
        <v>29</v>
      </c>
      <c r="F121" s="25" t="str">
        <f>IF(E20="","",E20)</f>
        <v>Vyplň údaj</v>
      </c>
      <c r="I121" s="97" t="s">
        <v>35</v>
      </c>
      <c r="J121" s="30" t="str">
        <f>E26</f>
        <v xml:space="preserve"> </v>
      </c>
      <c r="L121" s="32"/>
    </row>
    <row r="122" spans="2:65" s="1" customFormat="1" ht="10.35" customHeight="1">
      <c r="B122" s="32"/>
      <c r="I122" s="96"/>
      <c r="L122" s="32"/>
    </row>
    <row r="123" spans="2:65" s="10" customFormat="1" ht="29.25" customHeight="1">
      <c r="B123" s="133"/>
      <c r="C123" s="134" t="s">
        <v>193</v>
      </c>
      <c r="D123" s="135" t="s">
        <v>62</v>
      </c>
      <c r="E123" s="135" t="s">
        <v>58</v>
      </c>
      <c r="F123" s="135" t="s">
        <v>59</v>
      </c>
      <c r="G123" s="135" t="s">
        <v>194</v>
      </c>
      <c r="H123" s="135" t="s">
        <v>195</v>
      </c>
      <c r="I123" s="136" t="s">
        <v>196</v>
      </c>
      <c r="J123" s="135" t="s">
        <v>185</v>
      </c>
      <c r="K123" s="137" t="s">
        <v>197</v>
      </c>
      <c r="L123" s="133"/>
      <c r="M123" s="59" t="s">
        <v>1</v>
      </c>
      <c r="N123" s="60" t="s">
        <v>41</v>
      </c>
      <c r="O123" s="60" t="s">
        <v>198</v>
      </c>
      <c r="P123" s="60" t="s">
        <v>199</v>
      </c>
      <c r="Q123" s="60" t="s">
        <v>200</v>
      </c>
      <c r="R123" s="60" t="s">
        <v>201</v>
      </c>
      <c r="S123" s="60" t="s">
        <v>202</v>
      </c>
      <c r="T123" s="61" t="s">
        <v>203</v>
      </c>
    </row>
    <row r="124" spans="2:65" s="1" customFormat="1" ht="22.9" customHeight="1">
      <c r="B124" s="32"/>
      <c r="C124" s="64" t="s">
        <v>204</v>
      </c>
      <c r="I124" s="96"/>
      <c r="J124" s="138">
        <f>BK124</f>
        <v>0</v>
      </c>
      <c r="L124" s="32"/>
      <c r="M124" s="62"/>
      <c r="N124" s="53"/>
      <c r="O124" s="53"/>
      <c r="P124" s="139">
        <f>P125+P168+P171</f>
        <v>0</v>
      </c>
      <c r="Q124" s="53"/>
      <c r="R124" s="139">
        <f>R125+R168+R171</f>
        <v>0</v>
      </c>
      <c r="S124" s="53"/>
      <c r="T124" s="140">
        <f>T125+T168+T171</f>
        <v>0</v>
      </c>
      <c r="AT124" s="17" t="s">
        <v>76</v>
      </c>
      <c r="AU124" s="17" t="s">
        <v>187</v>
      </c>
      <c r="BK124" s="141">
        <f>BK125+BK168+BK171</f>
        <v>0</v>
      </c>
    </row>
    <row r="125" spans="2:65" s="11" customFormat="1" ht="25.9" customHeight="1">
      <c r="B125" s="142"/>
      <c r="D125" s="143" t="s">
        <v>76</v>
      </c>
      <c r="E125" s="144" t="s">
        <v>680</v>
      </c>
      <c r="F125" s="144" t="s">
        <v>2611</v>
      </c>
      <c r="I125" s="145"/>
      <c r="J125" s="146">
        <f>BK125</f>
        <v>0</v>
      </c>
      <c r="L125" s="142"/>
      <c r="M125" s="147"/>
      <c r="N125" s="148"/>
      <c r="O125" s="148"/>
      <c r="P125" s="149">
        <f>P126</f>
        <v>0</v>
      </c>
      <c r="Q125" s="148"/>
      <c r="R125" s="149">
        <f>R126</f>
        <v>0</v>
      </c>
      <c r="S125" s="148"/>
      <c r="T125" s="150">
        <f>T126</f>
        <v>0</v>
      </c>
      <c r="AR125" s="143" t="s">
        <v>108</v>
      </c>
      <c r="AT125" s="151" t="s">
        <v>76</v>
      </c>
      <c r="AU125" s="151" t="s">
        <v>77</v>
      </c>
      <c r="AY125" s="143" t="s">
        <v>207</v>
      </c>
      <c r="BK125" s="152">
        <f>BK126</f>
        <v>0</v>
      </c>
    </row>
    <row r="126" spans="2:65" s="11" customFormat="1" ht="22.9" customHeight="1">
      <c r="B126" s="142"/>
      <c r="D126" s="143" t="s">
        <v>76</v>
      </c>
      <c r="E126" s="153" t="s">
        <v>3069</v>
      </c>
      <c r="F126" s="153" t="s">
        <v>3070</v>
      </c>
      <c r="I126" s="145"/>
      <c r="J126" s="154">
        <f>BK126</f>
        <v>0</v>
      </c>
      <c r="L126" s="142"/>
      <c r="M126" s="147"/>
      <c r="N126" s="148"/>
      <c r="O126" s="148"/>
      <c r="P126" s="149">
        <f>SUM(P127:P167)</f>
        <v>0</v>
      </c>
      <c r="Q126" s="148"/>
      <c r="R126" s="149">
        <f>SUM(R127:R167)</f>
        <v>0</v>
      </c>
      <c r="S126" s="148"/>
      <c r="T126" s="150">
        <f>SUM(T127:T167)</f>
        <v>0</v>
      </c>
      <c r="AR126" s="143" t="s">
        <v>108</v>
      </c>
      <c r="AT126" s="151" t="s">
        <v>76</v>
      </c>
      <c r="AU126" s="151" t="s">
        <v>83</v>
      </c>
      <c r="AY126" s="143" t="s">
        <v>207</v>
      </c>
      <c r="BK126" s="152">
        <f>SUM(BK127:BK167)</f>
        <v>0</v>
      </c>
    </row>
    <row r="127" spans="2:65" s="1" customFormat="1" ht="16.5" customHeight="1">
      <c r="B127" s="155"/>
      <c r="C127" s="208" t="s">
        <v>83</v>
      </c>
      <c r="D127" s="208" t="s">
        <v>680</v>
      </c>
      <c r="E127" s="209" t="s">
        <v>3071</v>
      </c>
      <c r="F127" s="210" t="s">
        <v>3072</v>
      </c>
      <c r="G127" s="211" t="s">
        <v>774</v>
      </c>
      <c r="H127" s="212">
        <v>64</v>
      </c>
      <c r="I127" s="213"/>
      <c r="J127" s="214">
        <f t="shared" ref="J127:J167" si="0">ROUND(I127*H127,2)</f>
        <v>0</v>
      </c>
      <c r="K127" s="210" t="s">
        <v>1</v>
      </c>
      <c r="L127" s="215"/>
      <c r="M127" s="216" t="s">
        <v>1</v>
      </c>
      <c r="N127" s="217" t="s">
        <v>42</v>
      </c>
      <c r="O127" s="55"/>
      <c r="P127" s="165">
        <f t="shared" ref="P127:P167" si="1">O127*H127</f>
        <v>0</v>
      </c>
      <c r="Q127" s="165">
        <v>0</v>
      </c>
      <c r="R127" s="165">
        <f t="shared" ref="R127:R167" si="2">Q127*H127</f>
        <v>0</v>
      </c>
      <c r="S127" s="165">
        <v>0</v>
      </c>
      <c r="T127" s="166">
        <f t="shared" ref="T127:T167" si="3">S127*H127</f>
        <v>0</v>
      </c>
      <c r="AR127" s="167" t="s">
        <v>1952</v>
      </c>
      <c r="AT127" s="167" t="s">
        <v>680</v>
      </c>
      <c r="AU127" s="167" t="s">
        <v>85</v>
      </c>
      <c r="AY127" s="17" t="s">
        <v>207</v>
      </c>
      <c r="BE127" s="168">
        <f t="shared" ref="BE127:BE167" si="4">IF(N127="základní",J127,0)</f>
        <v>0</v>
      </c>
      <c r="BF127" s="168">
        <f t="shared" ref="BF127:BF167" si="5">IF(N127="snížená",J127,0)</f>
        <v>0</v>
      </c>
      <c r="BG127" s="168">
        <f t="shared" ref="BG127:BG167" si="6">IF(N127="zákl. přenesená",J127,0)</f>
        <v>0</v>
      </c>
      <c r="BH127" s="168">
        <f t="shared" ref="BH127:BH167" si="7">IF(N127="sníž. přenesená",J127,0)</f>
        <v>0</v>
      </c>
      <c r="BI127" s="168">
        <f t="shared" ref="BI127:BI167" si="8">IF(N127="nulová",J127,0)</f>
        <v>0</v>
      </c>
      <c r="BJ127" s="17" t="s">
        <v>83</v>
      </c>
      <c r="BK127" s="168">
        <f t="shared" ref="BK127:BK167" si="9">ROUND(I127*H127,2)</f>
        <v>0</v>
      </c>
      <c r="BL127" s="17" t="s">
        <v>759</v>
      </c>
      <c r="BM127" s="167" t="s">
        <v>3383</v>
      </c>
    </row>
    <row r="128" spans="2:65" s="1" customFormat="1" ht="16.5" customHeight="1">
      <c r="B128" s="155"/>
      <c r="C128" s="208" t="s">
        <v>85</v>
      </c>
      <c r="D128" s="208" t="s">
        <v>680</v>
      </c>
      <c r="E128" s="209" t="s">
        <v>3074</v>
      </c>
      <c r="F128" s="210" t="s">
        <v>3384</v>
      </c>
      <c r="G128" s="211" t="s">
        <v>224</v>
      </c>
      <c r="H128" s="212">
        <v>600</v>
      </c>
      <c r="I128" s="213"/>
      <c r="J128" s="214">
        <f t="shared" si="0"/>
        <v>0</v>
      </c>
      <c r="K128" s="210" t="s">
        <v>1</v>
      </c>
      <c r="L128" s="215"/>
      <c r="M128" s="216" t="s">
        <v>1</v>
      </c>
      <c r="N128" s="217" t="s">
        <v>42</v>
      </c>
      <c r="O128" s="55"/>
      <c r="P128" s="165">
        <f t="shared" si="1"/>
        <v>0</v>
      </c>
      <c r="Q128" s="165">
        <v>0</v>
      </c>
      <c r="R128" s="165">
        <f t="shared" si="2"/>
        <v>0</v>
      </c>
      <c r="S128" s="165">
        <v>0</v>
      </c>
      <c r="T128" s="166">
        <f t="shared" si="3"/>
        <v>0</v>
      </c>
      <c r="AR128" s="167" t="s">
        <v>1952</v>
      </c>
      <c r="AT128" s="167" t="s">
        <v>680</v>
      </c>
      <c r="AU128" s="167" t="s">
        <v>85</v>
      </c>
      <c r="AY128" s="17" t="s">
        <v>207</v>
      </c>
      <c r="BE128" s="168">
        <f t="shared" si="4"/>
        <v>0</v>
      </c>
      <c r="BF128" s="168">
        <f t="shared" si="5"/>
        <v>0</v>
      </c>
      <c r="BG128" s="168">
        <f t="shared" si="6"/>
        <v>0</v>
      </c>
      <c r="BH128" s="168">
        <f t="shared" si="7"/>
        <v>0</v>
      </c>
      <c r="BI128" s="168">
        <f t="shared" si="8"/>
        <v>0</v>
      </c>
      <c r="BJ128" s="17" t="s">
        <v>83</v>
      </c>
      <c r="BK128" s="168">
        <f t="shared" si="9"/>
        <v>0</v>
      </c>
      <c r="BL128" s="17" t="s">
        <v>759</v>
      </c>
      <c r="BM128" s="167" t="s">
        <v>3385</v>
      </c>
    </row>
    <row r="129" spans="2:65" s="1" customFormat="1" ht="16.5" customHeight="1">
      <c r="B129" s="155"/>
      <c r="C129" s="208" t="s">
        <v>108</v>
      </c>
      <c r="D129" s="208" t="s">
        <v>680</v>
      </c>
      <c r="E129" s="209" t="s">
        <v>3077</v>
      </c>
      <c r="F129" s="210" t="s">
        <v>3132</v>
      </c>
      <c r="G129" s="211" t="s">
        <v>224</v>
      </c>
      <c r="H129" s="212">
        <v>260</v>
      </c>
      <c r="I129" s="213"/>
      <c r="J129" s="214">
        <f t="shared" si="0"/>
        <v>0</v>
      </c>
      <c r="K129" s="210" t="s">
        <v>1</v>
      </c>
      <c r="L129" s="215"/>
      <c r="M129" s="216" t="s">
        <v>1</v>
      </c>
      <c r="N129" s="217" t="s">
        <v>42</v>
      </c>
      <c r="O129" s="55"/>
      <c r="P129" s="165">
        <f t="shared" si="1"/>
        <v>0</v>
      </c>
      <c r="Q129" s="165">
        <v>0</v>
      </c>
      <c r="R129" s="165">
        <f t="shared" si="2"/>
        <v>0</v>
      </c>
      <c r="S129" s="165">
        <v>0</v>
      </c>
      <c r="T129" s="166">
        <f t="shared" si="3"/>
        <v>0</v>
      </c>
      <c r="AR129" s="167" t="s">
        <v>1952</v>
      </c>
      <c r="AT129" s="167" t="s">
        <v>680</v>
      </c>
      <c r="AU129" s="167" t="s">
        <v>85</v>
      </c>
      <c r="AY129" s="17" t="s">
        <v>207</v>
      </c>
      <c r="BE129" s="168">
        <f t="shared" si="4"/>
        <v>0</v>
      </c>
      <c r="BF129" s="168">
        <f t="shared" si="5"/>
        <v>0</v>
      </c>
      <c r="BG129" s="168">
        <f t="shared" si="6"/>
        <v>0</v>
      </c>
      <c r="BH129" s="168">
        <f t="shared" si="7"/>
        <v>0</v>
      </c>
      <c r="BI129" s="168">
        <f t="shared" si="8"/>
        <v>0</v>
      </c>
      <c r="BJ129" s="17" t="s">
        <v>83</v>
      </c>
      <c r="BK129" s="168">
        <f t="shared" si="9"/>
        <v>0</v>
      </c>
      <c r="BL129" s="17" t="s">
        <v>759</v>
      </c>
      <c r="BM129" s="167" t="s">
        <v>3386</v>
      </c>
    </row>
    <row r="130" spans="2:65" s="1" customFormat="1" ht="16.5" customHeight="1">
      <c r="B130" s="155"/>
      <c r="C130" s="208" t="s">
        <v>133</v>
      </c>
      <c r="D130" s="208" t="s">
        <v>680</v>
      </c>
      <c r="E130" s="209" t="s">
        <v>3080</v>
      </c>
      <c r="F130" s="210" t="s">
        <v>3135</v>
      </c>
      <c r="G130" s="211" t="s">
        <v>224</v>
      </c>
      <c r="H130" s="212">
        <v>150</v>
      </c>
      <c r="I130" s="213"/>
      <c r="J130" s="214">
        <f t="shared" si="0"/>
        <v>0</v>
      </c>
      <c r="K130" s="210" t="s">
        <v>1</v>
      </c>
      <c r="L130" s="215"/>
      <c r="M130" s="216" t="s">
        <v>1</v>
      </c>
      <c r="N130" s="217" t="s">
        <v>42</v>
      </c>
      <c r="O130" s="55"/>
      <c r="P130" s="165">
        <f t="shared" si="1"/>
        <v>0</v>
      </c>
      <c r="Q130" s="165">
        <v>0</v>
      </c>
      <c r="R130" s="165">
        <f t="shared" si="2"/>
        <v>0</v>
      </c>
      <c r="S130" s="165">
        <v>0</v>
      </c>
      <c r="T130" s="166">
        <f t="shared" si="3"/>
        <v>0</v>
      </c>
      <c r="AR130" s="167" t="s">
        <v>1952</v>
      </c>
      <c r="AT130" s="167" t="s">
        <v>680</v>
      </c>
      <c r="AU130" s="167" t="s">
        <v>85</v>
      </c>
      <c r="AY130" s="17" t="s">
        <v>207</v>
      </c>
      <c r="BE130" s="168">
        <f t="shared" si="4"/>
        <v>0</v>
      </c>
      <c r="BF130" s="168">
        <f t="shared" si="5"/>
        <v>0</v>
      </c>
      <c r="BG130" s="168">
        <f t="shared" si="6"/>
        <v>0</v>
      </c>
      <c r="BH130" s="168">
        <f t="shared" si="7"/>
        <v>0</v>
      </c>
      <c r="BI130" s="168">
        <f t="shared" si="8"/>
        <v>0</v>
      </c>
      <c r="BJ130" s="17" t="s">
        <v>83</v>
      </c>
      <c r="BK130" s="168">
        <f t="shared" si="9"/>
        <v>0</v>
      </c>
      <c r="BL130" s="17" t="s">
        <v>759</v>
      </c>
      <c r="BM130" s="167" t="s">
        <v>3387</v>
      </c>
    </row>
    <row r="131" spans="2:65" s="1" customFormat="1" ht="16.5" customHeight="1">
      <c r="B131" s="155"/>
      <c r="C131" s="208" t="s">
        <v>140</v>
      </c>
      <c r="D131" s="208" t="s">
        <v>680</v>
      </c>
      <c r="E131" s="209" t="s">
        <v>3083</v>
      </c>
      <c r="F131" s="210" t="s">
        <v>3388</v>
      </c>
      <c r="G131" s="211" t="s">
        <v>224</v>
      </c>
      <c r="H131" s="212">
        <v>80</v>
      </c>
      <c r="I131" s="213"/>
      <c r="J131" s="214">
        <f t="shared" si="0"/>
        <v>0</v>
      </c>
      <c r="K131" s="210" t="s">
        <v>1</v>
      </c>
      <c r="L131" s="215"/>
      <c r="M131" s="216" t="s">
        <v>1</v>
      </c>
      <c r="N131" s="217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1952</v>
      </c>
      <c r="AT131" s="167" t="s">
        <v>680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759</v>
      </c>
      <c r="BM131" s="167" t="s">
        <v>3389</v>
      </c>
    </row>
    <row r="132" spans="2:65" s="1" customFormat="1" ht="16.5" customHeight="1">
      <c r="B132" s="155"/>
      <c r="C132" s="208" t="s">
        <v>145</v>
      </c>
      <c r="D132" s="208" t="s">
        <v>680</v>
      </c>
      <c r="E132" s="209" t="s">
        <v>3086</v>
      </c>
      <c r="F132" s="210" t="s">
        <v>3390</v>
      </c>
      <c r="G132" s="211" t="s">
        <v>224</v>
      </c>
      <c r="H132" s="212">
        <v>1560</v>
      </c>
      <c r="I132" s="213"/>
      <c r="J132" s="214">
        <f t="shared" si="0"/>
        <v>0</v>
      </c>
      <c r="K132" s="210" t="s">
        <v>1</v>
      </c>
      <c r="L132" s="215"/>
      <c r="M132" s="216" t="s">
        <v>1</v>
      </c>
      <c r="N132" s="217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1952</v>
      </c>
      <c r="AT132" s="167" t="s">
        <v>680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759</v>
      </c>
      <c r="BM132" s="167" t="s">
        <v>3391</v>
      </c>
    </row>
    <row r="133" spans="2:65" s="1" customFormat="1" ht="16.5" customHeight="1">
      <c r="B133" s="155"/>
      <c r="C133" s="208" t="s">
        <v>150</v>
      </c>
      <c r="D133" s="208" t="s">
        <v>680</v>
      </c>
      <c r="E133" s="209" t="s">
        <v>3089</v>
      </c>
      <c r="F133" s="210" t="s">
        <v>3392</v>
      </c>
      <c r="G133" s="211" t="s">
        <v>224</v>
      </c>
      <c r="H133" s="212">
        <v>3890</v>
      </c>
      <c r="I133" s="213"/>
      <c r="J133" s="214">
        <f t="shared" si="0"/>
        <v>0</v>
      </c>
      <c r="K133" s="210" t="s">
        <v>1</v>
      </c>
      <c r="L133" s="215"/>
      <c r="M133" s="216" t="s">
        <v>1</v>
      </c>
      <c r="N133" s="217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1952</v>
      </c>
      <c r="AT133" s="167" t="s">
        <v>680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759</v>
      </c>
      <c r="BM133" s="167" t="s">
        <v>3393</v>
      </c>
    </row>
    <row r="134" spans="2:65" s="1" customFormat="1" ht="16.5" customHeight="1">
      <c r="B134" s="155"/>
      <c r="C134" s="208" t="s">
        <v>155</v>
      </c>
      <c r="D134" s="208" t="s">
        <v>680</v>
      </c>
      <c r="E134" s="209" t="s">
        <v>3092</v>
      </c>
      <c r="F134" s="210" t="s">
        <v>3394</v>
      </c>
      <c r="G134" s="211" t="s">
        <v>224</v>
      </c>
      <c r="H134" s="212">
        <v>1250</v>
      </c>
      <c r="I134" s="213"/>
      <c r="J134" s="214">
        <f t="shared" si="0"/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1952</v>
      </c>
      <c r="AT134" s="167" t="s">
        <v>680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759</v>
      </c>
      <c r="BM134" s="167" t="s">
        <v>3395</v>
      </c>
    </row>
    <row r="135" spans="2:65" s="1" customFormat="1" ht="16.5" customHeight="1">
      <c r="B135" s="155"/>
      <c r="C135" s="208" t="s">
        <v>162</v>
      </c>
      <c r="D135" s="208" t="s">
        <v>680</v>
      </c>
      <c r="E135" s="209" t="s">
        <v>3095</v>
      </c>
      <c r="F135" s="210" t="s">
        <v>3396</v>
      </c>
      <c r="G135" s="211" t="s">
        <v>224</v>
      </c>
      <c r="H135" s="212">
        <v>550</v>
      </c>
      <c r="I135" s="213"/>
      <c r="J135" s="214">
        <f t="shared" si="0"/>
        <v>0</v>
      </c>
      <c r="K135" s="210" t="s">
        <v>1</v>
      </c>
      <c r="L135" s="215"/>
      <c r="M135" s="216" t="s">
        <v>1</v>
      </c>
      <c r="N135" s="217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1952</v>
      </c>
      <c r="AT135" s="167" t="s">
        <v>680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759</v>
      </c>
      <c r="BM135" s="167" t="s">
        <v>3397</v>
      </c>
    </row>
    <row r="136" spans="2:65" s="1" customFormat="1" ht="16.5" customHeight="1">
      <c r="B136" s="155"/>
      <c r="C136" s="208" t="s">
        <v>167</v>
      </c>
      <c r="D136" s="208" t="s">
        <v>680</v>
      </c>
      <c r="E136" s="209" t="s">
        <v>3098</v>
      </c>
      <c r="F136" s="210" t="s">
        <v>3398</v>
      </c>
      <c r="G136" s="211" t="s">
        <v>774</v>
      </c>
      <c r="H136" s="212">
        <v>21</v>
      </c>
      <c r="I136" s="213"/>
      <c r="J136" s="214">
        <f t="shared" si="0"/>
        <v>0</v>
      </c>
      <c r="K136" s="210" t="s">
        <v>1</v>
      </c>
      <c r="L136" s="215"/>
      <c r="M136" s="216" t="s">
        <v>1</v>
      </c>
      <c r="N136" s="217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1952</v>
      </c>
      <c r="AT136" s="167" t="s">
        <v>680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759</v>
      </c>
      <c r="BM136" s="167" t="s">
        <v>3399</v>
      </c>
    </row>
    <row r="137" spans="2:65" s="1" customFormat="1" ht="16.5" customHeight="1">
      <c r="B137" s="155"/>
      <c r="C137" s="208" t="s">
        <v>174</v>
      </c>
      <c r="D137" s="208" t="s">
        <v>680</v>
      </c>
      <c r="E137" s="209" t="s">
        <v>3101</v>
      </c>
      <c r="F137" s="210" t="s">
        <v>3400</v>
      </c>
      <c r="G137" s="211" t="s">
        <v>774</v>
      </c>
      <c r="H137" s="212">
        <v>21</v>
      </c>
      <c r="I137" s="213"/>
      <c r="J137" s="214">
        <f t="shared" si="0"/>
        <v>0</v>
      </c>
      <c r="K137" s="210" t="s">
        <v>1</v>
      </c>
      <c r="L137" s="215"/>
      <c r="M137" s="216" t="s">
        <v>1</v>
      </c>
      <c r="N137" s="217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1952</v>
      </c>
      <c r="AT137" s="167" t="s">
        <v>680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759</v>
      </c>
      <c r="BM137" s="167" t="s">
        <v>3401</v>
      </c>
    </row>
    <row r="138" spans="2:65" s="1" customFormat="1" ht="24" customHeight="1">
      <c r="B138" s="155"/>
      <c r="C138" s="208" t="s">
        <v>425</v>
      </c>
      <c r="D138" s="208" t="s">
        <v>680</v>
      </c>
      <c r="E138" s="209" t="s">
        <v>3104</v>
      </c>
      <c r="F138" s="210" t="s">
        <v>3402</v>
      </c>
      <c r="G138" s="211" t="s">
        <v>774</v>
      </c>
      <c r="H138" s="212">
        <v>1</v>
      </c>
      <c r="I138" s="213"/>
      <c r="J138" s="214">
        <f t="shared" si="0"/>
        <v>0</v>
      </c>
      <c r="K138" s="210" t="s">
        <v>1</v>
      </c>
      <c r="L138" s="215"/>
      <c r="M138" s="216" t="s">
        <v>1</v>
      </c>
      <c r="N138" s="217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1952</v>
      </c>
      <c r="AT138" s="167" t="s">
        <v>680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759</v>
      </c>
      <c r="BM138" s="167" t="s">
        <v>3403</v>
      </c>
    </row>
    <row r="139" spans="2:65" s="1" customFormat="1" ht="16.5" customHeight="1">
      <c r="B139" s="155"/>
      <c r="C139" s="208" t="s">
        <v>432</v>
      </c>
      <c r="D139" s="208" t="s">
        <v>680</v>
      </c>
      <c r="E139" s="209" t="s">
        <v>3107</v>
      </c>
      <c r="F139" s="210" t="s">
        <v>3404</v>
      </c>
      <c r="G139" s="211" t="s">
        <v>774</v>
      </c>
      <c r="H139" s="212">
        <v>2</v>
      </c>
      <c r="I139" s="213"/>
      <c r="J139" s="214">
        <f t="shared" si="0"/>
        <v>0</v>
      </c>
      <c r="K139" s="210" t="s">
        <v>1</v>
      </c>
      <c r="L139" s="215"/>
      <c r="M139" s="216" t="s">
        <v>1</v>
      </c>
      <c r="N139" s="217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1952</v>
      </c>
      <c r="AT139" s="167" t="s">
        <v>680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759</v>
      </c>
      <c r="BM139" s="167" t="s">
        <v>3405</v>
      </c>
    </row>
    <row r="140" spans="2:65" s="1" customFormat="1" ht="16.5" customHeight="1">
      <c r="B140" s="155"/>
      <c r="C140" s="208" t="s">
        <v>436</v>
      </c>
      <c r="D140" s="208" t="s">
        <v>680</v>
      </c>
      <c r="E140" s="209" t="s">
        <v>3110</v>
      </c>
      <c r="F140" s="210" t="s">
        <v>3406</v>
      </c>
      <c r="G140" s="211" t="s">
        <v>774</v>
      </c>
      <c r="H140" s="212">
        <v>1</v>
      </c>
      <c r="I140" s="213"/>
      <c r="J140" s="214">
        <f t="shared" si="0"/>
        <v>0</v>
      </c>
      <c r="K140" s="210" t="s">
        <v>1</v>
      </c>
      <c r="L140" s="215"/>
      <c r="M140" s="216" t="s">
        <v>1</v>
      </c>
      <c r="N140" s="217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1952</v>
      </c>
      <c r="AT140" s="167" t="s">
        <v>680</v>
      </c>
      <c r="AU140" s="167" t="s">
        <v>85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759</v>
      </c>
      <c r="BM140" s="167" t="s">
        <v>3407</v>
      </c>
    </row>
    <row r="141" spans="2:65" s="1" customFormat="1" ht="24" customHeight="1">
      <c r="B141" s="155"/>
      <c r="C141" s="208" t="s">
        <v>8</v>
      </c>
      <c r="D141" s="208" t="s">
        <v>680</v>
      </c>
      <c r="E141" s="209" t="s">
        <v>3113</v>
      </c>
      <c r="F141" s="210" t="s">
        <v>3408</v>
      </c>
      <c r="G141" s="211" t="s">
        <v>774</v>
      </c>
      <c r="H141" s="212">
        <v>1</v>
      </c>
      <c r="I141" s="213"/>
      <c r="J141" s="214">
        <f t="shared" si="0"/>
        <v>0</v>
      </c>
      <c r="K141" s="210" t="s">
        <v>1</v>
      </c>
      <c r="L141" s="215"/>
      <c r="M141" s="216" t="s">
        <v>1</v>
      </c>
      <c r="N141" s="217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1952</v>
      </c>
      <c r="AT141" s="167" t="s">
        <v>680</v>
      </c>
      <c r="AU141" s="167" t="s">
        <v>85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759</v>
      </c>
      <c r="BM141" s="167" t="s">
        <v>3409</v>
      </c>
    </row>
    <row r="142" spans="2:65" s="1" customFormat="1" ht="16.5" customHeight="1">
      <c r="B142" s="155"/>
      <c r="C142" s="208" t="s">
        <v>448</v>
      </c>
      <c r="D142" s="208" t="s">
        <v>680</v>
      </c>
      <c r="E142" s="209" t="s">
        <v>3116</v>
      </c>
      <c r="F142" s="210" t="s">
        <v>3410</v>
      </c>
      <c r="G142" s="211" t="s">
        <v>774</v>
      </c>
      <c r="H142" s="212">
        <v>5</v>
      </c>
      <c r="I142" s="213"/>
      <c r="J142" s="214">
        <f t="shared" si="0"/>
        <v>0</v>
      </c>
      <c r="K142" s="210" t="s">
        <v>1</v>
      </c>
      <c r="L142" s="215"/>
      <c r="M142" s="216" t="s">
        <v>1</v>
      </c>
      <c r="N142" s="217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1952</v>
      </c>
      <c r="AT142" s="167" t="s">
        <v>680</v>
      </c>
      <c r="AU142" s="167" t="s">
        <v>85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759</v>
      </c>
      <c r="BM142" s="167" t="s">
        <v>3411</v>
      </c>
    </row>
    <row r="143" spans="2:65" s="1" customFormat="1" ht="16.5" customHeight="1">
      <c r="B143" s="155"/>
      <c r="C143" s="208" t="s">
        <v>454</v>
      </c>
      <c r="D143" s="208" t="s">
        <v>680</v>
      </c>
      <c r="E143" s="209" t="s">
        <v>3119</v>
      </c>
      <c r="F143" s="210" t="s">
        <v>3412</v>
      </c>
      <c r="G143" s="211" t="s">
        <v>774</v>
      </c>
      <c r="H143" s="212">
        <v>8</v>
      </c>
      <c r="I143" s="213"/>
      <c r="J143" s="214">
        <f t="shared" si="0"/>
        <v>0</v>
      </c>
      <c r="K143" s="210" t="s">
        <v>1</v>
      </c>
      <c r="L143" s="215"/>
      <c r="M143" s="216" t="s">
        <v>1</v>
      </c>
      <c r="N143" s="217" t="s">
        <v>42</v>
      </c>
      <c r="O143" s="55"/>
      <c r="P143" s="165">
        <f t="shared" si="1"/>
        <v>0</v>
      </c>
      <c r="Q143" s="165">
        <v>0</v>
      </c>
      <c r="R143" s="165">
        <f t="shared" si="2"/>
        <v>0</v>
      </c>
      <c r="S143" s="165">
        <v>0</v>
      </c>
      <c r="T143" s="166">
        <f t="shared" si="3"/>
        <v>0</v>
      </c>
      <c r="AR143" s="167" t="s">
        <v>1952</v>
      </c>
      <c r="AT143" s="167" t="s">
        <v>680</v>
      </c>
      <c r="AU143" s="167" t="s">
        <v>85</v>
      </c>
      <c r="AY143" s="17" t="s">
        <v>207</v>
      </c>
      <c r="BE143" s="168">
        <f t="shared" si="4"/>
        <v>0</v>
      </c>
      <c r="BF143" s="168">
        <f t="shared" si="5"/>
        <v>0</v>
      </c>
      <c r="BG143" s="168">
        <f t="shared" si="6"/>
        <v>0</v>
      </c>
      <c r="BH143" s="168">
        <f t="shared" si="7"/>
        <v>0</v>
      </c>
      <c r="BI143" s="168">
        <f t="shared" si="8"/>
        <v>0</v>
      </c>
      <c r="BJ143" s="17" t="s">
        <v>83</v>
      </c>
      <c r="BK143" s="168">
        <f t="shared" si="9"/>
        <v>0</v>
      </c>
      <c r="BL143" s="17" t="s">
        <v>759</v>
      </c>
      <c r="BM143" s="167" t="s">
        <v>3413</v>
      </c>
    </row>
    <row r="144" spans="2:65" s="1" customFormat="1" ht="24" customHeight="1">
      <c r="B144" s="155"/>
      <c r="C144" s="208" t="s">
        <v>491</v>
      </c>
      <c r="D144" s="208" t="s">
        <v>680</v>
      </c>
      <c r="E144" s="209" t="s">
        <v>3122</v>
      </c>
      <c r="F144" s="210" t="s">
        <v>3414</v>
      </c>
      <c r="G144" s="211" t="s">
        <v>774</v>
      </c>
      <c r="H144" s="212">
        <v>1</v>
      </c>
      <c r="I144" s="213"/>
      <c r="J144" s="214">
        <f t="shared" si="0"/>
        <v>0</v>
      </c>
      <c r="K144" s="210" t="s">
        <v>1</v>
      </c>
      <c r="L144" s="215"/>
      <c r="M144" s="216" t="s">
        <v>1</v>
      </c>
      <c r="N144" s="217" t="s">
        <v>42</v>
      </c>
      <c r="O144" s="55"/>
      <c r="P144" s="165">
        <f t="shared" si="1"/>
        <v>0</v>
      </c>
      <c r="Q144" s="165">
        <v>0</v>
      </c>
      <c r="R144" s="165">
        <f t="shared" si="2"/>
        <v>0</v>
      </c>
      <c r="S144" s="165">
        <v>0</v>
      </c>
      <c r="T144" s="166">
        <f t="shared" si="3"/>
        <v>0</v>
      </c>
      <c r="AR144" s="167" t="s">
        <v>1952</v>
      </c>
      <c r="AT144" s="167" t="s">
        <v>680</v>
      </c>
      <c r="AU144" s="167" t="s">
        <v>85</v>
      </c>
      <c r="AY144" s="17" t="s">
        <v>207</v>
      </c>
      <c r="BE144" s="168">
        <f t="shared" si="4"/>
        <v>0</v>
      </c>
      <c r="BF144" s="168">
        <f t="shared" si="5"/>
        <v>0</v>
      </c>
      <c r="BG144" s="168">
        <f t="shared" si="6"/>
        <v>0</v>
      </c>
      <c r="BH144" s="168">
        <f t="shared" si="7"/>
        <v>0</v>
      </c>
      <c r="BI144" s="168">
        <f t="shared" si="8"/>
        <v>0</v>
      </c>
      <c r="BJ144" s="17" t="s">
        <v>83</v>
      </c>
      <c r="BK144" s="168">
        <f t="shared" si="9"/>
        <v>0</v>
      </c>
      <c r="BL144" s="17" t="s">
        <v>759</v>
      </c>
      <c r="BM144" s="167" t="s">
        <v>3415</v>
      </c>
    </row>
    <row r="145" spans="2:65" s="1" customFormat="1" ht="16.5" customHeight="1">
      <c r="B145" s="155"/>
      <c r="C145" s="208" t="s">
        <v>497</v>
      </c>
      <c r="D145" s="208" t="s">
        <v>680</v>
      </c>
      <c r="E145" s="209" t="s">
        <v>3125</v>
      </c>
      <c r="F145" s="210" t="s">
        <v>3416</v>
      </c>
      <c r="G145" s="211" t="s">
        <v>774</v>
      </c>
      <c r="H145" s="212">
        <v>1</v>
      </c>
      <c r="I145" s="213"/>
      <c r="J145" s="214">
        <f t="shared" si="0"/>
        <v>0</v>
      </c>
      <c r="K145" s="210" t="s">
        <v>1</v>
      </c>
      <c r="L145" s="215"/>
      <c r="M145" s="216" t="s">
        <v>1</v>
      </c>
      <c r="N145" s="217" t="s">
        <v>42</v>
      </c>
      <c r="O145" s="55"/>
      <c r="P145" s="165">
        <f t="shared" si="1"/>
        <v>0</v>
      </c>
      <c r="Q145" s="165">
        <v>0</v>
      </c>
      <c r="R145" s="165">
        <f t="shared" si="2"/>
        <v>0</v>
      </c>
      <c r="S145" s="165">
        <v>0</v>
      </c>
      <c r="T145" s="166">
        <f t="shared" si="3"/>
        <v>0</v>
      </c>
      <c r="AR145" s="167" t="s">
        <v>1952</v>
      </c>
      <c r="AT145" s="167" t="s">
        <v>680</v>
      </c>
      <c r="AU145" s="167" t="s">
        <v>85</v>
      </c>
      <c r="AY145" s="17" t="s">
        <v>207</v>
      </c>
      <c r="BE145" s="168">
        <f t="shared" si="4"/>
        <v>0</v>
      </c>
      <c r="BF145" s="168">
        <f t="shared" si="5"/>
        <v>0</v>
      </c>
      <c r="BG145" s="168">
        <f t="shared" si="6"/>
        <v>0</v>
      </c>
      <c r="BH145" s="168">
        <f t="shared" si="7"/>
        <v>0</v>
      </c>
      <c r="BI145" s="168">
        <f t="shared" si="8"/>
        <v>0</v>
      </c>
      <c r="BJ145" s="17" t="s">
        <v>83</v>
      </c>
      <c r="BK145" s="168">
        <f t="shared" si="9"/>
        <v>0</v>
      </c>
      <c r="BL145" s="17" t="s">
        <v>759</v>
      </c>
      <c r="BM145" s="167" t="s">
        <v>3417</v>
      </c>
    </row>
    <row r="146" spans="2:65" s="1" customFormat="1" ht="16.5" customHeight="1">
      <c r="B146" s="155"/>
      <c r="C146" s="208" t="s">
        <v>503</v>
      </c>
      <c r="D146" s="208" t="s">
        <v>680</v>
      </c>
      <c r="E146" s="209" t="s">
        <v>3128</v>
      </c>
      <c r="F146" s="210" t="s">
        <v>3418</v>
      </c>
      <c r="G146" s="211" t="s">
        <v>774</v>
      </c>
      <c r="H146" s="212">
        <v>2</v>
      </c>
      <c r="I146" s="213"/>
      <c r="J146" s="214">
        <f t="shared" si="0"/>
        <v>0</v>
      </c>
      <c r="K146" s="210" t="s">
        <v>1</v>
      </c>
      <c r="L146" s="215"/>
      <c r="M146" s="216" t="s">
        <v>1</v>
      </c>
      <c r="N146" s="217" t="s">
        <v>42</v>
      </c>
      <c r="O146" s="55"/>
      <c r="P146" s="165">
        <f t="shared" si="1"/>
        <v>0</v>
      </c>
      <c r="Q146" s="165">
        <v>0</v>
      </c>
      <c r="R146" s="165">
        <f t="shared" si="2"/>
        <v>0</v>
      </c>
      <c r="S146" s="165">
        <v>0</v>
      </c>
      <c r="T146" s="166">
        <f t="shared" si="3"/>
        <v>0</v>
      </c>
      <c r="AR146" s="167" t="s">
        <v>1952</v>
      </c>
      <c r="AT146" s="167" t="s">
        <v>680</v>
      </c>
      <c r="AU146" s="167" t="s">
        <v>85</v>
      </c>
      <c r="AY146" s="17" t="s">
        <v>207</v>
      </c>
      <c r="BE146" s="168">
        <f t="shared" si="4"/>
        <v>0</v>
      </c>
      <c r="BF146" s="168">
        <f t="shared" si="5"/>
        <v>0</v>
      </c>
      <c r="BG146" s="168">
        <f t="shared" si="6"/>
        <v>0</v>
      </c>
      <c r="BH146" s="168">
        <f t="shared" si="7"/>
        <v>0</v>
      </c>
      <c r="BI146" s="168">
        <f t="shared" si="8"/>
        <v>0</v>
      </c>
      <c r="BJ146" s="17" t="s">
        <v>83</v>
      </c>
      <c r="BK146" s="168">
        <f t="shared" si="9"/>
        <v>0</v>
      </c>
      <c r="BL146" s="17" t="s">
        <v>759</v>
      </c>
      <c r="BM146" s="167" t="s">
        <v>3419</v>
      </c>
    </row>
    <row r="147" spans="2:65" s="1" customFormat="1" ht="16.5" customHeight="1">
      <c r="B147" s="155"/>
      <c r="C147" s="208" t="s">
        <v>7</v>
      </c>
      <c r="D147" s="208" t="s">
        <v>680</v>
      </c>
      <c r="E147" s="209" t="s">
        <v>3131</v>
      </c>
      <c r="F147" s="210" t="s">
        <v>3420</v>
      </c>
      <c r="G147" s="211" t="s">
        <v>774</v>
      </c>
      <c r="H147" s="212">
        <v>6</v>
      </c>
      <c r="I147" s="213"/>
      <c r="J147" s="214">
        <f t="shared" si="0"/>
        <v>0</v>
      </c>
      <c r="K147" s="210" t="s">
        <v>1</v>
      </c>
      <c r="L147" s="215"/>
      <c r="M147" s="216" t="s">
        <v>1</v>
      </c>
      <c r="N147" s="217" t="s">
        <v>42</v>
      </c>
      <c r="O147" s="55"/>
      <c r="P147" s="165">
        <f t="shared" si="1"/>
        <v>0</v>
      </c>
      <c r="Q147" s="165">
        <v>0</v>
      </c>
      <c r="R147" s="165">
        <f t="shared" si="2"/>
        <v>0</v>
      </c>
      <c r="S147" s="165">
        <v>0</v>
      </c>
      <c r="T147" s="166">
        <f t="shared" si="3"/>
        <v>0</v>
      </c>
      <c r="AR147" s="167" t="s">
        <v>1952</v>
      </c>
      <c r="AT147" s="167" t="s">
        <v>680</v>
      </c>
      <c r="AU147" s="167" t="s">
        <v>85</v>
      </c>
      <c r="AY147" s="17" t="s">
        <v>207</v>
      </c>
      <c r="BE147" s="168">
        <f t="shared" si="4"/>
        <v>0</v>
      </c>
      <c r="BF147" s="168">
        <f t="shared" si="5"/>
        <v>0</v>
      </c>
      <c r="BG147" s="168">
        <f t="shared" si="6"/>
        <v>0</v>
      </c>
      <c r="BH147" s="168">
        <f t="shared" si="7"/>
        <v>0</v>
      </c>
      <c r="BI147" s="168">
        <f t="shared" si="8"/>
        <v>0</v>
      </c>
      <c r="BJ147" s="17" t="s">
        <v>83</v>
      </c>
      <c r="BK147" s="168">
        <f t="shared" si="9"/>
        <v>0</v>
      </c>
      <c r="BL147" s="17" t="s">
        <v>759</v>
      </c>
      <c r="BM147" s="167" t="s">
        <v>3421</v>
      </c>
    </row>
    <row r="148" spans="2:65" s="1" customFormat="1" ht="16.5" customHeight="1">
      <c r="B148" s="155"/>
      <c r="C148" s="208" t="s">
        <v>513</v>
      </c>
      <c r="D148" s="208" t="s">
        <v>680</v>
      </c>
      <c r="E148" s="209" t="s">
        <v>3128</v>
      </c>
      <c r="F148" s="210" t="s">
        <v>3418</v>
      </c>
      <c r="G148" s="211" t="s">
        <v>774</v>
      </c>
      <c r="H148" s="212">
        <v>2</v>
      </c>
      <c r="I148" s="213"/>
      <c r="J148" s="214">
        <f t="shared" si="0"/>
        <v>0</v>
      </c>
      <c r="K148" s="210" t="s">
        <v>1</v>
      </c>
      <c r="L148" s="215"/>
      <c r="M148" s="216" t="s">
        <v>1</v>
      </c>
      <c r="N148" s="217" t="s">
        <v>42</v>
      </c>
      <c r="O148" s="55"/>
      <c r="P148" s="165">
        <f t="shared" si="1"/>
        <v>0</v>
      </c>
      <c r="Q148" s="165">
        <v>0</v>
      </c>
      <c r="R148" s="165">
        <f t="shared" si="2"/>
        <v>0</v>
      </c>
      <c r="S148" s="165">
        <v>0</v>
      </c>
      <c r="T148" s="166">
        <f t="shared" si="3"/>
        <v>0</v>
      </c>
      <c r="AR148" s="167" t="s">
        <v>1952</v>
      </c>
      <c r="AT148" s="167" t="s">
        <v>680</v>
      </c>
      <c r="AU148" s="167" t="s">
        <v>85</v>
      </c>
      <c r="AY148" s="17" t="s">
        <v>207</v>
      </c>
      <c r="BE148" s="168">
        <f t="shared" si="4"/>
        <v>0</v>
      </c>
      <c r="BF148" s="168">
        <f t="shared" si="5"/>
        <v>0</v>
      </c>
      <c r="BG148" s="168">
        <f t="shared" si="6"/>
        <v>0</v>
      </c>
      <c r="BH148" s="168">
        <f t="shared" si="7"/>
        <v>0</v>
      </c>
      <c r="BI148" s="168">
        <f t="shared" si="8"/>
        <v>0</v>
      </c>
      <c r="BJ148" s="17" t="s">
        <v>83</v>
      </c>
      <c r="BK148" s="168">
        <f t="shared" si="9"/>
        <v>0</v>
      </c>
      <c r="BL148" s="17" t="s">
        <v>759</v>
      </c>
      <c r="BM148" s="167" t="s">
        <v>3422</v>
      </c>
    </row>
    <row r="149" spans="2:65" s="1" customFormat="1" ht="16.5" customHeight="1">
      <c r="B149" s="155"/>
      <c r="C149" s="208" t="s">
        <v>518</v>
      </c>
      <c r="D149" s="208" t="s">
        <v>680</v>
      </c>
      <c r="E149" s="209" t="s">
        <v>3134</v>
      </c>
      <c r="F149" s="210" t="s">
        <v>3423</v>
      </c>
      <c r="G149" s="211" t="s">
        <v>774</v>
      </c>
      <c r="H149" s="212">
        <v>1</v>
      </c>
      <c r="I149" s="213"/>
      <c r="J149" s="214">
        <f t="shared" si="0"/>
        <v>0</v>
      </c>
      <c r="K149" s="210" t="s">
        <v>1</v>
      </c>
      <c r="L149" s="215"/>
      <c r="M149" s="216" t="s">
        <v>1</v>
      </c>
      <c r="N149" s="217" t="s">
        <v>42</v>
      </c>
      <c r="O149" s="55"/>
      <c r="P149" s="165">
        <f t="shared" si="1"/>
        <v>0</v>
      </c>
      <c r="Q149" s="165">
        <v>0</v>
      </c>
      <c r="R149" s="165">
        <f t="shared" si="2"/>
        <v>0</v>
      </c>
      <c r="S149" s="165">
        <v>0</v>
      </c>
      <c r="T149" s="166">
        <f t="shared" si="3"/>
        <v>0</v>
      </c>
      <c r="AR149" s="167" t="s">
        <v>1952</v>
      </c>
      <c r="AT149" s="167" t="s">
        <v>680</v>
      </c>
      <c r="AU149" s="167" t="s">
        <v>85</v>
      </c>
      <c r="AY149" s="17" t="s">
        <v>207</v>
      </c>
      <c r="BE149" s="168">
        <f t="shared" si="4"/>
        <v>0</v>
      </c>
      <c r="BF149" s="168">
        <f t="shared" si="5"/>
        <v>0</v>
      </c>
      <c r="BG149" s="168">
        <f t="shared" si="6"/>
        <v>0</v>
      </c>
      <c r="BH149" s="168">
        <f t="shared" si="7"/>
        <v>0</v>
      </c>
      <c r="BI149" s="168">
        <f t="shared" si="8"/>
        <v>0</v>
      </c>
      <c r="BJ149" s="17" t="s">
        <v>83</v>
      </c>
      <c r="BK149" s="168">
        <f t="shared" si="9"/>
        <v>0</v>
      </c>
      <c r="BL149" s="17" t="s">
        <v>759</v>
      </c>
      <c r="BM149" s="167" t="s">
        <v>3424</v>
      </c>
    </row>
    <row r="150" spans="2:65" s="1" customFormat="1" ht="16.5" customHeight="1">
      <c r="B150" s="155"/>
      <c r="C150" s="208" t="s">
        <v>523</v>
      </c>
      <c r="D150" s="208" t="s">
        <v>680</v>
      </c>
      <c r="E150" s="209" t="s">
        <v>3137</v>
      </c>
      <c r="F150" s="210" t="s">
        <v>3425</v>
      </c>
      <c r="G150" s="211" t="s">
        <v>774</v>
      </c>
      <c r="H150" s="212">
        <v>3</v>
      </c>
      <c r="I150" s="213"/>
      <c r="J150" s="214">
        <f t="shared" si="0"/>
        <v>0</v>
      </c>
      <c r="K150" s="210" t="s">
        <v>1</v>
      </c>
      <c r="L150" s="215"/>
      <c r="M150" s="216" t="s">
        <v>1</v>
      </c>
      <c r="N150" s="217" t="s">
        <v>42</v>
      </c>
      <c r="O150" s="55"/>
      <c r="P150" s="165">
        <f t="shared" si="1"/>
        <v>0</v>
      </c>
      <c r="Q150" s="165">
        <v>0</v>
      </c>
      <c r="R150" s="165">
        <f t="shared" si="2"/>
        <v>0</v>
      </c>
      <c r="S150" s="165">
        <v>0</v>
      </c>
      <c r="T150" s="166">
        <f t="shared" si="3"/>
        <v>0</v>
      </c>
      <c r="AR150" s="167" t="s">
        <v>1952</v>
      </c>
      <c r="AT150" s="167" t="s">
        <v>680</v>
      </c>
      <c r="AU150" s="167" t="s">
        <v>85</v>
      </c>
      <c r="AY150" s="17" t="s">
        <v>207</v>
      </c>
      <c r="BE150" s="168">
        <f t="shared" si="4"/>
        <v>0</v>
      </c>
      <c r="BF150" s="168">
        <f t="shared" si="5"/>
        <v>0</v>
      </c>
      <c r="BG150" s="168">
        <f t="shared" si="6"/>
        <v>0</v>
      </c>
      <c r="BH150" s="168">
        <f t="shared" si="7"/>
        <v>0</v>
      </c>
      <c r="BI150" s="168">
        <f t="shared" si="8"/>
        <v>0</v>
      </c>
      <c r="BJ150" s="17" t="s">
        <v>83</v>
      </c>
      <c r="BK150" s="168">
        <f t="shared" si="9"/>
        <v>0</v>
      </c>
      <c r="BL150" s="17" t="s">
        <v>759</v>
      </c>
      <c r="BM150" s="167" t="s">
        <v>3426</v>
      </c>
    </row>
    <row r="151" spans="2:65" s="1" customFormat="1" ht="16.5" customHeight="1">
      <c r="B151" s="155"/>
      <c r="C151" s="208" t="s">
        <v>528</v>
      </c>
      <c r="D151" s="208" t="s">
        <v>680</v>
      </c>
      <c r="E151" s="209" t="s">
        <v>3140</v>
      </c>
      <c r="F151" s="210" t="s">
        <v>3427</v>
      </c>
      <c r="G151" s="211" t="s">
        <v>774</v>
      </c>
      <c r="H151" s="212">
        <v>3</v>
      </c>
      <c r="I151" s="213"/>
      <c r="J151" s="214">
        <f t="shared" si="0"/>
        <v>0</v>
      </c>
      <c r="K151" s="210" t="s">
        <v>1</v>
      </c>
      <c r="L151" s="215"/>
      <c r="M151" s="216" t="s">
        <v>1</v>
      </c>
      <c r="N151" s="217" t="s">
        <v>42</v>
      </c>
      <c r="O151" s="55"/>
      <c r="P151" s="165">
        <f t="shared" si="1"/>
        <v>0</v>
      </c>
      <c r="Q151" s="165">
        <v>0</v>
      </c>
      <c r="R151" s="165">
        <f t="shared" si="2"/>
        <v>0</v>
      </c>
      <c r="S151" s="165">
        <v>0</v>
      </c>
      <c r="T151" s="166">
        <f t="shared" si="3"/>
        <v>0</v>
      </c>
      <c r="AR151" s="167" t="s">
        <v>1952</v>
      </c>
      <c r="AT151" s="167" t="s">
        <v>680</v>
      </c>
      <c r="AU151" s="167" t="s">
        <v>85</v>
      </c>
      <c r="AY151" s="17" t="s">
        <v>207</v>
      </c>
      <c r="BE151" s="168">
        <f t="shared" si="4"/>
        <v>0</v>
      </c>
      <c r="BF151" s="168">
        <f t="shared" si="5"/>
        <v>0</v>
      </c>
      <c r="BG151" s="168">
        <f t="shared" si="6"/>
        <v>0</v>
      </c>
      <c r="BH151" s="168">
        <f t="shared" si="7"/>
        <v>0</v>
      </c>
      <c r="BI151" s="168">
        <f t="shared" si="8"/>
        <v>0</v>
      </c>
      <c r="BJ151" s="17" t="s">
        <v>83</v>
      </c>
      <c r="BK151" s="168">
        <f t="shared" si="9"/>
        <v>0</v>
      </c>
      <c r="BL151" s="17" t="s">
        <v>759</v>
      </c>
      <c r="BM151" s="167" t="s">
        <v>3428</v>
      </c>
    </row>
    <row r="152" spans="2:65" s="1" customFormat="1" ht="16.5" customHeight="1">
      <c r="B152" s="155"/>
      <c r="C152" s="208" t="s">
        <v>535</v>
      </c>
      <c r="D152" s="208" t="s">
        <v>680</v>
      </c>
      <c r="E152" s="209" t="s">
        <v>3143</v>
      </c>
      <c r="F152" s="210" t="s">
        <v>3429</v>
      </c>
      <c r="G152" s="211" t="s">
        <v>774</v>
      </c>
      <c r="H152" s="212">
        <v>10</v>
      </c>
      <c r="I152" s="213"/>
      <c r="J152" s="214">
        <f t="shared" si="0"/>
        <v>0</v>
      </c>
      <c r="K152" s="210" t="s">
        <v>1</v>
      </c>
      <c r="L152" s="215"/>
      <c r="M152" s="216" t="s">
        <v>1</v>
      </c>
      <c r="N152" s="217" t="s">
        <v>42</v>
      </c>
      <c r="O152" s="55"/>
      <c r="P152" s="165">
        <f t="shared" si="1"/>
        <v>0</v>
      </c>
      <c r="Q152" s="165">
        <v>0</v>
      </c>
      <c r="R152" s="165">
        <f t="shared" si="2"/>
        <v>0</v>
      </c>
      <c r="S152" s="165">
        <v>0</v>
      </c>
      <c r="T152" s="166">
        <f t="shared" si="3"/>
        <v>0</v>
      </c>
      <c r="AR152" s="167" t="s">
        <v>1952</v>
      </c>
      <c r="AT152" s="167" t="s">
        <v>680</v>
      </c>
      <c r="AU152" s="167" t="s">
        <v>85</v>
      </c>
      <c r="AY152" s="17" t="s">
        <v>207</v>
      </c>
      <c r="BE152" s="168">
        <f t="shared" si="4"/>
        <v>0</v>
      </c>
      <c r="BF152" s="168">
        <f t="shared" si="5"/>
        <v>0</v>
      </c>
      <c r="BG152" s="168">
        <f t="shared" si="6"/>
        <v>0</v>
      </c>
      <c r="BH152" s="168">
        <f t="shared" si="7"/>
        <v>0</v>
      </c>
      <c r="BI152" s="168">
        <f t="shared" si="8"/>
        <v>0</v>
      </c>
      <c r="BJ152" s="17" t="s">
        <v>83</v>
      </c>
      <c r="BK152" s="168">
        <f t="shared" si="9"/>
        <v>0</v>
      </c>
      <c r="BL152" s="17" t="s">
        <v>759</v>
      </c>
      <c r="BM152" s="167" t="s">
        <v>3430</v>
      </c>
    </row>
    <row r="153" spans="2:65" s="1" customFormat="1" ht="16.5" customHeight="1">
      <c r="B153" s="155"/>
      <c r="C153" s="208" t="s">
        <v>541</v>
      </c>
      <c r="D153" s="208" t="s">
        <v>680</v>
      </c>
      <c r="E153" s="209" t="s">
        <v>3146</v>
      </c>
      <c r="F153" s="210" t="s">
        <v>3431</v>
      </c>
      <c r="G153" s="211" t="s">
        <v>774</v>
      </c>
      <c r="H153" s="212">
        <v>3</v>
      </c>
      <c r="I153" s="213"/>
      <c r="J153" s="214">
        <f t="shared" si="0"/>
        <v>0</v>
      </c>
      <c r="K153" s="210" t="s">
        <v>1</v>
      </c>
      <c r="L153" s="215"/>
      <c r="M153" s="216" t="s">
        <v>1</v>
      </c>
      <c r="N153" s="217" t="s">
        <v>42</v>
      </c>
      <c r="O153" s="55"/>
      <c r="P153" s="165">
        <f t="shared" si="1"/>
        <v>0</v>
      </c>
      <c r="Q153" s="165">
        <v>0</v>
      </c>
      <c r="R153" s="165">
        <f t="shared" si="2"/>
        <v>0</v>
      </c>
      <c r="S153" s="165">
        <v>0</v>
      </c>
      <c r="T153" s="166">
        <f t="shared" si="3"/>
        <v>0</v>
      </c>
      <c r="AR153" s="167" t="s">
        <v>1952</v>
      </c>
      <c r="AT153" s="167" t="s">
        <v>680</v>
      </c>
      <c r="AU153" s="167" t="s">
        <v>85</v>
      </c>
      <c r="AY153" s="17" t="s">
        <v>207</v>
      </c>
      <c r="BE153" s="168">
        <f t="shared" si="4"/>
        <v>0</v>
      </c>
      <c r="BF153" s="168">
        <f t="shared" si="5"/>
        <v>0</v>
      </c>
      <c r="BG153" s="168">
        <f t="shared" si="6"/>
        <v>0</v>
      </c>
      <c r="BH153" s="168">
        <f t="shared" si="7"/>
        <v>0</v>
      </c>
      <c r="BI153" s="168">
        <f t="shared" si="8"/>
        <v>0</v>
      </c>
      <c r="BJ153" s="17" t="s">
        <v>83</v>
      </c>
      <c r="BK153" s="168">
        <f t="shared" si="9"/>
        <v>0</v>
      </c>
      <c r="BL153" s="17" t="s">
        <v>759</v>
      </c>
      <c r="BM153" s="167" t="s">
        <v>3432</v>
      </c>
    </row>
    <row r="154" spans="2:65" s="1" customFormat="1" ht="16.5" customHeight="1">
      <c r="B154" s="155"/>
      <c r="C154" s="208" t="s">
        <v>547</v>
      </c>
      <c r="D154" s="208" t="s">
        <v>680</v>
      </c>
      <c r="E154" s="209" t="s">
        <v>3149</v>
      </c>
      <c r="F154" s="210" t="s">
        <v>3433</v>
      </c>
      <c r="G154" s="211" t="s">
        <v>1830</v>
      </c>
      <c r="H154" s="212">
        <v>1</v>
      </c>
      <c r="I154" s="213"/>
      <c r="J154" s="214">
        <f t="shared" si="0"/>
        <v>0</v>
      </c>
      <c r="K154" s="210" t="s">
        <v>1</v>
      </c>
      <c r="L154" s="215"/>
      <c r="M154" s="216" t="s">
        <v>1</v>
      </c>
      <c r="N154" s="217" t="s">
        <v>42</v>
      </c>
      <c r="O154" s="55"/>
      <c r="P154" s="165">
        <f t="shared" si="1"/>
        <v>0</v>
      </c>
      <c r="Q154" s="165">
        <v>0</v>
      </c>
      <c r="R154" s="165">
        <f t="shared" si="2"/>
        <v>0</v>
      </c>
      <c r="S154" s="165">
        <v>0</v>
      </c>
      <c r="T154" s="166">
        <f t="shared" si="3"/>
        <v>0</v>
      </c>
      <c r="AR154" s="167" t="s">
        <v>1952</v>
      </c>
      <c r="AT154" s="167" t="s">
        <v>680</v>
      </c>
      <c r="AU154" s="167" t="s">
        <v>85</v>
      </c>
      <c r="AY154" s="17" t="s">
        <v>207</v>
      </c>
      <c r="BE154" s="168">
        <f t="shared" si="4"/>
        <v>0</v>
      </c>
      <c r="BF154" s="168">
        <f t="shared" si="5"/>
        <v>0</v>
      </c>
      <c r="BG154" s="168">
        <f t="shared" si="6"/>
        <v>0</v>
      </c>
      <c r="BH154" s="168">
        <f t="shared" si="7"/>
        <v>0</v>
      </c>
      <c r="BI154" s="168">
        <f t="shared" si="8"/>
        <v>0</v>
      </c>
      <c r="BJ154" s="17" t="s">
        <v>83</v>
      </c>
      <c r="BK154" s="168">
        <f t="shared" si="9"/>
        <v>0</v>
      </c>
      <c r="BL154" s="17" t="s">
        <v>759</v>
      </c>
      <c r="BM154" s="167" t="s">
        <v>3434</v>
      </c>
    </row>
    <row r="155" spans="2:65" s="1" customFormat="1" ht="16.5" customHeight="1">
      <c r="B155" s="155"/>
      <c r="C155" s="208" t="s">
        <v>552</v>
      </c>
      <c r="D155" s="208" t="s">
        <v>680</v>
      </c>
      <c r="E155" s="209" t="s">
        <v>3152</v>
      </c>
      <c r="F155" s="210" t="s">
        <v>3435</v>
      </c>
      <c r="G155" s="211" t="s">
        <v>774</v>
      </c>
      <c r="H155" s="212">
        <v>1</v>
      </c>
      <c r="I155" s="213"/>
      <c r="J155" s="214">
        <f t="shared" si="0"/>
        <v>0</v>
      </c>
      <c r="K155" s="210" t="s">
        <v>1</v>
      </c>
      <c r="L155" s="215"/>
      <c r="M155" s="216" t="s">
        <v>1</v>
      </c>
      <c r="N155" s="217" t="s">
        <v>42</v>
      </c>
      <c r="O155" s="55"/>
      <c r="P155" s="165">
        <f t="shared" si="1"/>
        <v>0</v>
      </c>
      <c r="Q155" s="165">
        <v>0</v>
      </c>
      <c r="R155" s="165">
        <f t="shared" si="2"/>
        <v>0</v>
      </c>
      <c r="S155" s="165">
        <v>0</v>
      </c>
      <c r="T155" s="166">
        <f t="shared" si="3"/>
        <v>0</v>
      </c>
      <c r="AR155" s="167" t="s">
        <v>1952</v>
      </c>
      <c r="AT155" s="167" t="s">
        <v>680</v>
      </c>
      <c r="AU155" s="167" t="s">
        <v>85</v>
      </c>
      <c r="AY155" s="17" t="s">
        <v>207</v>
      </c>
      <c r="BE155" s="168">
        <f t="shared" si="4"/>
        <v>0</v>
      </c>
      <c r="BF155" s="168">
        <f t="shared" si="5"/>
        <v>0</v>
      </c>
      <c r="BG155" s="168">
        <f t="shared" si="6"/>
        <v>0</v>
      </c>
      <c r="BH155" s="168">
        <f t="shared" si="7"/>
        <v>0</v>
      </c>
      <c r="BI155" s="168">
        <f t="shared" si="8"/>
        <v>0</v>
      </c>
      <c r="BJ155" s="17" t="s">
        <v>83</v>
      </c>
      <c r="BK155" s="168">
        <f t="shared" si="9"/>
        <v>0</v>
      </c>
      <c r="BL155" s="17" t="s">
        <v>759</v>
      </c>
      <c r="BM155" s="167" t="s">
        <v>3436</v>
      </c>
    </row>
    <row r="156" spans="2:65" s="1" customFormat="1" ht="24" customHeight="1">
      <c r="B156" s="155"/>
      <c r="C156" s="208" t="s">
        <v>275</v>
      </c>
      <c r="D156" s="208" t="s">
        <v>680</v>
      </c>
      <c r="E156" s="209" t="s">
        <v>3155</v>
      </c>
      <c r="F156" s="210" t="s">
        <v>3437</v>
      </c>
      <c r="G156" s="211" t="s">
        <v>774</v>
      </c>
      <c r="H156" s="212">
        <v>12</v>
      </c>
      <c r="I156" s="213"/>
      <c r="J156" s="214">
        <f t="shared" si="0"/>
        <v>0</v>
      </c>
      <c r="K156" s="210" t="s">
        <v>1</v>
      </c>
      <c r="L156" s="215"/>
      <c r="M156" s="216" t="s">
        <v>1</v>
      </c>
      <c r="N156" s="217" t="s">
        <v>42</v>
      </c>
      <c r="O156" s="55"/>
      <c r="P156" s="165">
        <f t="shared" si="1"/>
        <v>0</v>
      </c>
      <c r="Q156" s="165">
        <v>0</v>
      </c>
      <c r="R156" s="165">
        <f t="shared" si="2"/>
        <v>0</v>
      </c>
      <c r="S156" s="165">
        <v>0</v>
      </c>
      <c r="T156" s="166">
        <f t="shared" si="3"/>
        <v>0</v>
      </c>
      <c r="AR156" s="167" t="s">
        <v>1952</v>
      </c>
      <c r="AT156" s="167" t="s">
        <v>680</v>
      </c>
      <c r="AU156" s="167" t="s">
        <v>85</v>
      </c>
      <c r="AY156" s="17" t="s">
        <v>207</v>
      </c>
      <c r="BE156" s="168">
        <f t="shared" si="4"/>
        <v>0</v>
      </c>
      <c r="BF156" s="168">
        <f t="shared" si="5"/>
        <v>0</v>
      </c>
      <c r="BG156" s="168">
        <f t="shared" si="6"/>
        <v>0</v>
      </c>
      <c r="BH156" s="168">
        <f t="shared" si="7"/>
        <v>0</v>
      </c>
      <c r="BI156" s="168">
        <f t="shared" si="8"/>
        <v>0</v>
      </c>
      <c r="BJ156" s="17" t="s">
        <v>83</v>
      </c>
      <c r="BK156" s="168">
        <f t="shared" si="9"/>
        <v>0</v>
      </c>
      <c r="BL156" s="17" t="s">
        <v>759</v>
      </c>
      <c r="BM156" s="167" t="s">
        <v>3438</v>
      </c>
    </row>
    <row r="157" spans="2:65" s="1" customFormat="1" ht="16.5" customHeight="1">
      <c r="B157" s="155"/>
      <c r="C157" s="208" t="s">
        <v>562</v>
      </c>
      <c r="D157" s="208" t="s">
        <v>680</v>
      </c>
      <c r="E157" s="209" t="s">
        <v>3158</v>
      </c>
      <c r="F157" s="210" t="s">
        <v>3439</v>
      </c>
      <c r="G157" s="211" t="s">
        <v>774</v>
      </c>
      <c r="H157" s="212">
        <v>3</v>
      </c>
      <c r="I157" s="213"/>
      <c r="J157" s="214">
        <f t="shared" si="0"/>
        <v>0</v>
      </c>
      <c r="K157" s="210" t="s">
        <v>1</v>
      </c>
      <c r="L157" s="215"/>
      <c r="M157" s="216" t="s">
        <v>1</v>
      </c>
      <c r="N157" s="217" t="s">
        <v>42</v>
      </c>
      <c r="O157" s="55"/>
      <c r="P157" s="165">
        <f t="shared" si="1"/>
        <v>0</v>
      </c>
      <c r="Q157" s="165">
        <v>0</v>
      </c>
      <c r="R157" s="165">
        <f t="shared" si="2"/>
        <v>0</v>
      </c>
      <c r="S157" s="165">
        <v>0</v>
      </c>
      <c r="T157" s="166">
        <f t="shared" si="3"/>
        <v>0</v>
      </c>
      <c r="AR157" s="167" t="s">
        <v>1952</v>
      </c>
      <c r="AT157" s="167" t="s">
        <v>680</v>
      </c>
      <c r="AU157" s="167" t="s">
        <v>85</v>
      </c>
      <c r="AY157" s="17" t="s">
        <v>207</v>
      </c>
      <c r="BE157" s="168">
        <f t="shared" si="4"/>
        <v>0</v>
      </c>
      <c r="BF157" s="168">
        <f t="shared" si="5"/>
        <v>0</v>
      </c>
      <c r="BG157" s="168">
        <f t="shared" si="6"/>
        <v>0</v>
      </c>
      <c r="BH157" s="168">
        <f t="shared" si="7"/>
        <v>0</v>
      </c>
      <c r="BI157" s="168">
        <f t="shared" si="8"/>
        <v>0</v>
      </c>
      <c r="BJ157" s="17" t="s">
        <v>83</v>
      </c>
      <c r="BK157" s="168">
        <f t="shared" si="9"/>
        <v>0</v>
      </c>
      <c r="BL157" s="17" t="s">
        <v>759</v>
      </c>
      <c r="BM157" s="167" t="s">
        <v>3440</v>
      </c>
    </row>
    <row r="158" spans="2:65" s="1" customFormat="1" ht="16.5" customHeight="1">
      <c r="B158" s="155"/>
      <c r="C158" s="156" t="s">
        <v>576</v>
      </c>
      <c r="D158" s="156" t="s">
        <v>209</v>
      </c>
      <c r="E158" s="157" t="s">
        <v>3441</v>
      </c>
      <c r="F158" s="158" t="s">
        <v>3442</v>
      </c>
      <c r="G158" s="159" t="s">
        <v>224</v>
      </c>
      <c r="H158" s="160">
        <v>600</v>
      </c>
      <c r="I158" s="161"/>
      <c r="J158" s="162">
        <f t="shared" si="0"/>
        <v>0</v>
      </c>
      <c r="K158" s="158" t="s">
        <v>1</v>
      </c>
      <c r="L158" s="32"/>
      <c r="M158" s="163" t="s">
        <v>1</v>
      </c>
      <c r="N158" s="164" t="s">
        <v>42</v>
      </c>
      <c r="O158" s="55"/>
      <c r="P158" s="165">
        <f t="shared" si="1"/>
        <v>0</v>
      </c>
      <c r="Q158" s="165">
        <v>0</v>
      </c>
      <c r="R158" s="165">
        <f t="shared" si="2"/>
        <v>0</v>
      </c>
      <c r="S158" s="165">
        <v>0</v>
      </c>
      <c r="T158" s="166">
        <f t="shared" si="3"/>
        <v>0</v>
      </c>
      <c r="AR158" s="167" t="s">
        <v>759</v>
      </c>
      <c r="AT158" s="167" t="s">
        <v>209</v>
      </c>
      <c r="AU158" s="167" t="s">
        <v>85</v>
      </c>
      <c r="AY158" s="17" t="s">
        <v>207</v>
      </c>
      <c r="BE158" s="168">
        <f t="shared" si="4"/>
        <v>0</v>
      </c>
      <c r="BF158" s="168">
        <f t="shared" si="5"/>
        <v>0</v>
      </c>
      <c r="BG158" s="168">
        <f t="shared" si="6"/>
        <v>0</v>
      </c>
      <c r="BH158" s="168">
        <f t="shared" si="7"/>
        <v>0</v>
      </c>
      <c r="BI158" s="168">
        <f t="shared" si="8"/>
        <v>0</v>
      </c>
      <c r="BJ158" s="17" t="s">
        <v>83</v>
      </c>
      <c r="BK158" s="168">
        <f t="shared" si="9"/>
        <v>0</v>
      </c>
      <c r="BL158" s="17" t="s">
        <v>759</v>
      </c>
      <c r="BM158" s="167" t="s">
        <v>3443</v>
      </c>
    </row>
    <row r="159" spans="2:65" s="1" customFormat="1" ht="16.5" customHeight="1">
      <c r="B159" s="155"/>
      <c r="C159" s="156" t="s">
        <v>569</v>
      </c>
      <c r="D159" s="156" t="s">
        <v>209</v>
      </c>
      <c r="E159" s="157" t="s">
        <v>3164</v>
      </c>
      <c r="F159" s="158" t="s">
        <v>3165</v>
      </c>
      <c r="G159" s="159" t="s">
        <v>774</v>
      </c>
      <c r="H159" s="160">
        <v>64</v>
      </c>
      <c r="I159" s="161"/>
      <c r="J159" s="162">
        <f t="shared" si="0"/>
        <v>0</v>
      </c>
      <c r="K159" s="158" t="s">
        <v>1</v>
      </c>
      <c r="L159" s="32"/>
      <c r="M159" s="163" t="s">
        <v>1</v>
      </c>
      <c r="N159" s="164" t="s">
        <v>42</v>
      </c>
      <c r="O159" s="55"/>
      <c r="P159" s="165">
        <f t="shared" si="1"/>
        <v>0</v>
      </c>
      <c r="Q159" s="165">
        <v>0</v>
      </c>
      <c r="R159" s="165">
        <f t="shared" si="2"/>
        <v>0</v>
      </c>
      <c r="S159" s="165">
        <v>0</v>
      </c>
      <c r="T159" s="166">
        <f t="shared" si="3"/>
        <v>0</v>
      </c>
      <c r="AR159" s="167" t="s">
        <v>759</v>
      </c>
      <c r="AT159" s="167" t="s">
        <v>209</v>
      </c>
      <c r="AU159" s="167" t="s">
        <v>85</v>
      </c>
      <c r="AY159" s="17" t="s">
        <v>207</v>
      </c>
      <c r="BE159" s="168">
        <f t="shared" si="4"/>
        <v>0</v>
      </c>
      <c r="BF159" s="168">
        <f t="shared" si="5"/>
        <v>0</v>
      </c>
      <c r="BG159" s="168">
        <f t="shared" si="6"/>
        <v>0</v>
      </c>
      <c r="BH159" s="168">
        <f t="shared" si="7"/>
        <v>0</v>
      </c>
      <c r="BI159" s="168">
        <f t="shared" si="8"/>
        <v>0</v>
      </c>
      <c r="BJ159" s="17" t="s">
        <v>83</v>
      </c>
      <c r="BK159" s="168">
        <f t="shared" si="9"/>
        <v>0</v>
      </c>
      <c r="BL159" s="17" t="s">
        <v>759</v>
      </c>
      <c r="BM159" s="167" t="s">
        <v>3444</v>
      </c>
    </row>
    <row r="160" spans="2:65" s="1" customFormat="1" ht="24" customHeight="1">
      <c r="B160" s="155"/>
      <c r="C160" s="156" t="s">
        <v>582</v>
      </c>
      <c r="D160" s="156" t="s">
        <v>209</v>
      </c>
      <c r="E160" s="157" t="s">
        <v>3170</v>
      </c>
      <c r="F160" s="158" t="s">
        <v>3171</v>
      </c>
      <c r="G160" s="159" t="s">
        <v>224</v>
      </c>
      <c r="H160" s="160">
        <v>150</v>
      </c>
      <c r="I160" s="161"/>
      <c r="J160" s="162">
        <f t="shared" si="0"/>
        <v>0</v>
      </c>
      <c r="K160" s="158" t="s">
        <v>1</v>
      </c>
      <c r="L160" s="32"/>
      <c r="M160" s="163" t="s">
        <v>1</v>
      </c>
      <c r="N160" s="164" t="s">
        <v>42</v>
      </c>
      <c r="O160" s="55"/>
      <c r="P160" s="165">
        <f t="shared" si="1"/>
        <v>0</v>
      </c>
      <c r="Q160" s="165">
        <v>0</v>
      </c>
      <c r="R160" s="165">
        <f t="shared" si="2"/>
        <v>0</v>
      </c>
      <c r="S160" s="165">
        <v>0</v>
      </c>
      <c r="T160" s="166">
        <f t="shared" si="3"/>
        <v>0</v>
      </c>
      <c r="AR160" s="167" t="s">
        <v>759</v>
      </c>
      <c r="AT160" s="167" t="s">
        <v>209</v>
      </c>
      <c r="AU160" s="167" t="s">
        <v>85</v>
      </c>
      <c r="AY160" s="17" t="s">
        <v>207</v>
      </c>
      <c r="BE160" s="168">
        <f t="shared" si="4"/>
        <v>0</v>
      </c>
      <c r="BF160" s="168">
        <f t="shared" si="5"/>
        <v>0</v>
      </c>
      <c r="BG160" s="168">
        <f t="shared" si="6"/>
        <v>0</v>
      </c>
      <c r="BH160" s="168">
        <f t="shared" si="7"/>
        <v>0</v>
      </c>
      <c r="BI160" s="168">
        <f t="shared" si="8"/>
        <v>0</v>
      </c>
      <c r="BJ160" s="17" t="s">
        <v>83</v>
      </c>
      <c r="BK160" s="168">
        <f t="shared" si="9"/>
        <v>0</v>
      </c>
      <c r="BL160" s="17" t="s">
        <v>759</v>
      </c>
      <c r="BM160" s="167" t="s">
        <v>3445</v>
      </c>
    </row>
    <row r="161" spans="2:65" s="1" customFormat="1" ht="24" customHeight="1">
      <c r="B161" s="155"/>
      <c r="C161" s="156" t="s">
        <v>586</v>
      </c>
      <c r="D161" s="156" t="s">
        <v>209</v>
      </c>
      <c r="E161" s="157" t="s">
        <v>3173</v>
      </c>
      <c r="F161" s="158" t="s">
        <v>3174</v>
      </c>
      <c r="G161" s="159" t="s">
        <v>224</v>
      </c>
      <c r="H161" s="160">
        <v>260</v>
      </c>
      <c r="I161" s="161"/>
      <c r="J161" s="162">
        <f t="shared" si="0"/>
        <v>0</v>
      </c>
      <c r="K161" s="158" t="s">
        <v>1</v>
      </c>
      <c r="L161" s="32"/>
      <c r="M161" s="163" t="s">
        <v>1</v>
      </c>
      <c r="N161" s="164" t="s">
        <v>42</v>
      </c>
      <c r="O161" s="55"/>
      <c r="P161" s="165">
        <f t="shared" si="1"/>
        <v>0</v>
      </c>
      <c r="Q161" s="165">
        <v>0</v>
      </c>
      <c r="R161" s="165">
        <f t="shared" si="2"/>
        <v>0</v>
      </c>
      <c r="S161" s="165">
        <v>0</v>
      </c>
      <c r="T161" s="166">
        <f t="shared" si="3"/>
        <v>0</v>
      </c>
      <c r="AR161" s="167" t="s">
        <v>759</v>
      </c>
      <c r="AT161" s="167" t="s">
        <v>209</v>
      </c>
      <c r="AU161" s="167" t="s">
        <v>85</v>
      </c>
      <c r="AY161" s="17" t="s">
        <v>207</v>
      </c>
      <c r="BE161" s="168">
        <f t="shared" si="4"/>
        <v>0</v>
      </c>
      <c r="BF161" s="168">
        <f t="shared" si="5"/>
        <v>0</v>
      </c>
      <c r="BG161" s="168">
        <f t="shared" si="6"/>
        <v>0</v>
      </c>
      <c r="BH161" s="168">
        <f t="shared" si="7"/>
        <v>0</v>
      </c>
      <c r="BI161" s="168">
        <f t="shared" si="8"/>
        <v>0</v>
      </c>
      <c r="BJ161" s="17" t="s">
        <v>83</v>
      </c>
      <c r="BK161" s="168">
        <f t="shared" si="9"/>
        <v>0</v>
      </c>
      <c r="BL161" s="17" t="s">
        <v>759</v>
      </c>
      <c r="BM161" s="167" t="s">
        <v>3446</v>
      </c>
    </row>
    <row r="162" spans="2:65" s="1" customFormat="1" ht="16.5" customHeight="1">
      <c r="B162" s="155"/>
      <c r="C162" s="156" t="s">
        <v>591</v>
      </c>
      <c r="D162" s="156" t="s">
        <v>209</v>
      </c>
      <c r="E162" s="157" t="s">
        <v>3447</v>
      </c>
      <c r="F162" s="158" t="s">
        <v>3448</v>
      </c>
      <c r="G162" s="159" t="s">
        <v>774</v>
      </c>
      <c r="H162" s="160">
        <v>21</v>
      </c>
      <c r="I162" s="161"/>
      <c r="J162" s="162">
        <f t="shared" si="0"/>
        <v>0</v>
      </c>
      <c r="K162" s="158" t="s">
        <v>1</v>
      </c>
      <c r="L162" s="32"/>
      <c r="M162" s="163" t="s">
        <v>1</v>
      </c>
      <c r="N162" s="164" t="s">
        <v>42</v>
      </c>
      <c r="O162" s="55"/>
      <c r="P162" s="165">
        <f t="shared" si="1"/>
        <v>0</v>
      </c>
      <c r="Q162" s="165">
        <v>0</v>
      </c>
      <c r="R162" s="165">
        <f t="shared" si="2"/>
        <v>0</v>
      </c>
      <c r="S162" s="165">
        <v>0</v>
      </c>
      <c r="T162" s="166">
        <f t="shared" si="3"/>
        <v>0</v>
      </c>
      <c r="AR162" s="167" t="s">
        <v>759</v>
      </c>
      <c r="AT162" s="167" t="s">
        <v>209</v>
      </c>
      <c r="AU162" s="167" t="s">
        <v>85</v>
      </c>
      <c r="AY162" s="17" t="s">
        <v>207</v>
      </c>
      <c r="BE162" s="168">
        <f t="shared" si="4"/>
        <v>0</v>
      </c>
      <c r="BF162" s="168">
        <f t="shared" si="5"/>
        <v>0</v>
      </c>
      <c r="BG162" s="168">
        <f t="shared" si="6"/>
        <v>0</v>
      </c>
      <c r="BH162" s="168">
        <f t="shared" si="7"/>
        <v>0</v>
      </c>
      <c r="BI162" s="168">
        <f t="shared" si="8"/>
        <v>0</v>
      </c>
      <c r="BJ162" s="17" t="s">
        <v>83</v>
      </c>
      <c r="BK162" s="168">
        <f t="shared" si="9"/>
        <v>0</v>
      </c>
      <c r="BL162" s="17" t="s">
        <v>759</v>
      </c>
      <c r="BM162" s="167" t="s">
        <v>3449</v>
      </c>
    </row>
    <row r="163" spans="2:65" s="1" customFormat="1" ht="16.5" customHeight="1">
      <c r="B163" s="155"/>
      <c r="C163" s="156" t="s">
        <v>597</v>
      </c>
      <c r="D163" s="156" t="s">
        <v>209</v>
      </c>
      <c r="E163" s="157" t="s">
        <v>3450</v>
      </c>
      <c r="F163" s="158" t="s">
        <v>3451</v>
      </c>
      <c r="G163" s="159" t="s">
        <v>224</v>
      </c>
      <c r="H163" s="160">
        <v>7330</v>
      </c>
      <c r="I163" s="161"/>
      <c r="J163" s="162">
        <f t="shared" si="0"/>
        <v>0</v>
      </c>
      <c r="K163" s="158" t="s">
        <v>1</v>
      </c>
      <c r="L163" s="32"/>
      <c r="M163" s="163" t="s">
        <v>1</v>
      </c>
      <c r="N163" s="164" t="s">
        <v>42</v>
      </c>
      <c r="O163" s="55"/>
      <c r="P163" s="165">
        <f t="shared" si="1"/>
        <v>0</v>
      </c>
      <c r="Q163" s="165">
        <v>0</v>
      </c>
      <c r="R163" s="165">
        <f t="shared" si="2"/>
        <v>0</v>
      </c>
      <c r="S163" s="165">
        <v>0</v>
      </c>
      <c r="T163" s="166">
        <f t="shared" si="3"/>
        <v>0</v>
      </c>
      <c r="AR163" s="167" t="s">
        <v>759</v>
      </c>
      <c r="AT163" s="167" t="s">
        <v>209</v>
      </c>
      <c r="AU163" s="167" t="s">
        <v>85</v>
      </c>
      <c r="AY163" s="17" t="s">
        <v>207</v>
      </c>
      <c r="BE163" s="168">
        <f t="shared" si="4"/>
        <v>0</v>
      </c>
      <c r="BF163" s="168">
        <f t="shared" si="5"/>
        <v>0</v>
      </c>
      <c r="BG163" s="168">
        <f t="shared" si="6"/>
        <v>0</v>
      </c>
      <c r="BH163" s="168">
        <f t="shared" si="7"/>
        <v>0</v>
      </c>
      <c r="BI163" s="168">
        <f t="shared" si="8"/>
        <v>0</v>
      </c>
      <c r="BJ163" s="17" t="s">
        <v>83</v>
      </c>
      <c r="BK163" s="168">
        <f t="shared" si="9"/>
        <v>0</v>
      </c>
      <c r="BL163" s="17" t="s">
        <v>759</v>
      </c>
      <c r="BM163" s="167" t="s">
        <v>3452</v>
      </c>
    </row>
    <row r="164" spans="2:65" s="1" customFormat="1" ht="16.5" customHeight="1">
      <c r="B164" s="155"/>
      <c r="C164" s="156" t="s">
        <v>603</v>
      </c>
      <c r="D164" s="156" t="s">
        <v>209</v>
      </c>
      <c r="E164" s="157" t="s">
        <v>3453</v>
      </c>
      <c r="F164" s="158" t="s">
        <v>3454</v>
      </c>
      <c r="G164" s="159" t="s">
        <v>774</v>
      </c>
      <c r="H164" s="160">
        <v>1</v>
      </c>
      <c r="I164" s="161"/>
      <c r="J164" s="162">
        <f t="shared" si="0"/>
        <v>0</v>
      </c>
      <c r="K164" s="158" t="s">
        <v>1</v>
      </c>
      <c r="L164" s="32"/>
      <c r="M164" s="163" t="s">
        <v>1</v>
      </c>
      <c r="N164" s="164" t="s">
        <v>42</v>
      </c>
      <c r="O164" s="55"/>
      <c r="P164" s="165">
        <f t="shared" si="1"/>
        <v>0</v>
      </c>
      <c r="Q164" s="165">
        <v>0</v>
      </c>
      <c r="R164" s="165">
        <f t="shared" si="2"/>
        <v>0</v>
      </c>
      <c r="S164" s="165">
        <v>0</v>
      </c>
      <c r="T164" s="166">
        <f t="shared" si="3"/>
        <v>0</v>
      </c>
      <c r="AR164" s="167" t="s">
        <v>759</v>
      </c>
      <c r="AT164" s="167" t="s">
        <v>209</v>
      </c>
      <c r="AU164" s="167" t="s">
        <v>85</v>
      </c>
      <c r="AY164" s="17" t="s">
        <v>207</v>
      </c>
      <c r="BE164" s="168">
        <f t="shared" si="4"/>
        <v>0</v>
      </c>
      <c r="BF164" s="168">
        <f t="shared" si="5"/>
        <v>0</v>
      </c>
      <c r="BG164" s="168">
        <f t="shared" si="6"/>
        <v>0</v>
      </c>
      <c r="BH164" s="168">
        <f t="shared" si="7"/>
        <v>0</v>
      </c>
      <c r="BI164" s="168">
        <f t="shared" si="8"/>
        <v>0</v>
      </c>
      <c r="BJ164" s="17" t="s">
        <v>83</v>
      </c>
      <c r="BK164" s="168">
        <f t="shared" si="9"/>
        <v>0</v>
      </c>
      <c r="BL164" s="17" t="s">
        <v>759</v>
      </c>
      <c r="BM164" s="167" t="s">
        <v>3455</v>
      </c>
    </row>
    <row r="165" spans="2:65" s="1" customFormat="1" ht="16.5" customHeight="1">
      <c r="B165" s="155"/>
      <c r="C165" s="156" t="s">
        <v>627</v>
      </c>
      <c r="D165" s="156" t="s">
        <v>209</v>
      </c>
      <c r="E165" s="157" t="s">
        <v>3456</v>
      </c>
      <c r="F165" s="158" t="s">
        <v>3457</v>
      </c>
      <c r="G165" s="159" t="s">
        <v>774</v>
      </c>
      <c r="H165" s="160">
        <v>1</v>
      </c>
      <c r="I165" s="161"/>
      <c r="J165" s="162">
        <f t="shared" si="0"/>
        <v>0</v>
      </c>
      <c r="K165" s="158" t="s">
        <v>1</v>
      </c>
      <c r="L165" s="32"/>
      <c r="M165" s="163" t="s">
        <v>1</v>
      </c>
      <c r="N165" s="164" t="s">
        <v>42</v>
      </c>
      <c r="O165" s="55"/>
      <c r="P165" s="165">
        <f t="shared" si="1"/>
        <v>0</v>
      </c>
      <c r="Q165" s="165">
        <v>0</v>
      </c>
      <c r="R165" s="165">
        <f t="shared" si="2"/>
        <v>0</v>
      </c>
      <c r="S165" s="165">
        <v>0</v>
      </c>
      <c r="T165" s="166">
        <f t="shared" si="3"/>
        <v>0</v>
      </c>
      <c r="AR165" s="167" t="s">
        <v>759</v>
      </c>
      <c r="AT165" s="167" t="s">
        <v>209</v>
      </c>
      <c r="AU165" s="167" t="s">
        <v>85</v>
      </c>
      <c r="AY165" s="17" t="s">
        <v>207</v>
      </c>
      <c r="BE165" s="168">
        <f t="shared" si="4"/>
        <v>0</v>
      </c>
      <c r="BF165" s="168">
        <f t="shared" si="5"/>
        <v>0</v>
      </c>
      <c r="BG165" s="168">
        <f t="shared" si="6"/>
        <v>0</v>
      </c>
      <c r="BH165" s="168">
        <f t="shared" si="7"/>
        <v>0</v>
      </c>
      <c r="BI165" s="168">
        <f t="shared" si="8"/>
        <v>0</v>
      </c>
      <c r="BJ165" s="17" t="s">
        <v>83</v>
      </c>
      <c r="BK165" s="168">
        <f t="shared" si="9"/>
        <v>0</v>
      </c>
      <c r="BL165" s="17" t="s">
        <v>759</v>
      </c>
      <c r="BM165" s="167" t="s">
        <v>3458</v>
      </c>
    </row>
    <row r="166" spans="2:65" s="1" customFormat="1" ht="16.5" customHeight="1">
      <c r="B166" s="155"/>
      <c r="C166" s="156" t="s">
        <v>611</v>
      </c>
      <c r="D166" s="156" t="s">
        <v>209</v>
      </c>
      <c r="E166" s="157" t="s">
        <v>3459</v>
      </c>
      <c r="F166" s="158" t="s">
        <v>3460</v>
      </c>
      <c r="G166" s="159" t="s">
        <v>774</v>
      </c>
      <c r="H166" s="160">
        <v>1</v>
      </c>
      <c r="I166" s="161"/>
      <c r="J166" s="162">
        <f t="shared" si="0"/>
        <v>0</v>
      </c>
      <c r="K166" s="158" t="s">
        <v>1</v>
      </c>
      <c r="L166" s="32"/>
      <c r="M166" s="163" t="s">
        <v>1</v>
      </c>
      <c r="N166" s="164" t="s">
        <v>42</v>
      </c>
      <c r="O166" s="55"/>
      <c r="P166" s="165">
        <f t="shared" si="1"/>
        <v>0</v>
      </c>
      <c r="Q166" s="165">
        <v>0</v>
      </c>
      <c r="R166" s="165">
        <f t="shared" si="2"/>
        <v>0</v>
      </c>
      <c r="S166" s="165">
        <v>0</v>
      </c>
      <c r="T166" s="166">
        <f t="shared" si="3"/>
        <v>0</v>
      </c>
      <c r="AR166" s="167" t="s">
        <v>759</v>
      </c>
      <c r="AT166" s="167" t="s">
        <v>209</v>
      </c>
      <c r="AU166" s="167" t="s">
        <v>85</v>
      </c>
      <c r="AY166" s="17" t="s">
        <v>207</v>
      </c>
      <c r="BE166" s="168">
        <f t="shared" si="4"/>
        <v>0</v>
      </c>
      <c r="BF166" s="168">
        <f t="shared" si="5"/>
        <v>0</v>
      </c>
      <c r="BG166" s="168">
        <f t="shared" si="6"/>
        <v>0</v>
      </c>
      <c r="BH166" s="168">
        <f t="shared" si="7"/>
        <v>0</v>
      </c>
      <c r="BI166" s="168">
        <f t="shared" si="8"/>
        <v>0</v>
      </c>
      <c r="BJ166" s="17" t="s">
        <v>83</v>
      </c>
      <c r="BK166" s="168">
        <f t="shared" si="9"/>
        <v>0</v>
      </c>
      <c r="BL166" s="17" t="s">
        <v>759</v>
      </c>
      <c r="BM166" s="167" t="s">
        <v>3461</v>
      </c>
    </row>
    <row r="167" spans="2:65" s="1" customFormat="1" ht="16.5" customHeight="1">
      <c r="B167" s="155"/>
      <c r="C167" s="156" t="s">
        <v>634</v>
      </c>
      <c r="D167" s="156" t="s">
        <v>209</v>
      </c>
      <c r="E167" s="157" t="s">
        <v>3462</v>
      </c>
      <c r="F167" s="158" t="s">
        <v>3463</v>
      </c>
      <c r="G167" s="159" t="s">
        <v>774</v>
      </c>
      <c r="H167" s="160">
        <v>1</v>
      </c>
      <c r="I167" s="161"/>
      <c r="J167" s="162">
        <f t="shared" si="0"/>
        <v>0</v>
      </c>
      <c r="K167" s="158" t="s">
        <v>1</v>
      </c>
      <c r="L167" s="32"/>
      <c r="M167" s="163" t="s">
        <v>1</v>
      </c>
      <c r="N167" s="164" t="s">
        <v>42</v>
      </c>
      <c r="O167" s="55"/>
      <c r="P167" s="165">
        <f t="shared" si="1"/>
        <v>0</v>
      </c>
      <c r="Q167" s="165">
        <v>0</v>
      </c>
      <c r="R167" s="165">
        <f t="shared" si="2"/>
        <v>0</v>
      </c>
      <c r="S167" s="165">
        <v>0</v>
      </c>
      <c r="T167" s="166">
        <f t="shared" si="3"/>
        <v>0</v>
      </c>
      <c r="AR167" s="167" t="s">
        <v>759</v>
      </c>
      <c r="AT167" s="167" t="s">
        <v>209</v>
      </c>
      <c r="AU167" s="167" t="s">
        <v>85</v>
      </c>
      <c r="AY167" s="17" t="s">
        <v>207</v>
      </c>
      <c r="BE167" s="168">
        <f t="shared" si="4"/>
        <v>0</v>
      </c>
      <c r="BF167" s="168">
        <f t="shared" si="5"/>
        <v>0</v>
      </c>
      <c r="BG167" s="168">
        <f t="shared" si="6"/>
        <v>0</v>
      </c>
      <c r="BH167" s="168">
        <f t="shared" si="7"/>
        <v>0</v>
      </c>
      <c r="BI167" s="168">
        <f t="shared" si="8"/>
        <v>0</v>
      </c>
      <c r="BJ167" s="17" t="s">
        <v>83</v>
      </c>
      <c r="BK167" s="168">
        <f t="shared" si="9"/>
        <v>0</v>
      </c>
      <c r="BL167" s="17" t="s">
        <v>759</v>
      </c>
      <c r="BM167" s="167" t="s">
        <v>3464</v>
      </c>
    </row>
    <row r="168" spans="2:65" s="11" customFormat="1" ht="25.9" customHeight="1">
      <c r="B168" s="142"/>
      <c r="D168" s="143" t="s">
        <v>76</v>
      </c>
      <c r="E168" s="144" t="s">
        <v>2620</v>
      </c>
      <c r="F168" s="144" t="s">
        <v>2621</v>
      </c>
      <c r="I168" s="145"/>
      <c r="J168" s="146">
        <f>BK168</f>
        <v>0</v>
      </c>
      <c r="L168" s="142"/>
      <c r="M168" s="147"/>
      <c r="N168" s="148"/>
      <c r="O168" s="148"/>
      <c r="P168" s="149">
        <f>SUM(P169:P170)</f>
        <v>0</v>
      </c>
      <c r="Q168" s="148"/>
      <c r="R168" s="149">
        <f>SUM(R169:R170)</f>
        <v>0</v>
      </c>
      <c r="S168" s="148"/>
      <c r="T168" s="150">
        <f>SUM(T169:T170)</f>
        <v>0</v>
      </c>
      <c r="AR168" s="143" t="s">
        <v>133</v>
      </c>
      <c r="AT168" s="151" t="s">
        <v>76</v>
      </c>
      <c r="AU168" s="151" t="s">
        <v>77</v>
      </c>
      <c r="AY168" s="143" t="s">
        <v>207</v>
      </c>
      <c r="BK168" s="152">
        <f>SUM(BK169:BK170)</f>
        <v>0</v>
      </c>
    </row>
    <row r="169" spans="2:65" s="1" customFormat="1" ht="16.5" customHeight="1">
      <c r="B169" s="155"/>
      <c r="C169" s="156" t="s">
        <v>643</v>
      </c>
      <c r="D169" s="156" t="s">
        <v>209</v>
      </c>
      <c r="E169" s="157" t="s">
        <v>3465</v>
      </c>
      <c r="F169" s="158" t="s">
        <v>3244</v>
      </c>
      <c r="G169" s="159" t="s">
        <v>2624</v>
      </c>
      <c r="H169" s="160">
        <v>24</v>
      </c>
      <c r="I169" s="161"/>
      <c r="J169" s="162">
        <f>ROUND(I169*H169,2)</f>
        <v>0</v>
      </c>
      <c r="K169" s="158" t="s">
        <v>1</v>
      </c>
      <c r="L169" s="32"/>
      <c r="M169" s="163" t="s">
        <v>1</v>
      </c>
      <c r="N169" s="164" t="s">
        <v>42</v>
      </c>
      <c r="O169" s="55"/>
      <c r="P169" s="165">
        <f>O169*H169</f>
        <v>0</v>
      </c>
      <c r="Q169" s="165">
        <v>0</v>
      </c>
      <c r="R169" s="165">
        <f>Q169*H169</f>
        <v>0</v>
      </c>
      <c r="S169" s="165">
        <v>0</v>
      </c>
      <c r="T169" s="166">
        <f>S169*H169</f>
        <v>0</v>
      </c>
      <c r="AR169" s="167" t="s">
        <v>2625</v>
      </c>
      <c r="AT169" s="167" t="s">
        <v>209</v>
      </c>
      <c r="AU169" s="167" t="s">
        <v>83</v>
      </c>
      <c r="AY169" s="17" t="s">
        <v>207</v>
      </c>
      <c r="BE169" s="168">
        <f>IF(N169="základní",J169,0)</f>
        <v>0</v>
      </c>
      <c r="BF169" s="168">
        <f>IF(N169="snížená",J169,0)</f>
        <v>0</v>
      </c>
      <c r="BG169" s="168">
        <f>IF(N169="zákl. přenesená",J169,0)</f>
        <v>0</v>
      </c>
      <c r="BH169" s="168">
        <f>IF(N169="sníž. přenesená",J169,0)</f>
        <v>0</v>
      </c>
      <c r="BI169" s="168">
        <f>IF(N169="nulová",J169,0)</f>
        <v>0</v>
      </c>
      <c r="BJ169" s="17" t="s">
        <v>83</v>
      </c>
      <c r="BK169" s="168">
        <f>ROUND(I169*H169,2)</f>
        <v>0</v>
      </c>
      <c r="BL169" s="17" t="s">
        <v>2625</v>
      </c>
      <c r="BM169" s="167" t="s">
        <v>3466</v>
      </c>
    </row>
    <row r="170" spans="2:65" s="1" customFormat="1" ht="16.5" customHeight="1">
      <c r="B170" s="155"/>
      <c r="C170" s="156" t="s">
        <v>649</v>
      </c>
      <c r="D170" s="156" t="s">
        <v>209</v>
      </c>
      <c r="E170" s="157" t="s">
        <v>3467</v>
      </c>
      <c r="F170" s="158" t="s">
        <v>3246</v>
      </c>
      <c r="G170" s="159" t="s">
        <v>2624</v>
      </c>
      <c r="H170" s="160">
        <v>16</v>
      </c>
      <c r="I170" s="161"/>
      <c r="J170" s="162">
        <f>ROUND(I170*H170,2)</f>
        <v>0</v>
      </c>
      <c r="K170" s="158" t="s">
        <v>1</v>
      </c>
      <c r="L170" s="32"/>
      <c r="M170" s="163" t="s">
        <v>1</v>
      </c>
      <c r="N170" s="164" t="s">
        <v>42</v>
      </c>
      <c r="O170" s="55"/>
      <c r="P170" s="165">
        <f>O170*H170</f>
        <v>0</v>
      </c>
      <c r="Q170" s="165">
        <v>0</v>
      </c>
      <c r="R170" s="165">
        <f>Q170*H170</f>
        <v>0</v>
      </c>
      <c r="S170" s="165">
        <v>0</v>
      </c>
      <c r="T170" s="166">
        <f>S170*H170</f>
        <v>0</v>
      </c>
      <c r="AR170" s="167" t="s">
        <v>2625</v>
      </c>
      <c r="AT170" s="167" t="s">
        <v>209</v>
      </c>
      <c r="AU170" s="167" t="s">
        <v>83</v>
      </c>
      <c r="AY170" s="17" t="s">
        <v>207</v>
      </c>
      <c r="BE170" s="168">
        <f>IF(N170="základní",J170,0)</f>
        <v>0</v>
      </c>
      <c r="BF170" s="168">
        <f>IF(N170="snížená",J170,0)</f>
        <v>0</v>
      </c>
      <c r="BG170" s="168">
        <f>IF(N170="zákl. přenesená",J170,0)</f>
        <v>0</v>
      </c>
      <c r="BH170" s="168">
        <f>IF(N170="sníž. přenesená",J170,0)</f>
        <v>0</v>
      </c>
      <c r="BI170" s="168">
        <f>IF(N170="nulová",J170,0)</f>
        <v>0</v>
      </c>
      <c r="BJ170" s="17" t="s">
        <v>83</v>
      </c>
      <c r="BK170" s="168">
        <f>ROUND(I170*H170,2)</f>
        <v>0</v>
      </c>
      <c r="BL170" s="17" t="s">
        <v>2625</v>
      </c>
      <c r="BM170" s="167" t="s">
        <v>3468</v>
      </c>
    </row>
    <row r="171" spans="2:65" s="11" customFormat="1" ht="25.9" customHeight="1">
      <c r="B171" s="142"/>
      <c r="D171" s="143" t="s">
        <v>76</v>
      </c>
      <c r="E171" s="144" t="s">
        <v>3248</v>
      </c>
      <c r="F171" s="144" t="s">
        <v>3249</v>
      </c>
      <c r="I171" s="145"/>
      <c r="J171" s="146">
        <f>BK171</f>
        <v>0</v>
      </c>
      <c r="L171" s="142"/>
      <c r="M171" s="147"/>
      <c r="N171" s="148"/>
      <c r="O171" s="148"/>
      <c r="P171" s="149">
        <f>SUM(P172:P174)</f>
        <v>0</v>
      </c>
      <c r="Q171" s="148"/>
      <c r="R171" s="149">
        <f>SUM(R172:R174)</f>
        <v>0</v>
      </c>
      <c r="S171" s="148"/>
      <c r="T171" s="150">
        <f>SUM(T172:T174)</f>
        <v>0</v>
      </c>
      <c r="AR171" s="143" t="s">
        <v>133</v>
      </c>
      <c r="AT171" s="151" t="s">
        <v>76</v>
      </c>
      <c r="AU171" s="151" t="s">
        <v>77</v>
      </c>
      <c r="AY171" s="143" t="s">
        <v>207</v>
      </c>
      <c r="BK171" s="152">
        <f>SUM(BK172:BK174)</f>
        <v>0</v>
      </c>
    </row>
    <row r="172" spans="2:65" s="1" customFormat="1" ht="16.5" customHeight="1">
      <c r="B172" s="155"/>
      <c r="C172" s="156" t="s">
        <v>655</v>
      </c>
      <c r="D172" s="156" t="s">
        <v>209</v>
      </c>
      <c r="E172" s="157" t="s">
        <v>83</v>
      </c>
      <c r="F172" s="158" t="s">
        <v>3250</v>
      </c>
      <c r="G172" s="159" t="s">
        <v>250</v>
      </c>
      <c r="H172" s="160">
        <v>1</v>
      </c>
      <c r="I172" s="161"/>
      <c r="J172" s="162">
        <f>ROUND(I172*H172,2)</f>
        <v>0</v>
      </c>
      <c r="K172" s="158" t="s">
        <v>1</v>
      </c>
      <c r="L172" s="32"/>
      <c r="M172" s="163" t="s">
        <v>1</v>
      </c>
      <c r="N172" s="164" t="s">
        <v>42</v>
      </c>
      <c r="O172" s="55"/>
      <c r="P172" s="165">
        <f>O172*H172</f>
        <v>0</v>
      </c>
      <c r="Q172" s="165">
        <v>0</v>
      </c>
      <c r="R172" s="165">
        <f>Q172*H172</f>
        <v>0</v>
      </c>
      <c r="S172" s="165">
        <v>0</v>
      </c>
      <c r="T172" s="166">
        <f>S172*H172</f>
        <v>0</v>
      </c>
      <c r="AR172" s="167" t="s">
        <v>3251</v>
      </c>
      <c r="AT172" s="167" t="s">
        <v>209</v>
      </c>
      <c r="AU172" s="167" t="s">
        <v>83</v>
      </c>
      <c r="AY172" s="17" t="s">
        <v>207</v>
      </c>
      <c r="BE172" s="168">
        <f>IF(N172="základní",J172,0)</f>
        <v>0</v>
      </c>
      <c r="BF172" s="168">
        <f>IF(N172="snížená",J172,0)</f>
        <v>0</v>
      </c>
      <c r="BG172" s="168">
        <f>IF(N172="zákl. přenesená",J172,0)</f>
        <v>0</v>
      </c>
      <c r="BH172" s="168">
        <f>IF(N172="sníž. přenesená",J172,0)</f>
        <v>0</v>
      </c>
      <c r="BI172" s="168">
        <f>IF(N172="nulová",J172,0)</f>
        <v>0</v>
      </c>
      <c r="BJ172" s="17" t="s">
        <v>83</v>
      </c>
      <c r="BK172" s="168">
        <f>ROUND(I172*H172,2)</f>
        <v>0</v>
      </c>
      <c r="BL172" s="17" t="s">
        <v>3251</v>
      </c>
      <c r="BM172" s="167" t="s">
        <v>3469</v>
      </c>
    </row>
    <row r="173" spans="2:65" s="1" customFormat="1" ht="16.5" customHeight="1">
      <c r="B173" s="155"/>
      <c r="C173" s="156" t="s">
        <v>666</v>
      </c>
      <c r="D173" s="156" t="s">
        <v>209</v>
      </c>
      <c r="E173" s="157" t="s">
        <v>85</v>
      </c>
      <c r="F173" s="158" t="s">
        <v>3470</v>
      </c>
      <c r="G173" s="159" t="s">
        <v>250</v>
      </c>
      <c r="H173" s="160">
        <v>1</v>
      </c>
      <c r="I173" s="161"/>
      <c r="J173" s="162">
        <f>ROUND(I173*H173,2)</f>
        <v>0</v>
      </c>
      <c r="K173" s="158" t="s">
        <v>1</v>
      </c>
      <c r="L173" s="32"/>
      <c r="M173" s="163" t="s">
        <v>1</v>
      </c>
      <c r="N173" s="164" t="s">
        <v>42</v>
      </c>
      <c r="O173" s="55"/>
      <c r="P173" s="165">
        <f>O173*H173</f>
        <v>0</v>
      </c>
      <c r="Q173" s="165">
        <v>0</v>
      </c>
      <c r="R173" s="165">
        <f>Q173*H173</f>
        <v>0</v>
      </c>
      <c r="S173" s="165">
        <v>0</v>
      </c>
      <c r="T173" s="166">
        <f>S173*H173</f>
        <v>0</v>
      </c>
      <c r="AR173" s="167" t="s">
        <v>3251</v>
      </c>
      <c r="AT173" s="167" t="s">
        <v>209</v>
      </c>
      <c r="AU173" s="167" t="s">
        <v>83</v>
      </c>
      <c r="AY173" s="17" t="s">
        <v>207</v>
      </c>
      <c r="BE173" s="168">
        <f>IF(N173="základní",J173,0)</f>
        <v>0</v>
      </c>
      <c r="BF173" s="168">
        <f>IF(N173="snížená",J173,0)</f>
        <v>0</v>
      </c>
      <c r="BG173" s="168">
        <f>IF(N173="zákl. přenesená",J173,0)</f>
        <v>0</v>
      </c>
      <c r="BH173" s="168">
        <f>IF(N173="sníž. přenesená",J173,0)</f>
        <v>0</v>
      </c>
      <c r="BI173" s="168">
        <f>IF(N173="nulová",J173,0)</f>
        <v>0</v>
      </c>
      <c r="BJ173" s="17" t="s">
        <v>83</v>
      </c>
      <c r="BK173" s="168">
        <f>ROUND(I173*H173,2)</f>
        <v>0</v>
      </c>
      <c r="BL173" s="17" t="s">
        <v>3251</v>
      </c>
      <c r="BM173" s="167" t="s">
        <v>3471</v>
      </c>
    </row>
    <row r="174" spans="2:65" s="1" customFormat="1" ht="16.5" customHeight="1">
      <c r="B174" s="155"/>
      <c r="C174" s="156" t="s">
        <v>679</v>
      </c>
      <c r="D174" s="156" t="s">
        <v>209</v>
      </c>
      <c r="E174" s="157" t="s">
        <v>108</v>
      </c>
      <c r="F174" s="158" t="s">
        <v>3470</v>
      </c>
      <c r="G174" s="159" t="s">
        <v>250</v>
      </c>
      <c r="H174" s="160">
        <v>1</v>
      </c>
      <c r="I174" s="161"/>
      <c r="J174" s="162">
        <f>ROUND(I174*H174,2)</f>
        <v>0</v>
      </c>
      <c r="K174" s="158" t="s">
        <v>1</v>
      </c>
      <c r="L174" s="32"/>
      <c r="M174" s="178" t="s">
        <v>1</v>
      </c>
      <c r="N174" s="179" t="s">
        <v>42</v>
      </c>
      <c r="O174" s="180"/>
      <c r="P174" s="181">
        <f>O174*H174</f>
        <v>0</v>
      </c>
      <c r="Q174" s="181">
        <v>0</v>
      </c>
      <c r="R174" s="181">
        <f>Q174*H174</f>
        <v>0</v>
      </c>
      <c r="S174" s="181">
        <v>0</v>
      </c>
      <c r="T174" s="182">
        <f>S174*H174</f>
        <v>0</v>
      </c>
      <c r="AR174" s="167" t="s">
        <v>3251</v>
      </c>
      <c r="AT174" s="167" t="s">
        <v>209</v>
      </c>
      <c r="AU174" s="167" t="s">
        <v>83</v>
      </c>
      <c r="AY174" s="17" t="s">
        <v>207</v>
      </c>
      <c r="BE174" s="168">
        <f>IF(N174="základní",J174,0)</f>
        <v>0</v>
      </c>
      <c r="BF174" s="168">
        <f>IF(N174="snížená",J174,0)</f>
        <v>0</v>
      </c>
      <c r="BG174" s="168">
        <f>IF(N174="zákl. přenesená",J174,0)</f>
        <v>0</v>
      </c>
      <c r="BH174" s="168">
        <f>IF(N174="sníž. přenesená",J174,0)</f>
        <v>0</v>
      </c>
      <c r="BI174" s="168">
        <f>IF(N174="nulová",J174,0)</f>
        <v>0</v>
      </c>
      <c r="BJ174" s="17" t="s">
        <v>83</v>
      </c>
      <c r="BK174" s="168">
        <f>ROUND(I174*H174,2)</f>
        <v>0</v>
      </c>
      <c r="BL174" s="17" t="s">
        <v>3251</v>
      </c>
      <c r="BM174" s="167" t="s">
        <v>3472</v>
      </c>
    </row>
    <row r="175" spans="2:65" s="1" customFormat="1" ht="6.95" customHeight="1">
      <c r="B175" s="44"/>
      <c r="C175" s="45"/>
      <c r="D175" s="45"/>
      <c r="E175" s="45"/>
      <c r="F175" s="45"/>
      <c r="G175" s="45"/>
      <c r="H175" s="45"/>
      <c r="I175" s="117"/>
      <c r="J175" s="45"/>
      <c r="K175" s="45"/>
      <c r="L175" s="32"/>
    </row>
  </sheetData>
  <autoFilter ref="C123:K174"/>
  <mergeCells count="12">
    <mergeCell ref="E116:H116"/>
    <mergeCell ref="L2:V2"/>
    <mergeCell ref="E85:H85"/>
    <mergeCell ref="E87:H87"/>
    <mergeCell ref="E89:H89"/>
    <mergeCell ref="E112:H112"/>
    <mergeCell ref="E114:H114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45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121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266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3473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ROUND(J123,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ROUND((SUM(BE123:BE144)),  2)</f>
        <v>0</v>
      </c>
      <c r="I35" s="105">
        <v>0.21</v>
      </c>
      <c r="J35" s="104">
        <f>ROUND(((SUM(BE123:BE144))*I35),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ROUND((SUM(BF123:BF144)),  2)</f>
        <v>0</v>
      </c>
      <c r="I36" s="105">
        <v>0.15</v>
      </c>
      <c r="J36" s="104">
        <f>ROUND(((SUM(BF123:BF144))*I36),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ROUND((SUM(BG123:BG144)),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ROUND((SUM(BH123:BH144)),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ROUND((SUM(BI123:BI144)),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f - Vzduchotechnika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J123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J124</f>
        <v>0</v>
      </c>
      <c r="L99" s="123"/>
    </row>
    <row r="100" spans="2:47" s="9" customFormat="1" ht="19.899999999999999" customHeight="1">
      <c r="B100" s="128"/>
      <c r="D100" s="129" t="s">
        <v>3474</v>
      </c>
      <c r="E100" s="130"/>
      <c r="F100" s="130"/>
      <c r="G100" s="130"/>
      <c r="H100" s="130"/>
      <c r="I100" s="131"/>
      <c r="J100" s="132">
        <f>J125</f>
        <v>0</v>
      </c>
      <c r="L100" s="128"/>
    </row>
    <row r="101" spans="2:47" s="8" customFormat="1" ht="24.95" customHeight="1">
      <c r="B101" s="123"/>
      <c r="D101" s="124" t="s">
        <v>2273</v>
      </c>
      <c r="E101" s="125"/>
      <c r="F101" s="125"/>
      <c r="G101" s="125"/>
      <c r="H101" s="125"/>
      <c r="I101" s="126"/>
      <c r="J101" s="127">
        <f>J143</f>
        <v>0</v>
      </c>
      <c r="L101" s="123"/>
    </row>
    <row r="102" spans="2:47" s="1" customFormat="1" ht="21.75" customHeight="1">
      <c r="B102" s="32"/>
      <c r="I102" s="96"/>
      <c r="L102" s="32"/>
    </row>
    <row r="103" spans="2:47" s="1" customFormat="1" ht="6.95" customHeight="1">
      <c r="B103" s="44"/>
      <c r="C103" s="45"/>
      <c r="D103" s="45"/>
      <c r="E103" s="45"/>
      <c r="F103" s="45"/>
      <c r="G103" s="45"/>
      <c r="H103" s="45"/>
      <c r="I103" s="117"/>
      <c r="J103" s="45"/>
      <c r="K103" s="45"/>
      <c r="L103" s="32"/>
    </row>
    <row r="107" spans="2:47" s="1" customFormat="1" ht="6.95" customHeight="1">
      <c r="B107" s="46"/>
      <c r="C107" s="47"/>
      <c r="D107" s="47"/>
      <c r="E107" s="47"/>
      <c r="F107" s="47"/>
      <c r="G107" s="47"/>
      <c r="H107" s="47"/>
      <c r="I107" s="118"/>
      <c r="J107" s="47"/>
      <c r="K107" s="47"/>
      <c r="L107" s="32"/>
    </row>
    <row r="108" spans="2:47" s="1" customFormat="1" ht="24.95" customHeight="1">
      <c r="B108" s="32"/>
      <c r="C108" s="21" t="s">
        <v>192</v>
      </c>
      <c r="I108" s="96"/>
      <c r="L108" s="32"/>
    </row>
    <row r="109" spans="2:47" s="1" customFormat="1" ht="6.95" customHeight="1">
      <c r="B109" s="32"/>
      <c r="I109" s="96"/>
      <c r="L109" s="32"/>
    </row>
    <row r="110" spans="2:47" s="1" customFormat="1" ht="12" customHeight="1">
      <c r="B110" s="32"/>
      <c r="C110" s="27" t="s">
        <v>16</v>
      </c>
      <c r="I110" s="96"/>
      <c r="L110" s="32"/>
    </row>
    <row r="111" spans="2:47" s="1" customFormat="1" ht="16.5" customHeight="1">
      <c r="B111" s="32"/>
      <c r="E111" s="283" t="str">
        <f>E7</f>
        <v>Novostavba MŠ Hrabová,ul. Bažanova</v>
      </c>
      <c r="F111" s="284"/>
      <c r="G111" s="284"/>
      <c r="H111" s="284"/>
      <c r="I111" s="96"/>
      <c r="L111" s="32"/>
    </row>
    <row r="112" spans="2:47" ht="12" customHeight="1">
      <c r="B112" s="20"/>
      <c r="C112" s="27" t="s">
        <v>179</v>
      </c>
      <c r="L112" s="20"/>
    </row>
    <row r="113" spans="2:65" s="1" customFormat="1" ht="16.5" customHeight="1">
      <c r="B113" s="32"/>
      <c r="E113" s="283" t="s">
        <v>266</v>
      </c>
      <c r="F113" s="282"/>
      <c r="G113" s="282"/>
      <c r="H113" s="282"/>
      <c r="I113" s="96"/>
      <c r="L113" s="32"/>
    </row>
    <row r="114" spans="2:65" s="1" customFormat="1" ht="12" customHeight="1">
      <c r="B114" s="32"/>
      <c r="C114" s="27" t="s">
        <v>181</v>
      </c>
      <c r="I114" s="96"/>
      <c r="L114" s="32"/>
    </row>
    <row r="115" spans="2:65" s="1" customFormat="1" ht="16.5" customHeight="1">
      <c r="B115" s="32"/>
      <c r="E115" s="252" t="str">
        <f>E11</f>
        <v>f - Vzduchotechnika</v>
      </c>
      <c r="F115" s="282"/>
      <c r="G115" s="282"/>
      <c r="H115" s="282"/>
      <c r="I115" s="96"/>
      <c r="L115" s="32"/>
    </row>
    <row r="116" spans="2:65" s="1" customFormat="1" ht="6.95" customHeight="1">
      <c r="B116" s="32"/>
      <c r="I116" s="96"/>
      <c r="L116" s="32"/>
    </row>
    <row r="117" spans="2:65" s="1" customFormat="1" ht="12" customHeight="1">
      <c r="B117" s="32"/>
      <c r="C117" s="27" t="s">
        <v>20</v>
      </c>
      <c r="F117" s="25" t="str">
        <f>F14</f>
        <v xml:space="preserve"> </v>
      </c>
      <c r="I117" s="97" t="s">
        <v>22</v>
      </c>
      <c r="J117" s="52" t="str">
        <f>IF(J14="","",J14)</f>
        <v>29. 3. 2019</v>
      </c>
      <c r="L117" s="32"/>
    </row>
    <row r="118" spans="2:65" s="1" customFormat="1" ht="6.95" customHeight="1">
      <c r="B118" s="32"/>
      <c r="I118" s="96"/>
      <c r="L118" s="32"/>
    </row>
    <row r="119" spans="2:65" s="1" customFormat="1" ht="58.15" customHeight="1">
      <c r="B119" s="32"/>
      <c r="C119" s="27" t="s">
        <v>24</v>
      </c>
      <c r="F119" s="25" t="str">
        <f>E17</f>
        <v>Statutární město Ostrava,MO Hrabová,Bažanova 4</v>
      </c>
      <c r="I119" s="97" t="s">
        <v>31</v>
      </c>
      <c r="J119" s="30" t="str">
        <f>E23</f>
        <v>DUPLEX sro,28.října 875/275,70900 Ostrava-Mar.Ho</v>
      </c>
      <c r="L119" s="32"/>
    </row>
    <row r="120" spans="2:65" s="1" customFormat="1" ht="15.2" customHeight="1">
      <c r="B120" s="32"/>
      <c r="C120" s="27" t="s">
        <v>29</v>
      </c>
      <c r="F120" s="25" t="str">
        <f>IF(E20="","",E20)</f>
        <v>Vyplň údaj</v>
      </c>
      <c r="I120" s="97" t="s">
        <v>35</v>
      </c>
      <c r="J120" s="30" t="str">
        <f>E26</f>
        <v xml:space="preserve"> </v>
      </c>
      <c r="L120" s="32"/>
    </row>
    <row r="121" spans="2:65" s="1" customFormat="1" ht="10.35" customHeight="1">
      <c r="B121" s="32"/>
      <c r="I121" s="96"/>
      <c r="L121" s="32"/>
    </row>
    <row r="122" spans="2:65" s="10" customFormat="1" ht="29.25" customHeight="1">
      <c r="B122" s="133"/>
      <c r="C122" s="134" t="s">
        <v>193</v>
      </c>
      <c r="D122" s="135" t="s">
        <v>62</v>
      </c>
      <c r="E122" s="135" t="s">
        <v>58</v>
      </c>
      <c r="F122" s="135" t="s">
        <v>59</v>
      </c>
      <c r="G122" s="135" t="s">
        <v>194</v>
      </c>
      <c r="H122" s="135" t="s">
        <v>195</v>
      </c>
      <c r="I122" s="136" t="s">
        <v>196</v>
      </c>
      <c r="J122" s="135" t="s">
        <v>185</v>
      </c>
      <c r="K122" s="137" t="s">
        <v>197</v>
      </c>
      <c r="L122" s="133"/>
      <c r="M122" s="59" t="s">
        <v>1</v>
      </c>
      <c r="N122" s="60" t="s">
        <v>41</v>
      </c>
      <c r="O122" s="60" t="s">
        <v>198</v>
      </c>
      <c r="P122" s="60" t="s">
        <v>199</v>
      </c>
      <c r="Q122" s="60" t="s">
        <v>200</v>
      </c>
      <c r="R122" s="60" t="s">
        <v>201</v>
      </c>
      <c r="S122" s="60" t="s">
        <v>202</v>
      </c>
      <c r="T122" s="61" t="s">
        <v>203</v>
      </c>
    </row>
    <row r="123" spans="2:65" s="1" customFormat="1" ht="22.9" customHeight="1">
      <c r="B123" s="32"/>
      <c r="C123" s="64" t="s">
        <v>204</v>
      </c>
      <c r="I123" s="96"/>
      <c r="J123" s="138">
        <f>BK123</f>
        <v>0</v>
      </c>
      <c r="L123" s="32"/>
      <c r="M123" s="62"/>
      <c r="N123" s="53"/>
      <c r="O123" s="53"/>
      <c r="P123" s="139">
        <f>P124+P143</f>
        <v>0</v>
      </c>
      <c r="Q123" s="53"/>
      <c r="R123" s="139">
        <f>R124+R143</f>
        <v>0</v>
      </c>
      <c r="S123" s="53"/>
      <c r="T123" s="140">
        <f>T124+T143</f>
        <v>0</v>
      </c>
      <c r="AT123" s="17" t="s">
        <v>76</v>
      </c>
      <c r="AU123" s="17" t="s">
        <v>187</v>
      </c>
      <c r="BK123" s="141">
        <f>BK124+BK143</f>
        <v>0</v>
      </c>
    </row>
    <row r="124" spans="2:65" s="11" customFormat="1" ht="25.9" customHeight="1">
      <c r="B124" s="142"/>
      <c r="D124" s="143" t="s">
        <v>76</v>
      </c>
      <c r="E124" s="144" t="s">
        <v>680</v>
      </c>
      <c r="F124" s="144" t="s">
        <v>2611</v>
      </c>
      <c r="I124" s="145"/>
      <c r="J124" s="146">
        <f>BK124</f>
        <v>0</v>
      </c>
      <c r="L124" s="142"/>
      <c r="M124" s="147"/>
      <c r="N124" s="148"/>
      <c r="O124" s="148"/>
      <c r="P124" s="149">
        <f>P125</f>
        <v>0</v>
      </c>
      <c r="Q124" s="148"/>
      <c r="R124" s="149">
        <f>R125</f>
        <v>0</v>
      </c>
      <c r="S124" s="148"/>
      <c r="T124" s="150">
        <f>T125</f>
        <v>0</v>
      </c>
      <c r="AR124" s="143" t="s">
        <v>108</v>
      </c>
      <c r="AT124" s="151" t="s">
        <v>76</v>
      </c>
      <c r="AU124" s="151" t="s">
        <v>77</v>
      </c>
      <c r="AY124" s="143" t="s">
        <v>207</v>
      </c>
      <c r="BK124" s="152">
        <f>BK125</f>
        <v>0</v>
      </c>
    </row>
    <row r="125" spans="2:65" s="11" customFormat="1" ht="22.9" customHeight="1">
      <c r="B125" s="142"/>
      <c r="D125" s="143" t="s">
        <v>76</v>
      </c>
      <c r="E125" s="153" t="s">
        <v>3475</v>
      </c>
      <c r="F125" s="153" t="s">
        <v>3476</v>
      </c>
      <c r="I125" s="145"/>
      <c r="J125" s="154">
        <f>BK125</f>
        <v>0</v>
      </c>
      <c r="L125" s="142"/>
      <c r="M125" s="147"/>
      <c r="N125" s="148"/>
      <c r="O125" s="148"/>
      <c r="P125" s="149">
        <f>SUM(P126:P142)</f>
        <v>0</v>
      </c>
      <c r="Q125" s="148"/>
      <c r="R125" s="149">
        <f>SUM(R126:R142)</f>
        <v>0</v>
      </c>
      <c r="S125" s="148"/>
      <c r="T125" s="150">
        <f>SUM(T126:T142)</f>
        <v>0</v>
      </c>
      <c r="AR125" s="143" t="s">
        <v>108</v>
      </c>
      <c r="AT125" s="151" t="s">
        <v>76</v>
      </c>
      <c r="AU125" s="151" t="s">
        <v>83</v>
      </c>
      <c r="AY125" s="143" t="s">
        <v>207</v>
      </c>
      <c r="BK125" s="152">
        <f>SUM(BK126:BK142)</f>
        <v>0</v>
      </c>
    </row>
    <row r="126" spans="2:65" s="1" customFormat="1" ht="16.5" customHeight="1">
      <c r="B126" s="155"/>
      <c r="C126" s="208" t="s">
        <v>83</v>
      </c>
      <c r="D126" s="208" t="s">
        <v>680</v>
      </c>
      <c r="E126" s="209" t="s">
        <v>3477</v>
      </c>
      <c r="F126" s="210" t="s">
        <v>3478</v>
      </c>
      <c r="G126" s="211" t="s">
        <v>774</v>
      </c>
      <c r="H126" s="212">
        <v>4</v>
      </c>
      <c r="I126" s="213"/>
      <c r="J126" s="214">
        <f t="shared" ref="J126:J142" si="0">ROUND(I126*H126,2)</f>
        <v>0</v>
      </c>
      <c r="K126" s="210" t="s">
        <v>1</v>
      </c>
      <c r="L126" s="215"/>
      <c r="M126" s="216" t="s">
        <v>1</v>
      </c>
      <c r="N126" s="217" t="s">
        <v>42</v>
      </c>
      <c r="O126" s="55"/>
      <c r="P126" s="165">
        <f t="shared" ref="P126:P142" si="1">O126*H126</f>
        <v>0</v>
      </c>
      <c r="Q126" s="165">
        <v>0</v>
      </c>
      <c r="R126" s="165">
        <f t="shared" ref="R126:R142" si="2">Q126*H126</f>
        <v>0</v>
      </c>
      <c r="S126" s="165">
        <v>0</v>
      </c>
      <c r="T126" s="166">
        <f t="shared" ref="T126:T142" si="3">S126*H126</f>
        <v>0</v>
      </c>
      <c r="AR126" s="167" t="s">
        <v>1952</v>
      </c>
      <c r="AT126" s="167" t="s">
        <v>680</v>
      </c>
      <c r="AU126" s="167" t="s">
        <v>85</v>
      </c>
      <c r="AY126" s="17" t="s">
        <v>207</v>
      </c>
      <c r="BE126" s="168">
        <f t="shared" ref="BE126:BE142" si="4">IF(N126="základní",J126,0)</f>
        <v>0</v>
      </c>
      <c r="BF126" s="168">
        <f t="shared" ref="BF126:BF142" si="5">IF(N126="snížená",J126,0)</f>
        <v>0</v>
      </c>
      <c r="BG126" s="168">
        <f t="shared" ref="BG126:BG142" si="6">IF(N126="zákl. přenesená",J126,0)</f>
        <v>0</v>
      </c>
      <c r="BH126" s="168">
        <f t="shared" ref="BH126:BH142" si="7">IF(N126="sníž. přenesená",J126,0)</f>
        <v>0</v>
      </c>
      <c r="BI126" s="168">
        <f t="shared" ref="BI126:BI142" si="8">IF(N126="nulová",J126,0)</f>
        <v>0</v>
      </c>
      <c r="BJ126" s="17" t="s">
        <v>83</v>
      </c>
      <c r="BK126" s="168">
        <f t="shared" ref="BK126:BK142" si="9">ROUND(I126*H126,2)</f>
        <v>0</v>
      </c>
      <c r="BL126" s="17" t="s">
        <v>759</v>
      </c>
      <c r="BM126" s="167" t="s">
        <v>3479</v>
      </c>
    </row>
    <row r="127" spans="2:65" s="1" customFormat="1" ht="16.5" customHeight="1">
      <c r="B127" s="155"/>
      <c r="C127" s="156" t="s">
        <v>167</v>
      </c>
      <c r="D127" s="156" t="s">
        <v>209</v>
      </c>
      <c r="E127" s="157" t="s">
        <v>3480</v>
      </c>
      <c r="F127" s="158" t="s">
        <v>3481</v>
      </c>
      <c r="G127" s="159" t="s">
        <v>3482</v>
      </c>
      <c r="H127" s="160">
        <v>150</v>
      </c>
      <c r="I127" s="161"/>
      <c r="J127" s="162">
        <f t="shared" si="0"/>
        <v>0</v>
      </c>
      <c r="K127" s="158" t="s">
        <v>1</v>
      </c>
      <c r="L127" s="32"/>
      <c r="M127" s="163" t="s">
        <v>1</v>
      </c>
      <c r="N127" s="164" t="s">
        <v>42</v>
      </c>
      <c r="O127" s="55"/>
      <c r="P127" s="165">
        <f t="shared" si="1"/>
        <v>0</v>
      </c>
      <c r="Q127" s="165">
        <v>0</v>
      </c>
      <c r="R127" s="165">
        <f t="shared" si="2"/>
        <v>0</v>
      </c>
      <c r="S127" s="165">
        <v>0</v>
      </c>
      <c r="T127" s="166">
        <f t="shared" si="3"/>
        <v>0</v>
      </c>
      <c r="AR127" s="167" t="s">
        <v>759</v>
      </c>
      <c r="AT127" s="167" t="s">
        <v>209</v>
      </c>
      <c r="AU127" s="167" t="s">
        <v>85</v>
      </c>
      <c r="AY127" s="17" t="s">
        <v>207</v>
      </c>
      <c r="BE127" s="168">
        <f t="shared" si="4"/>
        <v>0</v>
      </c>
      <c r="BF127" s="168">
        <f t="shared" si="5"/>
        <v>0</v>
      </c>
      <c r="BG127" s="168">
        <f t="shared" si="6"/>
        <v>0</v>
      </c>
      <c r="BH127" s="168">
        <f t="shared" si="7"/>
        <v>0</v>
      </c>
      <c r="BI127" s="168">
        <f t="shared" si="8"/>
        <v>0</v>
      </c>
      <c r="BJ127" s="17" t="s">
        <v>83</v>
      </c>
      <c r="BK127" s="168">
        <f t="shared" si="9"/>
        <v>0</v>
      </c>
      <c r="BL127" s="17" t="s">
        <v>759</v>
      </c>
      <c r="BM127" s="167" t="s">
        <v>3483</v>
      </c>
    </row>
    <row r="128" spans="2:65" s="1" customFormat="1" ht="16.5" customHeight="1">
      <c r="B128" s="155"/>
      <c r="C128" s="156" t="s">
        <v>8</v>
      </c>
      <c r="D128" s="156" t="s">
        <v>209</v>
      </c>
      <c r="E128" s="157" t="s">
        <v>3484</v>
      </c>
      <c r="F128" s="158" t="s">
        <v>3485</v>
      </c>
      <c r="G128" s="159" t="s">
        <v>2037</v>
      </c>
      <c r="H128" s="160">
        <v>140</v>
      </c>
      <c r="I128" s="161"/>
      <c r="J128" s="162">
        <f t="shared" si="0"/>
        <v>0</v>
      </c>
      <c r="K128" s="158" t="s">
        <v>1</v>
      </c>
      <c r="L128" s="32"/>
      <c r="M128" s="163" t="s">
        <v>1</v>
      </c>
      <c r="N128" s="164" t="s">
        <v>42</v>
      </c>
      <c r="O128" s="55"/>
      <c r="P128" s="165">
        <f t="shared" si="1"/>
        <v>0</v>
      </c>
      <c r="Q128" s="165">
        <v>0</v>
      </c>
      <c r="R128" s="165">
        <f t="shared" si="2"/>
        <v>0</v>
      </c>
      <c r="S128" s="165">
        <v>0</v>
      </c>
      <c r="T128" s="166">
        <f t="shared" si="3"/>
        <v>0</v>
      </c>
      <c r="AR128" s="167" t="s">
        <v>759</v>
      </c>
      <c r="AT128" s="167" t="s">
        <v>209</v>
      </c>
      <c r="AU128" s="167" t="s">
        <v>85</v>
      </c>
      <c r="AY128" s="17" t="s">
        <v>207</v>
      </c>
      <c r="BE128" s="168">
        <f t="shared" si="4"/>
        <v>0</v>
      </c>
      <c r="BF128" s="168">
        <f t="shared" si="5"/>
        <v>0</v>
      </c>
      <c r="BG128" s="168">
        <f t="shared" si="6"/>
        <v>0</v>
      </c>
      <c r="BH128" s="168">
        <f t="shared" si="7"/>
        <v>0</v>
      </c>
      <c r="BI128" s="168">
        <f t="shared" si="8"/>
        <v>0</v>
      </c>
      <c r="BJ128" s="17" t="s">
        <v>83</v>
      </c>
      <c r="BK128" s="168">
        <f t="shared" si="9"/>
        <v>0</v>
      </c>
      <c r="BL128" s="17" t="s">
        <v>759</v>
      </c>
      <c r="BM128" s="167" t="s">
        <v>3486</v>
      </c>
    </row>
    <row r="129" spans="2:65" s="1" customFormat="1" ht="16.5" customHeight="1">
      <c r="B129" s="155"/>
      <c r="C129" s="156" t="s">
        <v>85</v>
      </c>
      <c r="D129" s="156" t="s">
        <v>209</v>
      </c>
      <c r="E129" s="157" t="s">
        <v>3487</v>
      </c>
      <c r="F129" s="158" t="s">
        <v>3488</v>
      </c>
      <c r="G129" s="159" t="s">
        <v>774</v>
      </c>
      <c r="H129" s="160">
        <v>1</v>
      </c>
      <c r="I129" s="161"/>
      <c r="J129" s="162">
        <f t="shared" si="0"/>
        <v>0</v>
      </c>
      <c r="K129" s="158" t="s">
        <v>1</v>
      </c>
      <c r="L129" s="32"/>
      <c r="M129" s="163" t="s">
        <v>1</v>
      </c>
      <c r="N129" s="164" t="s">
        <v>42</v>
      </c>
      <c r="O129" s="55"/>
      <c r="P129" s="165">
        <f t="shared" si="1"/>
        <v>0</v>
      </c>
      <c r="Q129" s="165">
        <v>0</v>
      </c>
      <c r="R129" s="165">
        <f t="shared" si="2"/>
        <v>0</v>
      </c>
      <c r="S129" s="165">
        <v>0</v>
      </c>
      <c r="T129" s="166">
        <f t="shared" si="3"/>
        <v>0</v>
      </c>
      <c r="AR129" s="167" t="s">
        <v>759</v>
      </c>
      <c r="AT129" s="167" t="s">
        <v>209</v>
      </c>
      <c r="AU129" s="167" t="s">
        <v>85</v>
      </c>
      <c r="AY129" s="17" t="s">
        <v>207</v>
      </c>
      <c r="BE129" s="168">
        <f t="shared" si="4"/>
        <v>0</v>
      </c>
      <c r="BF129" s="168">
        <f t="shared" si="5"/>
        <v>0</v>
      </c>
      <c r="BG129" s="168">
        <f t="shared" si="6"/>
        <v>0</v>
      </c>
      <c r="BH129" s="168">
        <f t="shared" si="7"/>
        <v>0</v>
      </c>
      <c r="BI129" s="168">
        <f t="shared" si="8"/>
        <v>0</v>
      </c>
      <c r="BJ129" s="17" t="s">
        <v>83</v>
      </c>
      <c r="BK129" s="168">
        <f t="shared" si="9"/>
        <v>0</v>
      </c>
      <c r="BL129" s="17" t="s">
        <v>759</v>
      </c>
      <c r="BM129" s="167" t="s">
        <v>3489</v>
      </c>
    </row>
    <row r="130" spans="2:65" s="1" customFormat="1" ht="16.5" customHeight="1">
      <c r="B130" s="155"/>
      <c r="C130" s="208" t="s">
        <v>108</v>
      </c>
      <c r="D130" s="208" t="s">
        <v>680</v>
      </c>
      <c r="E130" s="209" t="s">
        <v>3490</v>
      </c>
      <c r="F130" s="210" t="s">
        <v>3491</v>
      </c>
      <c r="G130" s="211" t="s">
        <v>774</v>
      </c>
      <c r="H130" s="212">
        <v>9</v>
      </c>
      <c r="I130" s="213"/>
      <c r="J130" s="214">
        <f t="shared" si="0"/>
        <v>0</v>
      </c>
      <c r="K130" s="210" t="s">
        <v>1</v>
      </c>
      <c r="L130" s="215"/>
      <c r="M130" s="216" t="s">
        <v>1</v>
      </c>
      <c r="N130" s="217" t="s">
        <v>42</v>
      </c>
      <c r="O130" s="55"/>
      <c r="P130" s="165">
        <f t="shared" si="1"/>
        <v>0</v>
      </c>
      <c r="Q130" s="165">
        <v>0</v>
      </c>
      <c r="R130" s="165">
        <f t="shared" si="2"/>
        <v>0</v>
      </c>
      <c r="S130" s="165">
        <v>0</v>
      </c>
      <c r="T130" s="166">
        <f t="shared" si="3"/>
        <v>0</v>
      </c>
      <c r="AR130" s="167" t="s">
        <v>1952</v>
      </c>
      <c r="AT130" s="167" t="s">
        <v>680</v>
      </c>
      <c r="AU130" s="167" t="s">
        <v>85</v>
      </c>
      <c r="AY130" s="17" t="s">
        <v>207</v>
      </c>
      <c r="BE130" s="168">
        <f t="shared" si="4"/>
        <v>0</v>
      </c>
      <c r="BF130" s="168">
        <f t="shared" si="5"/>
        <v>0</v>
      </c>
      <c r="BG130" s="168">
        <f t="shared" si="6"/>
        <v>0</v>
      </c>
      <c r="BH130" s="168">
        <f t="shared" si="7"/>
        <v>0</v>
      </c>
      <c r="BI130" s="168">
        <f t="shared" si="8"/>
        <v>0</v>
      </c>
      <c r="BJ130" s="17" t="s">
        <v>83</v>
      </c>
      <c r="BK130" s="168">
        <f t="shared" si="9"/>
        <v>0</v>
      </c>
      <c r="BL130" s="17" t="s">
        <v>759</v>
      </c>
      <c r="BM130" s="167" t="s">
        <v>3492</v>
      </c>
    </row>
    <row r="131" spans="2:65" s="1" customFormat="1" ht="16.5" customHeight="1">
      <c r="B131" s="155"/>
      <c r="C131" s="156" t="s">
        <v>133</v>
      </c>
      <c r="D131" s="156" t="s">
        <v>209</v>
      </c>
      <c r="E131" s="157" t="s">
        <v>3493</v>
      </c>
      <c r="F131" s="158" t="s">
        <v>3488</v>
      </c>
      <c r="G131" s="159" t="s">
        <v>774</v>
      </c>
      <c r="H131" s="160">
        <v>9</v>
      </c>
      <c r="I131" s="161"/>
      <c r="J131" s="162">
        <f t="shared" si="0"/>
        <v>0</v>
      </c>
      <c r="K131" s="158" t="s">
        <v>1</v>
      </c>
      <c r="L131" s="32"/>
      <c r="M131" s="163" t="s">
        <v>1</v>
      </c>
      <c r="N131" s="164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759</v>
      </c>
      <c r="AT131" s="167" t="s">
        <v>209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759</v>
      </c>
      <c r="BM131" s="167" t="s">
        <v>3494</v>
      </c>
    </row>
    <row r="132" spans="2:65" s="1" customFormat="1" ht="16.5" customHeight="1">
      <c r="B132" s="155"/>
      <c r="C132" s="208" t="s">
        <v>140</v>
      </c>
      <c r="D132" s="208" t="s">
        <v>680</v>
      </c>
      <c r="E132" s="209" t="s">
        <v>3495</v>
      </c>
      <c r="F132" s="210" t="s">
        <v>3496</v>
      </c>
      <c r="G132" s="211" t="s">
        <v>774</v>
      </c>
      <c r="H132" s="212">
        <v>7</v>
      </c>
      <c r="I132" s="213"/>
      <c r="J132" s="214">
        <f t="shared" si="0"/>
        <v>0</v>
      </c>
      <c r="K132" s="210" t="s">
        <v>1</v>
      </c>
      <c r="L132" s="215"/>
      <c r="M132" s="216" t="s">
        <v>1</v>
      </c>
      <c r="N132" s="217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1952</v>
      </c>
      <c r="AT132" s="167" t="s">
        <v>680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759</v>
      </c>
      <c r="BM132" s="167" t="s">
        <v>3497</v>
      </c>
    </row>
    <row r="133" spans="2:65" s="1" customFormat="1" ht="16.5" customHeight="1">
      <c r="B133" s="155"/>
      <c r="C133" s="156" t="s">
        <v>145</v>
      </c>
      <c r="D133" s="156" t="s">
        <v>209</v>
      </c>
      <c r="E133" s="157" t="s">
        <v>3498</v>
      </c>
      <c r="F133" s="158" t="s">
        <v>3488</v>
      </c>
      <c r="G133" s="159" t="s">
        <v>774</v>
      </c>
      <c r="H133" s="160">
        <v>7</v>
      </c>
      <c r="I133" s="161"/>
      <c r="J133" s="162">
        <f t="shared" si="0"/>
        <v>0</v>
      </c>
      <c r="K133" s="158" t="s">
        <v>1</v>
      </c>
      <c r="L133" s="32"/>
      <c r="M133" s="163" t="s">
        <v>1</v>
      </c>
      <c r="N133" s="164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759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759</v>
      </c>
      <c r="BM133" s="167" t="s">
        <v>3499</v>
      </c>
    </row>
    <row r="134" spans="2:65" s="1" customFormat="1" ht="24" customHeight="1">
      <c r="B134" s="155"/>
      <c r="C134" s="208" t="s">
        <v>150</v>
      </c>
      <c r="D134" s="208" t="s">
        <v>680</v>
      </c>
      <c r="E134" s="209" t="s">
        <v>3500</v>
      </c>
      <c r="F134" s="210" t="s">
        <v>3501</v>
      </c>
      <c r="G134" s="211" t="s">
        <v>774</v>
      </c>
      <c r="H134" s="212">
        <v>31</v>
      </c>
      <c r="I134" s="213"/>
      <c r="J134" s="214">
        <f t="shared" si="0"/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1952</v>
      </c>
      <c r="AT134" s="167" t="s">
        <v>680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759</v>
      </c>
      <c r="BM134" s="167" t="s">
        <v>3502</v>
      </c>
    </row>
    <row r="135" spans="2:65" s="1" customFormat="1" ht="16.5" customHeight="1">
      <c r="B135" s="155"/>
      <c r="C135" s="156" t="s">
        <v>155</v>
      </c>
      <c r="D135" s="156" t="s">
        <v>209</v>
      </c>
      <c r="E135" s="157" t="s">
        <v>3503</v>
      </c>
      <c r="F135" s="158" t="s">
        <v>3488</v>
      </c>
      <c r="G135" s="159" t="s">
        <v>774</v>
      </c>
      <c r="H135" s="160">
        <v>31</v>
      </c>
      <c r="I135" s="161"/>
      <c r="J135" s="162">
        <f t="shared" si="0"/>
        <v>0</v>
      </c>
      <c r="K135" s="158" t="s">
        <v>1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759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759</v>
      </c>
      <c r="BM135" s="167" t="s">
        <v>3504</v>
      </c>
    </row>
    <row r="136" spans="2:65" s="1" customFormat="1" ht="16.5" customHeight="1">
      <c r="B136" s="155"/>
      <c r="C136" s="156" t="s">
        <v>162</v>
      </c>
      <c r="D136" s="156" t="s">
        <v>209</v>
      </c>
      <c r="E136" s="157" t="s">
        <v>3505</v>
      </c>
      <c r="F136" s="158" t="s">
        <v>627</v>
      </c>
      <c r="G136" s="159" t="s">
        <v>3482</v>
      </c>
      <c r="H136" s="160">
        <v>150</v>
      </c>
      <c r="I136" s="161"/>
      <c r="J136" s="162">
        <f t="shared" si="0"/>
        <v>0</v>
      </c>
      <c r="K136" s="158" t="s">
        <v>1</v>
      </c>
      <c r="L136" s="32"/>
      <c r="M136" s="163" t="s">
        <v>1</v>
      </c>
      <c r="N136" s="164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759</v>
      </c>
      <c r="AT136" s="167" t="s">
        <v>209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759</v>
      </c>
      <c r="BM136" s="167" t="s">
        <v>3506</v>
      </c>
    </row>
    <row r="137" spans="2:65" s="1" customFormat="1" ht="16.5" customHeight="1">
      <c r="B137" s="155"/>
      <c r="C137" s="156" t="s">
        <v>174</v>
      </c>
      <c r="D137" s="156" t="s">
        <v>209</v>
      </c>
      <c r="E137" s="157" t="s">
        <v>3074</v>
      </c>
      <c r="F137" s="158" t="s">
        <v>3507</v>
      </c>
      <c r="G137" s="159" t="s">
        <v>212</v>
      </c>
      <c r="H137" s="160">
        <v>8</v>
      </c>
      <c r="I137" s="161"/>
      <c r="J137" s="162">
        <f t="shared" si="0"/>
        <v>0</v>
      </c>
      <c r="K137" s="158" t="s">
        <v>1</v>
      </c>
      <c r="L137" s="32"/>
      <c r="M137" s="163" t="s">
        <v>1</v>
      </c>
      <c r="N137" s="164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759</v>
      </c>
      <c r="AT137" s="167" t="s">
        <v>209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759</v>
      </c>
      <c r="BM137" s="167" t="s">
        <v>3508</v>
      </c>
    </row>
    <row r="138" spans="2:65" s="1" customFormat="1" ht="16.5" customHeight="1">
      <c r="B138" s="155"/>
      <c r="C138" s="156" t="s">
        <v>425</v>
      </c>
      <c r="D138" s="156" t="s">
        <v>209</v>
      </c>
      <c r="E138" s="157" t="s">
        <v>3077</v>
      </c>
      <c r="F138" s="158" t="s">
        <v>3509</v>
      </c>
      <c r="G138" s="159" t="s">
        <v>2037</v>
      </c>
      <c r="H138" s="160">
        <v>70</v>
      </c>
      <c r="I138" s="161"/>
      <c r="J138" s="162">
        <f t="shared" si="0"/>
        <v>0</v>
      </c>
      <c r="K138" s="158" t="s">
        <v>1</v>
      </c>
      <c r="L138" s="32"/>
      <c r="M138" s="163" t="s">
        <v>1</v>
      </c>
      <c r="N138" s="164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759</v>
      </c>
      <c r="AT138" s="167" t="s">
        <v>209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759</v>
      </c>
      <c r="BM138" s="167" t="s">
        <v>3510</v>
      </c>
    </row>
    <row r="139" spans="2:65" s="1" customFormat="1" ht="16.5" customHeight="1">
      <c r="B139" s="155"/>
      <c r="C139" s="156" t="s">
        <v>432</v>
      </c>
      <c r="D139" s="156" t="s">
        <v>209</v>
      </c>
      <c r="E139" s="157" t="s">
        <v>3080</v>
      </c>
      <c r="F139" s="158" t="s">
        <v>3511</v>
      </c>
      <c r="G139" s="159" t="s">
        <v>2037</v>
      </c>
      <c r="H139" s="160">
        <v>50</v>
      </c>
      <c r="I139" s="161"/>
      <c r="J139" s="162">
        <f t="shared" si="0"/>
        <v>0</v>
      </c>
      <c r="K139" s="158" t="s">
        <v>1</v>
      </c>
      <c r="L139" s="32"/>
      <c r="M139" s="163" t="s">
        <v>1</v>
      </c>
      <c r="N139" s="164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759</v>
      </c>
      <c r="AT139" s="167" t="s">
        <v>209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759</v>
      </c>
      <c r="BM139" s="167" t="s">
        <v>3512</v>
      </c>
    </row>
    <row r="140" spans="2:65" s="1" customFormat="1" ht="16.5" customHeight="1">
      <c r="B140" s="155"/>
      <c r="C140" s="156" t="s">
        <v>436</v>
      </c>
      <c r="D140" s="156" t="s">
        <v>209</v>
      </c>
      <c r="E140" s="157" t="s">
        <v>3083</v>
      </c>
      <c r="F140" s="158" t="s">
        <v>3513</v>
      </c>
      <c r="G140" s="159" t="s">
        <v>2037</v>
      </c>
      <c r="H140" s="160">
        <v>140</v>
      </c>
      <c r="I140" s="161"/>
      <c r="J140" s="162">
        <f t="shared" si="0"/>
        <v>0</v>
      </c>
      <c r="K140" s="158" t="s">
        <v>1</v>
      </c>
      <c r="L140" s="32"/>
      <c r="M140" s="163" t="s">
        <v>1</v>
      </c>
      <c r="N140" s="164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759</v>
      </c>
      <c r="AT140" s="167" t="s">
        <v>209</v>
      </c>
      <c r="AU140" s="167" t="s">
        <v>85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759</v>
      </c>
      <c r="BM140" s="167" t="s">
        <v>3514</v>
      </c>
    </row>
    <row r="141" spans="2:65" s="1" customFormat="1" ht="16.5" customHeight="1">
      <c r="B141" s="155"/>
      <c r="C141" s="156" t="s">
        <v>448</v>
      </c>
      <c r="D141" s="156" t="s">
        <v>209</v>
      </c>
      <c r="E141" s="157" t="s">
        <v>3086</v>
      </c>
      <c r="F141" s="158" t="s">
        <v>3515</v>
      </c>
      <c r="G141" s="159" t="s">
        <v>236</v>
      </c>
      <c r="H141" s="160">
        <v>1.446</v>
      </c>
      <c r="I141" s="161"/>
      <c r="J141" s="162">
        <f t="shared" si="0"/>
        <v>0</v>
      </c>
      <c r="K141" s="158" t="s">
        <v>1</v>
      </c>
      <c r="L141" s="32"/>
      <c r="M141" s="163" t="s">
        <v>1</v>
      </c>
      <c r="N141" s="164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759</v>
      </c>
      <c r="AT141" s="167" t="s">
        <v>209</v>
      </c>
      <c r="AU141" s="167" t="s">
        <v>85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759</v>
      </c>
      <c r="BM141" s="167" t="s">
        <v>3516</v>
      </c>
    </row>
    <row r="142" spans="2:65" s="1" customFormat="1" ht="16.5" customHeight="1">
      <c r="B142" s="155"/>
      <c r="C142" s="156" t="s">
        <v>454</v>
      </c>
      <c r="D142" s="156" t="s">
        <v>209</v>
      </c>
      <c r="E142" s="157" t="s">
        <v>3089</v>
      </c>
      <c r="F142" s="158" t="s">
        <v>3517</v>
      </c>
      <c r="G142" s="159" t="s">
        <v>236</v>
      </c>
      <c r="H142" s="160">
        <v>3</v>
      </c>
      <c r="I142" s="161"/>
      <c r="J142" s="162">
        <f t="shared" si="0"/>
        <v>0</v>
      </c>
      <c r="K142" s="158" t="s">
        <v>1</v>
      </c>
      <c r="L142" s="32"/>
      <c r="M142" s="163" t="s">
        <v>1</v>
      </c>
      <c r="N142" s="164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759</v>
      </c>
      <c r="AT142" s="167" t="s">
        <v>209</v>
      </c>
      <c r="AU142" s="167" t="s">
        <v>85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759</v>
      </c>
      <c r="BM142" s="167" t="s">
        <v>3518</v>
      </c>
    </row>
    <row r="143" spans="2:65" s="11" customFormat="1" ht="25.9" customHeight="1">
      <c r="B143" s="142"/>
      <c r="D143" s="143" t="s">
        <v>76</v>
      </c>
      <c r="E143" s="144" t="s">
        <v>2620</v>
      </c>
      <c r="F143" s="144" t="s">
        <v>2621</v>
      </c>
      <c r="I143" s="145"/>
      <c r="J143" s="146">
        <f>BK143</f>
        <v>0</v>
      </c>
      <c r="L143" s="142"/>
      <c r="M143" s="147"/>
      <c r="N143" s="148"/>
      <c r="O143" s="148"/>
      <c r="P143" s="149">
        <f>P144</f>
        <v>0</v>
      </c>
      <c r="Q143" s="148"/>
      <c r="R143" s="149">
        <f>R144</f>
        <v>0</v>
      </c>
      <c r="S143" s="148"/>
      <c r="T143" s="150">
        <f>T144</f>
        <v>0</v>
      </c>
      <c r="AR143" s="143" t="s">
        <v>133</v>
      </c>
      <c r="AT143" s="151" t="s">
        <v>76</v>
      </c>
      <c r="AU143" s="151" t="s">
        <v>77</v>
      </c>
      <c r="AY143" s="143" t="s">
        <v>207</v>
      </c>
      <c r="BK143" s="152">
        <f>BK144</f>
        <v>0</v>
      </c>
    </row>
    <row r="144" spans="2:65" s="1" customFormat="1" ht="36" customHeight="1">
      <c r="B144" s="155"/>
      <c r="C144" s="156" t="s">
        <v>491</v>
      </c>
      <c r="D144" s="156" t="s">
        <v>209</v>
      </c>
      <c r="E144" s="157" t="s">
        <v>3092</v>
      </c>
      <c r="F144" s="158" t="s">
        <v>3519</v>
      </c>
      <c r="G144" s="159" t="s">
        <v>3520</v>
      </c>
      <c r="H144" s="160">
        <v>32</v>
      </c>
      <c r="I144" s="161"/>
      <c r="J144" s="162">
        <f>ROUND(I144*H144,2)</f>
        <v>0</v>
      </c>
      <c r="K144" s="158" t="s">
        <v>1</v>
      </c>
      <c r="L144" s="32"/>
      <c r="M144" s="178" t="s">
        <v>1</v>
      </c>
      <c r="N144" s="179" t="s">
        <v>42</v>
      </c>
      <c r="O144" s="180"/>
      <c r="P144" s="181">
        <f>O144*H144</f>
        <v>0</v>
      </c>
      <c r="Q144" s="181">
        <v>0</v>
      </c>
      <c r="R144" s="181">
        <f>Q144*H144</f>
        <v>0</v>
      </c>
      <c r="S144" s="181">
        <v>0</v>
      </c>
      <c r="T144" s="182">
        <f>S144*H144</f>
        <v>0</v>
      </c>
      <c r="AR144" s="167" t="s">
        <v>2625</v>
      </c>
      <c r="AT144" s="167" t="s">
        <v>209</v>
      </c>
      <c r="AU144" s="167" t="s">
        <v>83</v>
      </c>
      <c r="AY144" s="17" t="s">
        <v>207</v>
      </c>
      <c r="BE144" s="168">
        <f>IF(N144="základní",J144,0)</f>
        <v>0</v>
      </c>
      <c r="BF144" s="168">
        <f>IF(N144="snížená",J144,0)</f>
        <v>0</v>
      </c>
      <c r="BG144" s="168">
        <f>IF(N144="zákl. přenesená",J144,0)</f>
        <v>0</v>
      </c>
      <c r="BH144" s="168">
        <f>IF(N144="sníž. přenesená",J144,0)</f>
        <v>0</v>
      </c>
      <c r="BI144" s="168">
        <f>IF(N144="nulová",J144,0)</f>
        <v>0</v>
      </c>
      <c r="BJ144" s="17" t="s">
        <v>83</v>
      </c>
      <c r="BK144" s="168">
        <f>ROUND(I144*H144,2)</f>
        <v>0</v>
      </c>
      <c r="BL144" s="17" t="s">
        <v>2625</v>
      </c>
      <c r="BM144" s="167" t="s">
        <v>3521</v>
      </c>
    </row>
    <row r="145" spans="2:12" s="1" customFormat="1" ht="6.95" customHeight="1">
      <c r="B145" s="44"/>
      <c r="C145" s="45"/>
      <c r="D145" s="45"/>
      <c r="E145" s="45"/>
      <c r="F145" s="45"/>
      <c r="G145" s="45"/>
      <c r="H145" s="45"/>
      <c r="I145" s="117"/>
      <c r="J145" s="45"/>
      <c r="K145" s="45"/>
      <c r="L145" s="32"/>
    </row>
  </sheetData>
  <autoFilter ref="C122:K144"/>
  <mergeCells count="12">
    <mergeCell ref="E115:H115"/>
    <mergeCell ref="L2:V2"/>
    <mergeCell ref="E85:H85"/>
    <mergeCell ref="E87:H87"/>
    <mergeCell ref="E89:H89"/>
    <mergeCell ref="E111:H111"/>
    <mergeCell ref="E113:H113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84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5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124</v>
      </c>
      <c r="AZ2" s="183" t="s">
        <v>252</v>
      </c>
      <c r="BA2" s="183" t="s">
        <v>1</v>
      </c>
      <c r="BB2" s="183" t="s">
        <v>1</v>
      </c>
      <c r="BC2" s="183" t="s">
        <v>3522</v>
      </c>
      <c r="BD2" s="183" t="s">
        <v>85</v>
      </c>
    </row>
    <row r="3" spans="2:5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  <c r="AZ3" s="183" t="s">
        <v>3523</v>
      </c>
      <c r="BA3" s="183" t="s">
        <v>1</v>
      </c>
      <c r="BB3" s="183" t="s">
        <v>1</v>
      </c>
      <c r="BC3" s="183" t="s">
        <v>1169</v>
      </c>
      <c r="BD3" s="183" t="s">
        <v>85</v>
      </c>
    </row>
    <row r="4" spans="2:56" ht="24.95" customHeight="1">
      <c r="B4" s="20"/>
      <c r="D4" s="21" t="s">
        <v>178</v>
      </c>
      <c r="L4" s="20"/>
      <c r="M4" s="95" t="s">
        <v>10</v>
      </c>
      <c r="AT4" s="17" t="s">
        <v>3</v>
      </c>
      <c r="AZ4" s="183" t="s">
        <v>3524</v>
      </c>
      <c r="BA4" s="183" t="s">
        <v>1</v>
      </c>
      <c r="BB4" s="183" t="s">
        <v>1</v>
      </c>
      <c r="BC4" s="183" t="s">
        <v>3525</v>
      </c>
      <c r="BD4" s="183" t="s">
        <v>85</v>
      </c>
    </row>
    <row r="5" spans="2:56" ht="6.95" customHeight="1">
      <c r="B5" s="20"/>
      <c r="L5" s="20"/>
      <c r="AZ5" s="183" t="s">
        <v>3526</v>
      </c>
      <c r="BA5" s="183" t="s">
        <v>1</v>
      </c>
      <c r="BB5" s="183" t="s">
        <v>1</v>
      </c>
      <c r="BC5" s="183" t="s">
        <v>1790</v>
      </c>
      <c r="BD5" s="183" t="s">
        <v>85</v>
      </c>
    </row>
    <row r="6" spans="2:56" ht="12" customHeight="1">
      <c r="B6" s="20"/>
      <c r="D6" s="27" t="s">
        <v>16</v>
      </c>
      <c r="L6" s="20"/>
    </row>
    <row r="7" spans="2:5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56" ht="12" customHeight="1">
      <c r="B8" s="20"/>
      <c r="D8" s="27" t="s">
        <v>179</v>
      </c>
      <c r="L8" s="20"/>
    </row>
    <row r="9" spans="2:56" s="1" customFormat="1" ht="16.5" customHeight="1">
      <c r="B9" s="32"/>
      <c r="E9" s="283" t="s">
        <v>266</v>
      </c>
      <c r="F9" s="282"/>
      <c r="G9" s="282"/>
      <c r="H9" s="282"/>
      <c r="I9" s="96"/>
      <c r="L9" s="32"/>
    </row>
    <row r="10" spans="2:56" s="1" customFormat="1" ht="12" customHeight="1">
      <c r="B10" s="32"/>
      <c r="D10" s="27" t="s">
        <v>181</v>
      </c>
      <c r="I10" s="96"/>
      <c r="L10" s="32"/>
    </row>
    <row r="11" spans="2:56" s="1" customFormat="1" ht="36.950000000000003" customHeight="1">
      <c r="B11" s="32"/>
      <c r="E11" s="252" t="s">
        <v>3527</v>
      </c>
      <c r="F11" s="282"/>
      <c r="G11" s="282"/>
      <c r="H11" s="282"/>
      <c r="I11" s="96"/>
      <c r="L11" s="32"/>
    </row>
    <row r="12" spans="2:56" s="1" customFormat="1">
      <c r="B12" s="32"/>
      <c r="I12" s="96"/>
      <c r="L12" s="32"/>
    </row>
    <row r="13" spans="2:5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5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56" s="1" customFormat="1" ht="10.9" customHeight="1">
      <c r="B15" s="32"/>
      <c r="I15" s="96"/>
      <c r="L15" s="32"/>
    </row>
    <row r="16" spans="2:5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ROUND(J128,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ROUND((SUM(BE128:BE183)),  2)</f>
        <v>0</v>
      </c>
      <c r="I35" s="105">
        <v>0.21</v>
      </c>
      <c r="J35" s="104">
        <f>ROUND(((SUM(BE128:BE183))*I35),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ROUND((SUM(BF128:BF183)),  2)</f>
        <v>0</v>
      </c>
      <c r="I36" s="105">
        <v>0.15</v>
      </c>
      <c r="J36" s="104">
        <f>ROUND(((SUM(BF128:BF183))*I36),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ROUND((SUM(BG128:BG183)),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ROUND((SUM(BH128:BH183)),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ROUND((SUM(BI128:BI183)),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g - Zpevněné plochy areálu MŠ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J128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J129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J130</f>
        <v>0</v>
      </c>
      <c r="L100" s="128"/>
    </row>
    <row r="101" spans="2:47" s="9" customFormat="1" ht="19.899999999999999" customHeight="1">
      <c r="B101" s="128"/>
      <c r="D101" s="129" t="s">
        <v>3528</v>
      </c>
      <c r="E101" s="130"/>
      <c r="F101" s="130"/>
      <c r="G101" s="130"/>
      <c r="H101" s="130"/>
      <c r="I101" s="131"/>
      <c r="J101" s="132">
        <f>J144</f>
        <v>0</v>
      </c>
      <c r="L101" s="128"/>
    </row>
    <row r="102" spans="2:47" s="9" customFormat="1" ht="19.899999999999999" customHeight="1">
      <c r="B102" s="128"/>
      <c r="D102" s="129" t="s">
        <v>332</v>
      </c>
      <c r="E102" s="130"/>
      <c r="F102" s="130"/>
      <c r="G102" s="130"/>
      <c r="H102" s="130"/>
      <c r="I102" s="131"/>
      <c r="J102" s="132">
        <f>J161</f>
        <v>0</v>
      </c>
      <c r="L102" s="128"/>
    </row>
    <row r="103" spans="2:47" s="9" customFormat="1" ht="19.899999999999999" customHeight="1">
      <c r="B103" s="128"/>
      <c r="D103" s="129" t="s">
        <v>190</v>
      </c>
      <c r="E103" s="130"/>
      <c r="F103" s="130"/>
      <c r="G103" s="130"/>
      <c r="H103" s="130"/>
      <c r="I103" s="131"/>
      <c r="J103" s="132">
        <f>J168</f>
        <v>0</v>
      </c>
      <c r="L103" s="128"/>
    </row>
    <row r="104" spans="2:47" s="9" customFormat="1" ht="19.899999999999999" customHeight="1">
      <c r="B104" s="128"/>
      <c r="D104" s="129" t="s">
        <v>333</v>
      </c>
      <c r="E104" s="130"/>
      <c r="F104" s="130"/>
      <c r="G104" s="130"/>
      <c r="H104" s="130"/>
      <c r="I104" s="131"/>
      <c r="J104" s="132">
        <f>J177</f>
        <v>0</v>
      </c>
      <c r="L104" s="128"/>
    </row>
    <row r="105" spans="2:47" s="8" customFormat="1" ht="24.95" customHeight="1">
      <c r="B105" s="123"/>
      <c r="D105" s="124" t="s">
        <v>334</v>
      </c>
      <c r="E105" s="125"/>
      <c r="F105" s="125"/>
      <c r="G105" s="125"/>
      <c r="H105" s="125"/>
      <c r="I105" s="126"/>
      <c r="J105" s="127">
        <f>J179</f>
        <v>0</v>
      </c>
      <c r="L105" s="123"/>
    </row>
    <row r="106" spans="2:47" s="9" customFormat="1" ht="19.899999999999999" customHeight="1">
      <c r="B106" s="128"/>
      <c r="D106" s="129" t="s">
        <v>339</v>
      </c>
      <c r="E106" s="130"/>
      <c r="F106" s="130"/>
      <c r="G106" s="130"/>
      <c r="H106" s="130"/>
      <c r="I106" s="131"/>
      <c r="J106" s="132">
        <f>J180</f>
        <v>0</v>
      </c>
      <c r="L106" s="128"/>
    </row>
    <row r="107" spans="2:47" s="1" customFormat="1" ht="21.75" customHeight="1">
      <c r="B107" s="32"/>
      <c r="I107" s="96"/>
      <c r="L107" s="32"/>
    </row>
    <row r="108" spans="2:47" s="1" customFormat="1" ht="6.95" customHeight="1">
      <c r="B108" s="44"/>
      <c r="C108" s="45"/>
      <c r="D108" s="45"/>
      <c r="E108" s="45"/>
      <c r="F108" s="45"/>
      <c r="G108" s="45"/>
      <c r="H108" s="45"/>
      <c r="I108" s="117"/>
      <c r="J108" s="45"/>
      <c r="K108" s="45"/>
      <c r="L108" s="32"/>
    </row>
    <row r="112" spans="2:47" s="1" customFormat="1" ht="6.95" customHeight="1">
      <c r="B112" s="46"/>
      <c r="C112" s="47"/>
      <c r="D112" s="47"/>
      <c r="E112" s="47"/>
      <c r="F112" s="47"/>
      <c r="G112" s="47"/>
      <c r="H112" s="47"/>
      <c r="I112" s="118"/>
      <c r="J112" s="47"/>
      <c r="K112" s="47"/>
      <c r="L112" s="32"/>
    </row>
    <row r="113" spans="2:63" s="1" customFormat="1" ht="24.95" customHeight="1">
      <c r="B113" s="32"/>
      <c r="C113" s="21" t="s">
        <v>192</v>
      </c>
      <c r="I113" s="96"/>
      <c r="L113" s="32"/>
    </row>
    <row r="114" spans="2:63" s="1" customFormat="1" ht="6.95" customHeight="1">
      <c r="B114" s="32"/>
      <c r="I114" s="96"/>
      <c r="L114" s="32"/>
    </row>
    <row r="115" spans="2:63" s="1" customFormat="1" ht="12" customHeight="1">
      <c r="B115" s="32"/>
      <c r="C115" s="27" t="s">
        <v>16</v>
      </c>
      <c r="I115" s="96"/>
      <c r="L115" s="32"/>
    </row>
    <row r="116" spans="2:63" s="1" customFormat="1" ht="16.5" customHeight="1">
      <c r="B116" s="32"/>
      <c r="E116" s="283" t="str">
        <f>E7</f>
        <v>Novostavba MŠ Hrabová,ul. Bažanova</v>
      </c>
      <c r="F116" s="284"/>
      <c r="G116" s="284"/>
      <c r="H116" s="284"/>
      <c r="I116" s="96"/>
      <c r="L116" s="32"/>
    </row>
    <row r="117" spans="2:63" ht="12" customHeight="1">
      <c r="B117" s="20"/>
      <c r="C117" s="27" t="s">
        <v>179</v>
      </c>
      <c r="L117" s="20"/>
    </row>
    <row r="118" spans="2:63" s="1" customFormat="1" ht="16.5" customHeight="1">
      <c r="B118" s="32"/>
      <c r="E118" s="283" t="s">
        <v>266</v>
      </c>
      <c r="F118" s="282"/>
      <c r="G118" s="282"/>
      <c r="H118" s="282"/>
      <c r="I118" s="96"/>
      <c r="L118" s="32"/>
    </row>
    <row r="119" spans="2:63" s="1" customFormat="1" ht="12" customHeight="1">
      <c r="B119" s="32"/>
      <c r="C119" s="27" t="s">
        <v>181</v>
      </c>
      <c r="I119" s="96"/>
      <c r="L119" s="32"/>
    </row>
    <row r="120" spans="2:63" s="1" customFormat="1" ht="16.5" customHeight="1">
      <c r="B120" s="32"/>
      <c r="E120" s="252" t="str">
        <f>E11</f>
        <v>g - Zpevněné plochy areálu MŠ</v>
      </c>
      <c r="F120" s="282"/>
      <c r="G120" s="282"/>
      <c r="H120" s="282"/>
      <c r="I120" s="96"/>
      <c r="L120" s="32"/>
    </row>
    <row r="121" spans="2:63" s="1" customFormat="1" ht="6.95" customHeight="1">
      <c r="B121" s="32"/>
      <c r="I121" s="96"/>
      <c r="L121" s="32"/>
    </row>
    <row r="122" spans="2:63" s="1" customFormat="1" ht="12" customHeight="1">
      <c r="B122" s="32"/>
      <c r="C122" s="27" t="s">
        <v>20</v>
      </c>
      <c r="F122" s="25" t="str">
        <f>F14</f>
        <v xml:space="preserve"> </v>
      </c>
      <c r="I122" s="97" t="s">
        <v>22</v>
      </c>
      <c r="J122" s="52" t="str">
        <f>IF(J14="","",J14)</f>
        <v>29. 3. 2019</v>
      </c>
      <c r="L122" s="32"/>
    </row>
    <row r="123" spans="2:63" s="1" customFormat="1" ht="6.95" customHeight="1">
      <c r="B123" s="32"/>
      <c r="I123" s="96"/>
      <c r="L123" s="32"/>
    </row>
    <row r="124" spans="2:63" s="1" customFormat="1" ht="58.15" customHeight="1">
      <c r="B124" s="32"/>
      <c r="C124" s="27" t="s">
        <v>24</v>
      </c>
      <c r="F124" s="25" t="str">
        <f>E17</f>
        <v>Statutární město Ostrava,MO Hrabová,Bažanova 4</v>
      </c>
      <c r="I124" s="97" t="s">
        <v>31</v>
      </c>
      <c r="J124" s="30" t="str">
        <f>E23</f>
        <v>DUPLEX sro,28.října 875/275,70900 Ostrava-Mar.Ho</v>
      </c>
      <c r="L124" s="32"/>
    </row>
    <row r="125" spans="2:63" s="1" customFormat="1" ht="15.2" customHeight="1">
      <c r="B125" s="32"/>
      <c r="C125" s="27" t="s">
        <v>29</v>
      </c>
      <c r="F125" s="25" t="str">
        <f>IF(E20="","",E20)</f>
        <v>Vyplň údaj</v>
      </c>
      <c r="I125" s="97" t="s">
        <v>35</v>
      </c>
      <c r="J125" s="30" t="str">
        <f>E26</f>
        <v xml:space="preserve"> </v>
      </c>
      <c r="L125" s="32"/>
    </row>
    <row r="126" spans="2:63" s="1" customFormat="1" ht="10.35" customHeight="1">
      <c r="B126" s="32"/>
      <c r="I126" s="96"/>
      <c r="L126" s="32"/>
    </row>
    <row r="127" spans="2:63" s="10" customFormat="1" ht="29.25" customHeight="1">
      <c r="B127" s="133"/>
      <c r="C127" s="134" t="s">
        <v>193</v>
      </c>
      <c r="D127" s="135" t="s">
        <v>62</v>
      </c>
      <c r="E127" s="135" t="s">
        <v>58</v>
      </c>
      <c r="F127" s="135" t="s">
        <v>59</v>
      </c>
      <c r="G127" s="135" t="s">
        <v>194</v>
      </c>
      <c r="H127" s="135" t="s">
        <v>195</v>
      </c>
      <c r="I127" s="136" t="s">
        <v>196</v>
      </c>
      <c r="J127" s="135" t="s">
        <v>185</v>
      </c>
      <c r="K127" s="137" t="s">
        <v>197</v>
      </c>
      <c r="L127" s="133"/>
      <c r="M127" s="59" t="s">
        <v>1</v>
      </c>
      <c r="N127" s="60" t="s">
        <v>41</v>
      </c>
      <c r="O127" s="60" t="s">
        <v>198</v>
      </c>
      <c r="P127" s="60" t="s">
        <v>199</v>
      </c>
      <c r="Q127" s="60" t="s">
        <v>200</v>
      </c>
      <c r="R127" s="60" t="s">
        <v>201</v>
      </c>
      <c r="S127" s="60" t="s">
        <v>202</v>
      </c>
      <c r="T127" s="61" t="s">
        <v>203</v>
      </c>
    </row>
    <row r="128" spans="2:63" s="1" customFormat="1" ht="22.9" customHeight="1">
      <c r="B128" s="32"/>
      <c r="C128" s="64" t="s">
        <v>204</v>
      </c>
      <c r="I128" s="96"/>
      <c r="J128" s="138">
        <f>BK128</f>
        <v>0</v>
      </c>
      <c r="L128" s="32"/>
      <c r="M128" s="62"/>
      <c r="N128" s="53"/>
      <c r="O128" s="53"/>
      <c r="P128" s="139">
        <f>P129+P179</f>
        <v>0</v>
      </c>
      <c r="Q128" s="53"/>
      <c r="R128" s="139">
        <f>R129+R179</f>
        <v>320.32077000000004</v>
      </c>
      <c r="S128" s="53"/>
      <c r="T128" s="140">
        <f>T129+T179</f>
        <v>0</v>
      </c>
      <c r="AT128" s="17" t="s">
        <v>76</v>
      </c>
      <c r="AU128" s="17" t="s">
        <v>187</v>
      </c>
      <c r="BK128" s="141">
        <f>BK129+BK179</f>
        <v>0</v>
      </c>
    </row>
    <row r="129" spans="2:65" s="11" customFormat="1" ht="25.9" customHeight="1">
      <c r="B129" s="142"/>
      <c r="D129" s="143" t="s">
        <v>76</v>
      </c>
      <c r="E129" s="144" t="s">
        <v>205</v>
      </c>
      <c r="F129" s="144" t="s">
        <v>206</v>
      </c>
      <c r="I129" s="145"/>
      <c r="J129" s="146">
        <f>BK129</f>
        <v>0</v>
      </c>
      <c r="L129" s="142"/>
      <c r="M129" s="147"/>
      <c r="N129" s="148"/>
      <c r="O129" s="148"/>
      <c r="P129" s="149">
        <f>P130+P144+P161+P168+P177</f>
        <v>0</v>
      </c>
      <c r="Q129" s="148"/>
      <c r="R129" s="149">
        <f>R130+R144+R161+R168+R177</f>
        <v>320.32077000000004</v>
      </c>
      <c r="S129" s="148"/>
      <c r="T129" s="150">
        <f>T130+T144+T161+T168+T177</f>
        <v>0</v>
      </c>
      <c r="AR129" s="143" t="s">
        <v>83</v>
      </c>
      <c r="AT129" s="151" t="s">
        <v>76</v>
      </c>
      <c r="AU129" s="151" t="s">
        <v>77</v>
      </c>
      <c r="AY129" s="143" t="s">
        <v>207</v>
      </c>
      <c r="BK129" s="152">
        <f>BK130+BK144+BK161+BK168+BK177</f>
        <v>0</v>
      </c>
    </row>
    <row r="130" spans="2:65" s="11" customFormat="1" ht="22.9" customHeight="1">
      <c r="B130" s="142"/>
      <c r="D130" s="143" t="s">
        <v>76</v>
      </c>
      <c r="E130" s="153" t="s">
        <v>83</v>
      </c>
      <c r="F130" s="153" t="s">
        <v>208</v>
      </c>
      <c r="I130" s="145"/>
      <c r="J130" s="154">
        <f>BK130</f>
        <v>0</v>
      </c>
      <c r="L130" s="142"/>
      <c r="M130" s="147"/>
      <c r="N130" s="148"/>
      <c r="O130" s="148"/>
      <c r="P130" s="149">
        <f>SUM(P131:P143)</f>
        <v>0</v>
      </c>
      <c r="Q130" s="148"/>
      <c r="R130" s="149">
        <f>SUM(R131:R143)</f>
        <v>3.465E-2</v>
      </c>
      <c r="S130" s="148"/>
      <c r="T130" s="150">
        <f>SUM(T131:T143)</f>
        <v>0</v>
      </c>
      <c r="AR130" s="143" t="s">
        <v>83</v>
      </c>
      <c r="AT130" s="151" t="s">
        <v>76</v>
      </c>
      <c r="AU130" s="151" t="s">
        <v>83</v>
      </c>
      <c r="AY130" s="143" t="s">
        <v>207</v>
      </c>
      <c r="BK130" s="152">
        <f>SUM(BK131:BK143)</f>
        <v>0</v>
      </c>
    </row>
    <row r="131" spans="2:65" s="1" customFormat="1" ht="48" customHeight="1">
      <c r="B131" s="155"/>
      <c r="C131" s="156" t="s">
        <v>83</v>
      </c>
      <c r="D131" s="156" t="s">
        <v>209</v>
      </c>
      <c r="E131" s="157" t="s">
        <v>3529</v>
      </c>
      <c r="F131" s="158" t="s">
        <v>3530</v>
      </c>
      <c r="G131" s="159" t="s">
        <v>352</v>
      </c>
      <c r="H131" s="160">
        <v>279.10000000000002</v>
      </c>
      <c r="I131" s="161"/>
      <c r="J131" s="162">
        <f>ROUND(I131*H131,2)</f>
        <v>0</v>
      </c>
      <c r="K131" s="158" t="s">
        <v>213</v>
      </c>
      <c r="L131" s="32"/>
      <c r="M131" s="163" t="s">
        <v>1</v>
      </c>
      <c r="N131" s="164" t="s">
        <v>42</v>
      </c>
      <c r="O131" s="55"/>
      <c r="P131" s="165">
        <f>O131*H131</f>
        <v>0</v>
      </c>
      <c r="Q131" s="165">
        <v>0</v>
      </c>
      <c r="R131" s="165">
        <f>Q131*H131</f>
        <v>0</v>
      </c>
      <c r="S131" s="165">
        <v>0</v>
      </c>
      <c r="T131" s="166">
        <f>S131*H131</f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>IF(N131="základní",J131,0)</f>
        <v>0</v>
      </c>
      <c r="BF131" s="168">
        <f>IF(N131="snížená",J131,0)</f>
        <v>0</v>
      </c>
      <c r="BG131" s="168">
        <f>IF(N131="zákl. přenesená",J131,0)</f>
        <v>0</v>
      </c>
      <c r="BH131" s="168">
        <f>IF(N131="sníž. přenesená",J131,0)</f>
        <v>0</v>
      </c>
      <c r="BI131" s="168">
        <f>IF(N131="nulová",J131,0)</f>
        <v>0</v>
      </c>
      <c r="BJ131" s="17" t="s">
        <v>83</v>
      </c>
      <c r="BK131" s="168">
        <f>ROUND(I131*H131,2)</f>
        <v>0</v>
      </c>
      <c r="BL131" s="17" t="s">
        <v>133</v>
      </c>
      <c r="BM131" s="167" t="s">
        <v>3531</v>
      </c>
    </row>
    <row r="132" spans="2:65" s="13" customFormat="1">
      <c r="B132" s="185"/>
      <c r="D132" s="170" t="s">
        <v>215</v>
      </c>
      <c r="E132" s="186" t="s">
        <v>1</v>
      </c>
      <c r="F132" s="187" t="s">
        <v>3532</v>
      </c>
      <c r="H132" s="186" t="s">
        <v>1</v>
      </c>
      <c r="I132" s="188"/>
      <c r="L132" s="185"/>
      <c r="M132" s="189"/>
      <c r="N132" s="190"/>
      <c r="O132" s="190"/>
      <c r="P132" s="190"/>
      <c r="Q132" s="190"/>
      <c r="R132" s="190"/>
      <c r="S132" s="190"/>
      <c r="T132" s="191"/>
      <c r="AT132" s="186" t="s">
        <v>215</v>
      </c>
      <c r="AU132" s="186" t="s">
        <v>85</v>
      </c>
      <c r="AV132" s="13" t="s">
        <v>83</v>
      </c>
      <c r="AW132" s="13" t="s">
        <v>34</v>
      </c>
      <c r="AX132" s="13" t="s">
        <v>77</v>
      </c>
      <c r="AY132" s="186" t="s">
        <v>207</v>
      </c>
    </row>
    <row r="133" spans="2:65" s="12" customFormat="1">
      <c r="B133" s="169"/>
      <c r="D133" s="170" t="s">
        <v>215</v>
      </c>
      <c r="E133" s="171" t="s">
        <v>1</v>
      </c>
      <c r="F133" s="172" t="s">
        <v>3533</v>
      </c>
      <c r="H133" s="173">
        <v>27.5</v>
      </c>
      <c r="I133" s="174"/>
      <c r="L133" s="169"/>
      <c r="M133" s="175"/>
      <c r="N133" s="176"/>
      <c r="O133" s="176"/>
      <c r="P133" s="176"/>
      <c r="Q133" s="176"/>
      <c r="R133" s="176"/>
      <c r="S133" s="176"/>
      <c r="T133" s="177"/>
      <c r="AT133" s="171" t="s">
        <v>215</v>
      </c>
      <c r="AU133" s="171" t="s">
        <v>85</v>
      </c>
      <c r="AV133" s="12" t="s">
        <v>85</v>
      </c>
      <c r="AW133" s="12" t="s">
        <v>34</v>
      </c>
      <c r="AX133" s="12" t="s">
        <v>77</v>
      </c>
      <c r="AY133" s="171" t="s">
        <v>207</v>
      </c>
    </row>
    <row r="134" spans="2:65" s="12" customFormat="1">
      <c r="B134" s="169"/>
      <c r="D134" s="170" t="s">
        <v>215</v>
      </c>
      <c r="E134" s="171" t="s">
        <v>1</v>
      </c>
      <c r="F134" s="172" t="s">
        <v>3534</v>
      </c>
      <c r="H134" s="173">
        <v>251.6</v>
      </c>
      <c r="I134" s="174"/>
      <c r="L134" s="169"/>
      <c r="M134" s="175"/>
      <c r="N134" s="176"/>
      <c r="O134" s="176"/>
      <c r="P134" s="176"/>
      <c r="Q134" s="176"/>
      <c r="R134" s="176"/>
      <c r="S134" s="176"/>
      <c r="T134" s="177"/>
      <c r="AT134" s="171" t="s">
        <v>215</v>
      </c>
      <c r="AU134" s="171" t="s">
        <v>85</v>
      </c>
      <c r="AV134" s="12" t="s">
        <v>85</v>
      </c>
      <c r="AW134" s="12" t="s">
        <v>34</v>
      </c>
      <c r="AX134" s="12" t="s">
        <v>77</v>
      </c>
      <c r="AY134" s="171" t="s">
        <v>207</v>
      </c>
    </row>
    <row r="135" spans="2:65" s="15" customFormat="1">
      <c r="B135" s="200"/>
      <c r="D135" s="170" t="s">
        <v>215</v>
      </c>
      <c r="E135" s="201" t="s">
        <v>252</v>
      </c>
      <c r="F135" s="202" t="s">
        <v>372</v>
      </c>
      <c r="H135" s="203">
        <v>279.10000000000002</v>
      </c>
      <c r="I135" s="204"/>
      <c r="L135" s="200"/>
      <c r="M135" s="205"/>
      <c r="N135" s="206"/>
      <c r="O135" s="206"/>
      <c r="P135" s="206"/>
      <c r="Q135" s="206"/>
      <c r="R135" s="206"/>
      <c r="S135" s="206"/>
      <c r="T135" s="207"/>
      <c r="AT135" s="201" t="s">
        <v>215</v>
      </c>
      <c r="AU135" s="201" t="s">
        <v>85</v>
      </c>
      <c r="AV135" s="15" t="s">
        <v>133</v>
      </c>
      <c r="AW135" s="15" t="s">
        <v>34</v>
      </c>
      <c r="AX135" s="15" t="s">
        <v>83</v>
      </c>
      <c r="AY135" s="201" t="s">
        <v>207</v>
      </c>
    </row>
    <row r="136" spans="2:65" s="1" customFormat="1" ht="48" customHeight="1">
      <c r="B136" s="155"/>
      <c r="C136" s="156" t="s">
        <v>85</v>
      </c>
      <c r="D136" s="156" t="s">
        <v>209</v>
      </c>
      <c r="E136" s="157" t="s">
        <v>382</v>
      </c>
      <c r="F136" s="158" t="s">
        <v>383</v>
      </c>
      <c r="G136" s="159" t="s">
        <v>352</v>
      </c>
      <c r="H136" s="160">
        <v>279.10000000000002</v>
      </c>
      <c r="I136" s="161"/>
      <c r="J136" s="162">
        <f>ROUND(I136*H136,2)</f>
        <v>0</v>
      </c>
      <c r="K136" s="158" t="s">
        <v>213</v>
      </c>
      <c r="L136" s="32"/>
      <c r="M136" s="163" t="s">
        <v>1</v>
      </c>
      <c r="N136" s="164" t="s">
        <v>42</v>
      </c>
      <c r="O136" s="55"/>
      <c r="P136" s="165">
        <f>O136*H136</f>
        <v>0</v>
      </c>
      <c r="Q136" s="165">
        <v>0</v>
      </c>
      <c r="R136" s="165">
        <f>Q136*H136</f>
        <v>0</v>
      </c>
      <c r="S136" s="165">
        <v>0</v>
      </c>
      <c r="T136" s="166">
        <f>S136*H136</f>
        <v>0</v>
      </c>
      <c r="AR136" s="167" t="s">
        <v>133</v>
      </c>
      <c r="AT136" s="167" t="s">
        <v>209</v>
      </c>
      <c r="AU136" s="167" t="s">
        <v>85</v>
      </c>
      <c r="AY136" s="17" t="s">
        <v>207</v>
      </c>
      <c r="BE136" s="168">
        <f>IF(N136="základní",J136,0)</f>
        <v>0</v>
      </c>
      <c r="BF136" s="168">
        <f>IF(N136="snížená",J136,0)</f>
        <v>0</v>
      </c>
      <c r="BG136" s="168">
        <f>IF(N136="zákl. přenesená",J136,0)</f>
        <v>0</v>
      </c>
      <c r="BH136" s="168">
        <f>IF(N136="sníž. přenesená",J136,0)</f>
        <v>0</v>
      </c>
      <c r="BI136" s="168">
        <f>IF(N136="nulová",J136,0)</f>
        <v>0</v>
      </c>
      <c r="BJ136" s="17" t="s">
        <v>83</v>
      </c>
      <c r="BK136" s="168">
        <f>ROUND(I136*H136,2)</f>
        <v>0</v>
      </c>
      <c r="BL136" s="17" t="s">
        <v>133</v>
      </c>
      <c r="BM136" s="167" t="s">
        <v>3535</v>
      </c>
    </row>
    <row r="137" spans="2:65" s="12" customFormat="1">
      <c r="B137" s="169"/>
      <c r="D137" s="170" t="s">
        <v>215</v>
      </c>
      <c r="E137" s="171" t="s">
        <v>1</v>
      </c>
      <c r="F137" s="172" t="s">
        <v>252</v>
      </c>
      <c r="H137" s="173">
        <v>279.10000000000002</v>
      </c>
      <c r="I137" s="174"/>
      <c r="L137" s="169"/>
      <c r="M137" s="175"/>
      <c r="N137" s="176"/>
      <c r="O137" s="176"/>
      <c r="P137" s="176"/>
      <c r="Q137" s="176"/>
      <c r="R137" s="176"/>
      <c r="S137" s="176"/>
      <c r="T137" s="177"/>
      <c r="AT137" s="171" t="s">
        <v>215</v>
      </c>
      <c r="AU137" s="171" t="s">
        <v>85</v>
      </c>
      <c r="AV137" s="12" t="s">
        <v>85</v>
      </c>
      <c r="AW137" s="12" t="s">
        <v>34</v>
      </c>
      <c r="AX137" s="12" t="s">
        <v>83</v>
      </c>
      <c r="AY137" s="171" t="s">
        <v>207</v>
      </c>
    </row>
    <row r="138" spans="2:65" s="1" customFormat="1" ht="24" customHeight="1">
      <c r="B138" s="155"/>
      <c r="C138" s="156" t="s">
        <v>108</v>
      </c>
      <c r="D138" s="156" t="s">
        <v>209</v>
      </c>
      <c r="E138" s="157" t="s">
        <v>3536</v>
      </c>
      <c r="F138" s="158" t="s">
        <v>391</v>
      </c>
      <c r="G138" s="159" t="s">
        <v>352</v>
      </c>
      <c r="H138" s="160">
        <v>279.10000000000002</v>
      </c>
      <c r="I138" s="161"/>
      <c r="J138" s="162">
        <f>ROUND(I138*H138,2)</f>
        <v>0</v>
      </c>
      <c r="K138" s="158" t="s">
        <v>1</v>
      </c>
      <c r="L138" s="32"/>
      <c r="M138" s="163" t="s">
        <v>1</v>
      </c>
      <c r="N138" s="164" t="s">
        <v>42</v>
      </c>
      <c r="O138" s="55"/>
      <c r="P138" s="165">
        <f>O138*H138</f>
        <v>0</v>
      </c>
      <c r="Q138" s="165">
        <v>0</v>
      </c>
      <c r="R138" s="165">
        <f>Q138*H138</f>
        <v>0</v>
      </c>
      <c r="S138" s="165">
        <v>0</v>
      </c>
      <c r="T138" s="166">
        <f>S138*H138</f>
        <v>0</v>
      </c>
      <c r="AR138" s="167" t="s">
        <v>133</v>
      </c>
      <c r="AT138" s="167" t="s">
        <v>209</v>
      </c>
      <c r="AU138" s="167" t="s">
        <v>85</v>
      </c>
      <c r="AY138" s="17" t="s">
        <v>207</v>
      </c>
      <c r="BE138" s="168">
        <f>IF(N138="základní",J138,0)</f>
        <v>0</v>
      </c>
      <c r="BF138" s="168">
        <f>IF(N138="snížená",J138,0)</f>
        <v>0</v>
      </c>
      <c r="BG138" s="168">
        <f>IF(N138="zákl. přenesená",J138,0)</f>
        <v>0</v>
      </c>
      <c r="BH138" s="168">
        <f>IF(N138="sníž. přenesená",J138,0)</f>
        <v>0</v>
      </c>
      <c r="BI138" s="168">
        <f>IF(N138="nulová",J138,0)</f>
        <v>0</v>
      </c>
      <c r="BJ138" s="17" t="s">
        <v>83</v>
      </c>
      <c r="BK138" s="168">
        <f>ROUND(I138*H138,2)</f>
        <v>0</v>
      </c>
      <c r="BL138" s="17" t="s">
        <v>133</v>
      </c>
      <c r="BM138" s="167" t="s">
        <v>3537</v>
      </c>
    </row>
    <row r="139" spans="2:65" s="12" customFormat="1">
      <c r="B139" s="169"/>
      <c r="D139" s="170" t="s">
        <v>215</v>
      </c>
      <c r="E139" s="171" t="s">
        <v>1</v>
      </c>
      <c r="F139" s="172" t="s">
        <v>252</v>
      </c>
      <c r="H139" s="173">
        <v>279.10000000000002</v>
      </c>
      <c r="I139" s="174"/>
      <c r="L139" s="169"/>
      <c r="M139" s="175"/>
      <c r="N139" s="176"/>
      <c r="O139" s="176"/>
      <c r="P139" s="176"/>
      <c r="Q139" s="176"/>
      <c r="R139" s="176"/>
      <c r="S139" s="176"/>
      <c r="T139" s="177"/>
      <c r="AT139" s="171" t="s">
        <v>215</v>
      </c>
      <c r="AU139" s="171" t="s">
        <v>85</v>
      </c>
      <c r="AV139" s="12" t="s">
        <v>85</v>
      </c>
      <c r="AW139" s="12" t="s">
        <v>34</v>
      </c>
      <c r="AX139" s="12" t="s">
        <v>83</v>
      </c>
      <c r="AY139" s="171" t="s">
        <v>207</v>
      </c>
    </row>
    <row r="140" spans="2:65" s="1" customFormat="1" ht="36" customHeight="1">
      <c r="B140" s="155"/>
      <c r="C140" s="156" t="s">
        <v>133</v>
      </c>
      <c r="D140" s="156" t="s">
        <v>209</v>
      </c>
      <c r="E140" s="157" t="s">
        <v>3538</v>
      </c>
      <c r="F140" s="158" t="s">
        <v>3539</v>
      </c>
      <c r="G140" s="159" t="s">
        <v>212</v>
      </c>
      <c r="H140" s="160">
        <v>110</v>
      </c>
      <c r="I140" s="161"/>
      <c r="J140" s="162">
        <f>ROUND(I140*H140,2)</f>
        <v>0</v>
      </c>
      <c r="K140" s="158" t="s">
        <v>213</v>
      </c>
      <c r="L140" s="32"/>
      <c r="M140" s="163" t="s">
        <v>1</v>
      </c>
      <c r="N140" s="164" t="s">
        <v>42</v>
      </c>
      <c r="O140" s="55"/>
      <c r="P140" s="165">
        <f>O140*H140</f>
        <v>0</v>
      </c>
      <c r="Q140" s="165">
        <v>0</v>
      </c>
      <c r="R140" s="165">
        <f>Q140*H140</f>
        <v>0</v>
      </c>
      <c r="S140" s="165">
        <v>0</v>
      </c>
      <c r="T140" s="166">
        <f>S140*H140</f>
        <v>0</v>
      </c>
      <c r="AR140" s="167" t="s">
        <v>133</v>
      </c>
      <c r="AT140" s="167" t="s">
        <v>209</v>
      </c>
      <c r="AU140" s="167" t="s">
        <v>85</v>
      </c>
      <c r="AY140" s="17" t="s">
        <v>207</v>
      </c>
      <c r="BE140" s="168">
        <f>IF(N140="základní",J140,0)</f>
        <v>0</v>
      </c>
      <c r="BF140" s="168">
        <f>IF(N140="snížená",J140,0)</f>
        <v>0</v>
      </c>
      <c r="BG140" s="168">
        <f>IF(N140="zákl. přenesená",J140,0)</f>
        <v>0</v>
      </c>
      <c r="BH140" s="168">
        <f>IF(N140="sníž. přenesená",J140,0)</f>
        <v>0</v>
      </c>
      <c r="BI140" s="168">
        <f>IF(N140="nulová",J140,0)</f>
        <v>0</v>
      </c>
      <c r="BJ140" s="17" t="s">
        <v>83</v>
      </c>
      <c r="BK140" s="168">
        <f>ROUND(I140*H140,2)</f>
        <v>0</v>
      </c>
      <c r="BL140" s="17" t="s">
        <v>133</v>
      </c>
      <c r="BM140" s="167" t="s">
        <v>3540</v>
      </c>
    </row>
    <row r="141" spans="2:65" s="12" customFormat="1">
      <c r="B141" s="169"/>
      <c r="D141" s="170" t="s">
        <v>215</v>
      </c>
      <c r="E141" s="171" t="s">
        <v>1</v>
      </c>
      <c r="F141" s="172" t="s">
        <v>3541</v>
      </c>
      <c r="H141" s="173">
        <v>110</v>
      </c>
      <c r="I141" s="174"/>
      <c r="L141" s="169"/>
      <c r="M141" s="175"/>
      <c r="N141" s="176"/>
      <c r="O141" s="176"/>
      <c r="P141" s="176"/>
      <c r="Q141" s="176"/>
      <c r="R141" s="176"/>
      <c r="S141" s="176"/>
      <c r="T141" s="177"/>
      <c r="AT141" s="171" t="s">
        <v>215</v>
      </c>
      <c r="AU141" s="171" t="s">
        <v>85</v>
      </c>
      <c r="AV141" s="12" t="s">
        <v>85</v>
      </c>
      <c r="AW141" s="12" t="s">
        <v>34</v>
      </c>
      <c r="AX141" s="12" t="s">
        <v>83</v>
      </c>
      <c r="AY141" s="171" t="s">
        <v>207</v>
      </c>
    </row>
    <row r="142" spans="2:65" s="1" customFormat="1" ht="24" customHeight="1">
      <c r="B142" s="155"/>
      <c r="C142" s="208" t="s">
        <v>140</v>
      </c>
      <c r="D142" s="208" t="s">
        <v>680</v>
      </c>
      <c r="E142" s="209" t="s">
        <v>3542</v>
      </c>
      <c r="F142" s="210" t="s">
        <v>3543</v>
      </c>
      <c r="G142" s="211" t="s">
        <v>212</v>
      </c>
      <c r="H142" s="212">
        <v>115.5</v>
      </c>
      <c r="I142" s="213"/>
      <c r="J142" s="214">
        <f>ROUND(I142*H142,2)</f>
        <v>0</v>
      </c>
      <c r="K142" s="210" t="s">
        <v>213</v>
      </c>
      <c r="L142" s="215"/>
      <c r="M142" s="216" t="s">
        <v>1</v>
      </c>
      <c r="N142" s="217" t="s">
        <v>42</v>
      </c>
      <c r="O142" s="55"/>
      <c r="P142" s="165">
        <f>O142*H142</f>
        <v>0</v>
      </c>
      <c r="Q142" s="165">
        <v>2.9999999999999997E-4</v>
      </c>
      <c r="R142" s="165">
        <f>Q142*H142</f>
        <v>3.465E-2</v>
      </c>
      <c r="S142" s="165">
        <v>0</v>
      </c>
      <c r="T142" s="166">
        <f>S142*H142</f>
        <v>0</v>
      </c>
      <c r="AR142" s="167" t="s">
        <v>155</v>
      </c>
      <c r="AT142" s="167" t="s">
        <v>680</v>
      </c>
      <c r="AU142" s="167" t="s">
        <v>85</v>
      </c>
      <c r="AY142" s="17" t="s">
        <v>207</v>
      </c>
      <c r="BE142" s="168">
        <f>IF(N142="základní",J142,0)</f>
        <v>0</v>
      </c>
      <c r="BF142" s="168">
        <f>IF(N142="snížená",J142,0)</f>
        <v>0</v>
      </c>
      <c r="BG142" s="168">
        <f>IF(N142="zákl. přenesená",J142,0)</f>
        <v>0</v>
      </c>
      <c r="BH142" s="168">
        <f>IF(N142="sníž. přenesená",J142,0)</f>
        <v>0</v>
      </c>
      <c r="BI142" s="168">
        <f>IF(N142="nulová",J142,0)</f>
        <v>0</v>
      </c>
      <c r="BJ142" s="17" t="s">
        <v>83</v>
      </c>
      <c r="BK142" s="168">
        <f>ROUND(I142*H142,2)</f>
        <v>0</v>
      </c>
      <c r="BL142" s="17" t="s">
        <v>133</v>
      </c>
      <c r="BM142" s="167" t="s">
        <v>3544</v>
      </c>
    </row>
    <row r="143" spans="2:65" s="12" customFormat="1">
      <c r="B143" s="169"/>
      <c r="D143" s="170" t="s">
        <v>215</v>
      </c>
      <c r="E143" s="171" t="s">
        <v>1</v>
      </c>
      <c r="F143" s="172" t="s">
        <v>3545</v>
      </c>
      <c r="H143" s="173">
        <v>115.5</v>
      </c>
      <c r="I143" s="174"/>
      <c r="L143" s="169"/>
      <c r="M143" s="175"/>
      <c r="N143" s="176"/>
      <c r="O143" s="176"/>
      <c r="P143" s="176"/>
      <c r="Q143" s="176"/>
      <c r="R143" s="176"/>
      <c r="S143" s="176"/>
      <c r="T143" s="177"/>
      <c r="AT143" s="171" t="s">
        <v>215</v>
      </c>
      <c r="AU143" s="171" t="s">
        <v>85</v>
      </c>
      <c r="AV143" s="12" t="s">
        <v>85</v>
      </c>
      <c r="AW143" s="12" t="s">
        <v>34</v>
      </c>
      <c r="AX143" s="12" t="s">
        <v>83</v>
      </c>
      <c r="AY143" s="171" t="s">
        <v>207</v>
      </c>
    </row>
    <row r="144" spans="2:65" s="11" customFormat="1" ht="22.9" customHeight="1">
      <c r="B144" s="142"/>
      <c r="D144" s="143" t="s">
        <v>76</v>
      </c>
      <c r="E144" s="153" t="s">
        <v>140</v>
      </c>
      <c r="F144" s="153" t="s">
        <v>3546</v>
      </c>
      <c r="I144" s="145"/>
      <c r="J144" s="154">
        <f>BK144</f>
        <v>0</v>
      </c>
      <c r="L144" s="142"/>
      <c r="M144" s="147"/>
      <c r="N144" s="148"/>
      <c r="O144" s="148"/>
      <c r="P144" s="149">
        <f>SUM(P145:P160)</f>
        <v>0</v>
      </c>
      <c r="Q144" s="148"/>
      <c r="R144" s="149">
        <f>SUM(R145:R160)</f>
        <v>215.881</v>
      </c>
      <c r="S144" s="148"/>
      <c r="T144" s="150">
        <f>SUM(T145:T160)</f>
        <v>0</v>
      </c>
      <c r="AR144" s="143" t="s">
        <v>83</v>
      </c>
      <c r="AT144" s="151" t="s">
        <v>76</v>
      </c>
      <c r="AU144" s="151" t="s">
        <v>83</v>
      </c>
      <c r="AY144" s="143" t="s">
        <v>207</v>
      </c>
      <c r="BK144" s="152">
        <f>SUM(BK145:BK160)</f>
        <v>0</v>
      </c>
    </row>
    <row r="145" spans="2:65" s="1" customFormat="1" ht="36" customHeight="1">
      <c r="B145" s="155"/>
      <c r="C145" s="156" t="s">
        <v>145</v>
      </c>
      <c r="D145" s="156" t="s">
        <v>209</v>
      </c>
      <c r="E145" s="157" t="s">
        <v>3547</v>
      </c>
      <c r="F145" s="158" t="s">
        <v>3548</v>
      </c>
      <c r="G145" s="159" t="s">
        <v>212</v>
      </c>
      <c r="H145" s="160">
        <v>460</v>
      </c>
      <c r="I145" s="161"/>
      <c r="J145" s="162">
        <f>ROUND(I145*H145,2)</f>
        <v>0</v>
      </c>
      <c r="K145" s="158" t="s">
        <v>213</v>
      </c>
      <c r="L145" s="32"/>
      <c r="M145" s="163" t="s">
        <v>1</v>
      </c>
      <c r="N145" s="164" t="s">
        <v>42</v>
      </c>
      <c r="O145" s="55"/>
      <c r="P145" s="165">
        <f>O145*H145</f>
        <v>0</v>
      </c>
      <c r="Q145" s="165">
        <v>0</v>
      </c>
      <c r="R145" s="165">
        <f>Q145*H145</f>
        <v>0</v>
      </c>
      <c r="S145" s="165">
        <v>0</v>
      </c>
      <c r="T145" s="166">
        <f>S145*H145</f>
        <v>0</v>
      </c>
      <c r="AR145" s="167" t="s">
        <v>133</v>
      </c>
      <c r="AT145" s="167" t="s">
        <v>209</v>
      </c>
      <c r="AU145" s="167" t="s">
        <v>85</v>
      </c>
      <c r="AY145" s="17" t="s">
        <v>207</v>
      </c>
      <c r="BE145" s="168">
        <f>IF(N145="základní",J145,0)</f>
        <v>0</v>
      </c>
      <c r="BF145" s="168">
        <f>IF(N145="snížená",J145,0)</f>
        <v>0</v>
      </c>
      <c r="BG145" s="168">
        <f>IF(N145="zákl. přenesená",J145,0)</f>
        <v>0</v>
      </c>
      <c r="BH145" s="168">
        <f>IF(N145="sníž. přenesená",J145,0)</f>
        <v>0</v>
      </c>
      <c r="BI145" s="168">
        <f>IF(N145="nulová",J145,0)</f>
        <v>0</v>
      </c>
      <c r="BJ145" s="17" t="s">
        <v>83</v>
      </c>
      <c r="BK145" s="168">
        <f>ROUND(I145*H145,2)</f>
        <v>0</v>
      </c>
      <c r="BL145" s="17" t="s">
        <v>133</v>
      </c>
      <c r="BM145" s="167" t="s">
        <v>3549</v>
      </c>
    </row>
    <row r="146" spans="2:65" s="12" customFormat="1">
      <c r="B146" s="169"/>
      <c r="D146" s="170" t="s">
        <v>215</v>
      </c>
      <c r="E146" s="171" t="s">
        <v>1</v>
      </c>
      <c r="F146" s="172" t="s">
        <v>3550</v>
      </c>
      <c r="H146" s="173">
        <v>460</v>
      </c>
      <c r="I146" s="174"/>
      <c r="L146" s="169"/>
      <c r="M146" s="175"/>
      <c r="N146" s="176"/>
      <c r="O146" s="176"/>
      <c r="P146" s="176"/>
      <c r="Q146" s="176"/>
      <c r="R146" s="176"/>
      <c r="S146" s="176"/>
      <c r="T146" s="177"/>
      <c r="AT146" s="171" t="s">
        <v>215</v>
      </c>
      <c r="AU146" s="171" t="s">
        <v>85</v>
      </c>
      <c r="AV146" s="12" t="s">
        <v>85</v>
      </c>
      <c r="AW146" s="12" t="s">
        <v>34</v>
      </c>
      <c r="AX146" s="12" t="s">
        <v>83</v>
      </c>
      <c r="AY146" s="171" t="s">
        <v>207</v>
      </c>
    </row>
    <row r="147" spans="2:65" s="1" customFormat="1" ht="36" customHeight="1">
      <c r="B147" s="155"/>
      <c r="C147" s="156" t="s">
        <v>150</v>
      </c>
      <c r="D147" s="156" t="s">
        <v>209</v>
      </c>
      <c r="E147" s="157" t="s">
        <v>3551</v>
      </c>
      <c r="F147" s="158" t="s">
        <v>3552</v>
      </c>
      <c r="G147" s="159" t="s">
        <v>212</v>
      </c>
      <c r="H147" s="160">
        <v>220</v>
      </c>
      <c r="I147" s="161"/>
      <c r="J147" s="162">
        <f>ROUND(I147*H147,2)</f>
        <v>0</v>
      </c>
      <c r="K147" s="158" t="s">
        <v>213</v>
      </c>
      <c r="L147" s="32"/>
      <c r="M147" s="163" t="s">
        <v>1</v>
      </c>
      <c r="N147" s="164" t="s">
        <v>42</v>
      </c>
      <c r="O147" s="55"/>
      <c r="P147" s="165">
        <f>O147*H147</f>
        <v>0</v>
      </c>
      <c r="Q147" s="165">
        <v>0</v>
      </c>
      <c r="R147" s="165">
        <f>Q147*H147</f>
        <v>0</v>
      </c>
      <c r="S147" s="165">
        <v>0</v>
      </c>
      <c r="T147" s="166">
        <f>S147*H147</f>
        <v>0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133</v>
      </c>
      <c r="BM147" s="167" t="s">
        <v>3553</v>
      </c>
    </row>
    <row r="148" spans="2:65" s="12" customFormat="1">
      <c r="B148" s="169"/>
      <c r="D148" s="170" t="s">
        <v>215</v>
      </c>
      <c r="E148" s="171" t="s">
        <v>1</v>
      </c>
      <c r="F148" s="172" t="s">
        <v>3554</v>
      </c>
      <c r="H148" s="173">
        <v>220</v>
      </c>
      <c r="I148" s="174"/>
      <c r="L148" s="169"/>
      <c r="M148" s="175"/>
      <c r="N148" s="176"/>
      <c r="O148" s="176"/>
      <c r="P148" s="176"/>
      <c r="Q148" s="176"/>
      <c r="R148" s="176"/>
      <c r="S148" s="176"/>
      <c r="T148" s="177"/>
      <c r="AT148" s="171" t="s">
        <v>215</v>
      </c>
      <c r="AU148" s="171" t="s">
        <v>85</v>
      </c>
      <c r="AV148" s="12" t="s">
        <v>85</v>
      </c>
      <c r="AW148" s="12" t="s">
        <v>34</v>
      </c>
      <c r="AX148" s="12" t="s">
        <v>83</v>
      </c>
      <c r="AY148" s="171" t="s">
        <v>207</v>
      </c>
    </row>
    <row r="149" spans="2:65" s="1" customFormat="1" ht="36" customHeight="1">
      <c r="B149" s="155"/>
      <c r="C149" s="156" t="s">
        <v>155</v>
      </c>
      <c r="D149" s="156" t="s">
        <v>209</v>
      </c>
      <c r="E149" s="157" t="s">
        <v>3555</v>
      </c>
      <c r="F149" s="158" t="s">
        <v>3556</v>
      </c>
      <c r="G149" s="159" t="s">
        <v>212</v>
      </c>
      <c r="H149" s="160">
        <v>110</v>
      </c>
      <c r="I149" s="161"/>
      <c r="J149" s="162">
        <f>ROUND(I149*H149,2)</f>
        <v>0</v>
      </c>
      <c r="K149" s="158" t="s">
        <v>213</v>
      </c>
      <c r="L149" s="32"/>
      <c r="M149" s="163" t="s">
        <v>1</v>
      </c>
      <c r="N149" s="164" t="s">
        <v>42</v>
      </c>
      <c r="O149" s="55"/>
      <c r="P149" s="165">
        <f>O149*H149</f>
        <v>0</v>
      </c>
      <c r="Q149" s="165">
        <v>0</v>
      </c>
      <c r="R149" s="165">
        <f>Q149*H149</f>
        <v>0</v>
      </c>
      <c r="S149" s="165">
        <v>0</v>
      </c>
      <c r="T149" s="166">
        <f>S149*H149</f>
        <v>0</v>
      </c>
      <c r="AR149" s="167" t="s">
        <v>133</v>
      </c>
      <c r="AT149" s="167" t="s">
        <v>209</v>
      </c>
      <c r="AU149" s="167" t="s">
        <v>85</v>
      </c>
      <c r="AY149" s="17" t="s">
        <v>207</v>
      </c>
      <c r="BE149" s="168">
        <f>IF(N149="základní",J149,0)</f>
        <v>0</v>
      </c>
      <c r="BF149" s="168">
        <f>IF(N149="snížená",J149,0)</f>
        <v>0</v>
      </c>
      <c r="BG149" s="168">
        <f>IF(N149="zákl. přenesená",J149,0)</f>
        <v>0</v>
      </c>
      <c r="BH149" s="168">
        <f>IF(N149="sníž. přenesená",J149,0)</f>
        <v>0</v>
      </c>
      <c r="BI149" s="168">
        <f>IF(N149="nulová",J149,0)</f>
        <v>0</v>
      </c>
      <c r="BJ149" s="17" t="s">
        <v>83</v>
      </c>
      <c r="BK149" s="168">
        <f>ROUND(I149*H149,2)</f>
        <v>0</v>
      </c>
      <c r="BL149" s="17" t="s">
        <v>133</v>
      </c>
      <c r="BM149" s="167" t="s">
        <v>3557</v>
      </c>
    </row>
    <row r="150" spans="2:65" s="12" customFormat="1">
      <c r="B150" s="169"/>
      <c r="D150" s="170" t="s">
        <v>215</v>
      </c>
      <c r="E150" s="171" t="s">
        <v>1</v>
      </c>
      <c r="F150" s="172" t="s">
        <v>3558</v>
      </c>
      <c r="H150" s="173">
        <v>110</v>
      </c>
      <c r="I150" s="174"/>
      <c r="L150" s="169"/>
      <c r="M150" s="175"/>
      <c r="N150" s="176"/>
      <c r="O150" s="176"/>
      <c r="P150" s="176"/>
      <c r="Q150" s="176"/>
      <c r="R150" s="176"/>
      <c r="S150" s="176"/>
      <c r="T150" s="177"/>
      <c r="AT150" s="171" t="s">
        <v>215</v>
      </c>
      <c r="AU150" s="171" t="s">
        <v>85</v>
      </c>
      <c r="AV150" s="12" t="s">
        <v>85</v>
      </c>
      <c r="AW150" s="12" t="s">
        <v>34</v>
      </c>
      <c r="AX150" s="12" t="s">
        <v>83</v>
      </c>
      <c r="AY150" s="171" t="s">
        <v>207</v>
      </c>
    </row>
    <row r="151" spans="2:65" s="1" customFormat="1" ht="60" customHeight="1">
      <c r="B151" s="155"/>
      <c r="C151" s="156" t="s">
        <v>162</v>
      </c>
      <c r="D151" s="156" t="s">
        <v>209</v>
      </c>
      <c r="E151" s="157" t="s">
        <v>3559</v>
      </c>
      <c r="F151" s="158" t="s">
        <v>3560</v>
      </c>
      <c r="G151" s="159" t="s">
        <v>212</v>
      </c>
      <c r="H151" s="160">
        <v>460</v>
      </c>
      <c r="I151" s="161"/>
      <c r="J151" s="162">
        <f>ROUND(I151*H151,2)</f>
        <v>0</v>
      </c>
      <c r="K151" s="158" t="s">
        <v>213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8.591E-2</v>
      </c>
      <c r="R151" s="165">
        <f>Q151*H151</f>
        <v>39.518599999999999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3561</v>
      </c>
    </row>
    <row r="152" spans="2:65" s="13" customFormat="1">
      <c r="B152" s="185"/>
      <c r="D152" s="170" t="s">
        <v>215</v>
      </c>
      <c r="E152" s="186" t="s">
        <v>1</v>
      </c>
      <c r="F152" s="187" t="s">
        <v>3532</v>
      </c>
      <c r="H152" s="186" t="s">
        <v>1</v>
      </c>
      <c r="I152" s="188"/>
      <c r="L152" s="185"/>
      <c r="M152" s="189"/>
      <c r="N152" s="190"/>
      <c r="O152" s="190"/>
      <c r="P152" s="190"/>
      <c r="Q152" s="190"/>
      <c r="R152" s="190"/>
      <c r="S152" s="190"/>
      <c r="T152" s="191"/>
      <c r="AT152" s="186" t="s">
        <v>215</v>
      </c>
      <c r="AU152" s="186" t="s">
        <v>85</v>
      </c>
      <c r="AV152" s="13" t="s">
        <v>83</v>
      </c>
      <c r="AW152" s="13" t="s">
        <v>34</v>
      </c>
      <c r="AX152" s="13" t="s">
        <v>77</v>
      </c>
      <c r="AY152" s="186" t="s">
        <v>207</v>
      </c>
    </row>
    <row r="153" spans="2:65" s="12" customFormat="1">
      <c r="B153" s="169"/>
      <c r="D153" s="170" t="s">
        <v>215</v>
      </c>
      <c r="E153" s="171" t="s">
        <v>3524</v>
      </c>
      <c r="F153" s="172" t="s">
        <v>3562</v>
      </c>
      <c r="H153" s="173">
        <v>460</v>
      </c>
      <c r="I153" s="174"/>
      <c r="L153" s="169"/>
      <c r="M153" s="175"/>
      <c r="N153" s="176"/>
      <c r="O153" s="176"/>
      <c r="P153" s="176"/>
      <c r="Q153" s="176"/>
      <c r="R153" s="176"/>
      <c r="S153" s="176"/>
      <c r="T153" s="177"/>
      <c r="AT153" s="171" t="s">
        <v>215</v>
      </c>
      <c r="AU153" s="171" t="s">
        <v>85</v>
      </c>
      <c r="AV153" s="12" t="s">
        <v>85</v>
      </c>
      <c r="AW153" s="12" t="s">
        <v>34</v>
      </c>
      <c r="AX153" s="12" t="s">
        <v>83</v>
      </c>
      <c r="AY153" s="171" t="s">
        <v>207</v>
      </c>
    </row>
    <row r="154" spans="2:65" s="1" customFormat="1" ht="16.5" customHeight="1">
      <c r="B154" s="155"/>
      <c r="C154" s="208" t="s">
        <v>167</v>
      </c>
      <c r="D154" s="208" t="s">
        <v>680</v>
      </c>
      <c r="E154" s="209" t="s">
        <v>3563</v>
      </c>
      <c r="F154" s="210" t="s">
        <v>3564</v>
      </c>
      <c r="G154" s="211" t="s">
        <v>212</v>
      </c>
      <c r="H154" s="212">
        <v>469.2</v>
      </c>
      <c r="I154" s="213"/>
      <c r="J154" s="214">
        <f>ROUND(I154*H154,2)</f>
        <v>0</v>
      </c>
      <c r="K154" s="210" t="s">
        <v>392</v>
      </c>
      <c r="L154" s="215"/>
      <c r="M154" s="216" t="s">
        <v>1</v>
      </c>
      <c r="N154" s="217" t="s">
        <v>42</v>
      </c>
      <c r="O154" s="55"/>
      <c r="P154" s="165">
        <f>O154*H154</f>
        <v>0</v>
      </c>
      <c r="Q154" s="165">
        <v>0.27400000000000002</v>
      </c>
      <c r="R154" s="165">
        <f>Q154*H154</f>
        <v>128.5608</v>
      </c>
      <c r="S154" s="165">
        <v>0</v>
      </c>
      <c r="T154" s="166">
        <f>S154*H154</f>
        <v>0</v>
      </c>
      <c r="AR154" s="167" t="s">
        <v>155</v>
      </c>
      <c r="AT154" s="167" t="s">
        <v>680</v>
      </c>
      <c r="AU154" s="167" t="s">
        <v>85</v>
      </c>
      <c r="AY154" s="17" t="s">
        <v>207</v>
      </c>
      <c r="BE154" s="168">
        <f>IF(N154="základní",J154,0)</f>
        <v>0</v>
      </c>
      <c r="BF154" s="168">
        <f>IF(N154="snížená",J154,0)</f>
        <v>0</v>
      </c>
      <c r="BG154" s="168">
        <f>IF(N154="zákl. přenesená",J154,0)</f>
        <v>0</v>
      </c>
      <c r="BH154" s="168">
        <f>IF(N154="sníž. přenesená",J154,0)</f>
        <v>0</v>
      </c>
      <c r="BI154" s="168">
        <f>IF(N154="nulová",J154,0)</f>
        <v>0</v>
      </c>
      <c r="BJ154" s="17" t="s">
        <v>83</v>
      </c>
      <c r="BK154" s="168">
        <f>ROUND(I154*H154,2)</f>
        <v>0</v>
      </c>
      <c r="BL154" s="17" t="s">
        <v>133</v>
      </c>
      <c r="BM154" s="167" t="s">
        <v>3565</v>
      </c>
    </row>
    <row r="155" spans="2:65" s="12" customFormat="1">
      <c r="B155" s="169"/>
      <c r="D155" s="170" t="s">
        <v>215</v>
      </c>
      <c r="E155" s="171" t="s">
        <v>1</v>
      </c>
      <c r="F155" s="172" t="s">
        <v>3566</v>
      </c>
      <c r="H155" s="173">
        <v>469.2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83</v>
      </c>
      <c r="AY155" s="171" t="s">
        <v>207</v>
      </c>
    </row>
    <row r="156" spans="2:65" s="1" customFormat="1" ht="72" customHeight="1">
      <c r="B156" s="155"/>
      <c r="C156" s="156" t="s">
        <v>174</v>
      </c>
      <c r="D156" s="156" t="s">
        <v>209</v>
      </c>
      <c r="E156" s="157" t="s">
        <v>3567</v>
      </c>
      <c r="F156" s="158" t="s">
        <v>3568</v>
      </c>
      <c r="G156" s="159" t="s">
        <v>212</v>
      </c>
      <c r="H156" s="160">
        <v>220</v>
      </c>
      <c r="I156" s="161"/>
      <c r="J156" s="162">
        <f>ROUND(I156*H156,2)</f>
        <v>0</v>
      </c>
      <c r="K156" s="158" t="s">
        <v>213</v>
      </c>
      <c r="L156" s="32"/>
      <c r="M156" s="163" t="s">
        <v>1</v>
      </c>
      <c r="N156" s="164" t="s">
        <v>42</v>
      </c>
      <c r="O156" s="55"/>
      <c r="P156" s="165">
        <f>O156*H156</f>
        <v>0</v>
      </c>
      <c r="Q156" s="165">
        <v>0.10100000000000001</v>
      </c>
      <c r="R156" s="165">
        <f>Q156*H156</f>
        <v>22.220000000000002</v>
      </c>
      <c r="S156" s="165">
        <v>0</v>
      </c>
      <c r="T156" s="166">
        <f>S156*H156</f>
        <v>0</v>
      </c>
      <c r="AR156" s="167" t="s">
        <v>133</v>
      </c>
      <c r="AT156" s="167" t="s">
        <v>209</v>
      </c>
      <c r="AU156" s="167" t="s">
        <v>85</v>
      </c>
      <c r="AY156" s="17" t="s">
        <v>207</v>
      </c>
      <c r="BE156" s="168">
        <f>IF(N156="základní",J156,0)</f>
        <v>0</v>
      </c>
      <c r="BF156" s="168">
        <f>IF(N156="snížená",J156,0)</f>
        <v>0</v>
      </c>
      <c r="BG156" s="168">
        <f>IF(N156="zákl. přenesená",J156,0)</f>
        <v>0</v>
      </c>
      <c r="BH156" s="168">
        <f>IF(N156="sníž. přenesená",J156,0)</f>
        <v>0</v>
      </c>
      <c r="BI156" s="168">
        <f>IF(N156="nulová",J156,0)</f>
        <v>0</v>
      </c>
      <c r="BJ156" s="17" t="s">
        <v>83</v>
      </c>
      <c r="BK156" s="168">
        <f>ROUND(I156*H156,2)</f>
        <v>0</v>
      </c>
      <c r="BL156" s="17" t="s">
        <v>133</v>
      </c>
      <c r="BM156" s="167" t="s">
        <v>3569</v>
      </c>
    </row>
    <row r="157" spans="2:65" s="13" customFormat="1">
      <c r="B157" s="185"/>
      <c r="D157" s="170" t="s">
        <v>215</v>
      </c>
      <c r="E157" s="186" t="s">
        <v>1</v>
      </c>
      <c r="F157" s="187" t="s">
        <v>3532</v>
      </c>
      <c r="H157" s="186" t="s">
        <v>1</v>
      </c>
      <c r="I157" s="188"/>
      <c r="L157" s="185"/>
      <c r="M157" s="189"/>
      <c r="N157" s="190"/>
      <c r="O157" s="190"/>
      <c r="P157" s="190"/>
      <c r="Q157" s="190"/>
      <c r="R157" s="190"/>
      <c r="S157" s="190"/>
      <c r="T157" s="191"/>
      <c r="AT157" s="186" t="s">
        <v>215</v>
      </c>
      <c r="AU157" s="186" t="s">
        <v>85</v>
      </c>
      <c r="AV157" s="13" t="s">
        <v>83</v>
      </c>
      <c r="AW157" s="13" t="s">
        <v>34</v>
      </c>
      <c r="AX157" s="13" t="s">
        <v>77</v>
      </c>
      <c r="AY157" s="186" t="s">
        <v>207</v>
      </c>
    </row>
    <row r="158" spans="2:65" s="12" customFormat="1">
      <c r="B158" s="169"/>
      <c r="D158" s="170" t="s">
        <v>215</v>
      </c>
      <c r="E158" s="171" t="s">
        <v>3526</v>
      </c>
      <c r="F158" s="172" t="s">
        <v>3570</v>
      </c>
      <c r="H158" s="173">
        <v>220</v>
      </c>
      <c r="I158" s="174"/>
      <c r="L158" s="169"/>
      <c r="M158" s="175"/>
      <c r="N158" s="176"/>
      <c r="O158" s="176"/>
      <c r="P158" s="176"/>
      <c r="Q158" s="176"/>
      <c r="R158" s="176"/>
      <c r="S158" s="176"/>
      <c r="T158" s="177"/>
      <c r="AT158" s="171" t="s">
        <v>215</v>
      </c>
      <c r="AU158" s="171" t="s">
        <v>85</v>
      </c>
      <c r="AV158" s="12" t="s">
        <v>85</v>
      </c>
      <c r="AW158" s="12" t="s">
        <v>34</v>
      </c>
      <c r="AX158" s="12" t="s">
        <v>83</v>
      </c>
      <c r="AY158" s="171" t="s">
        <v>207</v>
      </c>
    </row>
    <row r="159" spans="2:65" s="1" customFormat="1" ht="24" customHeight="1">
      <c r="B159" s="155"/>
      <c r="C159" s="208" t="s">
        <v>425</v>
      </c>
      <c r="D159" s="208" t="s">
        <v>680</v>
      </c>
      <c r="E159" s="209" t="s">
        <v>3571</v>
      </c>
      <c r="F159" s="210" t="s">
        <v>3572</v>
      </c>
      <c r="G159" s="211" t="s">
        <v>212</v>
      </c>
      <c r="H159" s="212">
        <v>224.4</v>
      </c>
      <c r="I159" s="213"/>
      <c r="J159" s="214">
        <f>ROUND(I159*H159,2)</f>
        <v>0</v>
      </c>
      <c r="K159" s="210" t="s">
        <v>213</v>
      </c>
      <c r="L159" s="215"/>
      <c r="M159" s="216" t="s">
        <v>1</v>
      </c>
      <c r="N159" s="217" t="s">
        <v>42</v>
      </c>
      <c r="O159" s="55"/>
      <c r="P159" s="165">
        <f>O159*H159</f>
        <v>0</v>
      </c>
      <c r="Q159" s="165">
        <v>0.114</v>
      </c>
      <c r="R159" s="165">
        <f>Q159*H159</f>
        <v>25.581600000000002</v>
      </c>
      <c r="S159" s="165">
        <v>0</v>
      </c>
      <c r="T159" s="166">
        <f>S159*H159</f>
        <v>0</v>
      </c>
      <c r="AR159" s="167" t="s">
        <v>155</v>
      </c>
      <c r="AT159" s="167" t="s">
        <v>680</v>
      </c>
      <c r="AU159" s="167" t="s">
        <v>85</v>
      </c>
      <c r="AY159" s="17" t="s">
        <v>207</v>
      </c>
      <c r="BE159" s="168">
        <f>IF(N159="základní",J159,0)</f>
        <v>0</v>
      </c>
      <c r="BF159" s="168">
        <f>IF(N159="snížená",J159,0)</f>
        <v>0</v>
      </c>
      <c r="BG159" s="168">
        <f>IF(N159="zákl. přenesená",J159,0)</f>
        <v>0</v>
      </c>
      <c r="BH159" s="168">
        <f>IF(N159="sníž. přenesená",J159,0)</f>
        <v>0</v>
      </c>
      <c r="BI159" s="168">
        <f>IF(N159="nulová",J159,0)</f>
        <v>0</v>
      </c>
      <c r="BJ159" s="17" t="s">
        <v>83</v>
      </c>
      <c r="BK159" s="168">
        <f>ROUND(I159*H159,2)</f>
        <v>0</v>
      </c>
      <c r="BL159" s="17" t="s">
        <v>133</v>
      </c>
      <c r="BM159" s="167" t="s">
        <v>3573</v>
      </c>
    </row>
    <row r="160" spans="2:65" s="12" customFormat="1">
      <c r="B160" s="169"/>
      <c r="D160" s="170" t="s">
        <v>215</v>
      </c>
      <c r="E160" s="171" t="s">
        <v>1</v>
      </c>
      <c r="F160" s="172" t="s">
        <v>3574</v>
      </c>
      <c r="H160" s="173">
        <v>224.4</v>
      </c>
      <c r="I160" s="174"/>
      <c r="L160" s="169"/>
      <c r="M160" s="175"/>
      <c r="N160" s="176"/>
      <c r="O160" s="176"/>
      <c r="P160" s="176"/>
      <c r="Q160" s="176"/>
      <c r="R160" s="176"/>
      <c r="S160" s="176"/>
      <c r="T160" s="177"/>
      <c r="AT160" s="171" t="s">
        <v>215</v>
      </c>
      <c r="AU160" s="171" t="s">
        <v>85</v>
      </c>
      <c r="AV160" s="12" t="s">
        <v>85</v>
      </c>
      <c r="AW160" s="12" t="s">
        <v>34</v>
      </c>
      <c r="AX160" s="12" t="s">
        <v>83</v>
      </c>
      <c r="AY160" s="171" t="s">
        <v>207</v>
      </c>
    </row>
    <row r="161" spans="2:65" s="11" customFormat="1" ht="22.9" customHeight="1">
      <c r="B161" s="142"/>
      <c r="D161" s="143" t="s">
        <v>76</v>
      </c>
      <c r="E161" s="153" t="s">
        <v>145</v>
      </c>
      <c r="F161" s="153" t="s">
        <v>876</v>
      </c>
      <c r="I161" s="145"/>
      <c r="J161" s="154">
        <f>BK161</f>
        <v>0</v>
      </c>
      <c r="L161" s="142"/>
      <c r="M161" s="147"/>
      <c r="N161" s="148"/>
      <c r="O161" s="148"/>
      <c r="P161" s="149">
        <f>SUM(P162:P167)</f>
        <v>0</v>
      </c>
      <c r="Q161" s="148"/>
      <c r="R161" s="149">
        <f>SUM(R162:R167)</f>
        <v>41.486719999999998</v>
      </c>
      <c r="S161" s="148"/>
      <c r="T161" s="150">
        <f>SUM(T162:T167)</f>
        <v>0</v>
      </c>
      <c r="AR161" s="143" t="s">
        <v>83</v>
      </c>
      <c r="AT161" s="151" t="s">
        <v>76</v>
      </c>
      <c r="AU161" s="151" t="s">
        <v>83</v>
      </c>
      <c r="AY161" s="143" t="s">
        <v>207</v>
      </c>
      <c r="BK161" s="152">
        <f>SUM(BK162:BK167)</f>
        <v>0</v>
      </c>
    </row>
    <row r="162" spans="2:65" s="1" customFormat="1" ht="24" customHeight="1">
      <c r="B162" s="155"/>
      <c r="C162" s="156" t="s">
        <v>432</v>
      </c>
      <c r="D162" s="156" t="s">
        <v>209</v>
      </c>
      <c r="E162" s="157" t="s">
        <v>3575</v>
      </c>
      <c r="F162" s="158" t="s">
        <v>3576</v>
      </c>
      <c r="G162" s="159" t="s">
        <v>212</v>
      </c>
      <c r="H162" s="160">
        <v>110</v>
      </c>
      <c r="I162" s="161"/>
      <c r="J162" s="162">
        <f>ROUND(I162*H162,2)</f>
        <v>0</v>
      </c>
      <c r="K162" s="158" t="s">
        <v>392</v>
      </c>
      <c r="L162" s="32"/>
      <c r="M162" s="163" t="s">
        <v>1</v>
      </c>
      <c r="N162" s="164" t="s">
        <v>42</v>
      </c>
      <c r="O162" s="55"/>
      <c r="P162" s="165">
        <f>O162*H162</f>
        <v>0</v>
      </c>
      <c r="Q162" s="165">
        <v>0.1837</v>
      </c>
      <c r="R162" s="165">
        <f>Q162*H162</f>
        <v>20.207000000000001</v>
      </c>
      <c r="S162" s="165">
        <v>0</v>
      </c>
      <c r="T162" s="166">
        <f>S162*H162</f>
        <v>0</v>
      </c>
      <c r="AR162" s="167" t="s">
        <v>133</v>
      </c>
      <c r="AT162" s="167" t="s">
        <v>209</v>
      </c>
      <c r="AU162" s="167" t="s">
        <v>85</v>
      </c>
      <c r="AY162" s="17" t="s">
        <v>207</v>
      </c>
      <c r="BE162" s="168">
        <f>IF(N162="základní",J162,0)</f>
        <v>0</v>
      </c>
      <c r="BF162" s="168">
        <f>IF(N162="snížená",J162,0)</f>
        <v>0</v>
      </c>
      <c r="BG162" s="168">
        <f>IF(N162="zákl. přenesená",J162,0)</f>
        <v>0</v>
      </c>
      <c r="BH162" s="168">
        <f>IF(N162="sníž. přenesená",J162,0)</f>
        <v>0</v>
      </c>
      <c r="BI162" s="168">
        <f>IF(N162="nulová",J162,0)</f>
        <v>0</v>
      </c>
      <c r="BJ162" s="17" t="s">
        <v>83</v>
      </c>
      <c r="BK162" s="168">
        <f>ROUND(I162*H162,2)</f>
        <v>0</v>
      </c>
      <c r="BL162" s="17" t="s">
        <v>133</v>
      </c>
      <c r="BM162" s="167" t="s">
        <v>3577</v>
      </c>
    </row>
    <row r="163" spans="2:65" s="13" customFormat="1">
      <c r="B163" s="185"/>
      <c r="D163" s="170" t="s">
        <v>215</v>
      </c>
      <c r="E163" s="186" t="s">
        <v>1</v>
      </c>
      <c r="F163" s="187" t="s">
        <v>3532</v>
      </c>
      <c r="H163" s="186" t="s">
        <v>1</v>
      </c>
      <c r="I163" s="188"/>
      <c r="L163" s="185"/>
      <c r="M163" s="189"/>
      <c r="N163" s="190"/>
      <c r="O163" s="190"/>
      <c r="P163" s="190"/>
      <c r="Q163" s="190"/>
      <c r="R163" s="190"/>
      <c r="S163" s="190"/>
      <c r="T163" s="191"/>
      <c r="AT163" s="186" t="s">
        <v>215</v>
      </c>
      <c r="AU163" s="186" t="s">
        <v>85</v>
      </c>
      <c r="AV163" s="13" t="s">
        <v>83</v>
      </c>
      <c r="AW163" s="13" t="s">
        <v>34</v>
      </c>
      <c r="AX163" s="13" t="s">
        <v>77</v>
      </c>
      <c r="AY163" s="186" t="s">
        <v>207</v>
      </c>
    </row>
    <row r="164" spans="2:65" s="12" customFormat="1">
      <c r="B164" s="169"/>
      <c r="D164" s="170" t="s">
        <v>215</v>
      </c>
      <c r="E164" s="171" t="s">
        <v>3523</v>
      </c>
      <c r="F164" s="172" t="s">
        <v>3578</v>
      </c>
      <c r="H164" s="173">
        <v>110</v>
      </c>
      <c r="I164" s="174"/>
      <c r="L164" s="169"/>
      <c r="M164" s="175"/>
      <c r="N164" s="176"/>
      <c r="O164" s="176"/>
      <c r="P164" s="176"/>
      <c r="Q164" s="176"/>
      <c r="R164" s="176"/>
      <c r="S164" s="176"/>
      <c r="T164" s="177"/>
      <c r="AT164" s="171" t="s">
        <v>215</v>
      </c>
      <c r="AU164" s="171" t="s">
        <v>85</v>
      </c>
      <c r="AV164" s="12" t="s">
        <v>85</v>
      </c>
      <c r="AW164" s="12" t="s">
        <v>34</v>
      </c>
      <c r="AX164" s="12" t="s">
        <v>83</v>
      </c>
      <c r="AY164" s="171" t="s">
        <v>207</v>
      </c>
    </row>
    <row r="165" spans="2:65" s="1" customFormat="1" ht="36" customHeight="1">
      <c r="B165" s="155"/>
      <c r="C165" s="156" t="s">
        <v>436</v>
      </c>
      <c r="D165" s="156" t="s">
        <v>209</v>
      </c>
      <c r="E165" s="157" t="s">
        <v>3579</v>
      </c>
      <c r="F165" s="158" t="s">
        <v>3580</v>
      </c>
      <c r="G165" s="159" t="s">
        <v>224</v>
      </c>
      <c r="H165" s="160">
        <v>132</v>
      </c>
      <c r="I165" s="161"/>
      <c r="J165" s="162">
        <f>ROUND(I165*H165,2)</f>
        <v>0</v>
      </c>
      <c r="K165" s="158" t="s">
        <v>213</v>
      </c>
      <c r="L165" s="32"/>
      <c r="M165" s="163" t="s">
        <v>1</v>
      </c>
      <c r="N165" s="164" t="s">
        <v>42</v>
      </c>
      <c r="O165" s="55"/>
      <c r="P165" s="165">
        <f>O165*H165</f>
        <v>0</v>
      </c>
      <c r="Q165" s="165">
        <v>0.16120999999999999</v>
      </c>
      <c r="R165" s="165">
        <f>Q165*H165</f>
        <v>21.279719999999998</v>
      </c>
      <c r="S165" s="165">
        <v>0</v>
      </c>
      <c r="T165" s="166">
        <f>S165*H165</f>
        <v>0</v>
      </c>
      <c r="AR165" s="167" t="s">
        <v>133</v>
      </c>
      <c r="AT165" s="167" t="s">
        <v>209</v>
      </c>
      <c r="AU165" s="167" t="s">
        <v>85</v>
      </c>
      <c r="AY165" s="17" t="s">
        <v>207</v>
      </c>
      <c r="BE165" s="168">
        <f>IF(N165="základní",J165,0)</f>
        <v>0</v>
      </c>
      <c r="BF165" s="168">
        <f>IF(N165="snížená",J165,0)</f>
        <v>0</v>
      </c>
      <c r="BG165" s="168">
        <f>IF(N165="zákl. přenesená",J165,0)</f>
        <v>0</v>
      </c>
      <c r="BH165" s="168">
        <f>IF(N165="sníž. přenesená",J165,0)</f>
        <v>0</v>
      </c>
      <c r="BI165" s="168">
        <f>IF(N165="nulová",J165,0)</f>
        <v>0</v>
      </c>
      <c r="BJ165" s="17" t="s">
        <v>83</v>
      </c>
      <c r="BK165" s="168">
        <f>ROUND(I165*H165,2)</f>
        <v>0</v>
      </c>
      <c r="BL165" s="17" t="s">
        <v>133</v>
      </c>
      <c r="BM165" s="167" t="s">
        <v>3581</v>
      </c>
    </row>
    <row r="166" spans="2:65" s="13" customFormat="1">
      <c r="B166" s="185"/>
      <c r="D166" s="170" t="s">
        <v>215</v>
      </c>
      <c r="E166" s="186" t="s">
        <v>1</v>
      </c>
      <c r="F166" s="187" t="s">
        <v>3532</v>
      </c>
      <c r="H166" s="186" t="s">
        <v>1</v>
      </c>
      <c r="I166" s="188"/>
      <c r="L166" s="185"/>
      <c r="M166" s="189"/>
      <c r="N166" s="190"/>
      <c r="O166" s="190"/>
      <c r="P166" s="190"/>
      <c r="Q166" s="190"/>
      <c r="R166" s="190"/>
      <c r="S166" s="190"/>
      <c r="T166" s="191"/>
      <c r="AT166" s="186" t="s">
        <v>215</v>
      </c>
      <c r="AU166" s="186" t="s">
        <v>85</v>
      </c>
      <c r="AV166" s="13" t="s">
        <v>83</v>
      </c>
      <c r="AW166" s="13" t="s">
        <v>34</v>
      </c>
      <c r="AX166" s="13" t="s">
        <v>77</v>
      </c>
      <c r="AY166" s="186" t="s">
        <v>207</v>
      </c>
    </row>
    <row r="167" spans="2:65" s="12" customFormat="1">
      <c r="B167" s="169"/>
      <c r="D167" s="170" t="s">
        <v>215</v>
      </c>
      <c r="E167" s="171" t="s">
        <v>1</v>
      </c>
      <c r="F167" s="172" t="s">
        <v>3582</v>
      </c>
      <c r="H167" s="173">
        <v>132</v>
      </c>
      <c r="I167" s="174"/>
      <c r="L167" s="169"/>
      <c r="M167" s="175"/>
      <c r="N167" s="176"/>
      <c r="O167" s="176"/>
      <c r="P167" s="176"/>
      <c r="Q167" s="176"/>
      <c r="R167" s="176"/>
      <c r="S167" s="176"/>
      <c r="T167" s="177"/>
      <c r="AT167" s="171" t="s">
        <v>215</v>
      </c>
      <c r="AU167" s="171" t="s">
        <v>85</v>
      </c>
      <c r="AV167" s="12" t="s">
        <v>85</v>
      </c>
      <c r="AW167" s="12" t="s">
        <v>34</v>
      </c>
      <c r="AX167" s="12" t="s">
        <v>83</v>
      </c>
      <c r="AY167" s="171" t="s">
        <v>207</v>
      </c>
    </row>
    <row r="168" spans="2:65" s="11" customFormat="1" ht="22.9" customHeight="1">
      <c r="B168" s="142"/>
      <c r="D168" s="143" t="s">
        <v>76</v>
      </c>
      <c r="E168" s="153" t="s">
        <v>162</v>
      </c>
      <c r="F168" s="153" t="s">
        <v>217</v>
      </c>
      <c r="I168" s="145"/>
      <c r="J168" s="154">
        <f>BK168</f>
        <v>0</v>
      </c>
      <c r="L168" s="142"/>
      <c r="M168" s="147"/>
      <c r="N168" s="148"/>
      <c r="O168" s="148"/>
      <c r="P168" s="149">
        <f>SUM(P169:P176)</f>
        <v>0</v>
      </c>
      <c r="Q168" s="148"/>
      <c r="R168" s="149">
        <f>SUM(R169:R176)</f>
        <v>62.918399999999998</v>
      </c>
      <c r="S168" s="148"/>
      <c r="T168" s="150">
        <f>SUM(T169:T176)</f>
        <v>0</v>
      </c>
      <c r="AR168" s="143" t="s">
        <v>83</v>
      </c>
      <c r="AT168" s="151" t="s">
        <v>76</v>
      </c>
      <c r="AU168" s="151" t="s">
        <v>83</v>
      </c>
      <c r="AY168" s="143" t="s">
        <v>207</v>
      </c>
      <c r="BK168" s="152">
        <f>SUM(BK169:BK176)</f>
        <v>0</v>
      </c>
    </row>
    <row r="169" spans="2:65" s="1" customFormat="1" ht="48" customHeight="1">
      <c r="B169" s="155"/>
      <c r="C169" s="156" t="s">
        <v>8</v>
      </c>
      <c r="D169" s="156" t="s">
        <v>209</v>
      </c>
      <c r="E169" s="157" t="s">
        <v>3583</v>
      </c>
      <c r="F169" s="158" t="s">
        <v>3584</v>
      </c>
      <c r="G169" s="159" t="s">
        <v>224</v>
      </c>
      <c r="H169" s="160">
        <v>6</v>
      </c>
      <c r="I169" s="161"/>
      <c r="J169" s="162">
        <f>ROUND(I169*H169,2)</f>
        <v>0</v>
      </c>
      <c r="K169" s="158" t="s">
        <v>213</v>
      </c>
      <c r="L169" s="32"/>
      <c r="M169" s="163" t="s">
        <v>1</v>
      </c>
      <c r="N169" s="164" t="s">
        <v>42</v>
      </c>
      <c r="O169" s="55"/>
      <c r="P169" s="165">
        <f>O169*H169</f>
        <v>0</v>
      </c>
      <c r="Q169" s="165">
        <v>0.15540000000000001</v>
      </c>
      <c r="R169" s="165">
        <f>Q169*H169</f>
        <v>0.93240000000000012</v>
      </c>
      <c r="S169" s="165">
        <v>0</v>
      </c>
      <c r="T169" s="166">
        <f>S169*H169</f>
        <v>0</v>
      </c>
      <c r="AR169" s="167" t="s">
        <v>133</v>
      </c>
      <c r="AT169" s="167" t="s">
        <v>209</v>
      </c>
      <c r="AU169" s="167" t="s">
        <v>85</v>
      </c>
      <c r="AY169" s="17" t="s">
        <v>207</v>
      </c>
      <c r="BE169" s="168">
        <f>IF(N169="základní",J169,0)</f>
        <v>0</v>
      </c>
      <c r="BF169" s="168">
        <f>IF(N169="snížená",J169,0)</f>
        <v>0</v>
      </c>
      <c r="BG169" s="168">
        <f>IF(N169="zákl. přenesená",J169,0)</f>
        <v>0</v>
      </c>
      <c r="BH169" s="168">
        <f>IF(N169="sníž. přenesená",J169,0)</f>
        <v>0</v>
      </c>
      <c r="BI169" s="168">
        <f>IF(N169="nulová",J169,0)</f>
        <v>0</v>
      </c>
      <c r="BJ169" s="17" t="s">
        <v>83</v>
      </c>
      <c r="BK169" s="168">
        <f>ROUND(I169*H169,2)</f>
        <v>0</v>
      </c>
      <c r="BL169" s="17" t="s">
        <v>133</v>
      </c>
      <c r="BM169" s="167" t="s">
        <v>3585</v>
      </c>
    </row>
    <row r="170" spans="2:65" s="13" customFormat="1">
      <c r="B170" s="185"/>
      <c r="D170" s="170" t="s">
        <v>215</v>
      </c>
      <c r="E170" s="186" t="s">
        <v>1</v>
      </c>
      <c r="F170" s="187" t="s">
        <v>3532</v>
      </c>
      <c r="H170" s="186" t="s">
        <v>1</v>
      </c>
      <c r="I170" s="188"/>
      <c r="L170" s="185"/>
      <c r="M170" s="189"/>
      <c r="N170" s="190"/>
      <c r="O170" s="190"/>
      <c r="P170" s="190"/>
      <c r="Q170" s="190"/>
      <c r="R170" s="190"/>
      <c r="S170" s="190"/>
      <c r="T170" s="191"/>
      <c r="AT170" s="186" t="s">
        <v>215</v>
      </c>
      <c r="AU170" s="186" t="s">
        <v>85</v>
      </c>
      <c r="AV170" s="13" t="s">
        <v>83</v>
      </c>
      <c r="AW170" s="13" t="s">
        <v>34</v>
      </c>
      <c r="AX170" s="13" t="s">
        <v>77</v>
      </c>
      <c r="AY170" s="186" t="s">
        <v>207</v>
      </c>
    </row>
    <row r="171" spans="2:65" s="12" customFormat="1">
      <c r="B171" s="169"/>
      <c r="D171" s="170" t="s">
        <v>215</v>
      </c>
      <c r="E171" s="171" t="s">
        <v>1</v>
      </c>
      <c r="F171" s="172" t="s">
        <v>3586</v>
      </c>
      <c r="H171" s="173">
        <v>6</v>
      </c>
      <c r="I171" s="174"/>
      <c r="L171" s="169"/>
      <c r="M171" s="175"/>
      <c r="N171" s="176"/>
      <c r="O171" s="176"/>
      <c r="P171" s="176"/>
      <c r="Q171" s="176"/>
      <c r="R171" s="176"/>
      <c r="S171" s="176"/>
      <c r="T171" s="177"/>
      <c r="AT171" s="171" t="s">
        <v>215</v>
      </c>
      <c r="AU171" s="171" t="s">
        <v>85</v>
      </c>
      <c r="AV171" s="12" t="s">
        <v>85</v>
      </c>
      <c r="AW171" s="12" t="s">
        <v>34</v>
      </c>
      <c r="AX171" s="12" t="s">
        <v>83</v>
      </c>
      <c r="AY171" s="171" t="s">
        <v>207</v>
      </c>
    </row>
    <row r="172" spans="2:65" s="1" customFormat="1" ht="16.5" customHeight="1">
      <c r="B172" s="155"/>
      <c r="C172" s="208" t="s">
        <v>448</v>
      </c>
      <c r="D172" s="208" t="s">
        <v>680</v>
      </c>
      <c r="E172" s="209" t="s">
        <v>3587</v>
      </c>
      <c r="F172" s="210" t="s">
        <v>3588</v>
      </c>
      <c r="G172" s="211" t="s">
        <v>224</v>
      </c>
      <c r="H172" s="212">
        <v>6</v>
      </c>
      <c r="I172" s="213"/>
      <c r="J172" s="214">
        <f>ROUND(I172*H172,2)</f>
        <v>0</v>
      </c>
      <c r="K172" s="210" t="s">
        <v>213</v>
      </c>
      <c r="L172" s="215"/>
      <c r="M172" s="216" t="s">
        <v>1</v>
      </c>
      <c r="N172" s="217" t="s">
        <v>42</v>
      </c>
      <c r="O172" s="55"/>
      <c r="P172" s="165">
        <f>O172*H172</f>
        <v>0</v>
      </c>
      <c r="Q172" s="165">
        <v>8.1000000000000003E-2</v>
      </c>
      <c r="R172" s="165">
        <f>Q172*H172</f>
        <v>0.48599999999999999</v>
      </c>
      <c r="S172" s="165">
        <v>0</v>
      </c>
      <c r="T172" s="166">
        <f>S172*H172</f>
        <v>0</v>
      </c>
      <c r="AR172" s="167" t="s">
        <v>155</v>
      </c>
      <c r="AT172" s="167" t="s">
        <v>680</v>
      </c>
      <c r="AU172" s="167" t="s">
        <v>85</v>
      </c>
      <c r="AY172" s="17" t="s">
        <v>207</v>
      </c>
      <c r="BE172" s="168">
        <f>IF(N172="základní",J172,0)</f>
        <v>0</v>
      </c>
      <c r="BF172" s="168">
        <f>IF(N172="snížená",J172,0)</f>
        <v>0</v>
      </c>
      <c r="BG172" s="168">
        <f>IF(N172="zákl. přenesená",J172,0)</f>
        <v>0</v>
      </c>
      <c r="BH172" s="168">
        <f>IF(N172="sníž. přenesená",J172,0)</f>
        <v>0</v>
      </c>
      <c r="BI172" s="168">
        <f>IF(N172="nulová",J172,0)</f>
        <v>0</v>
      </c>
      <c r="BJ172" s="17" t="s">
        <v>83</v>
      </c>
      <c r="BK172" s="168">
        <f>ROUND(I172*H172,2)</f>
        <v>0</v>
      </c>
      <c r="BL172" s="17" t="s">
        <v>133</v>
      </c>
      <c r="BM172" s="167" t="s">
        <v>3589</v>
      </c>
    </row>
    <row r="173" spans="2:65" s="1" customFormat="1" ht="48" customHeight="1">
      <c r="B173" s="155"/>
      <c r="C173" s="156" t="s">
        <v>454</v>
      </c>
      <c r="D173" s="156" t="s">
        <v>209</v>
      </c>
      <c r="E173" s="157" t="s">
        <v>3590</v>
      </c>
      <c r="F173" s="158" t="s">
        <v>3591</v>
      </c>
      <c r="G173" s="159" t="s">
        <v>224</v>
      </c>
      <c r="H173" s="160">
        <v>328</v>
      </c>
      <c r="I173" s="161"/>
      <c r="J173" s="162">
        <f>ROUND(I173*H173,2)</f>
        <v>0</v>
      </c>
      <c r="K173" s="158" t="s">
        <v>213</v>
      </c>
      <c r="L173" s="32"/>
      <c r="M173" s="163" t="s">
        <v>1</v>
      </c>
      <c r="N173" s="164" t="s">
        <v>42</v>
      </c>
      <c r="O173" s="55"/>
      <c r="P173" s="165">
        <f>O173*H173</f>
        <v>0</v>
      </c>
      <c r="Q173" s="165">
        <v>0.1295</v>
      </c>
      <c r="R173" s="165">
        <f>Q173*H173</f>
        <v>42.475999999999999</v>
      </c>
      <c r="S173" s="165">
        <v>0</v>
      </c>
      <c r="T173" s="166">
        <f>S173*H173</f>
        <v>0</v>
      </c>
      <c r="AR173" s="167" t="s">
        <v>133</v>
      </c>
      <c r="AT173" s="167" t="s">
        <v>209</v>
      </c>
      <c r="AU173" s="167" t="s">
        <v>85</v>
      </c>
      <c r="AY173" s="17" t="s">
        <v>207</v>
      </c>
      <c r="BE173" s="168">
        <f>IF(N173="základní",J173,0)</f>
        <v>0</v>
      </c>
      <c r="BF173" s="168">
        <f>IF(N173="snížená",J173,0)</f>
        <v>0</v>
      </c>
      <c r="BG173" s="168">
        <f>IF(N173="zákl. přenesená",J173,0)</f>
        <v>0</v>
      </c>
      <c r="BH173" s="168">
        <f>IF(N173="sníž. přenesená",J173,0)</f>
        <v>0</v>
      </c>
      <c r="BI173" s="168">
        <f>IF(N173="nulová",J173,0)</f>
        <v>0</v>
      </c>
      <c r="BJ173" s="17" t="s">
        <v>83</v>
      </c>
      <c r="BK173" s="168">
        <f>ROUND(I173*H173,2)</f>
        <v>0</v>
      </c>
      <c r="BL173" s="17" t="s">
        <v>133</v>
      </c>
      <c r="BM173" s="167" t="s">
        <v>3592</v>
      </c>
    </row>
    <row r="174" spans="2:65" s="13" customFormat="1">
      <c r="B174" s="185"/>
      <c r="D174" s="170" t="s">
        <v>215</v>
      </c>
      <c r="E174" s="186" t="s">
        <v>1</v>
      </c>
      <c r="F174" s="187" t="s">
        <v>3532</v>
      </c>
      <c r="H174" s="186" t="s">
        <v>1</v>
      </c>
      <c r="I174" s="188"/>
      <c r="L174" s="185"/>
      <c r="M174" s="189"/>
      <c r="N174" s="190"/>
      <c r="O174" s="190"/>
      <c r="P174" s="190"/>
      <c r="Q174" s="190"/>
      <c r="R174" s="190"/>
      <c r="S174" s="190"/>
      <c r="T174" s="191"/>
      <c r="AT174" s="186" t="s">
        <v>215</v>
      </c>
      <c r="AU174" s="186" t="s">
        <v>85</v>
      </c>
      <c r="AV174" s="13" t="s">
        <v>83</v>
      </c>
      <c r="AW174" s="13" t="s">
        <v>34</v>
      </c>
      <c r="AX174" s="13" t="s">
        <v>77</v>
      </c>
      <c r="AY174" s="186" t="s">
        <v>207</v>
      </c>
    </row>
    <row r="175" spans="2:65" s="12" customFormat="1">
      <c r="B175" s="169"/>
      <c r="D175" s="170" t="s">
        <v>215</v>
      </c>
      <c r="E175" s="171" t="s">
        <v>1</v>
      </c>
      <c r="F175" s="172" t="s">
        <v>3593</v>
      </c>
      <c r="H175" s="173">
        <v>328</v>
      </c>
      <c r="I175" s="174"/>
      <c r="L175" s="169"/>
      <c r="M175" s="175"/>
      <c r="N175" s="176"/>
      <c r="O175" s="176"/>
      <c r="P175" s="176"/>
      <c r="Q175" s="176"/>
      <c r="R175" s="176"/>
      <c r="S175" s="176"/>
      <c r="T175" s="177"/>
      <c r="AT175" s="171" t="s">
        <v>215</v>
      </c>
      <c r="AU175" s="171" t="s">
        <v>85</v>
      </c>
      <c r="AV175" s="12" t="s">
        <v>85</v>
      </c>
      <c r="AW175" s="12" t="s">
        <v>34</v>
      </c>
      <c r="AX175" s="12" t="s">
        <v>83</v>
      </c>
      <c r="AY175" s="171" t="s">
        <v>207</v>
      </c>
    </row>
    <row r="176" spans="2:65" s="1" customFormat="1" ht="16.5" customHeight="1">
      <c r="B176" s="155"/>
      <c r="C176" s="208" t="s">
        <v>491</v>
      </c>
      <c r="D176" s="208" t="s">
        <v>680</v>
      </c>
      <c r="E176" s="209" t="s">
        <v>3594</v>
      </c>
      <c r="F176" s="210" t="s">
        <v>3595</v>
      </c>
      <c r="G176" s="211" t="s">
        <v>224</v>
      </c>
      <c r="H176" s="212">
        <v>328</v>
      </c>
      <c r="I176" s="213"/>
      <c r="J176" s="214">
        <f>ROUND(I176*H176,2)</f>
        <v>0</v>
      </c>
      <c r="K176" s="210" t="s">
        <v>213</v>
      </c>
      <c r="L176" s="215"/>
      <c r="M176" s="216" t="s">
        <v>1</v>
      </c>
      <c r="N176" s="217" t="s">
        <v>42</v>
      </c>
      <c r="O176" s="55"/>
      <c r="P176" s="165">
        <f>O176*H176</f>
        <v>0</v>
      </c>
      <c r="Q176" s="165">
        <v>5.8000000000000003E-2</v>
      </c>
      <c r="R176" s="165">
        <f>Q176*H176</f>
        <v>19.024000000000001</v>
      </c>
      <c r="S176" s="165">
        <v>0</v>
      </c>
      <c r="T176" s="166">
        <f>S176*H176</f>
        <v>0</v>
      </c>
      <c r="AR176" s="167" t="s">
        <v>155</v>
      </c>
      <c r="AT176" s="167" t="s">
        <v>680</v>
      </c>
      <c r="AU176" s="167" t="s">
        <v>85</v>
      </c>
      <c r="AY176" s="17" t="s">
        <v>207</v>
      </c>
      <c r="BE176" s="168">
        <f>IF(N176="základní",J176,0)</f>
        <v>0</v>
      </c>
      <c r="BF176" s="168">
        <f>IF(N176="snížená",J176,0)</f>
        <v>0</v>
      </c>
      <c r="BG176" s="168">
        <f>IF(N176="zákl. přenesená",J176,0)</f>
        <v>0</v>
      </c>
      <c r="BH176" s="168">
        <f>IF(N176="sníž. přenesená",J176,0)</f>
        <v>0</v>
      </c>
      <c r="BI176" s="168">
        <f>IF(N176="nulová",J176,0)</f>
        <v>0</v>
      </c>
      <c r="BJ176" s="17" t="s">
        <v>83</v>
      </c>
      <c r="BK176" s="168">
        <f>ROUND(I176*H176,2)</f>
        <v>0</v>
      </c>
      <c r="BL176" s="17" t="s">
        <v>133</v>
      </c>
      <c r="BM176" s="167" t="s">
        <v>3596</v>
      </c>
    </row>
    <row r="177" spans="2:65" s="11" customFormat="1" ht="22.9" customHeight="1">
      <c r="B177" s="142"/>
      <c r="D177" s="143" t="s">
        <v>76</v>
      </c>
      <c r="E177" s="153" t="s">
        <v>1167</v>
      </c>
      <c r="F177" s="153" t="s">
        <v>1168</v>
      </c>
      <c r="I177" s="145"/>
      <c r="J177" s="154">
        <f>BK177</f>
        <v>0</v>
      </c>
      <c r="L177" s="142"/>
      <c r="M177" s="147"/>
      <c r="N177" s="148"/>
      <c r="O177" s="148"/>
      <c r="P177" s="149">
        <f>P178</f>
        <v>0</v>
      </c>
      <c r="Q177" s="148"/>
      <c r="R177" s="149">
        <f>R178</f>
        <v>0</v>
      </c>
      <c r="S177" s="148"/>
      <c r="T177" s="150">
        <f>T178</f>
        <v>0</v>
      </c>
      <c r="AR177" s="143" t="s">
        <v>83</v>
      </c>
      <c r="AT177" s="151" t="s">
        <v>76</v>
      </c>
      <c r="AU177" s="151" t="s">
        <v>83</v>
      </c>
      <c r="AY177" s="143" t="s">
        <v>207</v>
      </c>
      <c r="BK177" s="152">
        <f>BK178</f>
        <v>0</v>
      </c>
    </row>
    <row r="178" spans="2:65" s="1" customFormat="1" ht="36" customHeight="1">
      <c r="B178" s="155"/>
      <c r="C178" s="156" t="s">
        <v>497</v>
      </c>
      <c r="D178" s="156" t="s">
        <v>209</v>
      </c>
      <c r="E178" s="157" t="s">
        <v>3597</v>
      </c>
      <c r="F178" s="158" t="s">
        <v>3598</v>
      </c>
      <c r="G178" s="159" t="s">
        <v>236</v>
      </c>
      <c r="H178" s="160">
        <v>320.32100000000003</v>
      </c>
      <c r="I178" s="161"/>
      <c r="J178" s="162">
        <f>ROUND(I178*H178,2)</f>
        <v>0</v>
      </c>
      <c r="K178" s="158" t="s">
        <v>213</v>
      </c>
      <c r="L178" s="32"/>
      <c r="M178" s="163" t="s">
        <v>1</v>
      </c>
      <c r="N178" s="164" t="s">
        <v>42</v>
      </c>
      <c r="O178" s="55"/>
      <c r="P178" s="165">
        <f>O178*H178</f>
        <v>0</v>
      </c>
      <c r="Q178" s="165">
        <v>0</v>
      </c>
      <c r="R178" s="165">
        <f>Q178*H178</f>
        <v>0</v>
      </c>
      <c r="S178" s="165">
        <v>0</v>
      </c>
      <c r="T178" s="166">
        <f>S178*H178</f>
        <v>0</v>
      </c>
      <c r="AR178" s="167" t="s">
        <v>133</v>
      </c>
      <c r="AT178" s="167" t="s">
        <v>209</v>
      </c>
      <c r="AU178" s="167" t="s">
        <v>85</v>
      </c>
      <c r="AY178" s="17" t="s">
        <v>207</v>
      </c>
      <c r="BE178" s="168">
        <f>IF(N178="základní",J178,0)</f>
        <v>0</v>
      </c>
      <c r="BF178" s="168">
        <f>IF(N178="snížená",J178,0)</f>
        <v>0</v>
      </c>
      <c r="BG178" s="168">
        <f>IF(N178="zákl. přenesená",J178,0)</f>
        <v>0</v>
      </c>
      <c r="BH178" s="168">
        <f>IF(N178="sníž. přenesená",J178,0)</f>
        <v>0</v>
      </c>
      <c r="BI178" s="168">
        <f>IF(N178="nulová",J178,0)</f>
        <v>0</v>
      </c>
      <c r="BJ178" s="17" t="s">
        <v>83</v>
      </c>
      <c r="BK178" s="168">
        <f>ROUND(I178*H178,2)</f>
        <v>0</v>
      </c>
      <c r="BL178" s="17" t="s">
        <v>133</v>
      </c>
      <c r="BM178" s="167" t="s">
        <v>3599</v>
      </c>
    </row>
    <row r="179" spans="2:65" s="11" customFormat="1" ht="25.9" customHeight="1">
      <c r="B179" s="142"/>
      <c r="D179" s="143" t="s">
        <v>76</v>
      </c>
      <c r="E179" s="144" t="s">
        <v>1173</v>
      </c>
      <c r="F179" s="144" t="s">
        <v>1174</v>
      </c>
      <c r="I179" s="145"/>
      <c r="J179" s="146">
        <f>BK179</f>
        <v>0</v>
      </c>
      <c r="L179" s="142"/>
      <c r="M179" s="147"/>
      <c r="N179" s="148"/>
      <c r="O179" s="148"/>
      <c r="P179" s="149">
        <f>P180</f>
        <v>0</v>
      </c>
      <c r="Q179" s="148"/>
      <c r="R179" s="149">
        <f>R180</f>
        <v>0</v>
      </c>
      <c r="S179" s="148"/>
      <c r="T179" s="150">
        <f>T180</f>
        <v>0</v>
      </c>
      <c r="AR179" s="143" t="s">
        <v>85</v>
      </c>
      <c r="AT179" s="151" t="s">
        <v>76</v>
      </c>
      <c r="AU179" s="151" t="s">
        <v>77</v>
      </c>
      <c r="AY179" s="143" t="s">
        <v>207</v>
      </c>
      <c r="BK179" s="152">
        <f>BK180</f>
        <v>0</v>
      </c>
    </row>
    <row r="180" spans="2:65" s="11" customFormat="1" ht="22.9" customHeight="1">
      <c r="B180" s="142"/>
      <c r="D180" s="143" t="s">
        <v>76</v>
      </c>
      <c r="E180" s="153" t="s">
        <v>1407</v>
      </c>
      <c r="F180" s="153" t="s">
        <v>1408</v>
      </c>
      <c r="I180" s="145"/>
      <c r="J180" s="154">
        <f>BK180</f>
        <v>0</v>
      </c>
      <c r="L180" s="142"/>
      <c r="M180" s="147"/>
      <c r="N180" s="148"/>
      <c r="O180" s="148"/>
      <c r="P180" s="149">
        <f>SUM(P181:P183)</f>
        <v>0</v>
      </c>
      <c r="Q180" s="148"/>
      <c r="R180" s="149">
        <f>SUM(R181:R183)</f>
        <v>0</v>
      </c>
      <c r="S180" s="148"/>
      <c r="T180" s="150">
        <f>SUM(T181:T183)</f>
        <v>0</v>
      </c>
      <c r="AR180" s="143" t="s">
        <v>85</v>
      </c>
      <c r="AT180" s="151" t="s">
        <v>76</v>
      </c>
      <c r="AU180" s="151" t="s">
        <v>83</v>
      </c>
      <c r="AY180" s="143" t="s">
        <v>207</v>
      </c>
      <c r="BK180" s="152">
        <f>SUM(BK181:BK183)</f>
        <v>0</v>
      </c>
    </row>
    <row r="181" spans="2:65" s="1" customFormat="1" ht="24" customHeight="1">
      <c r="B181" s="155"/>
      <c r="C181" s="156" t="s">
        <v>503</v>
      </c>
      <c r="D181" s="156" t="s">
        <v>209</v>
      </c>
      <c r="E181" s="157" t="s">
        <v>3600</v>
      </c>
      <c r="F181" s="158" t="s">
        <v>3601</v>
      </c>
      <c r="G181" s="159" t="s">
        <v>212</v>
      </c>
      <c r="H181" s="160">
        <v>220</v>
      </c>
      <c r="I181" s="161"/>
      <c r="J181" s="162">
        <f>ROUND(I181*H181,2)</f>
        <v>0</v>
      </c>
      <c r="K181" s="158" t="s">
        <v>392</v>
      </c>
      <c r="L181" s="32"/>
      <c r="M181" s="163" t="s">
        <v>1</v>
      </c>
      <c r="N181" s="164" t="s">
        <v>42</v>
      </c>
      <c r="O181" s="55"/>
      <c r="P181" s="165">
        <f>O181*H181</f>
        <v>0</v>
      </c>
      <c r="Q181" s="165">
        <v>0</v>
      </c>
      <c r="R181" s="165">
        <f>Q181*H181</f>
        <v>0</v>
      </c>
      <c r="S181" s="165">
        <v>0</v>
      </c>
      <c r="T181" s="166">
        <f>S181*H181</f>
        <v>0</v>
      </c>
      <c r="AR181" s="167" t="s">
        <v>448</v>
      </c>
      <c r="AT181" s="167" t="s">
        <v>209</v>
      </c>
      <c r="AU181" s="167" t="s">
        <v>85</v>
      </c>
      <c r="AY181" s="17" t="s">
        <v>207</v>
      </c>
      <c r="BE181" s="168">
        <f>IF(N181="základní",J181,0)</f>
        <v>0</v>
      </c>
      <c r="BF181" s="168">
        <f>IF(N181="snížená",J181,0)</f>
        <v>0</v>
      </c>
      <c r="BG181" s="168">
        <f>IF(N181="zákl. přenesená",J181,0)</f>
        <v>0</v>
      </c>
      <c r="BH181" s="168">
        <f>IF(N181="sníž. přenesená",J181,0)</f>
        <v>0</v>
      </c>
      <c r="BI181" s="168">
        <f>IF(N181="nulová",J181,0)</f>
        <v>0</v>
      </c>
      <c r="BJ181" s="17" t="s">
        <v>83</v>
      </c>
      <c r="BK181" s="168">
        <f>ROUND(I181*H181,2)</f>
        <v>0</v>
      </c>
      <c r="BL181" s="17" t="s">
        <v>448</v>
      </c>
      <c r="BM181" s="167" t="s">
        <v>3602</v>
      </c>
    </row>
    <row r="182" spans="2:65" s="12" customFormat="1">
      <c r="B182" s="169"/>
      <c r="D182" s="170" t="s">
        <v>215</v>
      </c>
      <c r="E182" s="171" t="s">
        <v>1</v>
      </c>
      <c r="F182" s="172" t="s">
        <v>3570</v>
      </c>
      <c r="H182" s="173">
        <v>220</v>
      </c>
      <c r="I182" s="174"/>
      <c r="L182" s="169"/>
      <c r="M182" s="175"/>
      <c r="N182" s="176"/>
      <c r="O182" s="176"/>
      <c r="P182" s="176"/>
      <c r="Q182" s="176"/>
      <c r="R182" s="176"/>
      <c r="S182" s="176"/>
      <c r="T182" s="177"/>
      <c r="AT182" s="171" t="s">
        <v>215</v>
      </c>
      <c r="AU182" s="171" t="s">
        <v>85</v>
      </c>
      <c r="AV182" s="12" t="s">
        <v>85</v>
      </c>
      <c r="AW182" s="12" t="s">
        <v>34</v>
      </c>
      <c r="AX182" s="12" t="s">
        <v>83</v>
      </c>
      <c r="AY182" s="171" t="s">
        <v>207</v>
      </c>
    </row>
    <row r="183" spans="2:65" s="1" customFormat="1" ht="36" customHeight="1">
      <c r="B183" s="155"/>
      <c r="C183" s="156" t="s">
        <v>7</v>
      </c>
      <c r="D183" s="156" t="s">
        <v>209</v>
      </c>
      <c r="E183" s="157" t="s">
        <v>3603</v>
      </c>
      <c r="F183" s="158" t="s">
        <v>3604</v>
      </c>
      <c r="G183" s="159" t="s">
        <v>1256</v>
      </c>
      <c r="H183" s="218"/>
      <c r="I183" s="161"/>
      <c r="J183" s="162">
        <f>ROUND(I183*H183,2)</f>
        <v>0</v>
      </c>
      <c r="K183" s="158" t="s">
        <v>213</v>
      </c>
      <c r="L183" s="32"/>
      <c r="M183" s="178" t="s">
        <v>1</v>
      </c>
      <c r="N183" s="179" t="s">
        <v>42</v>
      </c>
      <c r="O183" s="180"/>
      <c r="P183" s="181">
        <f>O183*H183</f>
        <v>0</v>
      </c>
      <c r="Q183" s="181">
        <v>0</v>
      </c>
      <c r="R183" s="181">
        <f>Q183*H183</f>
        <v>0</v>
      </c>
      <c r="S183" s="181">
        <v>0</v>
      </c>
      <c r="T183" s="182">
        <f>S183*H183</f>
        <v>0</v>
      </c>
      <c r="AR183" s="167" t="s">
        <v>448</v>
      </c>
      <c r="AT183" s="167" t="s">
        <v>209</v>
      </c>
      <c r="AU183" s="167" t="s">
        <v>85</v>
      </c>
      <c r="AY183" s="17" t="s">
        <v>207</v>
      </c>
      <c r="BE183" s="168">
        <f>IF(N183="základní",J183,0)</f>
        <v>0</v>
      </c>
      <c r="BF183" s="168">
        <f>IF(N183="snížená",J183,0)</f>
        <v>0</v>
      </c>
      <c r="BG183" s="168">
        <f>IF(N183="zákl. přenesená",J183,0)</f>
        <v>0</v>
      </c>
      <c r="BH183" s="168">
        <f>IF(N183="sníž. přenesená",J183,0)</f>
        <v>0</v>
      </c>
      <c r="BI183" s="168">
        <f>IF(N183="nulová",J183,0)</f>
        <v>0</v>
      </c>
      <c r="BJ183" s="17" t="s">
        <v>83</v>
      </c>
      <c r="BK183" s="168">
        <f>ROUND(I183*H183,2)</f>
        <v>0</v>
      </c>
      <c r="BL183" s="17" t="s">
        <v>448</v>
      </c>
      <c r="BM183" s="167" t="s">
        <v>3605</v>
      </c>
    </row>
    <row r="184" spans="2:65" s="1" customFormat="1" ht="6.95" customHeight="1">
      <c r="B184" s="44"/>
      <c r="C184" s="45"/>
      <c r="D184" s="45"/>
      <c r="E184" s="45"/>
      <c r="F184" s="45"/>
      <c r="G184" s="45"/>
      <c r="H184" s="45"/>
      <c r="I184" s="117"/>
      <c r="J184" s="45"/>
      <c r="K184" s="45"/>
      <c r="L184" s="32"/>
    </row>
  </sheetData>
  <autoFilter ref="C127:K183"/>
  <mergeCells count="12">
    <mergeCell ref="E120:H120"/>
    <mergeCell ref="L2:V2"/>
    <mergeCell ref="E85:H85"/>
    <mergeCell ref="E87:H87"/>
    <mergeCell ref="E89:H89"/>
    <mergeCell ref="E116:H116"/>
    <mergeCell ref="E118:H118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00"/>
  <sheetViews>
    <sheetView showGridLines="0" topLeftCell="A178" workbookViewId="0">
      <selection activeCell="I204" sqref="I204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128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3606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3607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ROUND(J129,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ROUND((SUM(BE129:BE199)),  2)</f>
        <v>0</v>
      </c>
      <c r="I35" s="105">
        <v>0.21</v>
      </c>
      <c r="J35" s="104">
        <f>ROUND(((SUM(BE129:BE199))*I35),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ROUND((SUM(BF129:BF199)),  2)</f>
        <v>0</v>
      </c>
      <c r="I36" s="105">
        <v>0.15</v>
      </c>
      <c r="J36" s="104">
        <f>ROUND(((SUM(BF129:BF199))*I36),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ROUND((SUM(BG129:BG199)),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ROUND((SUM(BH129:BH199)),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ROUND((SUM(BI129:BI199)),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3606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Rekonstrukce stávajícího parkoviště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J129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3608</v>
      </c>
      <c r="E99" s="125"/>
      <c r="F99" s="125"/>
      <c r="G99" s="125"/>
      <c r="H99" s="125"/>
      <c r="I99" s="126"/>
      <c r="J99" s="127">
        <f>J130</f>
        <v>0</v>
      </c>
      <c r="L99" s="123"/>
    </row>
    <row r="100" spans="2:47" s="9" customFormat="1" ht="19.899999999999999" customHeight="1">
      <c r="B100" s="128"/>
      <c r="D100" s="129" t="s">
        <v>3609</v>
      </c>
      <c r="E100" s="130"/>
      <c r="F100" s="130"/>
      <c r="G100" s="130"/>
      <c r="H100" s="130"/>
      <c r="I100" s="131"/>
      <c r="J100" s="132">
        <f>J131</f>
        <v>0</v>
      </c>
      <c r="L100" s="128"/>
    </row>
    <row r="101" spans="2:47" s="9" customFormat="1" ht="19.899999999999999" customHeight="1">
      <c r="B101" s="128"/>
      <c r="D101" s="129" t="s">
        <v>3610</v>
      </c>
      <c r="E101" s="130"/>
      <c r="F101" s="130"/>
      <c r="G101" s="130"/>
      <c r="H101" s="130"/>
      <c r="I101" s="131"/>
      <c r="J101" s="132">
        <f>J140</f>
        <v>0</v>
      </c>
      <c r="L101" s="128"/>
    </row>
    <row r="102" spans="2:47" s="9" customFormat="1" ht="19.899999999999999" customHeight="1">
      <c r="B102" s="128"/>
      <c r="D102" s="129" t="s">
        <v>3611</v>
      </c>
      <c r="E102" s="130"/>
      <c r="F102" s="130"/>
      <c r="G102" s="130"/>
      <c r="H102" s="130"/>
      <c r="I102" s="131"/>
      <c r="J102" s="132">
        <f>J148</f>
        <v>0</v>
      </c>
      <c r="L102" s="128"/>
    </row>
    <row r="103" spans="2:47" s="9" customFormat="1" ht="19.899999999999999" customHeight="1">
      <c r="B103" s="128"/>
      <c r="D103" s="129" t="s">
        <v>3612</v>
      </c>
      <c r="E103" s="130"/>
      <c r="F103" s="130"/>
      <c r="G103" s="130"/>
      <c r="H103" s="130"/>
      <c r="I103" s="131"/>
      <c r="J103" s="132">
        <f>J163</f>
        <v>0</v>
      </c>
      <c r="L103" s="128"/>
    </row>
    <row r="104" spans="2:47" s="9" customFormat="1" ht="19.899999999999999" customHeight="1">
      <c r="B104" s="128"/>
      <c r="D104" s="129" t="s">
        <v>3613</v>
      </c>
      <c r="E104" s="130"/>
      <c r="F104" s="130"/>
      <c r="G104" s="130"/>
      <c r="H104" s="130"/>
      <c r="I104" s="131"/>
      <c r="J104" s="132">
        <f>J172</f>
        <v>0</v>
      </c>
      <c r="L104" s="128"/>
    </row>
    <row r="105" spans="2:47" s="9" customFormat="1" ht="19.899999999999999" customHeight="1">
      <c r="B105" s="128"/>
      <c r="D105" s="129" t="s">
        <v>3614</v>
      </c>
      <c r="E105" s="130"/>
      <c r="F105" s="130"/>
      <c r="G105" s="130"/>
      <c r="H105" s="130"/>
      <c r="I105" s="131"/>
      <c r="J105" s="132">
        <f>J187</f>
        <v>0</v>
      </c>
      <c r="L105" s="128"/>
    </row>
    <row r="106" spans="2:47" s="9" customFormat="1" ht="19.899999999999999" customHeight="1">
      <c r="B106" s="128"/>
      <c r="D106" s="129" t="s">
        <v>3615</v>
      </c>
      <c r="E106" s="130"/>
      <c r="F106" s="130"/>
      <c r="G106" s="130"/>
      <c r="H106" s="130"/>
      <c r="I106" s="131"/>
      <c r="J106" s="132">
        <f>J193</f>
        <v>0</v>
      </c>
      <c r="L106" s="128"/>
    </row>
    <row r="107" spans="2:47" s="8" customFormat="1" ht="24.95" customHeight="1">
      <c r="B107" s="123"/>
      <c r="D107" s="124" t="s">
        <v>3068</v>
      </c>
      <c r="E107" s="125"/>
      <c r="F107" s="125"/>
      <c r="G107" s="125"/>
      <c r="H107" s="125"/>
      <c r="I107" s="126"/>
      <c r="J107" s="127">
        <f>J195</f>
        <v>0</v>
      </c>
      <c r="L107" s="123"/>
    </row>
    <row r="108" spans="2:47" s="1" customFormat="1" ht="21.75" customHeight="1">
      <c r="B108" s="32"/>
      <c r="I108" s="96"/>
      <c r="L108" s="32"/>
    </row>
    <row r="109" spans="2:47" s="1" customFormat="1" ht="6.95" customHeight="1">
      <c r="B109" s="44"/>
      <c r="C109" s="45"/>
      <c r="D109" s="45"/>
      <c r="E109" s="45"/>
      <c r="F109" s="45"/>
      <c r="G109" s="45"/>
      <c r="H109" s="45"/>
      <c r="I109" s="117"/>
      <c r="J109" s="45"/>
      <c r="K109" s="45"/>
      <c r="L109" s="32"/>
    </row>
    <row r="113" spans="2:20" s="1" customFormat="1" ht="6.95" customHeight="1">
      <c r="B113" s="46"/>
      <c r="C113" s="47"/>
      <c r="D113" s="47"/>
      <c r="E113" s="47"/>
      <c r="F113" s="47"/>
      <c r="G113" s="47"/>
      <c r="H113" s="47"/>
      <c r="I113" s="118"/>
      <c r="J113" s="47"/>
      <c r="K113" s="47"/>
      <c r="L113" s="32"/>
    </row>
    <row r="114" spans="2:20" s="1" customFormat="1" ht="24.95" customHeight="1">
      <c r="B114" s="32"/>
      <c r="C114" s="21" t="s">
        <v>192</v>
      </c>
      <c r="I114" s="96"/>
      <c r="L114" s="32"/>
    </row>
    <row r="115" spans="2:20" s="1" customFormat="1" ht="6.95" customHeight="1">
      <c r="B115" s="32"/>
      <c r="I115" s="96"/>
      <c r="L115" s="32"/>
    </row>
    <row r="116" spans="2:20" s="1" customFormat="1" ht="12" customHeight="1">
      <c r="B116" s="32"/>
      <c r="C116" s="27" t="s">
        <v>16</v>
      </c>
      <c r="I116" s="96"/>
      <c r="L116" s="32"/>
    </row>
    <row r="117" spans="2:20" s="1" customFormat="1" ht="16.5" customHeight="1">
      <c r="B117" s="32"/>
      <c r="E117" s="283" t="str">
        <f>E7</f>
        <v>Novostavba MŠ Hrabová,ul. Bažanova</v>
      </c>
      <c r="F117" s="284"/>
      <c r="G117" s="284"/>
      <c r="H117" s="284"/>
      <c r="I117" s="96"/>
      <c r="L117" s="32"/>
    </row>
    <row r="118" spans="2:20" ht="12" customHeight="1">
      <c r="B118" s="20"/>
      <c r="C118" s="27" t="s">
        <v>179</v>
      </c>
      <c r="L118" s="20"/>
    </row>
    <row r="119" spans="2:20" s="1" customFormat="1" ht="16.5" customHeight="1">
      <c r="B119" s="32"/>
      <c r="E119" s="283" t="s">
        <v>3606</v>
      </c>
      <c r="F119" s="282"/>
      <c r="G119" s="282"/>
      <c r="H119" s="282"/>
      <c r="I119" s="96"/>
      <c r="L119" s="32"/>
    </row>
    <row r="120" spans="2:20" s="1" customFormat="1" ht="12" customHeight="1">
      <c r="B120" s="32"/>
      <c r="C120" s="27" t="s">
        <v>181</v>
      </c>
      <c r="I120" s="96"/>
      <c r="L120" s="32"/>
    </row>
    <row r="121" spans="2:20" s="1" customFormat="1" ht="16.5" customHeight="1">
      <c r="B121" s="32"/>
      <c r="E121" s="252" t="str">
        <f>E11</f>
        <v>a - Rekonstrukce stávajícího parkoviště</v>
      </c>
      <c r="F121" s="282"/>
      <c r="G121" s="282"/>
      <c r="H121" s="282"/>
      <c r="I121" s="96"/>
      <c r="L121" s="32"/>
    </row>
    <row r="122" spans="2:20" s="1" customFormat="1" ht="6.95" customHeight="1">
      <c r="B122" s="32"/>
      <c r="I122" s="96"/>
      <c r="L122" s="32"/>
    </row>
    <row r="123" spans="2:20" s="1" customFormat="1" ht="12" customHeight="1">
      <c r="B123" s="32"/>
      <c r="C123" s="27" t="s">
        <v>20</v>
      </c>
      <c r="F123" s="25" t="str">
        <f>F14</f>
        <v xml:space="preserve"> </v>
      </c>
      <c r="I123" s="97" t="s">
        <v>22</v>
      </c>
      <c r="J123" s="52" t="str">
        <f>IF(J14="","",J14)</f>
        <v>29. 3. 2019</v>
      </c>
      <c r="L123" s="32"/>
    </row>
    <row r="124" spans="2:20" s="1" customFormat="1" ht="6.95" customHeight="1">
      <c r="B124" s="32"/>
      <c r="I124" s="96"/>
      <c r="L124" s="32"/>
    </row>
    <row r="125" spans="2:20" s="1" customFormat="1" ht="58.15" customHeight="1">
      <c r="B125" s="32"/>
      <c r="C125" s="27" t="s">
        <v>24</v>
      </c>
      <c r="F125" s="25" t="str">
        <f>E17</f>
        <v>Statutární město Ostrava,MO Hrabová,Bažanova 4</v>
      </c>
      <c r="I125" s="97" t="s">
        <v>31</v>
      </c>
      <c r="J125" s="30" t="str">
        <f>E23</f>
        <v>DUPLEX sro,28.října 875/275,70900 Ostrava-Mar.Ho</v>
      </c>
      <c r="L125" s="32"/>
    </row>
    <row r="126" spans="2:20" s="1" customFormat="1" ht="15.2" customHeight="1">
      <c r="B126" s="32"/>
      <c r="C126" s="27" t="s">
        <v>29</v>
      </c>
      <c r="F126" s="25" t="str">
        <f>IF(E20="","",E20)</f>
        <v>Vyplň údaj</v>
      </c>
      <c r="I126" s="97" t="s">
        <v>35</v>
      </c>
      <c r="J126" s="30" t="str">
        <f>E26</f>
        <v xml:space="preserve"> </v>
      </c>
      <c r="L126" s="32"/>
    </row>
    <row r="127" spans="2:20" s="1" customFormat="1" ht="10.35" customHeight="1">
      <c r="B127" s="32"/>
      <c r="I127" s="96"/>
      <c r="L127" s="32"/>
    </row>
    <row r="128" spans="2:20" s="10" customFormat="1" ht="29.25" customHeight="1">
      <c r="B128" s="133"/>
      <c r="C128" s="134" t="s">
        <v>193</v>
      </c>
      <c r="D128" s="135" t="s">
        <v>62</v>
      </c>
      <c r="E128" s="135" t="s">
        <v>58</v>
      </c>
      <c r="F128" s="135" t="s">
        <v>59</v>
      </c>
      <c r="G128" s="135" t="s">
        <v>194</v>
      </c>
      <c r="H128" s="135" t="s">
        <v>195</v>
      </c>
      <c r="I128" s="136" t="s">
        <v>196</v>
      </c>
      <c r="J128" s="135" t="s">
        <v>185</v>
      </c>
      <c r="K128" s="137" t="s">
        <v>197</v>
      </c>
      <c r="L128" s="133"/>
      <c r="M128" s="59" t="s">
        <v>1</v>
      </c>
      <c r="N128" s="60" t="s">
        <v>41</v>
      </c>
      <c r="O128" s="60" t="s">
        <v>198</v>
      </c>
      <c r="P128" s="60" t="s">
        <v>199</v>
      </c>
      <c r="Q128" s="60" t="s">
        <v>200</v>
      </c>
      <c r="R128" s="60" t="s">
        <v>201</v>
      </c>
      <c r="S128" s="60" t="s">
        <v>202</v>
      </c>
      <c r="T128" s="61" t="s">
        <v>203</v>
      </c>
    </row>
    <row r="129" spans="2:65" s="1" customFormat="1" ht="22.9" customHeight="1">
      <c r="B129" s="32"/>
      <c r="C129" s="64" t="s">
        <v>204</v>
      </c>
      <c r="I129" s="96"/>
      <c r="J129" s="138">
        <f>BK129</f>
        <v>0</v>
      </c>
      <c r="L129" s="32"/>
      <c r="M129" s="62"/>
      <c r="N129" s="53"/>
      <c r="O129" s="53"/>
      <c r="P129" s="139">
        <f>P130+P195</f>
        <v>0</v>
      </c>
      <c r="Q129" s="53"/>
      <c r="R129" s="139">
        <f>R130+R195</f>
        <v>489.20788199999993</v>
      </c>
      <c r="S129" s="53"/>
      <c r="T129" s="140">
        <f>T130+T195</f>
        <v>362.09999999999997</v>
      </c>
      <c r="AT129" s="17" t="s">
        <v>76</v>
      </c>
      <c r="AU129" s="17" t="s">
        <v>187</v>
      </c>
      <c r="BK129" s="141">
        <f>BK130+BK195</f>
        <v>0</v>
      </c>
    </row>
    <row r="130" spans="2:65" s="11" customFormat="1" ht="25.9" customHeight="1">
      <c r="B130" s="142"/>
      <c r="D130" s="143" t="s">
        <v>76</v>
      </c>
      <c r="E130" s="144" t="s">
        <v>205</v>
      </c>
      <c r="F130" s="144" t="s">
        <v>3616</v>
      </c>
      <c r="I130" s="145"/>
      <c r="J130" s="146">
        <f>BK130</f>
        <v>0</v>
      </c>
      <c r="L130" s="142"/>
      <c r="M130" s="147"/>
      <c r="N130" s="148"/>
      <c r="O130" s="148"/>
      <c r="P130" s="149">
        <f>P131+P140+P148+P163+P172+P187+P193</f>
        <v>0</v>
      </c>
      <c r="Q130" s="148"/>
      <c r="R130" s="149">
        <f>R131+R140+R148+R163+R172+R187+R193</f>
        <v>489.20788199999993</v>
      </c>
      <c r="S130" s="148"/>
      <c r="T130" s="150">
        <f>T131+T140+T148+T163+T172+T187+T193</f>
        <v>362.09999999999997</v>
      </c>
      <c r="AR130" s="143" t="s">
        <v>83</v>
      </c>
      <c r="AT130" s="151" t="s">
        <v>76</v>
      </c>
      <c r="AU130" s="151" t="s">
        <v>77</v>
      </c>
      <c r="AY130" s="143" t="s">
        <v>207</v>
      </c>
      <c r="BK130" s="152">
        <f>BK131+BK140+BK148+BK163+BK172+BK187+BK193</f>
        <v>0</v>
      </c>
    </row>
    <row r="131" spans="2:65" s="11" customFormat="1" ht="22.9" customHeight="1">
      <c r="B131" s="142"/>
      <c r="D131" s="143" t="s">
        <v>76</v>
      </c>
      <c r="E131" s="153" t="s">
        <v>83</v>
      </c>
      <c r="F131" s="153" t="s">
        <v>3617</v>
      </c>
      <c r="I131" s="145"/>
      <c r="J131" s="154">
        <f>BK131</f>
        <v>0</v>
      </c>
      <c r="L131" s="142"/>
      <c r="M131" s="147"/>
      <c r="N131" s="148"/>
      <c r="O131" s="148"/>
      <c r="P131" s="149">
        <f>SUM(P132:P139)</f>
        <v>0</v>
      </c>
      <c r="Q131" s="148"/>
      <c r="R131" s="149">
        <f>SUM(R132:R139)</f>
        <v>0</v>
      </c>
      <c r="S131" s="148"/>
      <c r="T131" s="150">
        <f>SUM(T132:T139)</f>
        <v>362.09999999999997</v>
      </c>
      <c r="AR131" s="143" t="s">
        <v>83</v>
      </c>
      <c r="AT131" s="151" t="s">
        <v>76</v>
      </c>
      <c r="AU131" s="151" t="s">
        <v>83</v>
      </c>
      <c r="AY131" s="143" t="s">
        <v>207</v>
      </c>
      <c r="BK131" s="152">
        <f>SUM(BK132:BK139)</f>
        <v>0</v>
      </c>
    </row>
    <row r="132" spans="2:65" s="1" customFormat="1" ht="24" customHeight="1">
      <c r="B132" s="155"/>
      <c r="C132" s="156" t="s">
        <v>83</v>
      </c>
      <c r="D132" s="156" t="s">
        <v>209</v>
      </c>
      <c r="E132" s="157" t="s">
        <v>3618</v>
      </c>
      <c r="F132" s="158" t="s">
        <v>3619</v>
      </c>
      <c r="G132" s="159" t="s">
        <v>212</v>
      </c>
      <c r="H132" s="160">
        <v>220</v>
      </c>
      <c r="I132" s="161"/>
      <c r="J132" s="162">
        <f t="shared" ref="J132:J139" si="0">ROUND(I132*H132,2)</f>
        <v>0</v>
      </c>
      <c r="K132" s="158" t="s">
        <v>213</v>
      </c>
      <c r="L132" s="32"/>
      <c r="M132" s="163" t="s">
        <v>1</v>
      </c>
      <c r="N132" s="164" t="s">
        <v>42</v>
      </c>
      <c r="O132" s="55"/>
      <c r="P132" s="165">
        <f t="shared" ref="P132:P139" si="1">O132*H132</f>
        <v>0</v>
      </c>
      <c r="Q132" s="165">
        <v>0</v>
      </c>
      <c r="R132" s="165">
        <f t="shared" ref="R132:R139" si="2">Q132*H132</f>
        <v>0</v>
      </c>
      <c r="S132" s="165">
        <v>0.29499999999999998</v>
      </c>
      <c r="T132" s="166">
        <f t="shared" ref="T132:T139" si="3">S132*H132</f>
        <v>64.899999999999991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 t="shared" ref="BE132:BE139" si="4">IF(N132="základní",J132,0)</f>
        <v>0</v>
      </c>
      <c r="BF132" s="168">
        <f t="shared" ref="BF132:BF139" si="5">IF(N132="snížená",J132,0)</f>
        <v>0</v>
      </c>
      <c r="BG132" s="168">
        <f t="shared" ref="BG132:BG139" si="6">IF(N132="zákl. přenesená",J132,0)</f>
        <v>0</v>
      </c>
      <c r="BH132" s="168">
        <f t="shared" ref="BH132:BH139" si="7">IF(N132="sníž. přenesená",J132,0)</f>
        <v>0</v>
      </c>
      <c r="BI132" s="168">
        <f t="shared" ref="BI132:BI139" si="8">IF(N132="nulová",J132,0)</f>
        <v>0</v>
      </c>
      <c r="BJ132" s="17" t="s">
        <v>83</v>
      </c>
      <c r="BK132" s="168">
        <f t="shared" ref="BK132:BK139" si="9">ROUND(I132*H132,2)</f>
        <v>0</v>
      </c>
      <c r="BL132" s="17" t="s">
        <v>133</v>
      </c>
      <c r="BM132" s="167" t="s">
        <v>3620</v>
      </c>
    </row>
    <row r="133" spans="2:65" s="1" customFormat="1" ht="24" customHeight="1">
      <c r="B133" s="155"/>
      <c r="C133" s="156" t="s">
        <v>85</v>
      </c>
      <c r="D133" s="156" t="s">
        <v>209</v>
      </c>
      <c r="E133" s="157" t="s">
        <v>3621</v>
      </c>
      <c r="F133" s="158" t="s">
        <v>3622</v>
      </c>
      <c r="G133" s="159" t="s">
        <v>212</v>
      </c>
      <c r="H133" s="160">
        <v>480</v>
      </c>
      <c r="I133" s="161"/>
      <c r="J133" s="162">
        <f t="shared" si="0"/>
        <v>0</v>
      </c>
      <c r="K133" s="158" t="s">
        <v>213</v>
      </c>
      <c r="L133" s="32"/>
      <c r="M133" s="163" t="s">
        <v>1</v>
      </c>
      <c r="N133" s="164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0.5</v>
      </c>
      <c r="T133" s="166">
        <f t="shared" si="3"/>
        <v>240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133</v>
      </c>
      <c r="BM133" s="167" t="s">
        <v>3623</v>
      </c>
    </row>
    <row r="134" spans="2:65" s="1" customFormat="1" ht="24" customHeight="1">
      <c r="B134" s="155"/>
      <c r="C134" s="156" t="s">
        <v>108</v>
      </c>
      <c r="D134" s="156" t="s">
        <v>209</v>
      </c>
      <c r="E134" s="157" t="s">
        <v>3624</v>
      </c>
      <c r="F134" s="158" t="s">
        <v>3625</v>
      </c>
      <c r="G134" s="159" t="s">
        <v>212</v>
      </c>
      <c r="H134" s="160">
        <v>260</v>
      </c>
      <c r="I134" s="161"/>
      <c r="J134" s="162">
        <f t="shared" si="0"/>
        <v>0</v>
      </c>
      <c r="K134" s="158" t="s">
        <v>213</v>
      </c>
      <c r="L134" s="32"/>
      <c r="M134" s="163" t="s">
        <v>1</v>
      </c>
      <c r="N134" s="164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0.22</v>
      </c>
      <c r="T134" s="166">
        <f t="shared" si="3"/>
        <v>57.2</v>
      </c>
      <c r="AR134" s="167" t="s">
        <v>133</v>
      </c>
      <c r="AT134" s="167" t="s">
        <v>209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133</v>
      </c>
      <c r="BM134" s="167" t="s">
        <v>3626</v>
      </c>
    </row>
    <row r="135" spans="2:65" s="1" customFormat="1" ht="24" customHeight="1">
      <c r="B135" s="155"/>
      <c r="C135" s="156" t="s">
        <v>133</v>
      </c>
      <c r="D135" s="156" t="s">
        <v>209</v>
      </c>
      <c r="E135" s="157" t="s">
        <v>3627</v>
      </c>
      <c r="F135" s="158" t="s">
        <v>3628</v>
      </c>
      <c r="G135" s="159" t="s">
        <v>352</v>
      </c>
      <c r="H135" s="160">
        <v>186</v>
      </c>
      <c r="I135" s="161"/>
      <c r="J135" s="162">
        <f t="shared" si="0"/>
        <v>0</v>
      </c>
      <c r="K135" s="158" t="s">
        <v>213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133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133</v>
      </c>
      <c r="BM135" s="167" t="s">
        <v>3629</v>
      </c>
    </row>
    <row r="136" spans="2:65" s="1" customFormat="1" ht="16.5" customHeight="1">
      <c r="B136" s="155"/>
      <c r="C136" s="156" t="s">
        <v>140</v>
      </c>
      <c r="D136" s="156" t="s">
        <v>209</v>
      </c>
      <c r="E136" s="157" t="s">
        <v>3630</v>
      </c>
      <c r="F136" s="158" t="s">
        <v>3631</v>
      </c>
      <c r="G136" s="159" t="s">
        <v>352</v>
      </c>
      <c r="H136" s="160">
        <v>93</v>
      </c>
      <c r="I136" s="161"/>
      <c r="J136" s="162">
        <f t="shared" si="0"/>
        <v>0</v>
      </c>
      <c r="K136" s="158" t="s">
        <v>213</v>
      </c>
      <c r="L136" s="32"/>
      <c r="M136" s="163" t="s">
        <v>1</v>
      </c>
      <c r="N136" s="164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133</v>
      </c>
      <c r="AT136" s="167" t="s">
        <v>209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133</v>
      </c>
      <c r="BM136" s="167" t="s">
        <v>3632</v>
      </c>
    </row>
    <row r="137" spans="2:65" s="1" customFormat="1" ht="24" customHeight="1">
      <c r="B137" s="155"/>
      <c r="C137" s="156" t="s">
        <v>145</v>
      </c>
      <c r="D137" s="156" t="s">
        <v>209</v>
      </c>
      <c r="E137" s="157" t="s">
        <v>3633</v>
      </c>
      <c r="F137" s="158" t="s">
        <v>3634</v>
      </c>
      <c r="G137" s="159" t="s">
        <v>352</v>
      </c>
      <c r="H137" s="160">
        <v>186</v>
      </c>
      <c r="I137" s="161"/>
      <c r="J137" s="162">
        <f t="shared" si="0"/>
        <v>0</v>
      </c>
      <c r="K137" s="158" t="s">
        <v>213</v>
      </c>
      <c r="L137" s="32"/>
      <c r="M137" s="163" t="s">
        <v>1</v>
      </c>
      <c r="N137" s="164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133</v>
      </c>
      <c r="BM137" s="167" t="s">
        <v>3635</v>
      </c>
    </row>
    <row r="138" spans="2:65" s="1" customFormat="1" ht="24" customHeight="1">
      <c r="B138" s="155"/>
      <c r="C138" s="156" t="s">
        <v>150</v>
      </c>
      <c r="D138" s="156" t="s">
        <v>209</v>
      </c>
      <c r="E138" s="157" t="s">
        <v>3636</v>
      </c>
      <c r="F138" s="158" t="s">
        <v>3637</v>
      </c>
      <c r="G138" s="159" t="s">
        <v>352</v>
      </c>
      <c r="H138" s="160">
        <v>186</v>
      </c>
      <c r="I138" s="161"/>
      <c r="J138" s="162">
        <f t="shared" si="0"/>
        <v>0</v>
      </c>
      <c r="K138" s="158" t="s">
        <v>392</v>
      </c>
      <c r="L138" s="32"/>
      <c r="M138" s="163" t="s">
        <v>1</v>
      </c>
      <c r="N138" s="164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133</v>
      </c>
      <c r="AT138" s="167" t="s">
        <v>209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133</v>
      </c>
      <c r="BM138" s="167" t="s">
        <v>3638</v>
      </c>
    </row>
    <row r="139" spans="2:65" s="1" customFormat="1" ht="16.5" customHeight="1">
      <c r="B139" s="155"/>
      <c r="C139" s="156" t="s">
        <v>155</v>
      </c>
      <c r="D139" s="156" t="s">
        <v>209</v>
      </c>
      <c r="E139" s="157" t="s">
        <v>3639</v>
      </c>
      <c r="F139" s="158" t="s">
        <v>3640</v>
      </c>
      <c r="G139" s="159" t="s">
        <v>212</v>
      </c>
      <c r="H139" s="160">
        <v>905</v>
      </c>
      <c r="I139" s="161"/>
      <c r="J139" s="162">
        <f t="shared" si="0"/>
        <v>0</v>
      </c>
      <c r="K139" s="158" t="s">
        <v>213</v>
      </c>
      <c r="L139" s="32"/>
      <c r="M139" s="163" t="s">
        <v>1</v>
      </c>
      <c r="N139" s="164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133</v>
      </c>
      <c r="AT139" s="167" t="s">
        <v>209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133</v>
      </c>
      <c r="BM139" s="167" t="s">
        <v>3641</v>
      </c>
    </row>
    <row r="140" spans="2:65" s="11" customFormat="1" ht="22.9" customHeight="1">
      <c r="B140" s="142"/>
      <c r="D140" s="143" t="s">
        <v>76</v>
      </c>
      <c r="E140" s="153" t="s">
        <v>491</v>
      </c>
      <c r="F140" s="153" t="s">
        <v>3617</v>
      </c>
      <c r="I140" s="145"/>
      <c r="J140" s="154">
        <f>BK140</f>
        <v>0</v>
      </c>
      <c r="L140" s="142"/>
      <c r="M140" s="147"/>
      <c r="N140" s="148"/>
      <c r="O140" s="148"/>
      <c r="P140" s="149">
        <f>SUM(P141:P147)</f>
        <v>0</v>
      </c>
      <c r="Q140" s="148"/>
      <c r="R140" s="149">
        <f>SUM(R141:R147)</f>
        <v>2.2499999999999999E-2</v>
      </c>
      <c r="S140" s="148"/>
      <c r="T140" s="150">
        <f>SUM(T141:T147)</f>
        <v>0</v>
      </c>
      <c r="AR140" s="143" t="s">
        <v>83</v>
      </c>
      <c r="AT140" s="151" t="s">
        <v>76</v>
      </c>
      <c r="AU140" s="151" t="s">
        <v>83</v>
      </c>
      <c r="AY140" s="143" t="s">
        <v>207</v>
      </c>
      <c r="BK140" s="152">
        <f>SUM(BK141:BK147)</f>
        <v>0</v>
      </c>
    </row>
    <row r="141" spans="2:65" s="1" customFormat="1" ht="24" customHeight="1">
      <c r="B141" s="155"/>
      <c r="C141" s="156" t="s">
        <v>162</v>
      </c>
      <c r="D141" s="156" t="s">
        <v>209</v>
      </c>
      <c r="E141" s="157" t="s">
        <v>3642</v>
      </c>
      <c r="F141" s="158" t="s">
        <v>3643</v>
      </c>
      <c r="G141" s="159" t="s">
        <v>212</v>
      </c>
      <c r="H141" s="160">
        <v>750</v>
      </c>
      <c r="I141" s="161"/>
      <c r="J141" s="162">
        <f t="shared" ref="J141:J147" si="10">ROUND(I141*H141,2)</f>
        <v>0</v>
      </c>
      <c r="K141" s="158" t="s">
        <v>213</v>
      </c>
      <c r="L141" s="32"/>
      <c r="M141" s="163" t="s">
        <v>1</v>
      </c>
      <c r="N141" s="164" t="s">
        <v>42</v>
      </c>
      <c r="O141" s="55"/>
      <c r="P141" s="165">
        <f t="shared" ref="P141:P147" si="11">O141*H141</f>
        <v>0</v>
      </c>
      <c r="Q141" s="165">
        <v>0</v>
      </c>
      <c r="R141" s="165">
        <f t="shared" ref="R141:R147" si="12">Q141*H141</f>
        <v>0</v>
      </c>
      <c r="S141" s="165">
        <v>0</v>
      </c>
      <c r="T141" s="166">
        <f t="shared" ref="T141:T147" si="13">S141*H141</f>
        <v>0</v>
      </c>
      <c r="AR141" s="167" t="s">
        <v>133</v>
      </c>
      <c r="AT141" s="167" t="s">
        <v>209</v>
      </c>
      <c r="AU141" s="167" t="s">
        <v>85</v>
      </c>
      <c r="AY141" s="17" t="s">
        <v>207</v>
      </c>
      <c r="BE141" s="168">
        <f t="shared" ref="BE141:BE147" si="14">IF(N141="základní",J141,0)</f>
        <v>0</v>
      </c>
      <c r="BF141" s="168">
        <f t="shared" ref="BF141:BF147" si="15">IF(N141="snížená",J141,0)</f>
        <v>0</v>
      </c>
      <c r="BG141" s="168">
        <f t="shared" ref="BG141:BG147" si="16">IF(N141="zákl. přenesená",J141,0)</f>
        <v>0</v>
      </c>
      <c r="BH141" s="168">
        <f t="shared" ref="BH141:BH147" si="17">IF(N141="sníž. přenesená",J141,0)</f>
        <v>0</v>
      </c>
      <c r="BI141" s="168">
        <f t="shared" ref="BI141:BI147" si="18">IF(N141="nulová",J141,0)</f>
        <v>0</v>
      </c>
      <c r="BJ141" s="17" t="s">
        <v>83</v>
      </c>
      <c r="BK141" s="168">
        <f t="shared" ref="BK141:BK147" si="19">ROUND(I141*H141,2)</f>
        <v>0</v>
      </c>
      <c r="BL141" s="17" t="s">
        <v>133</v>
      </c>
      <c r="BM141" s="167" t="s">
        <v>3644</v>
      </c>
    </row>
    <row r="142" spans="2:65" s="1" customFormat="1" ht="24" customHeight="1">
      <c r="B142" s="155"/>
      <c r="C142" s="156" t="s">
        <v>167</v>
      </c>
      <c r="D142" s="156" t="s">
        <v>209</v>
      </c>
      <c r="E142" s="157" t="s">
        <v>3645</v>
      </c>
      <c r="F142" s="158" t="s">
        <v>3646</v>
      </c>
      <c r="G142" s="159" t="s">
        <v>212</v>
      </c>
      <c r="H142" s="160">
        <v>750</v>
      </c>
      <c r="I142" s="161"/>
      <c r="J142" s="162">
        <f t="shared" si="10"/>
        <v>0</v>
      </c>
      <c r="K142" s="158" t="s">
        <v>213</v>
      </c>
      <c r="L142" s="32"/>
      <c r="M142" s="163" t="s">
        <v>1</v>
      </c>
      <c r="N142" s="164" t="s">
        <v>42</v>
      </c>
      <c r="O142" s="55"/>
      <c r="P142" s="165">
        <f t="shared" si="11"/>
        <v>0</v>
      </c>
      <c r="Q142" s="165">
        <v>0</v>
      </c>
      <c r="R142" s="165">
        <f t="shared" si="12"/>
        <v>0</v>
      </c>
      <c r="S142" s="165">
        <v>0</v>
      </c>
      <c r="T142" s="166">
        <f t="shared" si="13"/>
        <v>0</v>
      </c>
      <c r="AR142" s="167" t="s">
        <v>133</v>
      </c>
      <c r="AT142" s="167" t="s">
        <v>209</v>
      </c>
      <c r="AU142" s="167" t="s">
        <v>85</v>
      </c>
      <c r="AY142" s="17" t="s">
        <v>207</v>
      </c>
      <c r="BE142" s="168">
        <f t="shared" si="14"/>
        <v>0</v>
      </c>
      <c r="BF142" s="168">
        <f t="shared" si="15"/>
        <v>0</v>
      </c>
      <c r="BG142" s="168">
        <f t="shared" si="16"/>
        <v>0</v>
      </c>
      <c r="BH142" s="168">
        <f t="shared" si="17"/>
        <v>0</v>
      </c>
      <c r="BI142" s="168">
        <f t="shared" si="18"/>
        <v>0</v>
      </c>
      <c r="BJ142" s="17" t="s">
        <v>83</v>
      </c>
      <c r="BK142" s="168">
        <f t="shared" si="19"/>
        <v>0</v>
      </c>
      <c r="BL142" s="17" t="s">
        <v>133</v>
      </c>
      <c r="BM142" s="167" t="s">
        <v>3647</v>
      </c>
    </row>
    <row r="143" spans="2:65" s="1" customFormat="1" ht="24" customHeight="1">
      <c r="B143" s="155"/>
      <c r="C143" s="156" t="s">
        <v>174</v>
      </c>
      <c r="D143" s="156" t="s">
        <v>209</v>
      </c>
      <c r="E143" s="157" t="s">
        <v>3648</v>
      </c>
      <c r="F143" s="158" t="s">
        <v>3649</v>
      </c>
      <c r="G143" s="159" t="s">
        <v>212</v>
      </c>
      <c r="H143" s="160">
        <v>750</v>
      </c>
      <c r="I143" s="161"/>
      <c r="J143" s="162">
        <f t="shared" si="10"/>
        <v>0</v>
      </c>
      <c r="K143" s="158" t="s">
        <v>213</v>
      </c>
      <c r="L143" s="32"/>
      <c r="M143" s="163" t="s">
        <v>1</v>
      </c>
      <c r="N143" s="164" t="s">
        <v>42</v>
      </c>
      <c r="O143" s="55"/>
      <c r="P143" s="165">
        <f t="shared" si="11"/>
        <v>0</v>
      </c>
      <c r="Q143" s="165">
        <v>0</v>
      </c>
      <c r="R143" s="165">
        <f t="shared" si="12"/>
        <v>0</v>
      </c>
      <c r="S143" s="165">
        <v>0</v>
      </c>
      <c r="T143" s="166">
        <f t="shared" si="13"/>
        <v>0</v>
      </c>
      <c r="AR143" s="167" t="s">
        <v>133</v>
      </c>
      <c r="AT143" s="167" t="s">
        <v>209</v>
      </c>
      <c r="AU143" s="167" t="s">
        <v>85</v>
      </c>
      <c r="AY143" s="17" t="s">
        <v>207</v>
      </c>
      <c r="BE143" s="168">
        <f t="shared" si="14"/>
        <v>0</v>
      </c>
      <c r="BF143" s="168">
        <f t="shared" si="15"/>
        <v>0</v>
      </c>
      <c r="BG143" s="168">
        <f t="shared" si="16"/>
        <v>0</v>
      </c>
      <c r="BH143" s="168">
        <f t="shared" si="17"/>
        <v>0</v>
      </c>
      <c r="BI143" s="168">
        <f t="shared" si="18"/>
        <v>0</v>
      </c>
      <c r="BJ143" s="17" t="s">
        <v>83</v>
      </c>
      <c r="BK143" s="168">
        <f t="shared" si="19"/>
        <v>0</v>
      </c>
      <c r="BL143" s="17" t="s">
        <v>133</v>
      </c>
      <c r="BM143" s="167" t="s">
        <v>3650</v>
      </c>
    </row>
    <row r="144" spans="2:65" s="1" customFormat="1" ht="16.5" customHeight="1">
      <c r="B144" s="155"/>
      <c r="C144" s="208" t="s">
        <v>425</v>
      </c>
      <c r="D144" s="208" t="s">
        <v>680</v>
      </c>
      <c r="E144" s="209" t="s">
        <v>3651</v>
      </c>
      <c r="F144" s="210" t="s">
        <v>3652</v>
      </c>
      <c r="G144" s="211" t="s">
        <v>2037</v>
      </c>
      <c r="H144" s="212">
        <v>22.5</v>
      </c>
      <c r="I144" s="213"/>
      <c r="J144" s="214">
        <f t="shared" si="10"/>
        <v>0</v>
      </c>
      <c r="K144" s="210" t="s">
        <v>213</v>
      </c>
      <c r="L144" s="215"/>
      <c r="M144" s="216" t="s">
        <v>1</v>
      </c>
      <c r="N144" s="217" t="s">
        <v>42</v>
      </c>
      <c r="O144" s="55"/>
      <c r="P144" s="165">
        <f t="shared" si="11"/>
        <v>0</v>
      </c>
      <c r="Q144" s="165">
        <v>1E-3</v>
      </c>
      <c r="R144" s="165">
        <f t="shared" si="12"/>
        <v>2.2499999999999999E-2</v>
      </c>
      <c r="S144" s="165">
        <v>0</v>
      </c>
      <c r="T144" s="166">
        <f t="shared" si="13"/>
        <v>0</v>
      </c>
      <c r="AR144" s="167" t="s">
        <v>155</v>
      </c>
      <c r="AT144" s="167" t="s">
        <v>680</v>
      </c>
      <c r="AU144" s="167" t="s">
        <v>85</v>
      </c>
      <c r="AY144" s="17" t="s">
        <v>207</v>
      </c>
      <c r="BE144" s="168">
        <f t="shared" si="14"/>
        <v>0</v>
      </c>
      <c r="BF144" s="168">
        <f t="shared" si="15"/>
        <v>0</v>
      </c>
      <c r="BG144" s="168">
        <f t="shared" si="16"/>
        <v>0</v>
      </c>
      <c r="BH144" s="168">
        <f t="shared" si="17"/>
        <v>0</v>
      </c>
      <c r="BI144" s="168">
        <f t="shared" si="18"/>
        <v>0</v>
      </c>
      <c r="BJ144" s="17" t="s">
        <v>83</v>
      </c>
      <c r="BK144" s="168">
        <f t="shared" si="19"/>
        <v>0</v>
      </c>
      <c r="BL144" s="17" t="s">
        <v>133</v>
      </c>
      <c r="BM144" s="167" t="s">
        <v>3653</v>
      </c>
    </row>
    <row r="145" spans="2:65" s="1" customFormat="1" ht="24" customHeight="1">
      <c r="B145" s="155"/>
      <c r="C145" s="156" t="s">
        <v>432</v>
      </c>
      <c r="D145" s="156" t="s">
        <v>209</v>
      </c>
      <c r="E145" s="157" t="s">
        <v>3654</v>
      </c>
      <c r="F145" s="158" t="s">
        <v>3655</v>
      </c>
      <c r="G145" s="159" t="s">
        <v>212</v>
      </c>
      <c r="H145" s="160">
        <v>750</v>
      </c>
      <c r="I145" s="161"/>
      <c r="J145" s="162">
        <f t="shared" si="10"/>
        <v>0</v>
      </c>
      <c r="K145" s="158" t="s">
        <v>213</v>
      </c>
      <c r="L145" s="32"/>
      <c r="M145" s="163" t="s">
        <v>1</v>
      </c>
      <c r="N145" s="164" t="s">
        <v>42</v>
      </c>
      <c r="O145" s="55"/>
      <c r="P145" s="165">
        <f t="shared" si="11"/>
        <v>0</v>
      </c>
      <c r="Q145" s="165">
        <v>0</v>
      </c>
      <c r="R145" s="165">
        <f t="shared" si="12"/>
        <v>0</v>
      </c>
      <c r="S145" s="165">
        <v>0</v>
      </c>
      <c r="T145" s="166">
        <f t="shared" si="13"/>
        <v>0</v>
      </c>
      <c r="AR145" s="167" t="s">
        <v>133</v>
      </c>
      <c r="AT145" s="167" t="s">
        <v>209</v>
      </c>
      <c r="AU145" s="167" t="s">
        <v>85</v>
      </c>
      <c r="AY145" s="17" t="s">
        <v>207</v>
      </c>
      <c r="BE145" s="168">
        <f t="shared" si="14"/>
        <v>0</v>
      </c>
      <c r="BF145" s="168">
        <f t="shared" si="15"/>
        <v>0</v>
      </c>
      <c r="BG145" s="168">
        <f t="shared" si="16"/>
        <v>0</v>
      </c>
      <c r="BH145" s="168">
        <f t="shared" si="17"/>
        <v>0</v>
      </c>
      <c r="BI145" s="168">
        <f t="shared" si="18"/>
        <v>0</v>
      </c>
      <c r="BJ145" s="17" t="s">
        <v>83</v>
      </c>
      <c r="BK145" s="168">
        <f t="shared" si="19"/>
        <v>0</v>
      </c>
      <c r="BL145" s="17" t="s">
        <v>133</v>
      </c>
      <c r="BM145" s="167" t="s">
        <v>3656</v>
      </c>
    </row>
    <row r="146" spans="2:65" s="1" customFormat="1" ht="24" customHeight="1">
      <c r="B146" s="155"/>
      <c r="C146" s="156" t="s">
        <v>436</v>
      </c>
      <c r="D146" s="156" t="s">
        <v>209</v>
      </c>
      <c r="E146" s="157" t="s">
        <v>3657</v>
      </c>
      <c r="F146" s="158" t="s">
        <v>3658</v>
      </c>
      <c r="G146" s="159" t="s">
        <v>212</v>
      </c>
      <c r="H146" s="160">
        <v>750</v>
      </c>
      <c r="I146" s="161"/>
      <c r="J146" s="162">
        <f t="shared" si="10"/>
        <v>0</v>
      </c>
      <c r="K146" s="158" t="s">
        <v>213</v>
      </c>
      <c r="L146" s="32"/>
      <c r="M146" s="163" t="s">
        <v>1</v>
      </c>
      <c r="N146" s="164" t="s">
        <v>42</v>
      </c>
      <c r="O146" s="55"/>
      <c r="P146" s="165">
        <f t="shared" si="11"/>
        <v>0</v>
      </c>
      <c r="Q146" s="165">
        <v>0</v>
      </c>
      <c r="R146" s="165">
        <f t="shared" si="12"/>
        <v>0</v>
      </c>
      <c r="S146" s="165">
        <v>0</v>
      </c>
      <c r="T146" s="166">
        <f t="shared" si="13"/>
        <v>0</v>
      </c>
      <c r="AR146" s="167" t="s">
        <v>133</v>
      </c>
      <c r="AT146" s="167" t="s">
        <v>209</v>
      </c>
      <c r="AU146" s="167" t="s">
        <v>85</v>
      </c>
      <c r="AY146" s="17" t="s">
        <v>207</v>
      </c>
      <c r="BE146" s="168">
        <f t="shared" si="14"/>
        <v>0</v>
      </c>
      <c r="BF146" s="168">
        <f t="shared" si="15"/>
        <v>0</v>
      </c>
      <c r="BG146" s="168">
        <f t="shared" si="16"/>
        <v>0</v>
      </c>
      <c r="BH146" s="168">
        <f t="shared" si="17"/>
        <v>0</v>
      </c>
      <c r="BI146" s="168">
        <f t="shared" si="18"/>
        <v>0</v>
      </c>
      <c r="BJ146" s="17" t="s">
        <v>83</v>
      </c>
      <c r="BK146" s="168">
        <f t="shared" si="19"/>
        <v>0</v>
      </c>
      <c r="BL146" s="17" t="s">
        <v>133</v>
      </c>
      <c r="BM146" s="167" t="s">
        <v>3659</v>
      </c>
    </row>
    <row r="147" spans="2:65" s="1" customFormat="1" ht="16.5" customHeight="1">
      <c r="B147" s="155"/>
      <c r="C147" s="156" t="s">
        <v>8</v>
      </c>
      <c r="D147" s="156" t="s">
        <v>209</v>
      </c>
      <c r="E147" s="157" t="s">
        <v>3660</v>
      </c>
      <c r="F147" s="158" t="s">
        <v>3661</v>
      </c>
      <c r="G147" s="159" t="s">
        <v>212</v>
      </c>
      <c r="H147" s="160">
        <v>750</v>
      </c>
      <c r="I147" s="161"/>
      <c r="J147" s="162">
        <f t="shared" si="10"/>
        <v>0</v>
      </c>
      <c r="K147" s="158" t="s">
        <v>213</v>
      </c>
      <c r="L147" s="32"/>
      <c r="M147" s="163" t="s">
        <v>1</v>
      </c>
      <c r="N147" s="164" t="s">
        <v>42</v>
      </c>
      <c r="O147" s="55"/>
      <c r="P147" s="165">
        <f t="shared" si="11"/>
        <v>0</v>
      </c>
      <c r="Q147" s="165">
        <v>0</v>
      </c>
      <c r="R147" s="165">
        <f t="shared" si="12"/>
        <v>0</v>
      </c>
      <c r="S147" s="165">
        <v>0</v>
      </c>
      <c r="T147" s="166">
        <f t="shared" si="13"/>
        <v>0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 t="shared" si="14"/>
        <v>0</v>
      </c>
      <c r="BF147" s="168">
        <f t="shared" si="15"/>
        <v>0</v>
      </c>
      <c r="BG147" s="168">
        <f t="shared" si="16"/>
        <v>0</v>
      </c>
      <c r="BH147" s="168">
        <f t="shared" si="17"/>
        <v>0</v>
      </c>
      <c r="BI147" s="168">
        <f t="shared" si="18"/>
        <v>0</v>
      </c>
      <c r="BJ147" s="17" t="s">
        <v>83</v>
      </c>
      <c r="BK147" s="168">
        <f t="shared" si="19"/>
        <v>0</v>
      </c>
      <c r="BL147" s="17" t="s">
        <v>133</v>
      </c>
      <c r="BM147" s="167" t="s">
        <v>3662</v>
      </c>
    </row>
    <row r="148" spans="2:65" s="11" customFormat="1" ht="22.9" customHeight="1">
      <c r="B148" s="142"/>
      <c r="D148" s="143" t="s">
        <v>76</v>
      </c>
      <c r="E148" s="153" t="s">
        <v>140</v>
      </c>
      <c r="F148" s="153" t="s">
        <v>3663</v>
      </c>
      <c r="I148" s="145"/>
      <c r="J148" s="154">
        <f>BK148</f>
        <v>0</v>
      </c>
      <c r="L148" s="142"/>
      <c r="M148" s="147"/>
      <c r="N148" s="148"/>
      <c r="O148" s="148"/>
      <c r="P148" s="149">
        <f>SUM(P149:P162)</f>
        <v>0</v>
      </c>
      <c r="Q148" s="148"/>
      <c r="R148" s="149">
        <f>SUM(R149:R162)</f>
        <v>397.19384999999994</v>
      </c>
      <c r="S148" s="148"/>
      <c r="T148" s="150">
        <f>SUM(T149:T162)</f>
        <v>0</v>
      </c>
      <c r="AR148" s="143" t="s">
        <v>83</v>
      </c>
      <c r="AT148" s="151" t="s">
        <v>76</v>
      </c>
      <c r="AU148" s="151" t="s">
        <v>83</v>
      </c>
      <c r="AY148" s="143" t="s">
        <v>207</v>
      </c>
      <c r="BK148" s="152">
        <f>SUM(BK149:BK162)</f>
        <v>0</v>
      </c>
    </row>
    <row r="149" spans="2:65" s="1" customFormat="1" ht="16.5" customHeight="1">
      <c r="B149" s="155"/>
      <c r="C149" s="156" t="s">
        <v>448</v>
      </c>
      <c r="D149" s="156" t="s">
        <v>209</v>
      </c>
      <c r="E149" s="157" t="s">
        <v>3664</v>
      </c>
      <c r="F149" s="158" t="s">
        <v>3665</v>
      </c>
      <c r="G149" s="159" t="s">
        <v>212</v>
      </c>
      <c r="H149" s="160">
        <v>410</v>
      </c>
      <c r="I149" s="161"/>
      <c r="J149" s="162">
        <f t="shared" ref="J149:J162" si="20">ROUND(I149*H149,2)</f>
        <v>0</v>
      </c>
      <c r="K149" s="158" t="s">
        <v>213</v>
      </c>
      <c r="L149" s="32"/>
      <c r="M149" s="163" t="s">
        <v>1</v>
      </c>
      <c r="N149" s="164" t="s">
        <v>42</v>
      </c>
      <c r="O149" s="55"/>
      <c r="P149" s="165">
        <f t="shared" ref="P149:P162" si="21">O149*H149</f>
        <v>0</v>
      </c>
      <c r="Q149" s="165">
        <v>0.24359</v>
      </c>
      <c r="R149" s="165">
        <f t="shared" ref="R149:R162" si="22">Q149*H149</f>
        <v>99.871899999999997</v>
      </c>
      <c r="S149" s="165">
        <v>0</v>
      </c>
      <c r="T149" s="166">
        <f t="shared" ref="T149:T162" si="23">S149*H149</f>
        <v>0</v>
      </c>
      <c r="AR149" s="167" t="s">
        <v>133</v>
      </c>
      <c r="AT149" s="167" t="s">
        <v>209</v>
      </c>
      <c r="AU149" s="167" t="s">
        <v>85</v>
      </c>
      <c r="AY149" s="17" t="s">
        <v>207</v>
      </c>
      <c r="BE149" s="168">
        <f t="shared" ref="BE149:BE162" si="24">IF(N149="základní",J149,0)</f>
        <v>0</v>
      </c>
      <c r="BF149" s="168">
        <f t="shared" ref="BF149:BF162" si="25">IF(N149="snížená",J149,0)</f>
        <v>0</v>
      </c>
      <c r="BG149" s="168">
        <f t="shared" ref="BG149:BG162" si="26">IF(N149="zákl. přenesená",J149,0)</f>
        <v>0</v>
      </c>
      <c r="BH149" s="168">
        <f t="shared" ref="BH149:BH162" si="27">IF(N149="sníž. přenesená",J149,0)</f>
        <v>0</v>
      </c>
      <c r="BI149" s="168">
        <f t="shared" ref="BI149:BI162" si="28">IF(N149="nulová",J149,0)</f>
        <v>0</v>
      </c>
      <c r="BJ149" s="17" t="s">
        <v>83</v>
      </c>
      <c r="BK149" s="168">
        <f t="shared" ref="BK149:BK162" si="29">ROUND(I149*H149,2)</f>
        <v>0</v>
      </c>
      <c r="BL149" s="17" t="s">
        <v>133</v>
      </c>
      <c r="BM149" s="167" t="s">
        <v>3666</v>
      </c>
    </row>
    <row r="150" spans="2:65" s="1" customFormat="1" ht="16.5" customHeight="1">
      <c r="B150" s="155"/>
      <c r="C150" s="156" t="s">
        <v>454</v>
      </c>
      <c r="D150" s="156" t="s">
        <v>209</v>
      </c>
      <c r="E150" s="157" t="s">
        <v>3667</v>
      </c>
      <c r="F150" s="158" t="s">
        <v>3668</v>
      </c>
      <c r="G150" s="159" t="s">
        <v>212</v>
      </c>
      <c r="H150" s="160">
        <v>115</v>
      </c>
      <c r="I150" s="161"/>
      <c r="J150" s="162">
        <f t="shared" si="20"/>
        <v>0</v>
      </c>
      <c r="K150" s="158" t="s">
        <v>213</v>
      </c>
      <c r="L150" s="32"/>
      <c r="M150" s="163" t="s">
        <v>1</v>
      </c>
      <c r="N150" s="164" t="s">
        <v>42</v>
      </c>
      <c r="O150" s="55"/>
      <c r="P150" s="165">
        <f t="shared" si="21"/>
        <v>0</v>
      </c>
      <c r="Q150" s="165">
        <v>0.378</v>
      </c>
      <c r="R150" s="165">
        <f t="shared" si="22"/>
        <v>43.47</v>
      </c>
      <c r="S150" s="165">
        <v>0</v>
      </c>
      <c r="T150" s="166">
        <f t="shared" si="23"/>
        <v>0</v>
      </c>
      <c r="AR150" s="167" t="s">
        <v>133</v>
      </c>
      <c r="AT150" s="167" t="s">
        <v>209</v>
      </c>
      <c r="AU150" s="167" t="s">
        <v>85</v>
      </c>
      <c r="AY150" s="17" t="s">
        <v>207</v>
      </c>
      <c r="BE150" s="168">
        <f t="shared" si="24"/>
        <v>0</v>
      </c>
      <c r="BF150" s="168">
        <f t="shared" si="25"/>
        <v>0</v>
      </c>
      <c r="BG150" s="168">
        <f t="shared" si="26"/>
        <v>0</v>
      </c>
      <c r="BH150" s="168">
        <f t="shared" si="27"/>
        <v>0</v>
      </c>
      <c r="BI150" s="168">
        <f t="shared" si="28"/>
        <v>0</v>
      </c>
      <c r="BJ150" s="17" t="s">
        <v>83</v>
      </c>
      <c r="BK150" s="168">
        <f t="shared" si="29"/>
        <v>0</v>
      </c>
      <c r="BL150" s="17" t="s">
        <v>133</v>
      </c>
      <c r="BM150" s="167" t="s">
        <v>3669</v>
      </c>
    </row>
    <row r="151" spans="2:65" s="1" customFormat="1" ht="24" customHeight="1">
      <c r="B151" s="155"/>
      <c r="C151" s="156" t="s">
        <v>491</v>
      </c>
      <c r="D151" s="156" t="s">
        <v>209</v>
      </c>
      <c r="E151" s="157" t="s">
        <v>3670</v>
      </c>
      <c r="F151" s="158" t="s">
        <v>3671</v>
      </c>
      <c r="G151" s="159" t="s">
        <v>212</v>
      </c>
      <c r="H151" s="160">
        <v>740</v>
      </c>
      <c r="I151" s="161"/>
      <c r="J151" s="162">
        <f t="shared" si="20"/>
        <v>0</v>
      </c>
      <c r="K151" s="158" t="s">
        <v>213</v>
      </c>
      <c r="L151" s="32"/>
      <c r="M151" s="163" t="s">
        <v>1</v>
      </c>
      <c r="N151" s="164" t="s">
        <v>42</v>
      </c>
      <c r="O151" s="55"/>
      <c r="P151" s="165">
        <f t="shared" si="21"/>
        <v>0</v>
      </c>
      <c r="Q151" s="165">
        <v>0</v>
      </c>
      <c r="R151" s="165">
        <f t="shared" si="22"/>
        <v>0</v>
      </c>
      <c r="S151" s="165">
        <v>0</v>
      </c>
      <c r="T151" s="166">
        <f t="shared" si="23"/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 t="shared" si="24"/>
        <v>0</v>
      </c>
      <c r="BF151" s="168">
        <f t="shared" si="25"/>
        <v>0</v>
      </c>
      <c r="BG151" s="168">
        <f t="shared" si="26"/>
        <v>0</v>
      </c>
      <c r="BH151" s="168">
        <f t="shared" si="27"/>
        <v>0</v>
      </c>
      <c r="BI151" s="168">
        <f t="shared" si="28"/>
        <v>0</v>
      </c>
      <c r="BJ151" s="17" t="s">
        <v>83</v>
      </c>
      <c r="BK151" s="168">
        <f t="shared" si="29"/>
        <v>0</v>
      </c>
      <c r="BL151" s="17" t="s">
        <v>133</v>
      </c>
      <c r="BM151" s="167" t="s">
        <v>3672</v>
      </c>
    </row>
    <row r="152" spans="2:65" s="1" customFormat="1" ht="24" customHeight="1">
      <c r="B152" s="155"/>
      <c r="C152" s="156" t="s">
        <v>497</v>
      </c>
      <c r="D152" s="156" t="s">
        <v>209</v>
      </c>
      <c r="E152" s="157" t="s">
        <v>3673</v>
      </c>
      <c r="F152" s="158" t="s">
        <v>3674</v>
      </c>
      <c r="G152" s="159" t="s">
        <v>212</v>
      </c>
      <c r="H152" s="160">
        <v>130</v>
      </c>
      <c r="I152" s="161"/>
      <c r="J152" s="162">
        <f t="shared" si="20"/>
        <v>0</v>
      </c>
      <c r="K152" s="158" t="s">
        <v>213</v>
      </c>
      <c r="L152" s="32"/>
      <c r="M152" s="163" t="s">
        <v>1</v>
      </c>
      <c r="N152" s="164" t="s">
        <v>42</v>
      </c>
      <c r="O152" s="55"/>
      <c r="P152" s="165">
        <f t="shared" si="21"/>
        <v>0</v>
      </c>
      <c r="Q152" s="165">
        <v>0.13188</v>
      </c>
      <c r="R152" s="165">
        <f t="shared" si="22"/>
        <v>17.144400000000001</v>
      </c>
      <c r="S152" s="165">
        <v>0</v>
      </c>
      <c r="T152" s="166">
        <f t="shared" si="23"/>
        <v>0</v>
      </c>
      <c r="AR152" s="167" t="s">
        <v>133</v>
      </c>
      <c r="AT152" s="167" t="s">
        <v>209</v>
      </c>
      <c r="AU152" s="167" t="s">
        <v>85</v>
      </c>
      <c r="AY152" s="17" t="s">
        <v>207</v>
      </c>
      <c r="BE152" s="168">
        <f t="shared" si="24"/>
        <v>0</v>
      </c>
      <c r="BF152" s="168">
        <f t="shared" si="25"/>
        <v>0</v>
      </c>
      <c r="BG152" s="168">
        <f t="shared" si="26"/>
        <v>0</v>
      </c>
      <c r="BH152" s="168">
        <f t="shared" si="27"/>
        <v>0</v>
      </c>
      <c r="BI152" s="168">
        <f t="shared" si="28"/>
        <v>0</v>
      </c>
      <c r="BJ152" s="17" t="s">
        <v>83</v>
      </c>
      <c r="BK152" s="168">
        <f t="shared" si="29"/>
        <v>0</v>
      </c>
      <c r="BL152" s="17" t="s">
        <v>133</v>
      </c>
      <c r="BM152" s="167" t="s">
        <v>3675</v>
      </c>
    </row>
    <row r="153" spans="2:65" s="1" customFormat="1" ht="16.5" customHeight="1">
      <c r="B153" s="155"/>
      <c r="C153" s="156" t="s">
        <v>503</v>
      </c>
      <c r="D153" s="156" t="s">
        <v>209</v>
      </c>
      <c r="E153" s="157" t="s">
        <v>3676</v>
      </c>
      <c r="F153" s="158" t="s">
        <v>3677</v>
      </c>
      <c r="G153" s="159" t="s">
        <v>212</v>
      </c>
      <c r="H153" s="160">
        <v>400</v>
      </c>
      <c r="I153" s="161"/>
      <c r="J153" s="162">
        <f t="shared" si="20"/>
        <v>0</v>
      </c>
      <c r="K153" s="158" t="s">
        <v>213</v>
      </c>
      <c r="L153" s="32"/>
      <c r="M153" s="163" t="s">
        <v>1</v>
      </c>
      <c r="N153" s="164" t="s">
        <v>42</v>
      </c>
      <c r="O153" s="55"/>
      <c r="P153" s="165">
        <f t="shared" si="21"/>
        <v>0</v>
      </c>
      <c r="Q153" s="165">
        <v>0</v>
      </c>
      <c r="R153" s="165">
        <f t="shared" si="22"/>
        <v>0</v>
      </c>
      <c r="S153" s="165">
        <v>0</v>
      </c>
      <c r="T153" s="166">
        <f t="shared" si="23"/>
        <v>0</v>
      </c>
      <c r="AR153" s="167" t="s">
        <v>133</v>
      </c>
      <c r="AT153" s="167" t="s">
        <v>209</v>
      </c>
      <c r="AU153" s="167" t="s">
        <v>85</v>
      </c>
      <c r="AY153" s="17" t="s">
        <v>207</v>
      </c>
      <c r="BE153" s="168">
        <f t="shared" si="24"/>
        <v>0</v>
      </c>
      <c r="BF153" s="168">
        <f t="shared" si="25"/>
        <v>0</v>
      </c>
      <c r="BG153" s="168">
        <f t="shared" si="26"/>
        <v>0</v>
      </c>
      <c r="BH153" s="168">
        <f t="shared" si="27"/>
        <v>0</v>
      </c>
      <c r="BI153" s="168">
        <f t="shared" si="28"/>
        <v>0</v>
      </c>
      <c r="BJ153" s="17" t="s">
        <v>83</v>
      </c>
      <c r="BK153" s="168">
        <f t="shared" si="29"/>
        <v>0</v>
      </c>
      <c r="BL153" s="17" t="s">
        <v>133</v>
      </c>
      <c r="BM153" s="167" t="s">
        <v>3678</v>
      </c>
    </row>
    <row r="154" spans="2:65" s="1" customFormat="1" ht="16.5" customHeight="1">
      <c r="B154" s="155"/>
      <c r="C154" s="156" t="s">
        <v>7</v>
      </c>
      <c r="D154" s="156" t="s">
        <v>209</v>
      </c>
      <c r="E154" s="157" t="s">
        <v>3679</v>
      </c>
      <c r="F154" s="158" t="s">
        <v>3680</v>
      </c>
      <c r="G154" s="159" t="s">
        <v>212</v>
      </c>
      <c r="H154" s="160">
        <v>130</v>
      </c>
      <c r="I154" s="161"/>
      <c r="J154" s="162">
        <f t="shared" si="20"/>
        <v>0</v>
      </c>
      <c r="K154" s="158" t="s">
        <v>213</v>
      </c>
      <c r="L154" s="32"/>
      <c r="M154" s="163" t="s">
        <v>1</v>
      </c>
      <c r="N154" s="164" t="s">
        <v>42</v>
      </c>
      <c r="O154" s="55"/>
      <c r="P154" s="165">
        <f t="shared" si="21"/>
        <v>0</v>
      </c>
      <c r="Q154" s="165">
        <v>3.0300000000000001E-3</v>
      </c>
      <c r="R154" s="165">
        <f t="shared" si="22"/>
        <v>0.39390000000000003</v>
      </c>
      <c r="S154" s="165">
        <v>0</v>
      </c>
      <c r="T154" s="166">
        <f t="shared" si="23"/>
        <v>0</v>
      </c>
      <c r="AR154" s="167" t="s">
        <v>133</v>
      </c>
      <c r="AT154" s="167" t="s">
        <v>209</v>
      </c>
      <c r="AU154" s="167" t="s">
        <v>85</v>
      </c>
      <c r="AY154" s="17" t="s">
        <v>207</v>
      </c>
      <c r="BE154" s="168">
        <f t="shared" si="24"/>
        <v>0</v>
      </c>
      <c r="BF154" s="168">
        <f t="shared" si="25"/>
        <v>0</v>
      </c>
      <c r="BG154" s="168">
        <f t="shared" si="26"/>
        <v>0</v>
      </c>
      <c r="BH154" s="168">
        <f t="shared" si="27"/>
        <v>0</v>
      </c>
      <c r="BI154" s="168">
        <f t="shared" si="28"/>
        <v>0</v>
      </c>
      <c r="BJ154" s="17" t="s">
        <v>83</v>
      </c>
      <c r="BK154" s="168">
        <f t="shared" si="29"/>
        <v>0</v>
      </c>
      <c r="BL154" s="17" t="s">
        <v>133</v>
      </c>
      <c r="BM154" s="167" t="s">
        <v>3681</v>
      </c>
    </row>
    <row r="155" spans="2:65" s="1" customFormat="1" ht="24" customHeight="1">
      <c r="B155" s="155"/>
      <c r="C155" s="156" t="s">
        <v>513</v>
      </c>
      <c r="D155" s="156" t="s">
        <v>209</v>
      </c>
      <c r="E155" s="157" t="s">
        <v>3682</v>
      </c>
      <c r="F155" s="158" t="s">
        <v>3683</v>
      </c>
      <c r="G155" s="159" t="s">
        <v>212</v>
      </c>
      <c r="H155" s="160">
        <v>130</v>
      </c>
      <c r="I155" s="161"/>
      <c r="J155" s="162">
        <f t="shared" si="20"/>
        <v>0</v>
      </c>
      <c r="K155" s="158" t="s">
        <v>213</v>
      </c>
      <c r="L155" s="32"/>
      <c r="M155" s="163" t="s">
        <v>1</v>
      </c>
      <c r="N155" s="164" t="s">
        <v>42</v>
      </c>
      <c r="O155" s="55"/>
      <c r="P155" s="165">
        <f t="shared" si="21"/>
        <v>0</v>
      </c>
      <c r="Q155" s="165">
        <v>0.12966</v>
      </c>
      <c r="R155" s="165">
        <f t="shared" si="22"/>
        <v>16.855799999999999</v>
      </c>
      <c r="S155" s="165">
        <v>0</v>
      </c>
      <c r="T155" s="166">
        <f t="shared" si="23"/>
        <v>0</v>
      </c>
      <c r="AR155" s="167" t="s">
        <v>133</v>
      </c>
      <c r="AT155" s="167" t="s">
        <v>209</v>
      </c>
      <c r="AU155" s="167" t="s">
        <v>85</v>
      </c>
      <c r="AY155" s="17" t="s">
        <v>207</v>
      </c>
      <c r="BE155" s="168">
        <f t="shared" si="24"/>
        <v>0</v>
      </c>
      <c r="BF155" s="168">
        <f t="shared" si="25"/>
        <v>0</v>
      </c>
      <c r="BG155" s="168">
        <f t="shared" si="26"/>
        <v>0</v>
      </c>
      <c r="BH155" s="168">
        <f t="shared" si="27"/>
        <v>0</v>
      </c>
      <c r="BI155" s="168">
        <f t="shared" si="28"/>
        <v>0</v>
      </c>
      <c r="BJ155" s="17" t="s">
        <v>83</v>
      </c>
      <c r="BK155" s="168">
        <f t="shared" si="29"/>
        <v>0</v>
      </c>
      <c r="BL155" s="17" t="s">
        <v>133</v>
      </c>
      <c r="BM155" s="167" t="s">
        <v>3684</v>
      </c>
    </row>
    <row r="156" spans="2:65" s="1" customFormat="1" ht="24" customHeight="1">
      <c r="B156" s="155"/>
      <c r="C156" s="156" t="s">
        <v>518</v>
      </c>
      <c r="D156" s="156" t="s">
        <v>209</v>
      </c>
      <c r="E156" s="157" t="s">
        <v>3685</v>
      </c>
      <c r="F156" s="158" t="s">
        <v>3686</v>
      </c>
      <c r="G156" s="159" t="s">
        <v>212</v>
      </c>
      <c r="H156" s="160">
        <v>130</v>
      </c>
      <c r="I156" s="161"/>
      <c r="J156" s="162">
        <f t="shared" si="20"/>
        <v>0</v>
      </c>
      <c r="K156" s="158" t="s">
        <v>213</v>
      </c>
      <c r="L156" s="32"/>
      <c r="M156" s="163" t="s">
        <v>1</v>
      </c>
      <c r="N156" s="164" t="s">
        <v>42</v>
      </c>
      <c r="O156" s="55"/>
      <c r="P156" s="165">
        <f t="shared" si="21"/>
        <v>0</v>
      </c>
      <c r="Q156" s="165">
        <v>0.12966</v>
      </c>
      <c r="R156" s="165">
        <f t="shared" si="22"/>
        <v>16.855799999999999</v>
      </c>
      <c r="S156" s="165">
        <v>0</v>
      </c>
      <c r="T156" s="166">
        <f t="shared" si="23"/>
        <v>0</v>
      </c>
      <c r="AR156" s="167" t="s">
        <v>133</v>
      </c>
      <c r="AT156" s="167" t="s">
        <v>209</v>
      </c>
      <c r="AU156" s="167" t="s">
        <v>85</v>
      </c>
      <c r="AY156" s="17" t="s">
        <v>207</v>
      </c>
      <c r="BE156" s="168">
        <f t="shared" si="24"/>
        <v>0</v>
      </c>
      <c r="BF156" s="168">
        <f t="shared" si="25"/>
        <v>0</v>
      </c>
      <c r="BG156" s="168">
        <f t="shared" si="26"/>
        <v>0</v>
      </c>
      <c r="BH156" s="168">
        <f t="shared" si="27"/>
        <v>0</v>
      </c>
      <c r="BI156" s="168">
        <f t="shared" si="28"/>
        <v>0</v>
      </c>
      <c r="BJ156" s="17" t="s">
        <v>83</v>
      </c>
      <c r="BK156" s="168">
        <f t="shared" si="29"/>
        <v>0</v>
      </c>
      <c r="BL156" s="17" t="s">
        <v>133</v>
      </c>
      <c r="BM156" s="167" t="s">
        <v>3687</v>
      </c>
    </row>
    <row r="157" spans="2:65" s="1" customFormat="1" ht="24" customHeight="1">
      <c r="B157" s="155"/>
      <c r="C157" s="156" t="s">
        <v>523</v>
      </c>
      <c r="D157" s="156" t="s">
        <v>209</v>
      </c>
      <c r="E157" s="157" t="s">
        <v>3688</v>
      </c>
      <c r="F157" s="158" t="s">
        <v>3689</v>
      </c>
      <c r="G157" s="159" t="s">
        <v>212</v>
      </c>
      <c r="H157" s="160">
        <v>35</v>
      </c>
      <c r="I157" s="161"/>
      <c r="J157" s="162">
        <f t="shared" si="20"/>
        <v>0</v>
      </c>
      <c r="K157" s="158" t="s">
        <v>213</v>
      </c>
      <c r="L157" s="32"/>
      <c r="M157" s="163" t="s">
        <v>1</v>
      </c>
      <c r="N157" s="164" t="s">
        <v>42</v>
      </c>
      <c r="O157" s="55"/>
      <c r="P157" s="165">
        <f t="shared" si="21"/>
        <v>0</v>
      </c>
      <c r="Q157" s="165">
        <v>8.4250000000000005E-2</v>
      </c>
      <c r="R157" s="165">
        <f t="shared" si="22"/>
        <v>2.94875</v>
      </c>
      <c r="S157" s="165">
        <v>0</v>
      </c>
      <c r="T157" s="166">
        <f t="shared" si="23"/>
        <v>0</v>
      </c>
      <c r="AR157" s="167" t="s">
        <v>133</v>
      </c>
      <c r="AT157" s="167" t="s">
        <v>209</v>
      </c>
      <c r="AU157" s="167" t="s">
        <v>85</v>
      </c>
      <c r="AY157" s="17" t="s">
        <v>207</v>
      </c>
      <c r="BE157" s="168">
        <f t="shared" si="24"/>
        <v>0</v>
      </c>
      <c r="BF157" s="168">
        <f t="shared" si="25"/>
        <v>0</v>
      </c>
      <c r="BG157" s="168">
        <f t="shared" si="26"/>
        <v>0</v>
      </c>
      <c r="BH157" s="168">
        <f t="shared" si="27"/>
        <v>0</v>
      </c>
      <c r="BI157" s="168">
        <f t="shared" si="28"/>
        <v>0</v>
      </c>
      <c r="BJ157" s="17" t="s">
        <v>83</v>
      </c>
      <c r="BK157" s="168">
        <f t="shared" si="29"/>
        <v>0</v>
      </c>
      <c r="BL157" s="17" t="s">
        <v>133</v>
      </c>
      <c r="BM157" s="167" t="s">
        <v>3690</v>
      </c>
    </row>
    <row r="158" spans="2:65" s="1" customFormat="1" ht="24" customHeight="1">
      <c r="B158" s="155"/>
      <c r="C158" s="208" t="s">
        <v>528</v>
      </c>
      <c r="D158" s="208" t="s">
        <v>680</v>
      </c>
      <c r="E158" s="209" t="s">
        <v>3691</v>
      </c>
      <c r="F158" s="210" t="s">
        <v>3692</v>
      </c>
      <c r="G158" s="211" t="s">
        <v>212</v>
      </c>
      <c r="H158" s="212">
        <v>10</v>
      </c>
      <c r="I158" s="213"/>
      <c r="J158" s="214">
        <f t="shared" si="20"/>
        <v>0</v>
      </c>
      <c r="K158" s="210" t="s">
        <v>213</v>
      </c>
      <c r="L158" s="215"/>
      <c r="M158" s="216" t="s">
        <v>1</v>
      </c>
      <c r="N158" s="217" t="s">
        <v>42</v>
      </c>
      <c r="O158" s="55"/>
      <c r="P158" s="165">
        <f t="shared" si="21"/>
        <v>0</v>
      </c>
      <c r="Q158" s="165">
        <v>0.13100000000000001</v>
      </c>
      <c r="R158" s="165">
        <f t="shared" si="22"/>
        <v>1.31</v>
      </c>
      <c r="S158" s="165">
        <v>0</v>
      </c>
      <c r="T158" s="166">
        <f t="shared" si="23"/>
        <v>0</v>
      </c>
      <c r="AR158" s="167" t="s">
        <v>155</v>
      </c>
      <c r="AT158" s="167" t="s">
        <v>680</v>
      </c>
      <c r="AU158" s="167" t="s">
        <v>85</v>
      </c>
      <c r="AY158" s="17" t="s">
        <v>207</v>
      </c>
      <c r="BE158" s="168">
        <f t="shared" si="24"/>
        <v>0</v>
      </c>
      <c r="BF158" s="168">
        <f t="shared" si="25"/>
        <v>0</v>
      </c>
      <c r="BG158" s="168">
        <f t="shared" si="26"/>
        <v>0</v>
      </c>
      <c r="BH158" s="168">
        <f t="shared" si="27"/>
        <v>0</v>
      </c>
      <c r="BI158" s="168">
        <f t="shared" si="28"/>
        <v>0</v>
      </c>
      <c r="BJ158" s="17" t="s">
        <v>83</v>
      </c>
      <c r="BK158" s="168">
        <f t="shared" si="29"/>
        <v>0</v>
      </c>
      <c r="BL158" s="17" t="s">
        <v>133</v>
      </c>
      <c r="BM158" s="167" t="s">
        <v>3693</v>
      </c>
    </row>
    <row r="159" spans="2:65" s="1" customFormat="1" ht="16.5" customHeight="1">
      <c r="B159" s="155"/>
      <c r="C159" s="208" t="s">
        <v>535</v>
      </c>
      <c r="D159" s="208" t="s">
        <v>680</v>
      </c>
      <c r="E159" s="209" t="s">
        <v>3694</v>
      </c>
      <c r="F159" s="210" t="s">
        <v>3695</v>
      </c>
      <c r="G159" s="211" t="s">
        <v>212</v>
      </c>
      <c r="H159" s="212">
        <v>25.3</v>
      </c>
      <c r="I159" s="213"/>
      <c r="J159" s="214">
        <f t="shared" si="20"/>
        <v>0</v>
      </c>
      <c r="K159" s="210" t="s">
        <v>213</v>
      </c>
      <c r="L159" s="215"/>
      <c r="M159" s="216" t="s">
        <v>1</v>
      </c>
      <c r="N159" s="217" t="s">
        <v>42</v>
      </c>
      <c r="O159" s="55"/>
      <c r="P159" s="165">
        <f t="shared" si="21"/>
        <v>0</v>
      </c>
      <c r="Q159" s="165">
        <v>0.13100000000000001</v>
      </c>
      <c r="R159" s="165">
        <f t="shared" si="22"/>
        <v>3.3143000000000002</v>
      </c>
      <c r="S159" s="165">
        <v>0</v>
      </c>
      <c r="T159" s="166">
        <f t="shared" si="23"/>
        <v>0</v>
      </c>
      <c r="AR159" s="167" t="s">
        <v>155</v>
      </c>
      <c r="AT159" s="167" t="s">
        <v>680</v>
      </c>
      <c r="AU159" s="167" t="s">
        <v>85</v>
      </c>
      <c r="AY159" s="17" t="s">
        <v>207</v>
      </c>
      <c r="BE159" s="168">
        <f t="shared" si="24"/>
        <v>0</v>
      </c>
      <c r="BF159" s="168">
        <f t="shared" si="25"/>
        <v>0</v>
      </c>
      <c r="BG159" s="168">
        <f t="shared" si="26"/>
        <v>0</v>
      </c>
      <c r="BH159" s="168">
        <f t="shared" si="27"/>
        <v>0</v>
      </c>
      <c r="BI159" s="168">
        <f t="shared" si="28"/>
        <v>0</v>
      </c>
      <c r="BJ159" s="17" t="s">
        <v>83</v>
      </c>
      <c r="BK159" s="168">
        <f t="shared" si="29"/>
        <v>0</v>
      </c>
      <c r="BL159" s="17" t="s">
        <v>133</v>
      </c>
      <c r="BM159" s="167" t="s">
        <v>3696</v>
      </c>
    </row>
    <row r="160" spans="2:65" s="1" customFormat="1" ht="24" customHeight="1">
      <c r="B160" s="155"/>
      <c r="C160" s="156" t="s">
        <v>541</v>
      </c>
      <c r="D160" s="156" t="s">
        <v>209</v>
      </c>
      <c r="E160" s="157" t="s">
        <v>3697</v>
      </c>
      <c r="F160" s="158" t="s">
        <v>3698</v>
      </c>
      <c r="G160" s="159" t="s">
        <v>212</v>
      </c>
      <c r="H160" s="160">
        <v>740</v>
      </c>
      <c r="I160" s="161"/>
      <c r="J160" s="162">
        <f t="shared" si="20"/>
        <v>0</v>
      </c>
      <c r="K160" s="158" t="s">
        <v>213</v>
      </c>
      <c r="L160" s="32"/>
      <c r="M160" s="163" t="s">
        <v>1</v>
      </c>
      <c r="N160" s="164" t="s">
        <v>42</v>
      </c>
      <c r="O160" s="55"/>
      <c r="P160" s="165">
        <f t="shared" si="21"/>
        <v>0</v>
      </c>
      <c r="Q160" s="165">
        <v>8.5650000000000004E-2</v>
      </c>
      <c r="R160" s="165">
        <f t="shared" si="22"/>
        <v>63.381</v>
      </c>
      <c r="S160" s="165">
        <v>0</v>
      </c>
      <c r="T160" s="166">
        <f t="shared" si="23"/>
        <v>0</v>
      </c>
      <c r="AR160" s="167" t="s">
        <v>133</v>
      </c>
      <c r="AT160" s="167" t="s">
        <v>209</v>
      </c>
      <c r="AU160" s="167" t="s">
        <v>85</v>
      </c>
      <c r="AY160" s="17" t="s">
        <v>207</v>
      </c>
      <c r="BE160" s="168">
        <f t="shared" si="24"/>
        <v>0</v>
      </c>
      <c r="BF160" s="168">
        <f t="shared" si="25"/>
        <v>0</v>
      </c>
      <c r="BG160" s="168">
        <f t="shared" si="26"/>
        <v>0</v>
      </c>
      <c r="BH160" s="168">
        <f t="shared" si="27"/>
        <v>0</v>
      </c>
      <c r="BI160" s="168">
        <f t="shared" si="28"/>
        <v>0</v>
      </c>
      <c r="BJ160" s="17" t="s">
        <v>83</v>
      </c>
      <c r="BK160" s="168">
        <f t="shared" si="29"/>
        <v>0</v>
      </c>
      <c r="BL160" s="17" t="s">
        <v>133</v>
      </c>
      <c r="BM160" s="167" t="s">
        <v>3699</v>
      </c>
    </row>
    <row r="161" spans="2:65" s="1" customFormat="1" ht="16.5" customHeight="1">
      <c r="B161" s="155"/>
      <c r="C161" s="208" t="s">
        <v>547</v>
      </c>
      <c r="D161" s="208" t="s">
        <v>680</v>
      </c>
      <c r="E161" s="209" t="s">
        <v>3700</v>
      </c>
      <c r="F161" s="210" t="s">
        <v>3701</v>
      </c>
      <c r="G161" s="211" t="s">
        <v>212</v>
      </c>
      <c r="H161" s="212">
        <v>414</v>
      </c>
      <c r="I161" s="213"/>
      <c r="J161" s="214">
        <f t="shared" si="20"/>
        <v>0</v>
      </c>
      <c r="K161" s="210" t="s">
        <v>213</v>
      </c>
      <c r="L161" s="215"/>
      <c r="M161" s="216" t="s">
        <v>1</v>
      </c>
      <c r="N161" s="217" t="s">
        <v>42</v>
      </c>
      <c r="O161" s="55"/>
      <c r="P161" s="165">
        <f t="shared" si="21"/>
        <v>0</v>
      </c>
      <c r="Q161" s="165">
        <v>0.17599999999999999</v>
      </c>
      <c r="R161" s="165">
        <f t="shared" si="22"/>
        <v>72.86399999999999</v>
      </c>
      <c r="S161" s="165">
        <v>0</v>
      </c>
      <c r="T161" s="166">
        <f t="shared" si="23"/>
        <v>0</v>
      </c>
      <c r="AR161" s="167" t="s">
        <v>155</v>
      </c>
      <c r="AT161" s="167" t="s">
        <v>680</v>
      </c>
      <c r="AU161" s="167" t="s">
        <v>85</v>
      </c>
      <c r="AY161" s="17" t="s">
        <v>207</v>
      </c>
      <c r="BE161" s="168">
        <f t="shared" si="24"/>
        <v>0</v>
      </c>
      <c r="BF161" s="168">
        <f t="shared" si="25"/>
        <v>0</v>
      </c>
      <c r="BG161" s="168">
        <f t="shared" si="26"/>
        <v>0</v>
      </c>
      <c r="BH161" s="168">
        <f t="shared" si="27"/>
        <v>0</v>
      </c>
      <c r="BI161" s="168">
        <f t="shared" si="28"/>
        <v>0</v>
      </c>
      <c r="BJ161" s="17" t="s">
        <v>83</v>
      </c>
      <c r="BK161" s="168">
        <f t="shared" si="29"/>
        <v>0</v>
      </c>
      <c r="BL161" s="17" t="s">
        <v>133</v>
      </c>
      <c r="BM161" s="167" t="s">
        <v>3702</v>
      </c>
    </row>
    <row r="162" spans="2:65" s="1" customFormat="1" ht="16.5" customHeight="1">
      <c r="B162" s="155"/>
      <c r="C162" s="208" t="s">
        <v>552</v>
      </c>
      <c r="D162" s="208" t="s">
        <v>680</v>
      </c>
      <c r="E162" s="209" t="s">
        <v>3703</v>
      </c>
      <c r="F162" s="210" t="s">
        <v>3704</v>
      </c>
      <c r="G162" s="211" t="s">
        <v>212</v>
      </c>
      <c r="H162" s="212">
        <v>334</v>
      </c>
      <c r="I162" s="213"/>
      <c r="J162" s="214">
        <f t="shared" si="20"/>
        <v>0</v>
      </c>
      <c r="K162" s="210" t="s">
        <v>213</v>
      </c>
      <c r="L162" s="215"/>
      <c r="M162" s="216" t="s">
        <v>1</v>
      </c>
      <c r="N162" s="217" t="s">
        <v>42</v>
      </c>
      <c r="O162" s="55"/>
      <c r="P162" s="165">
        <f t="shared" si="21"/>
        <v>0</v>
      </c>
      <c r="Q162" s="165">
        <v>0.17599999999999999</v>
      </c>
      <c r="R162" s="165">
        <f t="shared" si="22"/>
        <v>58.783999999999999</v>
      </c>
      <c r="S162" s="165">
        <v>0</v>
      </c>
      <c r="T162" s="166">
        <f t="shared" si="23"/>
        <v>0</v>
      </c>
      <c r="AR162" s="167" t="s">
        <v>155</v>
      </c>
      <c r="AT162" s="167" t="s">
        <v>680</v>
      </c>
      <c r="AU162" s="167" t="s">
        <v>85</v>
      </c>
      <c r="AY162" s="17" t="s">
        <v>207</v>
      </c>
      <c r="BE162" s="168">
        <f t="shared" si="24"/>
        <v>0</v>
      </c>
      <c r="BF162" s="168">
        <f t="shared" si="25"/>
        <v>0</v>
      </c>
      <c r="BG162" s="168">
        <f t="shared" si="26"/>
        <v>0</v>
      </c>
      <c r="BH162" s="168">
        <f t="shared" si="27"/>
        <v>0</v>
      </c>
      <c r="BI162" s="168">
        <f t="shared" si="28"/>
        <v>0</v>
      </c>
      <c r="BJ162" s="17" t="s">
        <v>83</v>
      </c>
      <c r="BK162" s="168">
        <f t="shared" si="29"/>
        <v>0</v>
      </c>
      <c r="BL162" s="17" t="s">
        <v>133</v>
      </c>
      <c r="BM162" s="167" t="s">
        <v>3705</v>
      </c>
    </row>
    <row r="163" spans="2:65" s="11" customFormat="1" ht="22.9" customHeight="1">
      <c r="B163" s="142"/>
      <c r="D163" s="143" t="s">
        <v>76</v>
      </c>
      <c r="E163" s="153" t="s">
        <v>155</v>
      </c>
      <c r="F163" s="153" t="s">
        <v>3706</v>
      </c>
      <c r="I163" s="145"/>
      <c r="J163" s="154">
        <f>BK163</f>
        <v>0</v>
      </c>
      <c r="L163" s="142"/>
      <c r="M163" s="147"/>
      <c r="N163" s="148"/>
      <c r="O163" s="148"/>
      <c r="P163" s="149">
        <f>SUM(P164:P171)</f>
        <v>0</v>
      </c>
      <c r="Q163" s="148"/>
      <c r="R163" s="149">
        <f>SUM(R164:R171)</f>
        <v>1.2935699999999999</v>
      </c>
      <c r="S163" s="148"/>
      <c r="T163" s="150">
        <f>SUM(T164:T171)</f>
        <v>0</v>
      </c>
      <c r="AR163" s="143" t="s">
        <v>83</v>
      </c>
      <c r="AT163" s="151" t="s">
        <v>76</v>
      </c>
      <c r="AU163" s="151" t="s">
        <v>83</v>
      </c>
      <c r="AY163" s="143" t="s">
        <v>207</v>
      </c>
      <c r="BK163" s="152">
        <f>SUM(BK164:BK171)</f>
        <v>0</v>
      </c>
    </row>
    <row r="164" spans="2:65" s="1" customFormat="1" ht="16.5" customHeight="1">
      <c r="B164" s="155"/>
      <c r="C164" s="156" t="s">
        <v>275</v>
      </c>
      <c r="D164" s="156" t="s">
        <v>209</v>
      </c>
      <c r="E164" s="157" t="s">
        <v>3707</v>
      </c>
      <c r="F164" s="158" t="s">
        <v>3708</v>
      </c>
      <c r="G164" s="159" t="s">
        <v>224</v>
      </c>
      <c r="H164" s="160">
        <v>25</v>
      </c>
      <c r="I164" s="161"/>
      <c r="J164" s="162">
        <f t="shared" ref="J164:J171" si="30">ROUND(I164*H164,2)</f>
        <v>0</v>
      </c>
      <c r="K164" s="158" t="s">
        <v>1</v>
      </c>
      <c r="L164" s="32"/>
      <c r="M164" s="163" t="s">
        <v>1</v>
      </c>
      <c r="N164" s="164" t="s">
        <v>42</v>
      </c>
      <c r="O164" s="55"/>
      <c r="P164" s="165">
        <f t="shared" ref="P164:P171" si="31">O164*H164</f>
        <v>0</v>
      </c>
      <c r="Q164" s="165">
        <v>0</v>
      </c>
      <c r="R164" s="165">
        <f t="shared" ref="R164:R171" si="32">Q164*H164</f>
        <v>0</v>
      </c>
      <c r="S164" s="165">
        <v>0</v>
      </c>
      <c r="T164" s="166">
        <f t="shared" ref="T164:T171" si="33">S164*H164</f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 t="shared" ref="BE164:BE171" si="34">IF(N164="základní",J164,0)</f>
        <v>0</v>
      </c>
      <c r="BF164" s="168">
        <f t="shared" ref="BF164:BF171" si="35">IF(N164="snížená",J164,0)</f>
        <v>0</v>
      </c>
      <c r="BG164" s="168">
        <f t="shared" ref="BG164:BG171" si="36">IF(N164="zákl. přenesená",J164,0)</f>
        <v>0</v>
      </c>
      <c r="BH164" s="168">
        <f t="shared" ref="BH164:BH171" si="37">IF(N164="sníž. přenesená",J164,0)</f>
        <v>0</v>
      </c>
      <c r="BI164" s="168">
        <f t="shared" ref="BI164:BI171" si="38">IF(N164="nulová",J164,0)</f>
        <v>0</v>
      </c>
      <c r="BJ164" s="17" t="s">
        <v>83</v>
      </c>
      <c r="BK164" s="168">
        <f t="shared" ref="BK164:BK171" si="39">ROUND(I164*H164,2)</f>
        <v>0</v>
      </c>
      <c r="BL164" s="17" t="s">
        <v>133</v>
      </c>
      <c r="BM164" s="167" t="s">
        <v>3709</v>
      </c>
    </row>
    <row r="165" spans="2:65" s="1" customFormat="1" ht="24" customHeight="1">
      <c r="B165" s="155"/>
      <c r="C165" s="156" t="s">
        <v>562</v>
      </c>
      <c r="D165" s="156" t="s">
        <v>209</v>
      </c>
      <c r="E165" s="157" t="s">
        <v>3710</v>
      </c>
      <c r="F165" s="158" t="s">
        <v>3711</v>
      </c>
      <c r="G165" s="159" t="s">
        <v>220</v>
      </c>
      <c r="H165" s="160">
        <v>2</v>
      </c>
      <c r="I165" s="161"/>
      <c r="J165" s="162">
        <f t="shared" si="30"/>
        <v>0</v>
      </c>
      <c r="K165" s="158" t="s">
        <v>213</v>
      </c>
      <c r="L165" s="32"/>
      <c r="M165" s="163" t="s">
        <v>1</v>
      </c>
      <c r="N165" s="164" t="s">
        <v>42</v>
      </c>
      <c r="O165" s="55"/>
      <c r="P165" s="165">
        <f t="shared" si="31"/>
        <v>0</v>
      </c>
      <c r="Q165" s="165">
        <v>0.11045000000000001</v>
      </c>
      <c r="R165" s="165">
        <f t="shared" si="32"/>
        <v>0.22090000000000001</v>
      </c>
      <c r="S165" s="165">
        <v>0</v>
      </c>
      <c r="T165" s="166">
        <f t="shared" si="33"/>
        <v>0</v>
      </c>
      <c r="AR165" s="167" t="s">
        <v>133</v>
      </c>
      <c r="AT165" s="167" t="s">
        <v>209</v>
      </c>
      <c r="AU165" s="167" t="s">
        <v>85</v>
      </c>
      <c r="AY165" s="17" t="s">
        <v>207</v>
      </c>
      <c r="BE165" s="168">
        <f t="shared" si="34"/>
        <v>0</v>
      </c>
      <c r="BF165" s="168">
        <f t="shared" si="35"/>
        <v>0</v>
      </c>
      <c r="BG165" s="168">
        <f t="shared" si="36"/>
        <v>0</v>
      </c>
      <c r="BH165" s="168">
        <f t="shared" si="37"/>
        <v>0</v>
      </c>
      <c r="BI165" s="168">
        <f t="shared" si="38"/>
        <v>0</v>
      </c>
      <c r="BJ165" s="17" t="s">
        <v>83</v>
      </c>
      <c r="BK165" s="168">
        <f t="shared" si="39"/>
        <v>0</v>
      </c>
      <c r="BL165" s="17" t="s">
        <v>133</v>
      </c>
      <c r="BM165" s="167" t="s">
        <v>3712</v>
      </c>
    </row>
    <row r="166" spans="2:65" s="1" customFormat="1" ht="24" customHeight="1">
      <c r="B166" s="155"/>
      <c r="C166" s="156" t="s">
        <v>569</v>
      </c>
      <c r="D166" s="156" t="s">
        <v>209</v>
      </c>
      <c r="E166" s="157" t="s">
        <v>3713</v>
      </c>
      <c r="F166" s="158" t="s">
        <v>3714</v>
      </c>
      <c r="G166" s="159" t="s">
        <v>220</v>
      </c>
      <c r="H166" s="160">
        <v>2</v>
      </c>
      <c r="I166" s="161"/>
      <c r="J166" s="162">
        <f t="shared" si="30"/>
        <v>0</v>
      </c>
      <c r="K166" s="158" t="s">
        <v>213</v>
      </c>
      <c r="L166" s="32"/>
      <c r="M166" s="163" t="s">
        <v>1</v>
      </c>
      <c r="N166" s="164" t="s">
        <v>42</v>
      </c>
      <c r="O166" s="55"/>
      <c r="P166" s="165">
        <f t="shared" si="31"/>
        <v>0</v>
      </c>
      <c r="Q166" s="165">
        <v>2.4240000000000001E-2</v>
      </c>
      <c r="R166" s="165">
        <f t="shared" si="32"/>
        <v>4.8480000000000002E-2</v>
      </c>
      <c r="S166" s="165">
        <v>0</v>
      </c>
      <c r="T166" s="166">
        <f t="shared" si="33"/>
        <v>0</v>
      </c>
      <c r="AR166" s="167" t="s">
        <v>133</v>
      </c>
      <c r="AT166" s="167" t="s">
        <v>209</v>
      </c>
      <c r="AU166" s="167" t="s">
        <v>85</v>
      </c>
      <c r="AY166" s="17" t="s">
        <v>207</v>
      </c>
      <c r="BE166" s="168">
        <f t="shared" si="34"/>
        <v>0</v>
      </c>
      <c r="BF166" s="168">
        <f t="shared" si="35"/>
        <v>0</v>
      </c>
      <c r="BG166" s="168">
        <f t="shared" si="36"/>
        <v>0</v>
      </c>
      <c r="BH166" s="168">
        <f t="shared" si="37"/>
        <v>0</v>
      </c>
      <c r="BI166" s="168">
        <f t="shared" si="38"/>
        <v>0</v>
      </c>
      <c r="BJ166" s="17" t="s">
        <v>83</v>
      </c>
      <c r="BK166" s="168">
        <f t="shared" si="39"/>
        <v>0</v>
      </c>
      <c r="BL166" s="17" t="s">
        <v>133</v>
      </c>
      <c r="BM166" s="167" t="s">
        <v>3715</v>
      </c>
    </row>
    <row r="167" spans="2:65" s="1" customFormat="1" ht="24" customHeight="1">
      <c r="B167" s="155"/>
      <c r="C167" s="156" t="s">
        <v>576</v>
      </c>
      <c r="D167" s="156" t="s">
        <v>209</v>
      </c>
      <c r="E167" s="157" t="s">
        <v>3716</v>
      </c>
      <c r="F167" s="158" t="s">
        <v>3717</v>
      </c>
      <c r="G167" s="159" t="s">
        <v>220</v>
      </c>
      <c r="H167" s="160">
        <v>2</v>
      </c>
      <c r="I167" s="161"/>
      <c r="J167" s="162">
        <f t="shared" si="30"/>
        <v>0</v>
      </c>
      <c r="K167" s="158" t="s">
        <v>213</v>
      </c>
      <c r="L167" s="32"/>
      <c r="M167" s="163" t="s">
        <v>1</v>
      </c>
      <c r="N167" s="164" t="s">
        <v>42</v>
      </c>
      <c r="O167" s="55"/>
      <c r="P167" s="165">
        <f t="shared" si="31"/>
        <v>0</v>
      </c>
      <c r="Q167" s="165">
        <v>0</v>
      </c>
      <c r="R167" s="165">
        <f t="shared" si="32"/>
        <v>0</v>
      </c>
      <c r="S167" s="165">
        <v>0</v>
      </c>
      <c r="T167" s="166">
        <f t="shared" si="33"/>
        <v>0</v>
      </c>
      <c r="AR167" s="167" t="s">
        <v>133</v>
      </c>
      <c r="AT167" s="167" t="s">
        <v>209</v>
      </c>
      <c r="AU167" s="167" t="s">
        <v>85</v>
      </c>
      <c r="AY167" s="17" t="s">
        <v>207</v>
      </c>
      <c r="BE167" s="168">
        <f t="shared" si="34"/>
        <v>0</v>
      </c>
      <c r="BF167" s="168">
        <f t="shared" si="35"/>
        <v>0</v>
      </c>
      <c r="BG167" s="168">
        <f t="shared" si="36"/>
        <v>0</v>
      </c>
      <c r="BH167" s="168">
        <f t="shared" si="37"/>
        <v>0</v>
      </c>
      <c r="BI167" s="168">
        <f t="shared" si="38"/>
        <v>0</v>
      </c>
      <c r="BJ167" s="17" t="s">
        <v>83</v>
      </c>
      <c r="BK167" s="168">
        <f t="shared" si="39"/>
        <v>0</v>
      </c>
      <c r="BL167" s="17" t="s">
        <v>133</v>
      </c>
      <c r="BM167" s="167" t="s">
        <v>3718</v>
      </c>
    </row>
    <row r="168" spans="2:65" s="1" customFormat="1" ht="24" customHeight="1">
      <c r="B168" s="155"/>
      <c r="C168" s="156" t="s">
        <v>582</v>
      </c>
      <c r="D168" s="156" t="s">
        <v>209</v>
      </c>
      <c r="E168" s="157" t="s">
        <v>3719</v>
      </c>
      <c r="F168" s="158" t="s">
        <v>3720</v>
      </c>
      <c r="G168" s="159" t="s">
        <v>220</v>
      </c>
      <c r="H168" s="160">
        <v>2</v>
      </c>
      <c r="I168" s="161"/>
      <c r="J168" s="162">
        <f t="shared" si="30"/>
        <v>0</v>
      </c>
      <c r="K168" s="158" t="s">
        <v>392</v>
      </c>
      <c r="L168" s="32"/>
      <c r="M168" s="163" t="s">
        <v>1</v>
      </c>
      <c r="N168" s="164" t="s">
        <v>42</v>
      </c>
      <c r="O168" s="55"/>
      <c r="P168" s="165">
        <f t="shared" si="31"/>
        <v>0</v>
      </c>
      <c r="Q168" s="165">
        <v>0.11413</v>
      </c>
      <c r="R168" s="165">
        <f t="shared" si="32"/>
        <v>0.22825999999999999</v>
      </c>
      <c r="S168" s="165">
        <v>0</v>
      </c>
      <c r="T168" s="166">
        <f t="shared" si="33"/>
        <v>0</v>
      </c>
      <c r="AR168" s="167" t="s">
        <v>133</v>
      </c>
      <c r="AT168" s="167" t="s">
        <v>209</v>
      </c>
      <c r="AU168" s="167" t="s">
        <v>85</v>
      </c>
      <c r="AY168" s="17" t="s">
        <v>207</v>
      </c>
      <c r="BE168" s="168">
        <f t="shared" si="34"/>
        <v>0</v>
      </c>
      <c r="BF168" s="168">
        <f t="shared" si="35"/>
        <v>0</v>
      </c>
      <c r="BG168" s="168">
        <f t="shared" si="36"/>
        <v>0</v>
      </c>
      <c r="BH168" s="168">
        <f t="shared" si="37"/>
        <v>0</v>
      </c>
      <c r="BI168" s="168">
        <f t="shared" si="38"/>
        <v>0</v>
      </c>
      <c r="BJ168" s="17" t="s">
        <v>83</v>
      </c>
      <c r="BK168" s="168">
        <f t="shared" si="39"/>
        <v>0</v>
      </c>
      <c r="BL168" s="17" t="s">
        <v>133</v>
      </c>
      <c r="BM168" s="167" t="s">
        <v>3721</v>
      </c>
    </row>
    <row r="169" spans="2:65" s="1" customFormat="1" ht="24" customHeight="1">
      <c r="B169" s="155"/>
      <c r="C169" s="156" t="s">
        <v>586</v>
      </c>
      <c r="D169" s="156" t="s">
        <v>209</v>
      </c>
      <c r="E169" s="157" t="s">
        <v>3722</v>
      </c>
      <c r="F169" s="158" t="s">
        <v>3723</v>
      </c>
      <c r="G169" s="159" t="s">
        <v>220</v>
      </c>
      <c r="H169" s="160">
        <v>1</v>
      </c>
      <c r="I169" s="161"/>
      <c r="J169" s="162">
        <f t="shared" si="30"/>
        <v>0</v>
      </c>
      <c r="K169" s="158" t="s">
        <v>392</v>
      </c>
      <c r="L169" s="32"/>
      <c r="M169" s="163" t="s">
        <v>1</v>
      </c>
      <c r="N169" s="164" t="s">
        <v>42</v>
      </c>
      <c r="O169" s="55"/>
      <c r="P169" s="165">
        <f t="shared" si="31"/>
        <v>0</v>
      </c>
      <c r="Q169" s="165">
        <v>0.11413</v>
      </c>
      <c r="R169" s="165">
        <f t="shared" si="32"/>
        <v>0.11413</v>
      </c>
      <c r="S169" s="165">
        <v>0</v>
      </c>
      <c r="T169" s="166">
        <f t="shared" si="33"/>
        <v>0</v>
      </c>
      <c r="AR169" s="167" t="s">
        <v>133</v>
      </c>
      <c r="AT169" s="167" t="s">
        <v>209</v>
      </c>
      <c r="AU169" s="167" t="s">
        <v>85</v>
      </c>
      <c r="AY169" s="17" t="s">
        <v>207</v>
      </c>
      <c r="BE169" s="168">
        <f t="shared" si="34"/>
        <v>0</v>
      </c>
      <c r="BF169" s="168">
        <f t="shared" si="35"/>
        <v>0</v>
      </c>
      <c r="BG169" s="168">
        <f t="shared" si="36"/>
        <v>0</v>
      </c>
      <c r="BH169" s="168">
        <f t="shared" si="37"/>
        <v>0</v>
      </c>
      <c r="BI169" s="168">
        <f t="shared" si="38"/>
        <v>0</v>
      </c>
      <c r="BJ169" s="17" t="s">
        <v>83</v>
      </c>
      <c r="BK169" s="168">
        <f t="shared" si="39"/>
        <v>0</v>
      </c>
      <c r="BL169" s="17" t="s">
        <v>133</v>
      </c>
      <c r="BM169" s="167" t="s">
        <v>3724</v>
      </c>
    </row>
    <row r="170" spans="2:65" s="1" customFormat="1" ht="16.5" customHeight="1">
      <c r="B170" s="155"/>
      <c r="C170" s="156" t="s">
        <v>591</v>
      </c>
      <c r="D170" s="156" t="s">
        <v>209</v>
      </c>
      <c r="E170" s="157" t="s">
        <v>3725</v>
      </c>
      <c r="F170" s="158" t="s">
        <v>3726</v>
      </c>
      <c r="G170" s="159" t="s">
        <v>3727</v>
      </c>
      <c r="H170" s="160">
        <v>1</v>
      </c>
      <c r="I170" s="161"/>
      <c r="J170" s="162">
        <f t="shared" si="30"/>
        <v>0</v>
      </c>
      <c r="K170" s="158" t="s">
        <v>392</v>
      </c>
      <c r="L170" s="32"/>
      <c r="M170" s="163" t="s">
        <v>1</v>
      </c>
      <c r="N170" s="164" t="s">
        <v>42</v>
      </c>
      <c r="O170" s="55"/>
      <c r="P170" s="165">
        <f t="shared" si="31"/>
        <v>0</v>
      </c>
      <c r="Q170" s="165">
        <v>0</v>
      </c>
      <c r="R170" s="165">
        <f t="shared" si="32"/>
        <v>0</v>
      </c>
      <c r="S170" s="165">
        <v>0</v>
      </c>
      <c r="T170" s="166">
        <f t="shared" si="33"/>
        <v>0</v>
      </c>
      <c r="AR170" s="167" t="s">
        <v>133</v>
      </c>
      <c r="AT170" s="167" t="s">
        <v>209</v>
      </c>
      <c r="AU170" s="167" t="s">
        <v>85</v>
      </c>
      <c r="AY170" s="17" t="s">
        <v>207</v>
      </c>
      <c r="BE170" s="168">
        <f t="shared" si="34"/>
        <v>0</v>
      </c>
      <c r="BF170" s="168">
        <f t="shared" si="35"/>
        <v>0</v>
      </c>
      <c r="BG170" s="168">
        <f t="shared" si="36"/>
        <v>0</v>
      </c>
      <c r="BH170" s="168">
        <f t="shared" si="37"/>
        <v>0</v>
      </c>
      <c r="BI170" s="168">
        <f t="shared" si="38"/>
        <v>0</v>
      </c>
      <c r="BJ170" s="17" t="s">
        <v>83</v>
      </c>
      <c r="BK170" s="168">
        <f t="shared" si="39"/>
        <v>0</v>
      </c>
      <c r="BL170" s="17" t="s">
        <v>133</v>
      </c>
      <c r="BM170" s="167" t="s">
        <v>3728</v>
      </c>
    </row>
    <row r="171" spans="2:65" s="1" customFormat="1" ht="24" customHeight="1">
      <c r="B171" s="155"/>
      <c r="C171" s="156" t="s">
        <v>597</v>
      </c>
      <c r="D171" s="156" t="s">
        <v>209</v>
      </c>
      <c r="E171" s="157" t="s">
        <v>3729</v>
      </c>
      <c r="F171" s="158" t="s">
        <v>3730</v>
      </c>
      <c r="G171" s="159" t="s">
        <v>220</v>
      </c>
      <c r="H171" s="160">
        <v>2</v>
      </c>
      <c r="I171" s="161"/>
      <c r="J171" s="162">
        <f t="shared" si="30"/>
        <v>0</v>
      </c>
      <c r="K171" s="158" t="s">
        <v>392</v>
      </c>
      <c r="L171" s="32"/>
      <c r="M171" s="163" t="s">
        <v>1</v>
      </c>
      <c r="N171" s="164" t="s">
        <v>42</v>
      </c>
      <c r="O171" s="55"/>
      <c r="P171" s="165">
        <f t="shared" si="31"/>
        <v>0</v>
      </c>
      <c r="Q171" s="165">
        <v>0.34089999999999998</v>
      </c>
      <c r="R171" s="165">
        <f t="shared" si="32"/>
        <v>0.68179999999999996</v>
      </c>
      <c r="S171" s="165">
        <v>0</v>
      </c>
      <c r="T171" s="166">
        <f t="shared" si="33"/>
        <v>0</v>
      </c>
      <c r="AR171" s="167" t="s">
        <v>133</v>
      </c>
      <c r="AT171" s="167" t="s">
        <v>209</v>
      </c>
      <c r="AU171" s="167" t="s">
        <v>85</v>
      </c>
      <c r="AY171" s="17" t="s">
        <v>207</v>
      </c>
      <c r="BE171" s="168">
        <f t="shared" si="34"/>
        <v>0</v>
      </c>
      <c r="BF171" s="168">
        <f t="shared" si="35"/>
        <v>0</v>
      </c>
      <c r="BG171" s="168">
        <f t="shared" si="36"/>
        <v>0</v>
      </c>
      <c r="BH171" s="168">
        <f t="shared" si="37"/>
        <v>0</v>
      </c>
      <c r="BI171" s="168">
        <f t="shared" si="38"/>
        <v>0</v>
      </c>
      <c r="BJ171" s="17" t="s">
        <v>83</v>
      </c>
      <c r="BK171" s="168">
        <f t="shared" si="39"/>
        <v>0</v>
      </c>
      <c r="BL171" s="17" t="s">
        <v>133</v>
      </c>
      <c r="BM171" s="167" t="s">
        <v>3731</v>
      </c>
    </row>
    <row r="172" spans="2:65" s="11" customFormat="1" ht="22.9" customHeight="1">
      <c r="B172" s="142"/>
      <c r="D172" s="143" t="s">
        <v>76</v>
      </c>
      <c r="E172" s="153" t="s">
        <v>162</v>
      </c>
      <c r="F172" s="153" t="s">
        <v>3732</v>
      </c>
      <c r="I172" s="145"/>
      <c r="J172" s="154">
        <f>BK172</f>
        <v>0</v>
      </c>
      <c r="L172" s="142"/>
      <c r="M172" s="147"/>
      <c r="N172" s="148"/>
      <c r="O172" s="148"/>
      <c r="P172" s="149">
        <f>SUM(P173:P186)</f>
        <v>0</v>
      </c>
      <c r="Q172" s="148"/>
      <c r="R172" s="149">
        <f>SUM(R173:R186)</f>
        <v>90.697962000000004</v>
      </c>
      <c r="S172" s="148"/>
      <c r="T172" s="150">
        <f>SUM(T173:T186)</f>
        <v>0</v>
      </c>
      <c r="AR172" s="143" t="s">
        <v>83</v>
      </c>
      <c r="AT172" s="151" t="s">
        <v>76</v>
      </c>
      <c r="AU172" s="151" t="s">
        <v>83</v>
      </c>
      <c r="AY172" s="143" t="s">
        <v>207</v>
      </c>
      <c r="BK172" s="152">
        <f>SUM(BK173:BK186)</f>
        <v>0</v>
      </c>
    </row>
    <row r="173" spans="2:65" s="1" customFormat="1" ht="24" customHeight="1">
      <c r="B173" s="155"/>
      <c r="C173" s="156" t="s">
        <v>603</v>
      </c>
      <c r="D173" s="156" t="s">
        <v>209</v>
      </c>
      <c r="E173" s="157" t="s">
        <v>3733</v>
      </c>
      <c r="F173" s="158" t="s">
        <v>3734</v>
      </c>
      <c r="G173" s="159" t="s">
        <v>220</v>
      </c>
      <c r="H173" s="160">
        <v>7</v>
      </c>
      <c r="I173" s="161"/>
      <c r="J173" s="162">
        <f t="shared" ref="J173:J186" si="40">ROUND(I173*H173,2)</f>
        <v>0</v>
      </c>
      <c r="K173" s="158" t="s">
        <v>213</v>
      </c>
      <c r="L173" s="32"/>
      <c r="M173" s="163" t="s">
        <v>1</v>
      </c>
      <c r="N173" s="164" t="s">
        <v>42</v>
      </c>
      <c r="O173" s="55"/>
      <c r="P173" s="165">
        <f t="shared" ref="P173:P186" si="41">O173*H173</f>
        <v>0</v>
      </c>
      <c r="Q173" s="165">
        <v>6.9999999999999999E-4</v>
      </c>
      <c r="R173" s="165">
        <f t="shared" ref="R173:R186" si="42">Q173*H173</f>
        <v>4.8999999999999998E-3</v>
      </c>
      <c r="S173" s="165">
        <v>0</v>
      </c>
      <c r="T173" s="166">
        <f t="shared" ref="T173:T186" si="43">S173*H173</f>
        <v>0</v>
      </c>
      <c r="AR173" s="167" t="s">
        <v>133</v>
      </c>
      <c r="AT173" s="167" t="s">
        <v>209</v>
      </c>
      <c r="AU173" s="167" t="s">
        <v>85</v>
      </c>
      <c r="AY173" s="17" t="s">
        <v>207</v>
      </c>
      <c r="BE173" s="168">
        <f t="shared" ref="BE173:BE186" si="44">IF(N173="základní",J173,0)</f>
        <v>0</v>
      </c>
      <c r="BF173" s="168">
        <f t="shared" ref="BF173:BF186" si="45">IF(N173="snížená",J173,0)</f>
        <v>0</v>
      </c>
      <c r="BG173" s="168">
        <f t="shared" ref="BG173:BG186" si="46">IF(N173="zákl. přenesená",J173,0)</f>
        <v>0</v>
      </c>
      <c r="BH173" s="168">
        <f t="shared" ref="BH173:BH186" si="47">IF(N173="sníž. přenesená",J173,0)</f>
        <v>0</v>
      </c>
      <c r="BI173" s="168">
        <f t="shared" ref="BI173:BI186" si="48">IF(N173="nulová",J173,0)</f>
        <v>0</v>
      </c>
      <c r="BJ173" s="17" t="s">
        <v>83</v>
      </c>
      <c r="BK173" s="168">
        <f t="shared" ref="BK173:BK186" si="49">ROUND(I173*H173,2)</f>
        <v>0</v>
      </c>
      <c r="BL173" s="17" t="s">
        <v>133</v>
      </c>
      <c r="BM173" s="167" t="s">
        <v>3735</v>
      </c>
    </row>
    <row r="174" spans="2:65" s="1" customFormat="1" ht="24" customHeight="1">
      <c r="B174" s="155"/>
      <c r="C174" s="208" t="s">
        <v>611</v>
      </c>
      <c r="D174" s="208" t="s">
        <v>680</v>
      </c>
      <c r="E174" s="209" t="s">
        <v>3736</v>
      </c>
      <c r="F174" s="210" t="s">
        <v>3737</v>
      </c>
      <c r="G174" s="211" t="s">
        <v>220</v>
      </c>
      <c r="H174" s="212">
        <v>7</v>
      </c>
      <c r="I174" s="213"/>
      <c r="J174" s="214">
        <f t="shared" si="40"/>
        <v>0</v>
      </c>
      <c r="K174" s="210" t="s">
        <v>392</v>
      </c>
      <c r="L174" s="215"/>
      <c r="M174" s="216" t="s">
        <v>1</v>
      </c>
      <c r="N174" s="217" t="s">
        <v>42</v>
      </c>
      <c r="O174" s="55"/>
      <c r="P174" s="165">
        <f t="shared" si="41"/>
        <v>0</v>
      </c>
      <c r="Q174" s="165">
        <v>1.1999999999999999E-3</v>
      </c>
      <c r="R174" s="165">
        <f t="shared" si="42"/>
        <v>8.3999999999999995E-3</v>
      </c>
      <c r="S174" s="165">
        <v>0</v>
      </c>
      <c r="T174" s="166">
        <f t="shared" si="43"/>
        <v>0</v>
      </c>
      <c r="AR174" s="167" t="s">
        <v>155</v>
      </c>
      <c r="AT174" s="167" t="s">
        <v>680</v>
      </c>
      <c r="AU174" s="167" t="s">
        <v>85</v>
      </c>
      <c r="AY174" s="17" t="s">
        <v>207</v>
      </c>
      <c r="BE174" s="168">
        <f t="shared" si="44"/>
        <v>0</v>
      </c>
      <c r="BF174" s="168">
        <f t="shared" si="45"/>
        <v>0</v>
      </c>
      <c r="BG174" s="168">
        <f t="shared" si="46"/>
        <v>0</v>
      </c>
      <c r="BH174" s="168">
        <f t="shared" si="47"/>
        <v>0</v>
      </c>
      <c r="BI174" s="168">
        <f t="shared" si="48"/>
        <v>0</v>
      </c>
      <c r="BJ174" s="17" t="s">
        <v>83</v>
      </c>
      <c r="BK174" s="168">
        <f t="shared" si="49"/>
        <v>0</v>
      </c>
      <c r="BL174" s="17" t="s">
        <v>133</v>
      </c>
      <c r="BM174" s="167" t="s">
        <v>3738</v>
      </c>
    </row>
    <row r="175" spans="2:65" s="1" customFormat="1" ht="16.5" customHeight="1">
      <c r="B175" s="155"/>
      <c r="C175" s="208" t="s">
        <v>627</v>
      </c>
      <c r="D175" s="208" t="s">
        <v>680</v>
      </c>
      <c r="E175" s="209" t="s">
        <v>3739</v>
      </c>
      <c r="F175" s="210" t="s">
        <v>3740</v>
      </c>
      <c r="G175" s="211" t="s">
        <v>220</v>
      </c>
      <c r="H175" s="212">
        <v>7</v>
      </c>
      <c r="I175" s="213"/>
      <c r="J175" s="214">
        <f t="shared" si="40"/>
        <v>0</v>
      </c>
      <c r="K175" s="210" t="s">
        <v>392</v>
      </c>
      <c r="L175" s="215"/>
      <c r="M175" s="216" t="s">
        <v>1</v>
      </c>
      <c r="N175" s="217" t="s">
        <v>42</v>
      </c>
      <c r="O175" s="55"/>
      <c r="P175" s="165">
        <f t="shared" si="41"/>
        <v>0</v>
      </c>
      <c r="Q175" s="165">
        <v>6.4999999999999997E-3</v>
      </c>
      <c r="R175" s="165">
        <f t="shared" si="42"/>
        <v>4.5499999999999999E-2</v>
      </c>
      <c r="S175" s="165">
        <v>0</v>
      </c>
      <c r="T175" s="166">
        <f t="shared" si="43"/>
        <v>0</v>
      </c>
      <c r="AR175" s="167" t="s">
        <v>155</v>
      </c>
      <c r="AT175" s="167" t="s">
        <v>680</v>
      </c>
      <c r="AU175" s="167" t="s">
        <v>85</v>
      </c>
      <c r="AY175" s="17" t="s">
        <v>207</v>
      </c>
      <c r="BE175" s="168">
        <f t="shared" si="44"/>
        <v>0</v>
      </c>
      <c r="BF175" s="168">
        <f t="shared" si="45"/>
        <v>0</v>
      </c>
      <c r="BG175" s="168">
        <f t="shared" si="46"/>
        <v>0</v>
      </c>
      <c r="BH175" s="168">
        <f t="shared" si="47"/>
        <v>0</v>
      </c>
      <c r="BI175" s="168">
        <f t="shared" si="48"/>
        <v>0</v>
      </c>
      <c r="BJ175" s="17" t="s">
        <v>83</v>
      </c>
      <c r="BK175" s="168">
        <f t="shared" si="49"/>
        <v>0</v>
      </c>
      <c r="BL175" s="17" t="s">
        <v>133</v>
      </c>
      <c r="BM175" s="167" t="s">
        <v>3741</v>
      </c>
    </row>
    <row r="176" spans="2:65" s="1" customFormat="1" ht="16.5" customHeight="1">
      <c r="B176" s="155"/>
      <c r="C176" s="208" t="s">
        <v>634</v>
      </c>
      <c r="D176" s="208" t="s">
        <v>680</v>
      </c>
      <c r="E176" s="209" t="s">
        <v>3742</v>
      </c>
      <c r="F176" s="210" t="s">
        <v>3743</v>
      </c>
      <c r="G176" s="211" t="s">
        <v>220</v>
      </c>
      <c r="H176" s="212">
        <v>7</v>
      </c>
      <c r="I176" s="213"/>
      <c r="J176" s="214">
        <f t="shared" si="40"/>
        <v>0</v>
      </c>
      <c r="K176" s="210" t="s">
        <v>392</v>
      </c>
      <c r="L176" s="215"/>
      <c r="M176" s="216" t="s">
        <v>1</v>
      </c>
      <c r="N176" s="217" t="s">
        <v>42</v>
      </c>
      <c r="O176" s="55"/>
      <c r="P176" s="165">
        <f t="shared" si="41"/>
        <v>0</v>
      </c>
      <c r="Q176" s="165">
        <v>3.3E-3</v>
      </c>
      <c r="R176" s="165">
        <f t="shared" si="42"/>
        <v>2.3099999999999999E-2</v>
      </c>
      <c r="S176" s="165">
        <v>0</v>
      </c>
      <c r="T176" s="166">
        <f t="shared" si="43"/>
        <v>0</v>
      </c>
      <c r="AR176" s="167" t="s">
        <v>155</v>
      </c>
      <c r="AT176" s="167" t="s">
        <v>680</v>
      </c>
      <c r="AU176" s="167" t="s">
        <v>85</v>
      </c>
      <c r="AY176" s="17" t="s">
        <v>207</v>
      </c>
      <c r="BE176" s="168">
        <f t="shared" si="44"/>
        <v>0</v>
      </c>
      <c r="BF176" s="168">
        <f t="shared" si="45"/>
        <v>0</v>
      </c>
      <c r="BG176" s="168">
        <f t="shared" si="46"/>
        <v>0</v>
      </c>
      <c r="BH176" s="168">
        <f t="shared" si="47"/>
        <v>0</v>
      </c>
      <c r="BI176" s="168">
        <f t="shared" si="48"/>
        <v>0</v>
      </c>
      <c r="BJ176" s="17" t="s">
        <v>83</v>
      </c>
      <c r="BK176" s="168">
        <f t="shared" si="49"/>
        <v>0</v>
      </c>
      <c r="BL176" s="17" t="s">
        <v>133</v>
      </c>
      <c r="BM176" s="167" t="s">
        <v>3744</v>
      </c>
    </row>
    <row r="177" spans="2:65" s="1" customFormat="1" ht="16.5" customHeight="1">
      <c r="B177" s="155"/>
      <c r="C177" s="208" t="s">
        <v>643</v>
      </c>
      <c r="D177" s="208" t="s">
        <v>680</v>
      </c>
      <c r="E177" s="209" t="s">
        <v>3745</v>
      </c>
      <c r="F177" s="210" t="s">
        <v>3746</v>
      </c>
      <c r="G177" s="211" t="s">
        <v>220</v>
      </c>
      <c r="H177" s="212">
        <v>7</v>
      </c>
      <c r="I177" s="213"/>
      <c r="J177" s="214">
        <f t="shared" si="40"/>
        <v>0</v>
      </c>
      <c r="K177" s="210" t="s">
        <v>392</v>
      </c>
      <c r="L177" s="215"/>
      <c r="M177" s="216" t="s">
        <v>1</v>
      </c>
      <c r="N177" s="217" t="s">
        <v>42</v>
      </c>
      <c r="O177" s="55"/>
      <c r="P177" s="165">
        <f t="shared" si="41"/>
        <v>0</v>
      </c>
      <c r="Q177" s="165">
        <v>1.4999999999999999E-4</v>
      </c>
      <c r="R177" s="165">
        <f t="shared" si="42"/>
        <v>1.0499999999999999E-3</v>
      </c>
      <c r="S177" s="165">
        <v>0</v>
      </c>
      <c r="T177" s="166">
        <f t="shared" si="43"/>
        <v>0</v>
      </c>
      <c r="AR177" s="167" t="s">
        <v>155</v>
      </c>
      <c r="AT177" s="167" t="s">
        <v>680</v>
      </c>
      <c r="AU177" s="167" t="s">
        <v>85</v>
      </c>
      <c r="AY177" s="17" t="s">
        <v>207</v>
      </c>
      <c r="BE177" s="168">
        <f t="shared" si="44"/>
        <v>0</v>
      </c>
      <c r="BF177" s="168">
        <f t="shared" si="45"/>
        <v>0</v>
      </c>
      <c r="BG177" s="168">
        <f t="shared" si="46"/>
        <v>0</v>
      </c>
      <c r="BH177" s="168">
        <f t="shared" si="47"/>
        <v>0</v>
      </c>
      <c r="BI177" s="168">
        <f t="shared" si="48"/>
        <v>0</v>
      </c>
      <c r="BJ177" s="17" t="s">
        <v>83</v>
      </c>
      <c r="BK177" s="168">
        <f t="shared" si="49"/>
        <v>0</v>
      </c>
      <c r="BL177" s="17" t="s">
        <v>133</v>
      </c>
      <c r="BM177" s="167" t="s">
        <v>3747</v>
      </c>
    </row>
    <row r="178" spans="2:65" s="1" customFormat="1" ht="16.5" customHeight="1">
      <c r="B178" s="155"/>
      <c r="C178" s="208" t="s">
        <v>649</v>
      </c>
      <c r="D178" s="208" t="s">
        <v>680</v>
      </c>
      <c r="E178" s="209" t="s">
        <v>3748</v>
      </c>
      <c r="F178" s="210" t="s">
        <v>3749</v>
      </c>
      <c r="G178" s="211" t="s">
        <v>220</v>
      </c>
      <c r="H178" s="212">
        <v>7</v>
      </c>
      <c r="I178" s="213"/>
      <c r="J178" s="214">
        <f t="shared" si="40"/>
        <v>0</v>
      </c>
      <c r="K178" s="210" t="s">
        <v>392</v>
      </c>
      <c r="L178" s="215"/>
      <c r="M178" s="216" t="s">
        <v>1</v>
      </c>
      <c r="N178" s="217" t="s">
        <v>42</v>
      </c>
      <c r="O178" s="55"/>
      <c r="P178" s="165">
        <f t="shared" si="41"/>
        <v>0</v>
      </c>
      <c r="Q178" s="165">
        <v>4.0000000000000002E-4</v>
      </c>
      <c r="R178" s="165">
        <f t="shared" si="42"/>
        <v>2.8E-3</v>
      </c>
      <c r="S178" s="165">
        <v>0</v>
      </c>
      <c r="T178" s="166">
        <f t="shared" si="43"/>
        <v>0</v>
      </c>
      <c r="AR178" s="167" t="s">
        <v>155</v>
      </c>
      <c r="AT178" s="167" t="s">
        <v>680</v>
      </c>
      <c r="AU178" s="167" t="s">
        <v>85</v>
      </c>
      <c r="AY178" s="17" t="s">
        <v>207</v>
      </c>
      <c r="BE178" s="168">
        <f t="shared" si="44"/>
        <v>0</v>
      </c>
      <c r="BF178" s="168">
        <f t="shared" si="45"/>
        <v>0</v>
      </c>
      <c r="BG178" s="168">
        <f t="shared" si="46"/>
        <v>0</v>
      </c>
      <c r="BH178" s="168">
        <f t="shared" si="47"/>
        <v>0</v>
      </c>
      <c r="BI178" s="168">
        <f t="shared" si="48"/>
        <v>0</v>
      </c>
      <c r="BJ178" s="17" t="s">
        <v>83</v>
      </c>
      <c r="BK178" s="168">
        <f t="shared" si="49"/>
        <v>0</v>
      </c>
      <c r="BL178" s="17" t="s">
        <v>133</v>
      </c>
      <c r="BM178" s="167" t="s">
        <v>3750</v>
      </c>
    </row>
    <row r="179" spans="2:65" s="1" customFormat="1" ht="24" customHeight="1">
      <c r="B179" s="155"/>
      <c r="C179" s="156" t="s">
        <v>655</v>
      </c>
      <c r="D179" s="156" t="s">
        <v>209</v>
      </c>
      <c r="E179" s="157" t="s">
        <v>3751</v>
      </c>
      <c r="F179" s="158" t="s">
        <v>3752</v>
      </c>
      <c r="G179" s="159" t="s">
        <v>224</v>
      </c>
      <c r="H179" s="160">
        <v>150</v>
      </c>
      <c r="I179" s="161"/>
      <c r="J179" s="162">
        <f t="shared" si="40"/>
        <v>0</v>
      </c>
      <c r="K179" s="158" t="s">
        <v>213</v>
      </c>
      <c r="L179" s="32"/>
      <c r="M179" s="163" t="s">
        <v>1</v>
      </c>
      <c r="N179" s="164" t="s">
        <v>42</v>
      </c>
      <c r="O179" s="55"/>
      <c r="P179" s="165">
        <f t="shared" si="41"/>
        <v>0</v>
      </c>
      <c r="Q179" s="165">
        <v>3.3E-4</v>
      </c>
      <c r="R179" s="165">
        <f t="shared" si="42"/>
        <v>4.9500000000000002E-2</v>
      </c>
      <c r="S179" s="165">
        <v>0</v>
      </c>
      <c r="T179" s="166">
        <f t="shared" si="43"/>
        <v>0</v>
      </c>
      <c r="AR179" s="167" t="s">
        <v>133</v>
      </c>
      <c r="AT179" s="167" t="s">
        <v>209</v>
      </c>
      <c r="AU179" s="167" t="s">
        <v>85</v>
      </c>
      <c r="AY179" s="17" t="s">
        <v>207</v>
      </c>
      <c r="BE179" s="168">
        <f t="shared" si="44"/>
        <v>0</v>
      </c>
      <c r="BF179" s="168">
        <f t="shared" si="45"/>
        <v>0</v>
      </c>
      <c r="BG179" s="168">
        <f t="shared" si="46"/>
        <v>0</v>
      </c>
      <c r="BH179" s="168">
        <f t="shared" si="47"/>
        <v>0</v>
      </c>
      <c r="BI179" s="168">
        <f t="shared" si="48"/>
        <v>0</v>
      </c>
      <c r="BJ179" s="17" t="s">
        <v>83</v>
      </c>
      <c r="BK179" s="168">
        <f t="shared" si="49"/>
        <v>0</v>
      </c>
      <c r="BL179" s="17" t="s">
        <v>133</v>
      </c>
      <c r="BM179" s="167" t="s">
        <v>3753</v>
      </c>
    </row>
    <row r="180" spans="2:65" s="1" customFormat="1" ht="24" customHeight="1">
      <c r="B180" s="155"/>
      <c r="C180" s="156" t="s">
        <v>666</v>
      </c>
      <c r="D180" s="156" t="s">
        <v>209</v>
      </c>
      <c r="E180" s="157" t="s">
        <v>3754</v>
      </c>
      <c r="F180" s="158" t="s">
        <v>3755</v>
      </c>
      <c r="G180" s="159" t="s">
        <v>220</v>
      </c>
      <c r="H180" s="160">
        <v>3</v>
      </c>
      <c r="I180" s="161"/>
      <c r="J180" s="162">
        <f t="shared" si="40"/>
        <v>0</v>
      </c>
      <c r="K180" s="158" t="s">
        <v>213</v>
      </c>
      <c r="L180" s="32"/>
      <c r="M180" s="163" t="s">
        <v>1</v>
      </c>
      <c r="N180" s="164" t="s">
        <v>42</v>
      </c>
      <c r="O180" s="55"/>
      <c r="P180" s="165">
        <f t="shared" si="41"/>
        <v>0</v>
      </c>
      <c r="Q180" s="165">
        <v>5.2999999999999998E-4</v>
      </c>
      <c r="R180" s="165">
        <f t="shared" si="42"/>
        <v>1.5899999999999998E-3</v>
      </c>
      <c r="S180" s="165">
        <v>0</v>
      </c>
      <c r="T180" s="166">
        <f t="shared" si="43"/>
        <v>0</v>
      </c>
      <c r="AR180" s="167" t="s">
        <v>133</v>
      </c>
      <c r="AT180" s="167" t="s">
        <v>209</v>
      </c>
      <c r="AU180" s="167" t="s">
        <v>85</v>
      </c>
      <c r="AY180" s="17" t="s">
        <v>207</v>
      </c>
      <c r="BE180" s="168">
        <f t="shared" si="44"/>
        <v>0</v>
      </c>
      <c r="BF180" s="168">
        <f t="shared" si="45"/>
        <v>0</v>
      </c>
      <c r="BG180" s="168">
        <f t="shared" si="46"/>
        <v>0</v>
      </c>
      <c r="BH180" s="168">
        <f t="shared" si="47"/>
        <v>0</v>
      </c>
      <c r="BI180" s="168">
        <f t="shared" si="48"/>
        <v>0</v>
      </c>
      <c r="BJ180" s="17" t="s">
        <v>83</v>
      </c>
      <c r="BK180" s="168">
        <f t="shared" si="49"/>
        <v>0</v>
      </c>
      <c r="BL180" s="17" t="s">
        <v>133</v>
      </c>
      <c r="BM180" s="167" t="s">
        <v>3756</v>
      </c>
    </row>
    <row r="181" spans="2:65" s="1" customFormat="1" ht="24" customHeight="1">
      <c r="B181" s="155"/>
      <c r="C181" s="156" t="s">
        <v>679</v>
      </c>
      <c r="D181" s="156" t="s">
        <v>209</v>
      </c>
      <c r="E181" s="157" t="s">
        <v>3583</v>
      </c>
      <c r="F181" s="158" t="s">
        <v>3757</v>
      </c>
      <c r="G181" s="159" t="s">
        <v>224</v>
      </c>
      <c r="H181" s="160">
        <v>225</v>
      </c>
      <c r="I181" s="161"/>
      <c r="J181" s="162">
        <f t="shared" si="40"/>
        <v>0</v>
      </c>
      <c r="K181" s="158" t="s">
        <v>213</v>
      </c>
      <c r="L181" s="32"/>
      <c r="M181" s="163" t="s">
        <v>1</v>
      </c>
      <c r="N181" s="164" t="s">
        <v>42</v>
      </c>
      <c r="O181" s="55"/>
      <c r="P181" s="165">
        <f t="shared" si="41"/>
        <v>0</v>
      </c>
      <c r="Q181" s="165">
        <v>0.15540000000000001</v>
      </c>
      <c r="R181" s="165">
        <f t="shared" si="42"/>
        <v>34.965000000000003</v>
      </c>
      <c r="S181" s="165">
        <v>0</v>
      </c>
      <c r="T181" s="166">
        <f t="shared" si="43"/>
        <v>0</v>
      </c>
      <c r="AR181" s="167" t="s">
        <v>133</v>
      </c>
      <c r="AT181" s="167" t="s">
        <v>209</v>
      </c>
      <c r="AU181" s="167" t="s">
        <v>85</v>
      </c>
      <c r="AY181" s="17" t="s">
        <v>207</v>
      </c>
      <c r="BE181" s="168">
        <f t="shared" si="44"/>
        <v>0</v>
      </c>
      <c r="BF181" s="168">
        <f t="shared" si="45"/>
        <v>0</v>
      </c>
      <c r="BG181" s="168">
        <f t="shared" si="46"/>
        <v>0</v>
      </c>
      <c r="BH181" s="168">
        <f t="shared" si="47"/>
        <v>0</v>
      </c>
      <c r="BI181" s="168">
        <f t="shared" si="48"/>
        <v>0</v>
      </c>
      <c r="BJ181" s="17" t="s">
        <v>83</v>
      </c>
      <c r="BK181" s="168">
        <f t="shared" si="49"/>
        <v>0</v>
      </c>
      <c r="BL181" s="17" t="s">
        <v>133</v>
      </c>
      <c r="BM181" s="167" t="s">
        <v>3758</v>
      </c>
    </row>
    <row r="182" spans="2:65" s="1" customFormat="1" ht="24" customHeight="1">
      <c r="B182" s="155"/>
      <c r="C182" s="208" t="s">
        <v>684</v>
      </c>
      <c r="D182" s="208" t="s">
        <v>680</v>
      </c>
      <c r="E182" s="209" t="s">
        <v>3759</v>
      </c>
      <c r="F182" s="210" t="s">
        <v>3760</v>
      </c>
      <c r="G182" s="211" t="s">
        <v>220</v>
      </c>
      <c r="H182" s="212">
        <v>212</v>
      </c>
      <c r="I182" s="213"/>
      <c r="J182" s="214">
        <f t="shared" si="40"/>
        <v>0</v>
      </c>
      <c r="K182" s="210" t="s">
        <v>392</v>
      </c>
      <c r="L182" s="215"/>
      <c r="M182" s="216" t="s">
        <v>1</v>
      </c>
      <c r="N182" s="217" t="s">
        <v>42</v>
      </c>
      <c r="O182" s="55"/>
      <c r="P182" s="165">
        <f t="shared" si="41"/>
        <v>0</v>
      </c>
      <c r="Q182" s="165">
        <v>5.3999999999999999E-2</v>
      </c>
      <c r="R182" s="165">
        <f t="shared" si="42"/>
        <v>11.448</v>
      </c>
      <c r="S182" s="165">
        <v>0</v>
      </c>
      <c r="T182" s="166">
        <f t="shared" si="43"/>
        <v>0</v>
      </c>
      <c r="AR182" s="167" t="s">
        <v>155</v>
      </c>
      <c r="AT182" s="167" t="s">
        <v>680</v>
      </c>
      <c r="AU182" s="167" t="s">
        <v>85</v>
      </c>
      <c r="AY182" s="17" t="s">
        <v>207</v>
      </c>
      <c r="BE182" s="168">
        <f t="shared" si="44"/>
        <v>0</v>
      </c>
      <c r="BF182" s="168">
        <f t="shared" si="45"/>
        <v>0</v>
      </c>
      <c r="BG182" s="168">
        <f t="shared" si="46"/>
        <v>0</v>
      </c>
      <c r="BH182" s="168">
        <f t="shared" si="47"/>
        <v>0</v>
      </c>
      <c r="BI182" s="168">
        <f t="shared" si="48"/>
        <v>0</v>
      </c>
      <c r="BJ182" s="17" t="s">
        <v>83</v>
      </c>
      <c r="BK182" s="168">
        <f t="shared" si="49"/>
        <v>0</v>
      </c>
      <c r="BL182" s="17" t="s">
        <v>133</v>
      </c>
      <c r="BM182" s="167" t="s">
        <v>3761</v>
      </c>
    </row>
    <row r="183" spans="2:65" s="1" customFormat="1" ht="24" customHeight="1">
      <c r="B183" s="155"/>
      <c r="C183" s="208" t="s">
        <v>688</v>
      </c>
      <c r="D183" s="208" t="s">
        <v>680</v>
      </c>
      <c r="E183" s="209" t="s">
        <v>3762</v>
      </c>
      <c r="F183" s="210" t="s">
        <v>3763</v>
      </c>
      <c r="G183" s="211" t="s">
        <v>220</v>
      </c>
      <c r="H183" s="212">
        <v>16</v>
      </c>
      <c r="I183" s="213"/>
      <c r="J183" s="214">
        <f t="shared" si="40"/>
        <v>0</v>
      </c>
      <c r="K183" s="210" t="s">
        <v>392</v>
      </c>
      <c r="L183" s="215"/>
      <c r="M183" s="216" t="s">
        <v>1</v>
      </c>
      <c r="N183" s="217" t="s">
        <v>42</v>
      </c>
      <c r="O183" s="55"/>
      <c r="P183" s="165">
        <f t="shared" si="41"/>
        <v>0</v>
      </c>
      <c r="Q183" s="165">
        <v>5.3999999999999999E-2</v>
      </c>
      <c r="R183" s="165">
        <f t="shared" si="42"/>
        <v>0.86399999999999999</v>
      </c>
      <c r="S183" s="165">
        <v>0</v>
      </c>
      <c r="T183" s="166">
        <f t="shared" si="43"/>
        <v>0</v>
      </c>
      <c r="AR183" s="167" t="s">
        <v>155</v>
      </c>
      <c r="AT183" s="167" t="s">
        <v>680</v>
      </c>
      <c r="AU183" s="167" t="s">
        <v>85</v>
      </c>
      <c r="AY183" s="17" t="s">
        <v>207</v>
      </c>
      <c r="BE183" s="168">
        <f t="shared" si="44"/>
        <v>0</v>
      </c>
      <c r="BF183" s="168">
        <f t="shared" si="45"/>
        <v>0</v>
      </c>
      <c r="BG183" s="168">
        <f t="shared" si="46"/>
        <v>0</v>
      </c>
      <c r="BH183" s="168">
        <f t="shared" si="47"/>
        <v>0</v>
      </c>
      <c r="BI183" s="168">
        <f t="shared" si="48"/>
        <v>0</v>
      </c>
      <c r="BJ183" s="17" t="s">
        <v>83</v>
      </c>
      <c r="BK183" s="168">
        <f t="shared" si="49"/>
        <v>0</v>
      </c>
      <c r="BL183" s="17" t="s">
        <v>133</v>
      </c>
      <c r="BM183" s="167" t="s">
        <v>3764</v>
      </c>
    </row>
    <row r="184" spans="2:65" s="1" customFormat="1" ht="24" customHeight="1">
      <c r="B184" s="155"/>
      <c r="C184" s="156" t="s">
        <v>692</v>
      </c>
      <c r="D184" s="156" t="s">
        <v>209</v>
      </c>
      <c r="E184" s="157" t="s">
        <v>3765</v>
      </c>
      <c r="F184" s="158" t="s">
        <v>3766</v>
      </c>
      <c r="G184" s="159" t="s">
        <v>224</v>
      </c>
      <c r="H184" s="160">
        <v>190</v>
      </c>
      <c r="I184" s="161"/>
      <c r="J184" s="162">
        <f t="shared" si="40"/>
        <v>0</v>
      </c>
      <c r="K184" s="158" t="s">
        <v>213</v>
      </c>
      <c r="L184" s="32"/>
      <c r="M184" s="163" t="s">
        <v>1</v>
      </c>
      <c r="N184" s="164" t="s">
        <v>42</v>
      </c>
      <c r="O184" s="55"/>
      <c r="P184" s="165">
        <f t="shared" si="41"/>
        <v>0</v>
      </c>
      <c r="Q184" s="165">
        <v>0.10095</v>
      </c>
      <c r="R184" s="165">
        <f t="shared" si="42"/>
        <v>19.180499999999999</v>
      </c>
      <c r="S184" s="165">
        <v>0</v>
      </c>
      <c r="T184" s="166">
        <f t="shared" si="43"/>
        <v>0</v>
      </c>
      <c r="AR184" s="167" t="s">
        <v>133</v>
      </c>
      <c r="AT184" s="167" t="s">
        <v>209</v>
      </c>
      <c r="AU184" s="167" t="s">
        <v>85</v>
      </c>
      <c r="AY184" s="17" t="s">
        <v>207</v>
      </c>
      <c r="BE184" s="168">
        <f t="shared" si="44"/>
        <v>0</v>
      </c>
      <c r="BF184" s="168">
        <f t="shared" si="45"/>
        <v>0</v>
      </c>
      <c r="BG184" s="168">
        <f t="shared" si="46"/>
        <v>0</v>
      </c>
      <c r="BH184" s="168">
        <f t="shared" si="47"/>
        <v>0</v>
      </c>
      <c r="BI184" s="168">
        <f t="shared" si="48"/>
        <v>0</v>
      </c>
      <c r="BJ184" s="17" t="s">
        <v>83</v>
      </c>
      <c r="BK184" s="168">
        <f t="shared" si="49"/>
        <v>0</v>
      </c>
      <c r="BL184" s="17" t="s">
        <v>133</v>
      </c>
      <c r="BM184" s="167" t="s">
        <v>3767</v>
      </c>
    </row>
    <row r="185" spans="2:65" s="1" customFormat="1" ht="24" customHeight="1">
      <c r="B185" s="155"/>
      <c r="C185" s="208" t="s">
        <v>696</v>
      </c>
      <c r="D185" s="208" t="s">
        <v>680</v>
      </c>
      <c r="E185" s="209" t="s">
        <v>3768</v>
      </c>
      <c r="F185" s="210" t="s">
        <v>3769</v>
      </c>
      <c r="G185" s="211" t="s">
        <v>220</v>
      </c>
      <c r="H185" s="212">
        <v>192</v>
      </c>
      <c r="I185" s="213"/>
      <c r="J185" s="214">
        <f t="shared" si="40"/>
        <v>0</v>
      </c>
      <c r="K185" s="210" t="s">
        <v>392</v>
      </c>
      <c r="L185" s="215"/>
      <c r="M185" s="216" t="s">
        <v>1</v>
      </c>
      <c r="N185" s="217" t="s">
        <v>42</v>
      </c>
      <c r="O185" s="55"/>
      <c r="P185" s="165">
        <f t="shared" si="41"/>
        <v>0</v>
      </c>
      <c r="Q185" s="165">
        <v>2.8000000000000001E-2</v>
      </c>
      <c r="R185" s="165">
        <f t="shared" si="42"/>
        <v>5.3760000000000003</v>
      </c>
      <c r="S185" s="165">
        <v>0</v>
      </c>
      <c r="T185" s="166">
        <f t="shared" si="43"/>
        <v>0</v>
      </c>
      <c r="AR185" s="167" t="s">
        <v>155</v>
      </c>
      <c r="AT185" s="167" t="s">
        <v>680</v>
      </c>
      <c r="AU185" s="167" t="s">
        <v>85</v>
      </c>
      <c r="AY185" s="17" t="s">
        <v>207</v>
      </c>
      <c r="BE185" s="168">
        <f t="shared" si="44"/>
        <v>0</v>
      </c>
      <c r="BF185" s="168">
        <f t="shared" si="45"/>
        <v>0</v>
      </c>
      <c r="BG185" s="168">
        <f t="shared" si="46"/>
        <v>0</v>
      </c>
      <c r="BH185" s="168">
        <f t="shared" si="47"/>
        <v>0</v>
      </c>
      <c r="BI185" s="168">
        <f t="shared" si="48"/>
        <v>0</v>
      </c>
      <c r="BJ185" s="17" t="s">
        <v>83</v>
      </c>
      <c r="BK185" s="168">
        <f t="shared" si="49"/>
        <v>0</v>
      </c>
      <c r="BL185" s="17" t="s">
        <v>133</v>
      </c>
      <c r="BM185" s="167" t="s">
        <v>3770</v>
      </c>
    </row>
    <row r="186" spans="2:65" s="1" customFormat="1" ht="24" customHeight="1">
      <c r="B186" s="155"/>
      <c r="C186" s="156" t="s">
        <v>700</v>
      </c>
      <c r="D186" s="156" t="s">
        <v>209</v>
      </c>
      <c r="E186" s="157" t="s">
        <v>3771</v>
      </c>
      <c r="F186" s="158" t="s">
        <v>3772</v>
      </c>
      <c r="G186" s="159" t="s">
        <v>352</v>
      </c>
      <c r="H186" s="160">
        <v>8.3000000000000007</v>
      </c>
      <c r="I186" s="161"/>
      <c r="J186" s="162">
        <f t="shared" si="40"/>
        <v>0</v>
      </c>
      <c r="K186" s="158" t="s">
        <v>213</v>
      </c>
      <c r="L186" s="32"/>
      <c r="M186" s="163" t="s">
        <v>1</v>
      </c>
      <c r="N186" s="164" t="s">
        <v>42</v>
      </c>
      <c r="O186" s="55"/>
      <c r="P186" s="165">
        <f t="shared" si="41"/>
        <v>0</v>
      </c>
      <c r="Q186" s="165">
        <v>2.2563399999999998</v>
      </c>
      <c r="R186" s="165">
        <f t="shared" si="42"/>
        <v>18.727622</v>
      </c>
      <c r="S186" s="165">
        <v>0</v>
      </c>
      <c r="T186" s="166">
        <f t="shared" si="43"/>
        <v>0</v>
      </c>
      <c r="AR186" s="167" t="s">
        <v>133</v>
      </c>
      <c r="AT186" s="167" t="s">
        <v>209</v>
      </c>
      <c r="AU186" s="167" t="s">
        <v>85</v>
      </c>
      <c r="AY186" s="17" t="s">
        <v>207</v>
      </c>
      <c r="BE186" s="168">
        <f t="shared" si="44"/>
        <v>0</v>
      </c>
      <c r="BF186" s="168">
        <f t="shared" si="45"/>
        <v>0</v>
      </c>
      <c r="BG186" s="168">
        <f t="shared" si="46"/>
        <v>0</v>
      </c>
      <c r="BH186" s="168">
        <f t="shared" si="47"/>
        <v>0</v>
      </c>
      <c r="BI186" s="168">
        <f t="shared" si="48"/>
        <v>0</v>
      </c>
      <c r="BJ186" s="17" t="s">
        <v>83</v>
      </c>
      <c r="BK186" s="168">
        <f t="shared" si="49"/>
        <v>0</v>
      </c>
      <c r="BL186" s="17" t="s">
        <v>133</v>
      </c>
      <c r="BM186" s="167" t="s">
        <v>3773</v>
      </c>
    </row>
    <row r="187" spans="2:65" s="11" customFormat="1" ht="22.9" customHeight="1">
      <c r="B187" s="142"/>
      <c r="D187" s="143" t="s">
        <v>76</v>
      </c>
      <c r="E187" s="153" t="s">
        <v>232</v>
      </c>
      <c r="F187" s="153" t="s">
        <v>3774</v>
      </c>
      <c r="I187" s="145"/>
      <c r="J187" s="154">
        <f>BK187</f>
        <v>0</v>
      </c>
      <c r="L187" s="142"/>
      <c r="M187" s="147"/>
      <c r="N187" s="148"/>
      <c r="O187" s="148"/>
      <c r="P187" s="149">
        <f>SUM(P188:P192)</f>
        <v>0</v>
      </c>
      <c r="Q187" s="148"/>
      <c r="R187" s="149">
        <f>SUM(R188:R192)</f>
        <v>0</v>
      </c>
      <c r="S187" s="148"/>
      <c r="T187" s="150">
        <f>SUM(T188:T192)</f>
        <v>0</v>
      </c>
      <c r="AR187" s="143" t="s">
        <v>83</v>
      </c>
      <c r="AT187" s="151" t="s">
        <v>76</v>
      </c>
      <c r="AU187" s="151" t="s">
        <v>83</v>
      </c>
      <c r="AY187" s="143" t="s">
        <v>207</v>
      </c>
      <c r="BK187" s="152">
        <f>SUM(BK188:BK192)</f>
        <v>0</v>
      </c>
    </row>
    <row r="188" spans="2:65" s="1" customFormat="1" ht="16.5" customHeight="1">
      <c r="B188" s="155"/>
      <c r="C188" s="156" t="s">
        <v>704</v>
      </c>
      <c r="D188" s="156" t="s">
        <v>209</v>
      </c>
      <c r="E188" s="157" t="s">
        <v>234</v>
      </c>
      <c r="F188" s="158" t="s">
        <v>3775</v>
      </c>
      <c r="G188" s="159" t="s">
        <v>236</v>
      </c>
      <c r="H188" s="160">
        <v>362.1</v>
      </c>
      <c r="I188" s="161"/>
      <c r="J188" s="162">
        <f>ROUND(I188*H188,2)</f>
        <v>0</v>
      </c>
      <c r="K188" s="158" t="s">
        <v>213</v>
      </c>
      <c r="L188" s="32"/>
      <c r="M188" s="163" t="s">
        <v>1</v>
      </c>
      <c r="N188" s="164" t="s">
        <v>42</v>
      </c>
      <c r="O188" s="55"/>
      <c r="P188" s="165">
        <f>O188*H188</f>
        <v>0</v>
      </c>
      <c r="Q188" s="165">
        <v>0</v>
      </c>
      <c r="R188" s="165">
        <f>Q188*H188</f>
        <v>0</v>
      </c>
      <c r="S188" s="165">
        <v>0</v>
      </c>
      <c r="T188" s="166">
        <f>S188*H188</f>
        <v>0</v>
      </c>
      <c r="AR188" s="167" t="s">
        <v>133</v>
      </c>
      <c r="AT188" s="167" t="s">
        <v>209</v>
      </c>
      <c r="AU188" s="167" t="s">
        <v>85</v>
      </c>
      <c r="AY188" s="17" t="s">
        <v>207</v>
      </c>
      <c r="BE188" s="168">
        <f>IF(N188="základní",J188,0)</f>
        <v>0</v>
      </c>
      <c r="BF188" s="168">
        <f>IF(N188="snížená",J188,0)</f>
        <v>0</v>
      </c>
      <c r="BG188" s="168">
        <f>IF(N188="zákl. přenesená",J188,0)</f>
        <v>0</v>
      </c>
      <c r="BH188" s="168">
        <f>IF(N188="sníž. přenesená",J188,0)</f>
        <v>0</v>
      </c>
      <c r="BI188" s="168">
        <f>IF(N188="nulová",J188,0)</f>
        <v>0</v>
      </c>
      <c r="BJ188" s="17" t="s">
        <v>83</v>
      </c>
      <c r="BK188" s="168">
        <f>ROUND(I188*H188,2)</f>
        <v>0</v>
      </c>
      <c r="BL188" s="17" t="s">
        <v>133</v>
      </c>
      <c r="BM188" s="167" t="s">
        <v>3776</v>
      </c>
    </row>
    <row r="189" spans="2:65" s="1" customFormat="1" ht="24" customHeight="1">
      <c r="B189" s="155"/>
      <c r="C189" s="156" t="s">
        <v>708</v>
      </c>
      <c r="D189" s="156" t="s">
        <v>209</v>
      </c>
      <c r="E189" s="157" t="s">
        <v>238</v>
      </c>
      <c r="F189" s="158" t="s">
        <v>3777</v>
      </c>
      <c r="G189" s="159" t="s">
        <v>236</v>
      </c>
      <c r="H189" s="160">
        <v>3258.9</v>
      </c>
      <c r="I189" s="161"/>
      <c r="J189" s="162">
        <f>ROUND(I189*H189,2)</f>
        <v>0</v>
      </c>
      <c r="K189" s="158" t="s">
        <v>213</v>
      </c>
      <c r="L189" s="32"/>
      <c r="M189" s="163" t="s">
        <v>1</v>
      </c>
      <c r="N189" s="164" t="s">
        <v>42</v>
      </c>
      <c r="O189" s="55"/>
      <c r="P189" s="165">
        <f>O189*H189</f>
        <v>0</v>
      </c>
      <c r="Q189" s="165">
        <v>0</v>
      </c>
      <c r="R189" s="165">
        <f>Q189*H189</f>
        <v>0</v>
      </c>
      <c r="S189" s="165">
        <v>0</v>
      </c>
      <c r="T189" s="166">
        <f>S189*H189</f>
        <v>0</v>
      </c>
      <c r="AR189" s="167" t="s">
        <v>133</v>
      </c>
      <c r="AT189" s="167" t="s">
        <v>209</v>
      </c>
      <c r="AU189" s="167" t="s">
        <v>85</v>
      </c>
      <c r="AY189" s="17" t="s">
        <v>207</v>
      </c>
      <c r="BE189" s="168">
        <f>IF(N189="základní",J189,0)</f>
        <v>0</v>
      </c>
      <c r="BF189" s="168">
        <f>IF(N189="snížená",J189,0)</f>
        <v>0</v>
      </c>
      <c r="BG189" s="168">
        <f>IF(N189="zákl. přenesená",J189,0)</f>
        <v>0</v>
      </c>
      <c r="BH189" s="168">
        <f>IF(N189="sníž. přenesená",J189,0)</f>
        <v>0</v>
      </c>
      <c r="BI189" s="168">
        <f>IF(N189="nulová",J189,0)</f>
        <v>0</v>
      </c>
      <c r="BJ189" s="17" t="s">
        <v>83</v>
      </c>
      <c r="BK189" s="168">
        <f>ROUND(I189*H189,2)</f>
        <v>0</v>
      </c>
      <c r="BL189" s="17" t="s">
        <v>133</v>
      </c>
      <c r="BM189" s="167" t="s">
        <v>3778</v>
      </c>
    </row>
    <row r="190" spans="2:65" s="1" customFormat="1" ht="24" customHeight="1">
      <c r="B190" s="155"/>
      <c r="C190" s="156" t="s">
        <v>712</v>
      </c>
      <c r="D190" s="156" t="s">
        <v>209</v>
      </c>
      <c r="E190" s="157" t="s">
        <v>242</v>
      </c>
      <c r="F190" s="158" t="s">
        <v>3779</v>
      </c>
      <c r="G190" s="159" t="s">
        <v>236</v>
      </c>
      <c r="H190" s="160">
        <v>362.1</v>
      </c>
      <c r="I190" s="161"/>
      <c r="J190" s="162">
        <f>ROUND(I190*H190,2)</f>
        <v>0</v>
      </c>
      <c r="K190" s="158" t="s">
        <v>213</v>
      </c>
      <c r="L190" s="32"/>
      <c r="M190" s="163" t="s">
        <v>1</v>
      </c>
      <c r="N190" s="164" t="s">
        <v>42</v>
      </c>
      <c r="O190" s="55"/>
      <c r="P190" s="165">
        <f>O190*H190</f>
        <v>0</v>
      </c>
      <c r="Q190" s="165">
        <v>0</v>
      </c>
      <c r="R190" s="165">
        <f>Q190*H190</f>
        <v>0</v>
      </c>
      <c r="S190" s="165">
        <v>0</v>
      </c>
      <c r="T190" s="166">
        <f>S190*H190</f>
        <v>0</v>
      </c>
      <c r="AR190" s="167" t="s">
        <v>133</v>
      </c>
      <c r="AT190" s="167" t="s">
        <v>209</v>
      </c>
      <c r="AU190" s="167" t="s">
        <v>85</v>
      </c>
      <c r="AY190" s="17" t="s">
        <v>207</v>
      </c>
      <c r="BE190" s="168">
        <f>IF(N190="základní",J190,0)</f>
        <v>0</v>
      </c>
      <c r="BF190" s="168">
        <f>IF(N190="snížená",J190,0)</f>
        <v>0</v>
      </c>
      <c r="BG190" s="168">
        <f>IF(N190="zákl. přenesená",J190,0)</f>
        <v>0</v>
      </c>
      <c r="BH190" s="168">
        <f>IF(N190="sníž. přenesená",J190,0)</f>
        <v>0</v>
      </c>
      <c r="BI190" s="168">
        <f>IF(N190="nulová",J190,0)</f>
        <v>0</v>
      </c>
      <c r="BJ190" s="17" t="s">
        <v>83</v>
      </c>
      <c r="BK190" s="168">
        <f>ROUND(I190*H190,2)</f>
        <v>0</v>
      </c>
      <c r="BL190" s="17" t="s">
        <v>133</v>
      </c>
      <c r="BM190" s="167" t="s">
        <v>3780</v>
      </c>
    </row>
    <row r="191" spans="2:65" s="1" customFormat="1" ht="24" customHeight="1">
      <c r="B191" s="155"/>
      <c r="C191" s="156" t="s">
        <v>716</v>
      </c>
      <c r="D191" s="156" t="s">
        <v>209</v>
      </c>
      <c r="E191" s="157" t="s">
        <v>3781</v>
      </c>
      <c r="F191" s="158" t="s">
        <v>3782</v>
      </c>
      <c r="G191" s="159" t="s">
        <v>236</v>
      </c>
      <c r="H191" s="160">
        <v>305</v>
      </c>
      <c r="I191" s="161"/>
      <c r="J191" s="162">
        <f>ROUND(I191*H191,2)</f>
        <v>0</v>
      </c>
      <c r="K191" s="158" t="s">
        <v>392</v>
      </c>
      <c r="L191" s="32"/>
      <c r="M191" s="163" t="s">
        <v>1</v>
      </c>
      <c r="N191" s="164" t="s">
        <v>42</v>
      </c>
      <c r="O191" s="55"/>
      <c r="P191" s="165">
        <f>O191*H191</f>
        <v>0</v>
      </c>
      <c r="Q191" s="165">
        <v>0</v>
      </c>
      <c r="R191" s="165">
        <f>Q191*H191</f>
        <v>0</v>
      </c>
      <c r="S191" s="165">
        <v>0</v>
      </c>
      <c r="T191" s="166">
        <f>S191*H191</f>
        <v>0</v>
      </c>
      <c r="AR191" s="167" t="s">
        <v>133</v>
      </c>
      <c r="AT191" s="167" t="s">
        <v>209</v>
      </c>
      <c r="AU191" s="167" t="s">
        <v>85</v>
      </c>
      <c r="AY191" s="17" t="s">
        <v>207</v>
      </c>
      <c r="BE191" s="168">
        <f>IF(N191="základní",J191,0)</f>
        <v>0</v>
      </c>
      <c r="BF191" s="168">
        <f>IF(N191="snížená",J191,0)</f>
        <v>0</v>
      </c>
      <c r="BG191" s="168">
        <f>IF(N191="zákl. přenesená",J191,0)</f>
        <v>0</v>
      </c>
      <c r="BH191" s="168">
        <f>IF(N191="sníž. přenesená",J191,0)</f>
        <v>0</v>
      </c>
      <c r="BI191" s="168">
        <f>IF(N191="nulová",J191,0)</f>
        <v>0</v>
      </c>
      <c r="BJ191" s="17" t="s">
        <v>83</v>
      </c>
      <c r="BK191" s="168">
        <f>ROUND(I191*H191,2)</f>
        <v>0</v>
      </c>
      <c r="BL191" s="17" t="s">
        <v>133</v>
      </c>
      <c r="BM191" s="167" t="s">
        <v>3783</v>
      </c>
    </row>
    <row r="192" spans="2:65" s="1" customFormat="1" ht="24" customHeight="1">
      <c r="B192" s="155"/>
      <c r="C192" s="156" t="s">
        <v>725</v>
      </c>
      <c r="D192" s="156" t="s">
        <v>209</v>
      </c>
      <c r="E192" s="157" t="s">
        <v>245</v>
      </c>
      <c r="F192" s="158" t="s">
        <v>3784</v>
      </c>
      <c r="G192" s="159" t="s">
        <v>236</v>
      </c>
      <c r="H192" s="160">
        <v>57.2</v>
      </c>
      <c r="I192" s="161"/>
      <c r="J192" s="162">
        <f>ROUND(I192*H192,2)</f>
        <v>0</v>
      </c>
      <c r="K192" s="158" t="s">
        <v>392</v>
      </c>
      <c r="L192" s="32"/>
      <c r="M192" s="163" t="s">
        <v>1</v>
      </c>
      <c r="N192" s="164" t="s">
        <v>42</v>
      </c>
      <c r="O192" s="55"/>
      <c r="P192" s="165">
        <f>O192*H192</f>
        <v>0</v>
      </c>
      <c r="Q192" s="165">
        <v>0</v>
      </c>
      <c r="R192" s="165">
        <f>Q192*H192</f>
        <v>0</v>
      </c>
      <c r="S192" s="165">
        <v>0</v>
      </c>
      <c r="T192" s="166">
        <f>S192*H192</f>
        <v>0</v>
      </c>
      <c r="AR192" s="167" t="s">
        <v>133</v>
      </c>
      <c r="AT192" s="167" t="s">
        <v>209</v>
      </c>
      <c r="AU192" s="167" t="s">
        <v>85</v>
      </c>
      <c r="AY192" s="17" t="s">
        <v>207</v>
      </c>
      <c r="BE192" s="168">
        <f>IF(N192="základní",J192,0)</f>
        <v>0</v>
      </c>
      <c r="BF192" s="168">
        <f>IF(N192="snížená",J192,0)</f>
        <v>0</v>
      </c>
      <c r="BG192" s="168">
        <f>IF(N192="zákl. přenesená",J192,0)</f>
        <v>0</v>
      </c>
      <c r="BH192" s="168">
        <f>IF(N192="sníž. přenesená",J192,0)</f>
        <v>0</v>
      </c>
      <c r="BI192" s="168">
        <f>IF(N192="nulová",J192,0)</f>
        <v>0</v>
      </c>
      <c r="BJ192" s="17" t="s">
        <v>83</v>
      </c>
      <c r="BK192" s="168">
        <f>ROUND(I192*H192,2)</f>
        <v>0</v>
      </c>
      <c r="BL192" s="17" t="s">
        <v>133</v>
      </c>
      <c r="BM192" s="167" t="s">
        <v>3785</v>
      </c>
    </row>
    <row r="193" spans="2:65" s="11" customFormat="1" ht="22.9" customHeight="1">
      <c r="B193" s="142"/>
      <c r="D193" s="143" t="s">
        <v>76</v>
      </c>
      <c r="E193" s="153" t="s">
        <v>1167</v>
      </c>
      <c r="F193" s="153" t="s">
        <v>3786</v>
      </c>
      <c r="I193" s="145"/>
      <c r="J193" s="154">
        <f>BK193</f>
        <v>0</v>
      </c>
      <c r="L193" s="142"/>
      <c r="M193" s="147"/>
      <c r="N193" s="148"/>
      <c r="O193" s="148"/>
      <c r="P193" s="149">
        <f>P194</f>
        <v>0</v>
      </c>
      <c r="Q193" s="148"/>
      <c r="R193" s="149">
        <f>R194</f>
        <v>0</v>
      </c>
      <c r="S193" s="148"/>
      <c r="T193" s="150">
        <f>T194</f>
        <v>0</v>
      </c>
      <c r="AR193" s="143" t="s">
        <v>83</v>
      </c>
      <c r="AT193" s="151" t="s">
        <v>76</v>
      </c>
      <c r="AU193" s="151" t="s">
        <v>83</v>
      </c>
      <c r="AY193" s="143" t="s">
        <v>207</v>
      </c>
      <c r="BK193" s="152">
        <f>BK194</f>
        <v>0</v>
      </c>
    </row>
    <row r="194" spans="2:65" s="1" customFormat="1" ht="24" customHeight="1">
      <c r="B194" s="155"/>
      <c r="C194" s="156" t="s">
        <v>729</v>
      </c>
      <c r="D194" s="156" t="s">
        <v>209</v>
      </c>
      <c r="E194" s="157" t="s">
        <v>3597</v>
      </c>
      <c r="F194" s="158" t="s">
        <v>3787</v>
      </c>
      <c r="G194" s="159" t="s">
        <v>236</v>
      </c>
      <c r="H194" s="160">
        <v>303.14600000000002</v>
      </c>
      <c r="I194" s="161"/>
      <c r="J194" s="162">
        <f>ROUND(I194*H194,2)</f>
        <v>0</v>
      </c>
      <c r="K194" s="158" t="s">
        <v>213</v>
      </c>
      <c r="L194" s="32"/>
      <c r="M194" s="163" t="s">
        <v>1</v>
      </c>
      <c r="N194" s="164" t="s">
        <v>42</v>
      </c>
      <c r="O194" s="55"/>
      <c r="P194" s="165">
        <f>O194*H194</f>
        <v>0</v>
      </c>
      <c r="Q194" s="165">
        <v>0</v>
      </c>
      <c r="R194" s="165">
        <f>Q194*H194</f>
        <v>0</v>
      </c>
      <c r="S194" s="165">
        <v>0</v>
      </c>
      <c r="T194" s="166">
        <f>S194*H194</f>
        <v>0</v>
      </c>
      <c r="AR194" s="167" t="s">
        <v>133</v>
      </c>
      <c r="AT194" s="167" t="s">
        <v>209</v>
      </c>
      <c r="AU194" s="167" t="s">
        <v>85</v>
      </c>
      <c r="AY194" s="17" t="s">
        <v>207</v>
      </c>
      <c r="BE194" s="168">
        <f>IF(N194="základní",J194,0)</f>
        <v>0</v>
      </c>
      <c r="BF194" s="168">
        <f>IF(N194="snížená",J194,0)</f>
        <v>0</v>
      </c>
      <c r="BG194" s="168">
        <f>IF(N194="zákl. přenesená",J194,0)</f>
        <v>0</v>
      </c>
      <c r="BH194" s="168">
        <f>IF(N194="sníž. přenesená",J194,0)</f>
        <v>0</v>
      </c>
      <c r="BI194" s="168">
        <f>IF(N194="nulová",J194,0)</f>
        <v>0</v>
      </c>
      <c r="BJ194" s="17" t="s">
        <v>83</v>
      </c>
      <c r="BK194" s="168">
        <f>ROUND(I194*H194,2)</f>
        <v>0</v>
      </c>
      <c r="BL194" s="17" t="s">
        <v>133</v>
      </c>
      <c r="BM194" s="167" t="s">
        <v>3788</v>
      </c>
    </row>
    <row r="195" spans="2:65" s="11" customFormat="1" ht="25.9" customHeight="1">
      <c r="B195" s="142"/>
      <c r="D195" s="143" t="s">
        <v>76</v>
      </c>
      <c r="E195" s="144" t="s">
        <v>3248</v>
      </c>
      <c r="F195" s="144" t="s">
        <v>3249</v>
      </c>
      <c r="I195" s="145"/>
      <c r="J195" s="146">
        <f>BK195</f>
        <v>0</v>
      </c>
      <c r="L195" s="142"/>
      <c r="M195" s="147"/>
      <c r="N195" s="148"/>
      <c r="O195" s="148"/>
      <c r="P195" s="149">
        <f>SUM(P196:P199)</f>
        <v>0</v>
      </c>
      <c r="Q195" s="148"/>
      <c r="R195" s="149">
        <f>SUM(R196:R199)</f>
        <v>0</v>
      </c>
      <c r="S195" s="148"/>
      <c r="T195" s="150">
        <f>SUM(T196:T199)</f>
        <v>0</v>
      </c>
      <c r="AR195" s="143" t="s">
        <v>133</v>
      </c>
      <c r="AT195" s="151" t="s">
        <v>76</v>
      </c>
      <c r="AU195" s="151" t="s">
        <v>77</v>
      </c>
      <c r="AY195" s="143" t="s">
        <v>207</v>
      </c>
      <c r="BK195" s="152">
        <f>SUM(BK196:BK199)</f>
        <v>0</v>
      </c>
    </row>
    <row r="196" spans="2:65" s="1" customFormat="1" ht="16.5" customHeight="1">
      <c r="B196" s="155"/>
      <c r="C196" s="156" t="s">
        <v>733</v>
      </c>
      <c r="D196" s="156" t="s">
        <v>209</v>
      </c>
      <c r="E196" s="157" t="s">
        <v>3789</v>
      </c>
      <c r="F196" s="158" t="s">
        <v>3790</v>
      </c>
      <c r="G196" s="159" t="s">
        <v>250</v>
      </c>
      <c r="H196" s="160">
        <v>1</v>
      </c>
      <c r="I196" s="161"/>
      <c r="J196" s="162">
        <f>ROUND(I196*H196,2)</f>
        <v>0</v>
      </c>
      <c r="K196" s="158" t="s">
        <v>392</v>
      </c>
      <c r="L196" s="32"/>
      <c r="M196" s="163" t="s">
        <v>1</v>
      </c>
      <c r="N196" s="164" t="s">
        <v>42</v>
      </c>
      <c r="O196" s="55"/>
      <c r="P196" s="165">
        <f>O196*H196</f>
        <v>0</v>
      </c>
      <c r="Q196" s="165">
        <v>0</v>
      </c>
      <c r="R196" s="165">
        <f>Q196*H196</f>
        <v>0</v>
      </c>
      <c r="S196" s="165">
        <v>0</v>
      </c>
      <c r="T196" s="166">
        <f>S196*H196</f>
        <v>0</v>
      </c>
      <c r="AR196" s="167" t="s">
        <v>133</v>
      </c>
      <c r="AT196" s="167" t="s">
        <v>209</v>
      </c>
      <c r="AU196" s="167" t="s">
        <v>83</v>
      </c>
      <c r="AY196" s="17" t="s">
        <v>207</v>
      </c>
      <c r="BE196" s="168">
        <f>IF(N196="základní",J196,0)</f>
        <v>0</v>
      </c>
      <c r="BF196" s="168">
        <f>IF(N196="snížená",J196,0)</f>
        <v>0</v>
      </c>
      <c r="BG196" s="168">
        <f>IF(N196="zákl. přenesená",J196,0)</f>
        <v>0</v>
      </c>
      <c r="BH196" s="168">
        <f>IF(N196="sníž. přenesená",J196,0)</f>
        <v>0</v>
      </c>
      <c r="BI196" s="168">
        <f>IF(N196="nulová",J196,0)</f>
        <v>0</v>
      </c>
      <c r="BJ196" s="17" t="s">
        <v>83</v>
      </c>
      <c r="BK196" s="168">
        <f>ROUND(I196*H196,2)</f>
        <v>0</v>
      </c>
      <c r="BL196" s="17" t="s">
        <v>133</v>
      </c>
      <c r="BM196" s="167" t="s">
        <v>3791</v>
      </c>
    </row>
    <row r="197" spans="2:65" s="1" customFormat="1" ht="16.5" customHeight="1">
      <c r="B197" s="155"/>
      <c r="C197" s="156" t="s">
        <v>737</v>
      </c>
      <c r="D197" s="156" t="s">
        <v>209</v>
      </c>
      <c r="E197" s="157" t="s">
        <v>3792</v>
      </c>
      <c r="F197" s="158" t="s">
        <v>3793</v>
      </c>
      <c r="G197" s="159" t="s">
        <v>250</v>
      </c>
      <c r="H197" s="160">
        <v>1</v>
      </c>
      <c r="I197" s="161"/>
      <c r="J197" s="162">
        <f>ROUND(I197*H197,2)</f>
        <v>0</v>
      </c>
      <c r="K197" s="158" t="s">
        <v>392</v>
      </c>
      <c r="L197" s="32"/>
      <c r="M197" s="163" t="s">
        <v>1</v>
      </c>
      <c r="N197" s="164" t="s">
        <v>42</v>
      </c>
      <c r="O197" s="55"/>
      <c r="P197" s="165">
        <f>O197*H197</f>
        <v>0</v>
      </c>
      <c r="Q197" s="165">
        <v>0</v>
      </c>
      <c r="R197" s="165">
        <f>Q197*H197</f>
        <v>0</v>
      </c>
      <c r="S197" s="165">
        <v>0</v>
      </c>
      <c r="T197" s="166">
        <f>S197*H197</f>
        <v>0</v>
      </c>
      <c r="AR197" s="167" t="s">
        <v>133</v>
      </c>
      <c r="AT197" s="167" t="s">
        <v>209</v>
      </c>
      <c r="AU197" s="167" t="s">
        <v>83</v>
      </c>
      <c r="AY197" s="17" t="s">
        <v>207</v>
      </c>
      <c r="BE197" s="168">
        <f>IF(N197="základní",J197,0)</f>
        <v>0</v>
      </c>
      <c r="BF197" s="168">
        <f>IF(N197="snížená",J197,0)</f>
        <v>0</v>
      </c>
      <c r="BG197" s="168">
        <f>IF(N197="zákl. přenesená",J197,0)</f>
        <v>0</v>
      </c>
      <c r="BH197" s="168">
        <f>IF(N197="sníž. přenesená",J197,0)</f>
        <v>0</v>
      </c>
      <c r="BI197" s="168">
        <f>IF(N197="nulová",J197,0)</f>
        <v>0</v>
      </c>
      <c r="BJ197" s="17" t="s">
        <v>83</v>
      </c>
      <c r="BK197" s="168">
        <f>ROUND(I197*H197,2)</f>
        <v>0</v>
      </c>
      <c r="BL197" s="17" t="s">
        <v>133</v>
      </c>
      <c r="BM197" s="167" t="s">
        <v>3794</v>
      </c>
    </row>
    <row r="198" spans="2:65" s="1" customFormat="1" ht="16.5" customHeight="1">
      <c r="B198" s="155"/>
      <c r="C198" s="156" t="s">
        <v>741</v>
      </c>
      <c r="D198" s="156" t="s">
        <v>209</v>
      </c>
      <c r="E198" s="157" t="s">
        <v>3795</v>
      </c>
      <c r="F198" s="158" t="s">
        <v>3796</v>
      </c>
      <c r="G198" s="159" t="s">
        <v>250</v>
      </c>
      <c r="H198" s="160">
        <v>1</v>
      </c>
      <c r="I198" s="161"/>
      <c r="J198" s="162">
        <f>ROUND(I198*H198,2)</f>
        <v>0</v>
      </c>
      <c r="K198" s="158" t="s">
        <v>392</v>
      </c>
      <c r="L198" s="32"/>
      <c r="M198" s="163" t="s">
        <v>1</v>
      </c>
      <c r="N198" s="164" t="s">
        <v>42</v>
      </c>
      <c r="O198" s="55"/>
      <c r="P198" s="165">
        <f>O198*H198</f>
        <v>0</v>
      </c>
      <c r="Q198" s="165">
        <v>0</v>
      </c>
      <c r="R198" s="165">
        <f>Q198*H198</f>
        <v>0</v>
      </c>
      <c r="S198" s="165">
        <v>0</v>
      </c>
      <c r="T198" s="166">
        <f>S198*H198</f>
        <v>0</v>
      </c>
      <c r="AR198" s="167" t="s">
        <v>133</v>
      </c>
      <c r="AT198" s="167" t="s">
        <v>209</v>
      </c>
      <c r="AU198" s="167" t="s">
        <v>83</v>
      </c>
      <c r="AY198" s="17" t="s">
        <v>207</v>
      </c>
      <c r="BE198" s="168">
        <f>IF(N198="základní",J198,0)</f>
        <v>0</v>
      </c>
      <c r="BF198" s="168">
        <f>IF(N198="snížená",J198,0)</f>
        <v>0</v>
      </c>
      <c r="BG198" s="168">
        <f>IF(N198="zákl. přenesená",J198,0)</f>
        <v>0</v>
      </c>
      <c r="BH198" s="168">
        <f>IF(N198="sníž. přenesená",J198,0)</f>
        <v>0</v>
      </c>
      <c r="BI198" s="168">
        <f>IF(N198="nulová",J198,0)</f>
        <v>0</v>
      </c>
      <c r="BJ198" s="17" t="s">
        <v>83</v>
      </c>
      <c r="BK198" s="168">
        <f>ROUND(I198*H198,2)</f>
        <v>0</v>
      </c>
      <c r="BL198" s="17" t="s">
        <v>133</v>
      </c>
      <c r="BM198" s="167" t="s">
        <v>3797</v>
      </c>
    </row>
    <row r="199" spans="2:65" s="1" customFormat="1" ht="16.5" customHeight="1">
      <c r="B199" s="155"/>
      <c r="C199" s="156" t="s">
        <v>745</v>
      </c>
      <c r="D199" s="156" t="s">
        <v>209</v>
      </c>
      <c r="E199" s="157" t="s">
        <v>3798</v>
      </c>
      <c r="F199" s="158" t="s">
        <v>3799</v>
      </c>
      <c r="G199" s="159" t="s">
        <v>250</v>
      </c>
      <c r="H199" s="160">
        <v>1</v>
      </c>
      <c r="I199" s="161"/>
      <c r="J199" s="162">
        <f>ROUND(I199*H199,2)</f>
        <v>0</v>
      </c>
      <c r="K199" s="158" t="s">
        <v>392</v>
      </c>
      <c r="L199" s="32"/>
      <c r="M199" s="178" t="s">
        <v>1</v>
      </c>
      <c r="N199" s="179" t="s">
        <v>42</v>
      </c>
      <c r="O199" s="180"/>
      <c r="P199" s="181">
        <f>O199*H199</f>
        <v>0</v>
      </c>
      <c r="Q199" s="181">
        <v>0</v>
      </c>
      <c r="R199" s="181">
        <f>Q199*H199</f>
        <v>0</v>
      </c>
      <c r="S199" s="181">
        <v>0</v>
      </c>
      <c r="T199" s="182">
        <f>S199*H199</f>
        <v>0</v>
      </c>
      <c r="AR199" s="167" t="s">
        <v>133</v>
      </c>
      <c r="AT199" s="167" t="s">
        <v>209</v>
      </c>
      <c r="AU199" s="167" t="s">
        <v>83</v>
      </c>
      <c r="AY199" s="17" t="s">
        <v>207</v>
      </c>
      <c r="BE199" s="168">
        <f>IF(N199="základní",J199,0)</f>
        <v>0</v>
      </c>
      <c r="BF199" s="168">
        <f>IF(N199="snížená",J199,0)</f>
        <v>0</v>
      </c>
      <c r="BG199" s="168">
        <f>IF(N199="zákl. přenesená",J199,0)</f>
        <v>0</v>
      </c>
      <c r="BH199" s="168">
        <f>IF(N199="sníž. přenesená",J199,0)</f>
        <v>0</v>
      </c>
      <c r="BI199" s="168">
        <f>IF(N199="nulová",J199,0)</f>
        <v>0</v>
      </c>
      <c r="BJ199" s="17" t="s">
        <v>83</v>
      </c>
      <c r="BK199" s="168">
        <f>ROUND(I199*H199,2)</f>
        <v>0</v>
      </c>
      <c r="BL199" s="17" t="s">
        <v>133</v>
      </c>
      <c r="BM199" s="167" t="s">
        <v>3800</v>
      </c>
    </row>
    <row r="200" spans="2:65" s="1" customFormat="1" ht="6.95" customHeight="1">
      <c r="B200" s="44"/>
      <c r="C200" s="45"/>
      <c r="D200" s="45"/>
      <c r="E200" s="45"/>
      <c r="F200" s="45"/>
      <c r="G200" s="45"/>
      <c r="H200" s="45"/>
      <c r="I200" s="117"/>
      <c r="J200" s="45"/>
      <c r="K200" s="45"/>
      <c r="L200" s="32"/>
    </row>
  </sheetData>
  <autoFilter ref="C128:K199"/>
  <mergeCells count="12">
    <mergeCell ref="E121:H121"/>
    <mergeCell ref="L2:V2"/>
    <mergeCell ref="E85:H85"/>
    <mergeCell ref="E87:H87"/>
    <mergeCell ref="E89:H89"/>
    <mergeCell ref="E117:H117"/>
    <mergeCell ref="E119:H119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40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132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3801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3802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ROUND(J129,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ROUND((SUM(BE129:BE239)),  2)</f>
        <v>0</v>
      </c>
      <c r="I35" s="105">
        <v>0.21</v>
      </c>
      <c r="J35" s="104">
        <f>ROUND(((SUM(BE129:BE239))*I35),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ROUND((SUM(BF129:BF239)),  2)</f>
        <v>0</v>
      </c>
      <c r="I36" s="105">
        <v>0.15</v>
      </c>
      <c r="J36" s="104">
        <f>ROUND(((SUM(BF129:BF239))*I36),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ROUND((SUM(BG129:BG239)),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ROUND((SUM(BH129:BH239)),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ROUND((SUM(BI129:BI239)),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3801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 xml:space="preserve">a - Vodovodní přípojka vč.areál rozvodu 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J129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J130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J131</f>
        <v>0</v>
      </c>
      <c r="L100" s="128"/>
    </row>
    <row r="101" spans="2:47" s="9" customFormat="1" ht="19.899999999999999" customHeight="1">
      <c r="B101" s="128"/>
      <c r="D101" s="129" t="s">
        <v>331</v>
      </c>
      <c r="E101" s="130"/>
      <c r="F101" s="130"/>
      <c r="G101" s="130"/>
      <c r="H101" s="130"/>
      <c r="I101" s="131"/>
      <c r="J101" s="132">
        <f>J178</f>
        <v>0</v>
      </c>
      <c r="L101" s="128"/>
    </row>
    <row r="102" spans="2:47" s="9" customFormat="1" ht="19.899999999999999" customHeight="1">
      <c r="B102" s="128"/>
      <c r="D102" s="129" t="s">
        <v>3803</v>
      </c>
      <c r="E102" s="130"/>
      <c r="F102" s="130"/>
      <c r="G102" s="130"/>
      <c r="H102" s="130"/>
      <c r="I102" s="131"/>
      <c r="J102" s="132">
        <f>J189</f>
        <v>0</v>
      </c>
      <c r="L102" s="128"/>
    </row>
    <row r="103" spans="2:47" s="9" customFormat="1" ht="19.899999999999999" customHeight="1">
      <c r="B103" s="128"/>
      <c r="D103" s="129" t="s">
        <v>3804</v>
      </c>
      <c r="E103" s="130"/>
      <c r="F103" s="130"/>
      <c r="G103" s="130"/>
      <c r="H103" s="130"/>
      <c r="I103" s="131"/>
      <c r="J103" s="132">
        <f>J200</f>
        <v>0</v>
      </c>
      <c r="L103" s="128"/>
    </row>
    <row r="104" spans="2:47" s="9" customFormat="1" ht="19.899999999999999" customHeight="1">
      <c r="B104" s="128"/>
      <c r="D104" s="129" t="s">
        <v>3805</v>
      </c>
      <c r="E104" s="130"/>
      <c r="F104" s="130"/>
      <c r="G104" s="130"/>
      <c r="H104" s="130"/>
      <c r="I104" s="131"/>
      <c r="J104" s="132">
        <f>J229</f>
        <v>0</v>
      </c>
      <c r="L104" s="128"/>
    </row>
    <row r="105" spans="2:47" s="9" customFormat="1" ht="19.899999999999999" customHeight="1">
      <c r="B105" s="128"/>
      <c r="D105" s="129" t="s">
        <v>3806</v>
      </c>
      <c r="E105" s="130"/>
      <c r="F105" s="130"/>
      <c r="G105" s="130"/>
      <c r="H105" s="130"/>
      <c r="I105" s="131"/>
      <c r="J105" s="132">
        <f>J231</f>
        <v>0</v>
      </c>
      <c r="L105" s="128"/>
    </row>
    <row r="106" spans="2:47" s="8" customFormat="1" ht="24.95" customHeight="1">
      <c r="B106" s="123"/>
      <c r="D106" s="124" t="s">
        <v>334</v>
      </c>
      <c r="E106" s="125"/>
      <c r="F106" s="125"/>
      <c r="G106" s="125"/>
      <c r="H106" s="125"/>
      <c r="I106" s="126"/>
      <c r="J106" s="127">
        <f>J234</f>
        <v>0</v>
      </c>
      <c r="L106" s="123"/>
    </row>
    <row r="107" spans="2:47" s="9" customFormat="1" ht="19.899999999999999" customHeight="1">
      <c r="B107" s="128"/>
      <c r="D107" s="129" t="s">
        <v>338</v>
      </c>
      <c r="E107" s="130"/>
      <c r="F107" s="130"/>
      <c r="G107" s="130"/>
      <c r="H107" s="130"/>
      <c r="I107" s="131"/>
      <c r="J107" s="132">
        <f>J235</f>
        <v>0</v>
      </c>
      <c r="L107" s="128"/>
    </row>
    <row r="108" spans="2:47" s="1" customFormat="1" ht="21.75" customHeight="1">
      <c r="B108" s="32"/>
      <c r="I108" s="96"/>
      <c r="L108" s="32"/>
    </row>
    <row r="109" spans="2:47" s="1" customFormat="1" ht="6.95" customHeight="1">
      <c r="B109" s="44"/>
      <c r="C109" s="45"/>
      <c r="D109" s="45"/>
      <c r="E109" s="45"/>
      <c r="F109" s="45"/>
      <c r="G109" s="45"/>
      <c r="H109" s="45"/>
      <c r="I109" s="117"/>
      <c r="J109" s="45"/>
      <c r="K109" s="45"/>
      <c r="L109" s="32"/>
    </row>
    <row r="113" spans="2:20" s="1" customFormat="1" ht="6.95" customHeight="1">
      <c r="B113" s="46"/>
      <c r="C113" s="47"/>
      <c r="D113" s="47"/>
      <c r="E113" s="47"/>
      <c r="F113" s="47"/>
      <c r="G113" s="47"/>
      <c r="H113" s="47"/>
      <c r="I113" s="118"/>
      <c r="J113" s="47"/>
      <c r="K113" s="47"/>
      <c r="L113" s="32"/>
    </row>
    <row r="114" spans="2:20" s="1" customFormat="1" ht="24.95" customHeight="1">
      <c r="B114" s="32"/>
      <c r="C114" s="21" t="s">
        <v>192</v>
      </c>
      <c r="I114" s="96"/>
      <c r="L114" s="32"/>
    </row>
    <row r="115" spans="2:20" s="1" customFormat="1" ht="6.95" customHeight="1">
      <c r="B115" s="32"/>
      <c r="I115" s="96"/>
      <c r="L115" s="32"/>
    </row>
    <row r="116" spans="2:20" s="1" customFormat="1" ht="12" customHeight="1">
      <c r="B116" s="32"/>
      <c r="C116" s="27" t="s">
        <v>16</v>
      </c>
      <c r="I116" s="96"/>
      <c r="L116" s="32"/>
    </row>
    <row r="117" spans="2:20" s="1" customFormat="1" ht="16.5" customHeight="1">
      <c r="B117" s="32"/>
      <c r="E117" s="283" t="str">
        <f>E7</f>
        <v>Novostavba MŠ Hrabová,ul. Bažanova</v>
      </c>
      <c r="F117" s="284"/>
      <c r="G117" s="284"/>
      <c r="H117" s="284"/>
      <c r="I117" s="96"/>
      <c r="L117" s="32"/>
    </row>
    <row r="118" spans="2:20" ht="12" customHeight="1">
      <c r="B118" s="20"/>
      <c r="C118" s="27" t="s">
        <v>179</v>
      </c>
      <c r="L118" s="20"/>
    </row>
    <row r="119" spans="2:20" s="1" customFormat="1" ht="16.5" customHeight="1">
      <c r="B119" s="32"/>
      <c r="E119" s="283" t="s">
        <v>3801</v>
      </c>
      <c r="F119" s="282"/>
      <c r="G119" s="282"/>
      <c r="H119" s="282"/>
      <c r="I119" s="96"/>
      <c r="L119" s="32"/>
    </row>
    <row r="120" spans="2:20" s="1" customFormat="1" ht="12" customHeight="1">
      <c r="B120" s="32"/>
      <c r="C120" s="27" t="s">
        <v>181</v>
      </c>
      <c r="I120" s="96"/>
      <c r="L120" s="32"/>
    </row>
    <row r="121" spans="2:20" s="1" customFormat="1" ht="16.5" customHeight="1">
      <c r="B121" s="32"/>
      <c r="E121" s="252" t="str">
        <f>E11</f>
        <v xml:space="preserve">a - Vodovodní přípojka vč.areál rozvodu </v>
      </c>
      <c r="F121" s="282"/>
      <c r="G121" s="282"/>
      <c r="H121" s="282"/>
      <c r="I121" s="96"/>
      <c r="L121" s="32"/>
    </row>
    <row r="122" spans="2:20" s="1" customFormat="1" ht="6.95" customHeight="1">
      <c r="B122" s="32"/>
      <c r="I122" s="96"/>
      <c r="L122" s="32"/>
    </row>
    <row r="123" spans="2:20" s="1" customFormat="1" ht="12" customHeight="1">
      <c r="B123" s="32"/>
      <c r="C123" s="27" t="s">
        <v>20</v>
      </c>
      <c r="F123" s="25" t="str">
        <f>F14</f>
        <v xml:space="preserve"> </v>
      </c>
      <c r="I123" s="97" t="s">
        <v>22</v>
      </c>
      <c r="J123" s="52" t="str">
        <f>IF(J14="","",J14)</f>
        <v>29. 3. 2019</v>
      </c>
      <c r="L123" s="32"/>
    </row>
    <row r="124" spans="2:20" s="1" customFormat="1" ht="6.95" customHeight="1">
      <c r="B124" s="32"/>
      <c r="I124" s="96"/>
      <c r="L124" s="32"/>
    </row>
    <row r="125" spans="2:20" s="1" customFormat="1" ht="58.15" customHeight="1">
      <c r="B125" s="32"/>
      <c r="C125" s="27" t="s">
        <v>24</v>
      </c>
      <c r="F125" s="25" t="str">
        <f>E17</f>
        <v>Statutární město Ostrava,MO Hrabová,Bažanova 4</v>
      </c>
      <c r="I125" s="97" t="s">
        <v>31</v>
      </c>
      <c r="J125" s="30" t="str">
        <f>E23</f>
        <v>DUPLEX sro,28.října 875/275,70900 Ostrava-Mar.Ho</v>
      </c>
      <c r="L125" s="32"/>
    </row>
    <row r="126" spans="2:20" s="1" customFormat="1" ht="15.2" customHeight="1">
      <c r="B126" s="32"/>
      <c r="C126" s="27" t="s">
        <v>29</v>
      </c>
      <c r="F126" s="25" t="str">
        <f>IF(E20="","",E20)</f>
        <v>Vyplň údaj</v>
      </c>
      <c r="I126" s="97" t="s">
        <v>35</v>
      </c>
      <c r="J126" s="30" t="str">
        <f>E26</f>
        <v xml:space="preserve"> </v>
      </c>
      <c r="L126" s="32"/>
    </row>
    <row r="127" spans="2:20" s="1" customFormat="1" ht="10.35" customHeight="1">
      <c r="B127" s="32"/>
      <c r="I127" s="96"/>
      <c r="L127" s="32"/>
    </row>
    <row r="128" spans="2:20" s="10" customFormat="1" ht="29.25" customHeight="1">
      <c r="B128" s="133"/>
      <c r="C128" s="134" t="s">
        <v>193</v>
      </c>
      <c r="D128" s="135" t="s">
        <v>62</v>
      </c>
      <c r="E128" s="135" t="s">
        <v>58</v>
      </c>
      <c r="F128" s="135" t="s">
        <v>59</v>
      </c>
      <c r="G128" s="135" t="s">
        <v>194</v>
      </c>
      <c r="H128" s="135" t="s">
        <v>195</v>
      </c>
      <c r="I128" s="136" t="s">
        <v>196</v>
      </c>
      <c r="J128" s="135" t="s">
        <v>185</v>
      </c>
      <c r="K128" s="137" t="s">
        <v>197</v>
      </c>
      <c r="L128" s="133"/>
      <c r="M128" s="59" t="s">
        <v>1</v>
      </c>
      <c r="N128" s="60" t="s">
        <v>41</v>
      </c>
      <c r="O128" s="60" t="s">
        <v>198</v>
      </c>
      <c r="P128" s="60" t="s">
        <v>199</v>
      </c>
      <c r="Q128" s="60" t="s">
        <v>200</v>
      </c>
      <c r="R128" s="60" t="s">
        <v>201</v>
      </c>
      <c r="S128" s="60" t="s">
        <v>202</v>
      </c>
      <c r="T128" s="61" t="s">
        <v>203</v>
      </c>
    </row>
    <row r="129" spans="2:65" s="1" customFormat="1" ht="22.9" customHeight="1">
      <c r="B129" s="32"/>
      <c r="C129" s="64" t="s">
        <v>204</v>
      </c>
      <c r="I129" s="96"/>
      <c r="J129" s="138">
        <f>BK129</f>
        <v>0</v>
      </c>
      <c r="L129" s="32"/>
      <c r="M129" s="62"/>
      <c r="N129" s="53"/>
      <c r="O129" s="53"/>
      <c r="P129" s="139">
        <f>P130+P234</f>
        <v>0</v>
      </c>
      <c r="Q129" s="53"/>
      <c r="R129" s="139">
        <f>R130+R234</f>
        <v>0</v>
      </c>
      <c r="S129" s="53"/>
      <c r="T129" s="140">
        <f>T130+T234</f>
        <v>0</v>
      </c>
      <c r="AT129" s="17" t="s">
        <v>76</v>
      </c>
      <c r="AU129" s="17" t="s">
        <v>187</v>
      </c>
      <c r="BK129" s="141">
        <f>BK130+BK234</f>
        <v>0</v>
      </c>
    </row>
    <row r="130" spans="2:65" s="11" customFormat="1" ht="25.9" customHeight="1">
      <c r="B130" s="142"/>
      <c r="D130" s="143" t="s">
        <v>76</v>
      </c>
      <c r="E130" s="144" t="s">
        <v>205</v>
      </c>
      <c r="F130" s="144" t="s">
        <v>206</v>
      </c>
      <c r="I130" s="145"/>
      <c r="J130" s="146">
        <f>BK130</f>
        <v>0</v>
      </c>
      <c r="L130" s="142"/>
      <c r="M130" s="147"/>
      <c r="N130" s="148"/>
      <c r="O130" s="148"/>
      <c r="P130" s="149">
        <f>P131+P178+P189+P200+P229+P231</f>
        <v>0</v>
      </c>
      <c r="Q130" s="148"/>
      <c r="R130" s="149">
        <f>R131+R178+R189+R200+R229+R231</f>
        <v>0</v>
      </c>
      <c r="S130" s="148"/>
      <c r="T130" s="150">
        <f>T131+T178+T189+T200+T229+T231</f>
        <v>0</v>
      </c>
      <c r="AR130" s="143" t="s">
        <v>83</v>
      </c>
      <c r="AT130" s="151" t="s">
        <v>76</v>
      </c>
      <c r="AU130" s="151" t="s">
        <v>77</v>
      </c>
      <c r="AY130" s="143" t="s">
        <v>207</v>
      </c>
      <c r="BK130" s="152">
        <f>BK131+BK178+BK189+BK200+BK229+BK231</f>
        <v>0</v>
      </c>
    </row>
    <row r="131" spans="2:65" s="11" customFormat="1" ht="22.9" customHeight="1">
      <c r="B131" s="142"/>
      <c r="D131" s="143" t="s">
        <v>76</v>
      </c>
      <c r="E131" s="153" t="s">
        <v>83</v>
      </c>
      <c r="F131" s="153" t="s">
        <v>208</v>
      </c>
      <c r="I131" s="145"/>
      <c r="J131" s="154">
        <f>BK131</f>
        <v>0</v>
      </c>
      <c r="L131" s="142"/>
      <c r="M131" s="147"/>
      <c r="N131" s="148"/>
      <c r="O131" s="148"/>
      <c r="P131" s="149">
        <f>SUM(P132:P177)</f>
        <v>0</v>
      </c>
      <c r="Q131" s="148"/>
      <c r="R131" s="149">
        <f>SUM(R132:R177)</f>
        <v>0</v>
      </c>
      <c r="S131" s="148"/>
      <c r="T131" s="150">
        <f>SUM(T132:T177)</f>
        <v>0</v>
      </c>
      <c r="AR131" s="143" t="s">
        <v>83</v>
      </c>
      <c r="AT131" s="151" t="s">
        <v>76</v>
      </c>
      <c r="AU131" s="151" t="s">
        <v>83</v>
      </c>
      <c r="AY131" s="143" t="s">
        <v>207</v>
      </c>
      <c r="BK131" s="152">
        <f>SUM(BK132:BK177)</f>
        <v>0</v>
      </c>
    </row>
    <row r="132" spans="2:65" s="1" customFormat="1" ht="16.5" customHeight="1">
      <c r="B132" s="155"/>
      <c r="C132" s="156" t="s">
        <v>83</v>
      </c>
      <c r="D132" s="156" t="s">
        <v>209</v>
      </c>
      <c r="E132" s="157" t="s">
        <v>3807</v>
      </c>
      <c r="F132" s="158" t="s">
        <v>3808</v>
      </c>
      <c r="G132" s="159" t="s">
        <v>212</v>
      </c>
      <c r="H132" s="160">
        <v>10.75</v>
      </c>
      <c r="I132" s="161"/>
      <c r="J132" s="162">
        <f>ROUND(I132*H132,2)</f>
        <v>0</v>
      </c>
      <c r="K132" s="158" t="s">
        <v>3809</v>
      </c>
      <c r="L132" s="32"/>
      <c r="M132" s="163" t="s">
        <v>1</v>
      </c>
      <c r="N132" s="164" t="s">
        <v>42</v>
      </c>
      <c r="O132" s="55"/>
      <c r="P132" s="165">
        <f>O132*H132</f>
        <v>0</v>
      </c>
      <c r="Q132" s="165">
        <v>0</v>
      </c>
      <c r="R132" s="165">
        <f>Q132*H132</f>
        <v>0</v>
      </c>
      <c r="S132" s="165">
        <v>0</v>
      </c>
      <c r="T132" s="166">
        <f>S132*H132</f>
        <v>0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>IF(N132="základní",J132,0)</f>
        <v>0</v>
      </c>
      <c r="BF132" s="168">
        <f>IF(N132="snížená",J132,0)</f>
        <v>0</v>
      </c>
      <c r="BG132" s="168">
        <f>IF(N132="zákl. přenesená",J132,0)</f>
        <v>0</v>
      </c>
      <c r="BH132" s="168">
        <f>IF(N132="sníž. přenesená",J132,0)</f>
        <v>0</v>
      </c>
      <c r="BI132" s="168">
        <f>IF(N132="nulová",J132,0)</f>
        <v>0</v>
      </c>
      <c r="BJ132" s="17" t="s">
        <v>83</v>
      </c>
      <c r="BK132" s="168">
        <f>ROUND(I132*H132,2)</f>
        <v>0</v>
      </c>
      <c r="BL132" s="17" t="s">
        <v>133</v>
      </c>
      <c r="BM132" s="167" t="s">
        <v>3810</v>
      </c>
    </row>
    <row r="133" spans="2:65" s="12" customFormat="1">
      <c r="B133" s="169"/>
      <c r="D133" s="170" t="s">
        <v>215</v>
      </c>
      <c r="E133" s="171" t="s">
        <v>1</v>
      </c>
      <c r="F133" s="172" t="s">
        <v>3811</v>
      </c>
      <c r="H133" s="173">
        <v>2.25</v>
      </c>
      <c r="I133" s="174"/>
      <c r="L133" s="169"/>
      <c r="M133" s="175"/>
      <c r="N133" s="176"/>
      <c r="O133" s="176"/>
      <c r="P133" s="176"/>
      <c r="Q133" s="176"/>
      <c r="R133" s="176"/>
      <c r="S133" s="176"/>
      <c r="T133" s="177"/>
      <c r="AT133" s="171" t="s">
        <v>215</v>
      </c>
      <c r="AU133" s="171" t="s">
        <v>85</v>
      </c>
      <c r="AV133" s="12" t="s">
        <v>85</v>
      </c>
      <c r="AW133" s="12" t="s">
        <v>34</v>
      </c>
      <c r="AX133" s="12" t="s">
        <v>77</v>
      </c>
      <c r="AY133" s="171" t="s">
        <v>207</v>
      </c>
    </row>
    <row r="134" spans="2:65" s="12" customFormat="1">
      <c r="B134" s="169"/>
      <c r="D134" s="170" t="s">
        <v>215</v>
      </c>
      <c r="E134" s="171" t="s">
        <v>1</v>
      </c>
      <c r="F134" s="172" t="s">
        <v>3812</v>
      </c>
      <c r="H134" s="173">
        <v>8.5</v>
      </c>
      <c r="I134" s="174"/>
      <c r="L134" s="169"/>
      <c r="M134" s="175"/>
      <c r="N134" s="176"/>
      <c r="O134" s="176"/>
      <c r="P134" s="176"/>
      <c r="Q134" s="176"/>
      <c r="R134" s="176"/>
      <c r="S134" s="176"/>
      <c r="T134" s="177"/>
      <c r="AT134" s="171" t="s">
        <v>215</v>
      </c>
      <c r="AU134" s="171" t="s">
        <v>85</v>
      </c>
      <c r="AV134" s="12" t="s">
        <v>85</v>
      </c>
      <c r="AW134" s="12" t="s">
        <v>34</v>
      </c>
      <c r="AX134" s="12" t="s">
        <v>77</v>
      </c>
      <c r="AY134" s="171" t="s">
        <v>207</v>
      </c>
    </row>
    <row r="135" spans="2:65" s="15" customFormat="1">
      <c r="B135" s="200"/>
      <c r="D135" s="170" t="s">
        <v>215</v>
      </c>
      <c r="E135" s="201" t="s">
        <v>1</v>
      </c>
      <c r="F135" s="202" t="s">
        <v>372</v>
      </c>
      <c r="H135" s="203">
        <v>10.75</v>
      </c>
      <c r="I135" s="204"/>
      <c r="L135" s="200"/>
      <c r="M135" s="205"/>
      <c r="N135" s="206"/>
      <c r="O135" s="206"/>
      <c r="P135" s="206"/>
      <c r="Q135" s="206"/>
      <c r="R135" s="206"/>
      <c r="S135" s="206"/>
      <c r="T135" s="207"/>
      <c r="AT135" s="201" t="s">
        <v>215</v>
      </c>
      <c r="AU135" s="201" t="s">
        <v>85</v>
      </c>
      <c r="AV135" s="15" t="s">
        <v>133</v>
      </c>
      <c r="AW135" s="15" t="s">
        <v>34</v>
      </c>
      <c r="AX135" s="15" t="s">
        <v>83</v>
      </c>
      <c r="AY135" s="201" t="s">
        <v>207</v>
      </c>
    </row>
    <row r="136" spans="2:65" s="1" customFormat="1" ht="16.5" customHeight="1">
      <c r="B136" s="155"/>
      <c r="C136" s="156" t="s">
        <v>85</v>
      </c>
      <c r="D136" s="156" t="s">
        <v>209</v>
      </c>
      <c r="E136" s="157" t="s">
        <v>3813</v>
      </c>
      <c r="F136" s="158" t="s">
        <v>3814</v>
      </c>
      <c r="G136" s="159" t="s">
        <v>212</v>
      </c>
      <c r="H136" s="160">
        <v>10.75</v>
      </c>
      <c r="I136" s="161"/>
      <c r="J136" s="162">
        <f>ROUND(I136*H136,2)</f>
        <v>0</v>
      </c>
      <c r="K136" s="158" t="s">
        <v>3809</v>
      </c>
      <c r="L136" s="32"/>
      <c r="M136" s="163" t="s">
        <v>1</v>
      </c>
      <c r="N136" s="164" t="s">
        <v>42</v>
      </c>
      <c r="O136" s="55"/>
      <c r="P136" s="165">
        <f>O136*H136</f>
        <v>0</v>
      </c>
      <c r="Q136" s="165">
        <v>0</v>
      </c>
      <c r="R136" s="165">
        <f>Q136*H136</f>
        <v>0</v>
      </c>
      <c r="S136" s="165">
        <v>0</v>
      </c>
      <c r="T136" s="166">
        <f>S136*H136</f>
        <v>0</v>
      </c>
      <c r="AR136" s="167" t="s">
        <v>133</v>
      </c>
      <c r="AT136" s="167" t="s">
        <v>209</v>
      </c>
      <c r="AU136" s="167" t="s">
        <v>85</v>
      </c>
      <c r="AY136" s="17" t="s">
        <v>207</v>
      </c>
      <c r="BE136" s="168">
        <f>IF(N136="základní",J136,0)</f>
        <v>0</v>
      </c>
      <c r="BF136" s="168">
        <f>IF(N136="snížená",J136,0)</f>
        <v>0</v>
      </c>
      <c r="BG136" s="168">
        <f>IF(N136="zákl. přenesená",J136,0)</f>
        <v>0</v>
      </c>
      <c r="BH136" s="168">
        <f>IF(N136="sníž. přenesená",J136,0)</f>
        <v>0</v>
      </c>
      <c r="BI136" s="168">
        <f>IF(N136="nulová",J136,0)</f>
        <v>0</v>
      </c>
      <c r="BJ136" s="17" t="s">
        <v>83</v>
      </c>
      <c r="BK136" s="168">
        <f>ROUND(I136*H136,2)</f>
        <v>0</v>
      </c>
      <c r="BL136" s="17" t="s">
        <v>133</v>
      </c>
      <c r="BM136" s="167" t="s">
        <v>3815</v>
      </c>
    </row>
    <row r="137" spans="2:65" s="1" customFormat="1" ht="16.5" customHeight="1">
      <c r="B137" s="155"/>
      <c r="C137" s="156" t="s">
        <v>108</v>
      </c>
      <c r="D137" s="156" t="s">
        <v>209</v>
      </c>
      <c r="E137" s="157" t="s">
        <v>3816</v>
      </c>
      <c r="F137" s="158" t="s">
        <v>3817</v>
      </c>
      <c r="G137" s="159" t="s">
        <v>352</v>
      </c>
      <c r="H137" s="160">
        <v>3.375</v>
      </c>
      <c r="I137" s="161"/>
      <c r="J137" s="162">
        <f>ROUND(I137*H137,2)</f>
        <v>0</v>
      </c>
      <c r="K137" s="158" t="s">
        <v>3809</v>
      </c>
      <c r="L137" s="32"/>
      <c r="M137" s="163" t="s">
        <v>1</v>
      </c>
      <c r="N137" s="164" t="s">
        <v>42</v>
      </c>
      <c r="O137" s="55"/>
      <c r="P137" s="165">
        <f>O137*H137</f>
        <v>0</v>
      </c>
      <c r="Q137" s="165">
        <v>0</v>
      </c>
      <c r="R137" s="165">
        <f>Q137*H137</f>
        <v>0</v>
      </c>
      <c r="S137" s="165">
        <v>0</v>
      </c>
      <c r="T137" s="166">
        <f>S137*H137</f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>IF(N137="základní",J137,0)</f>
        <v>0</v>
      </c>
      <c r="BF137" s="168">
        <f>IF(N137="snížená",J137,0)</f>
        <v>0</v>
      </c>
      <c r="BG137" s="168">
        <f>IF(N137="zákl. přenesená",J137,0)</f>
        <v>0</v>
      </c>
      <c r="BH137" s="168">
        <f>IF(N137="sníž. přenesená",J137,0)</f>
        <v>0</v>
      </c>
      <c r="BI137" s="168">
        <f>IF(N137="nulová",J137,0)</f>
        <v>0</v>
      </c>
      <c r="BJ137" s="17" t="s">
        <v>83</v>
      </c>
      <c r="BK137" s="168">
        <f>ROUND(I137*H137,2)</f>
        <v>0</v>
      </c>
      <c r="BL137" s="17" t="s">
        <v>133</v>
      </c>
      <c r="BM137" s="167" t="s">
        <v>3818</v>
      </c>
    </row>
    <row r="138" spans="2:65" s="12" customFormat="1">
      <c r="B138" s="169"/>
      <c r="D138" s="170" t="s">
        <v>215</v>
      </c>
      <c r="E138" s="171" t="s">
        <v>1</v>
      </c>
      <c r="F138" s="172" t="s">
        <v>3819</v>
      </c>
      <c r="H138" s="173">
        <v>3.375</v>
      </c>
      <c r="I138" s="174"/>
      <c r="L138" s="169"/>
      <c r="M138" s="175"/>
      <c r="N138" s="176"/>
      <c r="O138" s="176"/>
      <c r="P138" s="176"/>
      <c r="Q138" s="176"/>
      <c r="R138" s="176"/>
      <c r="S138" s="176"/>
      <c r="T138" s="177"/>
      <c r="AT138" s="171" t="s">
        <v>215</v>
      </c>
      <c r="AU138" s="171" t="s">
        <v>85</v>
      </c>
      <c r="AV138" s="12" t="s">
        <v>85</v>
      </c>
      <c r="AW138" s="12" t="s">
        <v>34</v>
      </c>
      <c r="AX138" s="12" t="s">
        <v>77</v>
      </c>
      <c r="AY138" s="171" t="s">
        <v>207</v>
      </c>
    </row>
    <row r="139" spans="2:65" s="15" customFormat="1">
      <c r="B139" s="200"/>
      <c r="D139" s="170" t="s">
        <v>215</v>
      </c>
      <c r="E139" s="201" t="s">
        <v>1</v>
      </c>
      <c r="F139" s="202" t="s">
        <v>372</v>
      </c>
      <c r="H139" s="203">
        <v>3.375</v>
      </c>
      <c r="I139" s="204"/>
      <c r="L139" s="200"/>
      <c r="M139" s="205"/>
      <c r="N139" s="206"/>
      <c r="O139" s="206"/>
      <c r="P139" s="206"/>
      <c r="Q139" s="206"/>
      <c r="R139" s="206"/>
      <c r="S139" s="206"/>
      <c r="T139" s="207"/>
      <c r="AT139" s="201" t="s">
        <v>215</v>
      </c>
      <c r="AU139" s="201" t="s">
        <v>85</v>
      </c>
      <c r="AV139" s="15" t="s">
        <v>133</v>
      </c>
      <c r="AW139" s="15" t="s">
        <v>34</v>
      </c>
      <c r="AX139" s="15" t="s">
        <v>83</v>
      </c>
      <c r="AY139" s="201" t="s">
        <v>207</v>
      </c>
    </row>
    <row r="140" spans="2:65" s="1" customFormat="1" ht="36" customHeight="1">
      <c r="B140" s="155"/>
      <c r="C140" s="156" t="s">
        <v>133</v>
      </c>
      <c r="D140" s="156" t="s">
        <v>209</v>
      </c>
      <c r="E140" s="157" t="s">
        <v>3820</v>
      </c>
      <c r="F140" s="158" t="s">
        <v>3821</v>
      </c>
      <c r="G140" s="159" t="s">
        <v>352</v>
      </c>
      <c r="H140" s="160">
        <v>9.24</v>
      </c>
      <c r="I140" s="161"/>
      <c r="J140" s="162">
        <f>ROUND(I140*H140,2)</f>
        <v>0</v>
      </c>
      <c r="K140" s="158" t="s">
        <v>3809</v>
      </c>
      <c r="L140" s="32"/>
      <c r="M140" s="163" t="s">
        <v>1</v>
      </c>
      <c r="N140" s="164" t="s">
        <v>42</v>
      </c>
      <c r="O140" s="55"/>
      <c r="P140" s="165">
        <f>O140*H140</f>
        <v>0</v>
      </c>
      <c r="Q140" s="165">
        <v>0</v>
      </c>
      <c r="R140" s="165">
        <f>Q140*H140</f>
        <v>0</v>
      </c>
      <c r="S140" s="165">
        <v>0</v>
      </c>
      <c r="T140" s="166">
        <f>S140*H140</f>
        <v>0</v>
      </c>
      <c r="AR140" s="167" t="s">
        <v>133</v>
      </c>
      <c r="AT140" s="167" t="s">
        <v>209</v>
      </c>
      <c r="AU140" s="167" t="s">
        <v>85</v>
      </c>
      <c r="AY140" s="17" t="s">
        <v>207</v>
      </c>
      <c r="BE140" s="168">
        <f>IF(N140="základní",J140,0)</f>
        <v>0</v>
      </c>
      <c r="BF140" s="168">
        <f>IF(N140="snížená",J140,0)</f>
        <v>0</v>
      </c>
      <c r="BG140" s="168">
        <f>IF(N140="zákl. přenesená",J140,0)</f>
        <v>0</v>
      </c>
      <c r="BH140" s="168">
        <f>IF(N140="sníž. přenesená",J140,0)</f>
        <v>0</v>
      </c>
      <c r="BI140" s="168">
        <f>IF(N140="nulová",J140,0)</f>
        <v>0</v>
      </c>
      <c r="BJ140" s="17" t="s">
        <v>83</v>
      </c>
      <c r="BK140" s="168">
        <f>ROUND(I140*H140,2)</f>
        <v>0</v>
      </c>
      <c r="BL140" s="17" t="s">
        <v>133</v>
      </c>
      <c r="BM140" s="167" t="s">
        <v>3822</v>
      </c>
    </row>
    <row r="141" spans="2:65" s="12" customFormat="1">
      <c r="B141" s="169"/>
      <c r="D141" s="170" t="s">
        <v>215</v>
      </c>
      <c r="E141" s="171" t="s">
        <v>1</v>
      </c>
      <c r="F141" s="172" t="s">
        <v>3823</v>
      </c>
      <c r="H141" s="173">
        <v>9.24</v>
      </c>
      <c r="I141" s="174"/>
      <c r="L141" s="169"/>
      <c r="M141" s="175"/>
      <c r="N141" s="176"/>
      <c r="O141" s="176"/>
      <c r="P141" s="176"/>
      <c r="Q141" s="176"/>
      <c r="R141" s="176"/>
      <c r="S141" s="176"/>
      <c r="T141" s="177"/>
      <c r="AT141" s="171" t="s">
        <v>215</v>
      </c>
      <c r="AU141" s="171" t="s">
        <v>85</v>
      </c>
      <c r="AV141" s="12" t="s">
        <v>85</v>
      </c>
      <c r="AW141" s="12" t="s">
        <v>34</v>
      </c>
      <c r="AX141" s="12" t="s">
        <v>77</v>
      </c>
      <c r="AY141" s="171" t="s">
        <v>207</v>
      </c>
    </row>
    <row r="142" spans="2:65" s="15" customFormat="1">
      <c r="B142" s="200"/>
      <c r="D142" s="170" t="s">
        <v>215</v>
      </c>
      <c r="E142" s="201" t="s">
        <v>1</v>
      </c>
      <c r="F142" s="202" t="s">
        <v>372</v>
      </c>
      <c r="H142" s="203">
        <v>9.24</v>
      </c>
      <c r="I142" s="204"/>
      <c r="L142" s="200"/>
      <c r="M142" s="205"/>
      <c r="N142" s="206"/>
      <c r="O142" s="206"/>
      <c r="P142" s="206"/>
      <c r="Q142" s="206"/>
      <c r="R142" s="206"/>
      <c r="S142" s="206"/>
      <c r="T142" s="207"/>
      <c r="AT142" s="201" t="s">
        <v>215</v>
      </c>
      <c r="AU142" s="201" t="s">
        <v>85</v>
      </c>
      <c r="AV142" s="15" t="s">
        <v>133</v>
      </c>
      <c r="AW142" s="15" t="s">
        <v>34</v>
      </c>
      <c r="AX142" s="15" t="s">
        <v>83</v>
      </c>
      <c r="AY142" s="201" t="s">
        <v>207</v>
      </c>
    </row>
    <row r="143" spans="2:65" s="1" customFormat="1" ht="36" customHeight="1">
      <c r="B143" s="155"/>
      <c r="C143" s="156" t="s">
        <v>140</v>
      </c>
      <c r="D143" s="156" t="s">
        <v>209</v>
      </c>
      <c r="E143" s="157" t="s">
        <v>3824</v>
      </c>
      <c r="F143" s="158" t="s">
        <v>3825</v>
      </c>
      <c r="G143" s="159" t="s">
        <v>352</v>
      </c>
      <c r="H143" s="160">
        <v>9.24</v>
      </c>
      <c r="I143" s="161"/>
      <c r="J143" s="162">
        <f>ROUND(I143*H143,2)</f>
        <v>0</v>
      </c>
      <c r="K143" s="158" t="s">
        <v>3809</v>
      </c>
      <c r="L143" s="32"/>
      <c r="M143" s="163" t="s">
        <v>1</v>
      </c>
      <c r="N143" s="164" t="s">
        <v>42</v>
      </c>
      <c r="O143" s="55"/>
      <c r="P143" s="165">
        <f>O143*H143</f>
        <v>0</v>
      </c>
      <c r="Q143" s="165">
        <v>0</v>
      </c>
      <c r="R143" s="165">
        <f>Q143*H143</f>
        <v>0</v>
      </c>
      <c r="S143" s="165">
        <v>0</v>
      </c>
      <c r="T143" s="166">
        <f>S143*H143</f>
        <v>0</v>
      </c>
      <c r="AR143" s="167" t="s">
        <v>133</v>
      </c>
      <c r="AT143" s="167" t="s">
        <v>209</v>
      </c>
      <c r="AU143" s="167" t="s">
        <v>85</v>
      </c>
      <c r="AY143" s="17" t="s">
        <v>207</v>
      </c>
      <c r="BE143" s="168">
        <f>IF(N143="základní",J143,0)</f>
        <v>0</v>
      </c>
      <c r="BF143" s="168">
        <f>IF(N143="snížená",J143,0)</f>
        <v>0</v>
      </c>
      <c r="BG143" s="168">
        <f>IF(N143="zákl. přenesená",J143,0)</f>
        <v>0</v>
      </c>
      <c r="BH143" s="168">
        <f>IF(N143="sníž. přenesená",J143,0)</f>
        <v>0</v>
      </c>
      <c r="BI143" s="168">
        <f>IF(N143="nulová",J143,0)</f>
        <v>0</v>
      </c>
      <c r="BJ143" s="17" t="s">
        <v>83</v>
      </c>
      <c r="BK143" s="168">
        <f>ROUND(I143*H143,2)</f>
        <v>0</v>
      </c>
      <c r="BL143" s="17" t="s">
        <v>133</v>
      </c>
      <c r="BM143" s="167" t="s">
        <v>3826</v>
      </c>
    </row>
    <row r="144" spans="2:65" s="1" customFormat="1" ht="16.5" customHeight="1">
      <c r="B144" s="155"/>
      <c r="C144" s="156" t="s">
        <v>145</v>
      </c>
      <c r="D144" s="156" t="s">
        <v>209</v>
      </c>
      <c r="E144" s="157" t="s">
        <v>3827</v>
      </c>
      <c r="F144" s="158" t="s">
        <v>3828</v>
      </c>
      <c r="G144" s="159" t="s">
        <v>352</v>
      </c>
      <c r="H144" s="160">
        <v>136.935</v>
      </c>
      <c r="I144" s="161"/>
      <c r="J144" s="162">
        <f>ROUND(I144*H144,2)</f>
        <v>0</v>
      </c>
      <c r="K144" s="158" t="s">
        <v>3809</v>
      </c>
      <c r="L144" s="32"/>
      <c r="M144" s="163" t="s">
        <v>1</v>
      </c>
      <c r="N144" s="164" t="s">
        <v>42</v>
      </c>
      <c r="O144" s="55"/>
      <c r="P144" s="165">
        <f>O144*H144</f>
        <v>0</v>
      </c>
      <c r="Q144" s="165">
        <v>0</v>
      </c>
      <c r="R144" s="165">
        <f>Q144*H144</f>
        <v>0</v>
      </c>
      <c r="S144" s="165">
        <v>0</v>
      </c>
      <c r="T144" s="166">
        <f>S144*H144</f>
        <v>0</v>
      </c>
      <c r="AR144" s="167" t="s">
        <v>133</v>
      </c>
      <c r="AT144" s="167" t="s">
        <v>209</v>
      </c>
      <c r="AU144" s="167" t="s">
        <v>85</v>
      </c>
      <c r="AY144" s="17" t="s">
        <v>207</v>
      </c>
      <c r="BE144" s="168">
        <f>IF(N144="základní",J144,0)</f>
        <v>0</v>
      </c>
      <c r="BF144" s="168">
        <f>IF(N144="snížená",J144,0)</f>
        <v>0</v>
      </c>
      <c r="BG144" s="168">
        <f>IF(N144="zákl. přenesená",J144,0)</f>
        <v>0</v>
      </c>
      <c r="BH144" s="168">
        <f>IF(N144="sníž. přenesená",J144,0)</f>
        <v>0</v>
      </c>
      <c r="BI144" s="168">
        <f>IF(N144="nulová",J144,0)</f>
        <v>0</v>
      </c>
      <c r="BJ144" s="17" t="s">
        <v>83</v>
      </c>
      <c r="BK144" s="168">
        <f>ROUND(I144*H144,2)</f>
        <v>0</v>
      </c>
      <c r="BL144" s="17" t="s">
        <v>133</v>
      </c>
      <c r="BM144" s="167" t="s">
        <v>3829</v>
      </c>
    </row>
    <row r="145" spans="2:65" s="13" customFormat="1">
      <c r="B145" s="185"/>
      <c r="D145" s="170" t="s">
        <v>215</v>
      </c>
      <c r="E145" s="186" t="s">
        <v>1</v>
      </c>
      <c r="F145" s="187" t="s">
        <v>3830</v>
      </c>
      <c r="H145" s="186" t="s">
        <v>1</v>
      </c>
      <c r="I145" s="188"/>
      <c r="L145" s="185"/>
      <c r="M145" s="189"/>
      <c r="N145" s="190"/>
      <c r="O145" s="190"/>
      <c r="P145" s="190"/>
      <c r="Q145" s="190"/>
      <c r="R145" s="190"/>
      <c r="S145" s="190"/>
      <c r="T145" s="191"/>
      <c r="AT145" s="186" t="s">
        <v>215</v>
      </c>
      <c r="AU145" s="186" t="s">
        <v>85</v>
      </c>
      <c r="AV145" s="13" t="s">
        <v>83</v>
      </c>
      <c r="AW145" s="13" t="s">
        <v>34</v>
      </c>
      <c r="AX145" s="13" t="s">
        <v>77</v>
      </c>
      <c r="AY145" s="186" t="s">
        <v>207</v>
      </c>
    </row>
    <row r="146" spans="2:65" s="12" customFormat="1">
      <c r="B146" s="169"/>
      <c r="D146" s="170" t="s">
        <v>215</v>
      </c>
      <c r="E146" s="171" t="s">
        <v>1</v>
      </c>
      <c r="F146" s="172" t="s">
        <v>3819</v>
      </c>
      <c r="H146" s="173">
        <v>3.375</v>
      </c>
      <c r="I146" s="174"/>
      <c r="L146" s="169"/>
      <c r="M146" s="175"/>
      <c r="N146" s="176"/>
      <c r="O146" s="176"/>
      <c r="P146" s="176"/>
      <c r="Q146" s="176"/>
      <c r="R146" s="176"/>
      <c r="S146" s="176"/>
      <c r="T146" s="177"/>
      <c r="AT146" s="171" t="s">
        <v>215</v>
      </c>
      <c r="AU146" s="171" t="s">
        <v>85</v>
      </c>
      <c r="AV146" s="12" t="s">
        <v>85</v>
      </c>
      <c r="AW146" s="12" t="s">
        <v>34</v>
      </c>
      <c r="AX146" s="12" t="s">
        <v>77</v>
      </c>
      <c r="AY146" s="171" t="s">
        <v>207</v>
      </c>
    </row>
    <row r="147" spans="2:65" s="12" customFormat="1">
      <c r="B147" s="169"/>
      <c r="D147" s="170" t="s">
        <v>215</v>
      </c>
      <c r="E147" s="171" t="s">
        <v>1</v>
      </c>
      <c r="F147" s="172" t="s">
        <v>3831</v>
      </c>
      <c r="H147" s="173">
        <v>10.08</v>
      </c>
      <c r="I147" s="174"/>
      <c r="L147" s="169"/>
      <c r="M147" s="175"/>
      <c r="N147" s="176"/>
      <c r="O147" s="176"/>
      <c r="P147" s="176"/>
      <c r="Q147" s="176"/>
      <c r="R147" s="176"/>
      <c r="S147" s="176"/>
      <c r="T147" s="177"/>
      <c r="AT147" s="171" t="s">
        <v>215</v>
      </c>
      <c r="AU147" s="171" t="s">
        <v>85</v>
      </c>
      <c r="AV147" s="12" t="s">
        <v>85</v>
      </c>
      <c r="AW147" s="12" t="s">
        <v>34</v>
      </c>
      <c r="AX147" s="12" t="s">
        <v>77</v>
      </c>
      <c r="AY147" s="171" t="s">
        <v>207</v>
      </c>
    </row>
    <row r="148" spans="2:65" s="13" customFormat="1">
      <c r="B148" s="185"/>
      <c r="D148" s="170" t="s">
        <v>215</v>
      </c>
      <c r="E148" s="186" t="s">
        <v>1</v>
      </c>
      <c r="F148" s="187" t="s">
        <v>3832</v>
      </c>
      <c r="H148" s="186" t="s">
        <v>1</v>
      </c>
      <c r="I148" s="188"/>
      <c r="L148" s="185"/>
      <c r="M148" s="189"/>
      <c r="N148" s="190"/>
      <c r="O148" s="190"/>
      <c r="P148" s="190"/>
      <c r="Q148" s="190"/>
      <c r="R148" s="190"/>
      <c r="S148" s="190"/>
      <c r="T148" s="191"/>
      <c r="AT148" s="186" t="s">
        <v>215</v>
      </c>
      <c r="AU148" s="186" t="s">
        <v>85</v>
      </c>
      <c r="AV148" s="13" t="s">
        <v>83</v>
      </c>
      <c r="AW148" s="13" t="s">
        <v>34</v>
      </c>
      <c r="AX148" s="13" t="s">
        <v>77</v>
      </c>
      <c r="AY148" s="186" t="s">
        <v>207</v>
      </c>
    </row>
    <row r="149" spans="2:65" s="12" customFormat="1">
      <c r="B149" s="169"/>
      <c r="D149" s="170" t="s">
        <v>215</v>
      </c>
      <c r="E149" s="171" t="s">
        <v>1</v>
      </c>
      <c r="F149" s="172" t="s">
        <v>3833</v>
      </c>
      <c r="H149" s="173">
        <v>123.48</v>
      </c>
      <c r="I149" s="174"/>
      <c r="L149" s="169"/>
      <c r="M149" s="175"/>
      <c r="N149" s="176"/>
      <c r="O149" s="176"/>
      <c r="P149" s="176"/>
      <c r="Q149" s="176"/>
      <c r="R149" s="176"/>
      <c r="S149" s="176"/>
      <c r="T149" s="177"/>
      <c r="AT149" s="171" t="s">
        <v>215</v>
      </c>
      <c r="AU149" s="171" t="s">
        <v>85</v>
      </c>
      <c r="AV149" s="12" t="s">
        <v>85</v>
      </c>
      <c r="AW149" s="12" t="s">
        <v>34</v>
      </c>
      <c r="AX149" s="12" t="s">
        <v>77</v>
      </c>
      <c r="AY149" s="171" t="s">
        <v>207</v>
      </c>
    </row>
    <row r="150" spans="2:65" s="15" customFormat="1">
      <c r="B150" s="200"/>
      <c r="D150" s="170" t="s">
        <v>215</v>
      </c>
      <c r="E150" s="201" t="s">
        <v>1</v>
      </c>
      <c r="F150" s="202" t="s">
        <v>372</v>
      </c>
      <c r="H150" s="203">
        <v>136.935</v>
      </c>
      <c r="I150" s="204"/>
      <c r="L150" s="200"/>
      <c r="M150" s="205"/>
      <c r="N150" s="206"/>
      <c r="O150" s="206"/>
      <c r="P150" s="206"/>
      <c r="Q150" s="206"/>
      <c r="R150" s="206"/>
      <c r="S150" s="206"/>
      <c r="T150" s="207"/>
      <c r="AT150" s="201" t="s">
        <v>215</v>
      </c>
      <c r="AU150" s="201" t="s">
        <v>85</v>
      </c>
      <c r="AV150" s="15" t="s">
        <v>133</v>
      </c>
      <c r="AW150" s="15" t="s">
        <v>34</v>
      </c>
      <c r="AX150" s="15" t="s">
        <v>83</v>
      </c>
      <c r="AY150" s="201" t="s">
        <v>207</v>
      </c>
    </row>
    <row r="151" spans="2:65" s="1" customFormat="1" ht="16.5" customHeight="1">
      <c r="B151" s="155"/>
      <c r="C151" s="156" t="s">
        <v>150</v>
      </c>
      <c r="D151" s="156" t="s">
        <v>209</v>
      </c>
      <c r="E151" s="157" t="s">
        <v>3834</v>
      </c>
      <c r="F151" s="158" t="s">
        <v>3835</v>
      </c>
      <c r="G151" s="159" t="s">
        <v>352</v>
      </c>
      <c r="H151" s="160">
        <v>136.94</v>
      </c>
      <c r="I151" s="161"/>
      <c r="J151" s="162">
        <f>ROUND(I151*H151,2)</f>
        <v>0</v>
      </c>
      <c r="K151" s="158" t="s">
        <v>3809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0</v>
      </c>
      <c r="R151" s="165">
        <f>Q151*H151</f>
        <v>0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3836</v>
      </c>
    </row>
    <row r="152" spans="2:65" s="1" customFormat="1" ht="16.5" customHeight="1">
      <c r="B152" s="155"/>
      <c r="C152" s="156" t="s">
        <v>155</v>
      </c>
      <c r="D152" s="156" t="s">
        <v>209</v>
      </c>
      <c r="E152" s="157" t="s">
        <v>377</v>
      </c>
      <c r="F152" s="158" t="s">
        <v>3837</v>
      </c>
      <c r="G152" s="159" t="s">
        <v>352</v>
      </c>
      <c r="H152" s="160">
        <v>136.94</v>
      </c>
      <c r="I152" s="161"/>
      <c r="J152" s="162">
        <f>ROUND(I152*H152,2)</f>
        <v>0</v>
      </c>
      <c r="K152" s="158" t="s">
        <v>3809</v>
      </c>
      <c r="L152" s="32"/>
      <c r="M152" s="163" t="s">
        <v>1</v>
      </c>
      <c r="N152" s="164" t="s">
        <v>42</v>
      </c>
      <c r="O152" s="55"/>
      <c r="P152" s="165">
        <f>O152*H152</f>
        <v>0</v>
      </c>
      <c r="Q152" s="165">
        <v>0</v>
      </c>
      <c r="R152" s="165">
        <f>Q152*H152</f>
        <v>0</v>
      </c>
      <c r="S152" s="165">
        <v>0</v>
      </c>
      <c r="T152" s="166">
        <f>S152*H152</f>
        <v>0</v>
      </c>
      <c r="AR152" s="167" t="s">
        <v>133</v>
      </c>
      <c r="AT152" s="167" t="s">
        <v>209</v>
      </c>
      <c r="AU152" s="167" t="s">
        <v>85</v>
      </c>
      <c r="AY152" s="17" t="s">
        <v>207</v>
      </c>
      <c r="BE152" s="168">
        <f>IF(N152="základní",J152,0)</f>
        <v>0</v>
      </c>
      <c r="BF152" s="168">
        <f>IF(N152="snížená",J152,0)</f>
        <v>0</v>
      </c>
      <c r="BG152" s="168">
        <f>IF(N152="zákl. přenesená",J152,0)</f>
        <v>0</v>
      </c>
      <c r="BH152" s="168">
        <f>IF(N152="sníž. přenesená",J152,0)</f>
        <v>0</v>
      </c>
      <c r="BI152" s="168">
        <f>IF(N152="nulová",J152,0)</f>
        <v>0</v>
      </c>
      <c r="BJ152" s="17" t="s">
        <v>83</v>
      </c>
      <c r="BK152" s="168">
        <f>ROUND(I152*H152,2)</f>
        <v>0</v>
      </c>
      <c r="BL152" s="17" t="s">
        <v>133</v>
      </c>
      <c r="BM152" s="167" t="s">
        <v>3838</v>
      </c>
    </row>
    <row r="153" spans="2:65" s="1" customFormat="1" ht="16.5" customHeight="1">
      <c r="B153" s="155"/>
      <c r="C153" s="156" t="s">
        <v>162</v>
      </c>
      <c r="D153" s="156" t="s">
        <v>209</v>
      </c>
      <c r="E153" s="157" t="s">
        <v>3839</v>
      </c>
      <c r="F153" s="158" t="s">
        <v>3840</v>
      </c>
      <c r="G153" s="159" t="s">
        <v>352</v>
      </c>
      <c r="H153" s="160">
        <v>55.097999999999999</v>
      </c>
      <c r="I153" s="161"/>
      <c r="J153" s="162">
        <f>ROUND(I153*H153,2)</f>
        <v>0</v>
      </c>
      <c r="K153" s="158" t="s">
        <v>3809</v>
      </c>
      <c r="L153" s="32"/>
      <c r="M153" s="163" t="s">
        <v>1</v>
      </c>
      <c r="N153" s="164" t="s">
        <v>42</v>
      </c>
      <c r="O153" s="55"/>
      <c r="P153" s="165">
        <f>O153*H153</f>
        <v>0</v>
      </c>
      <c r="Q153" s="165">
        <v>0</v>
      </c>
      <c r="R153" s="165">
        <f>Q153*H153</f>
        <v>0</v>
      </c>
      <c r="S153" s="165">
        <v>0</v>
      </c>
      <c r="T153" s="166">
        <f>S153*H153</f>
        <v>0</v>
      </c>
      <c r="AR153" s="167" t="s">
        <v>133</v>
      </c>
      <c r="AT153" s="167" t="s">
        <v>209</v>
      </c>
      <c r="AU153" s="167" t="s">
        <v>85</v>
      </c>
      <c r="AY153" s="17" t="s">
        <v>207</v>
      </c>
      <c r="BE153" s="168">
        <f>IF(N153="základní",J153,0)</f>
        <v>0</v>
      </c>
      <c r="BF153" s="168">
        <f>IF(N153="snížená",J153,0)</f>
        <v>0</v>
      </c>
      <c r="BG153" s="168">
        <f>IF(N153="zákl. přenesená",J153,0)</f>
        <v>0</v>
      </c>
      <c r="BH153" s="168">
        <f>IF(N153="sníž. přenesená",J153,0)</f>
        <v>0</v>
      </c>
      <c r="BI153" s="168">
        <f>IF(N153="nulová",J153,0)</f>
        <v>0</v>
      </c>
      <c r="BJ153" s="17" t="s">
        <v>83</v>
      </c>
      <c r="BK153" s="168">
        <f>ROUND(I153*H153,2)</f>
        <v>0</v>
      </c>
      <c r="BL153" s="17" t="s">
        <v>133</v>
      </c>
      <c r="BM153" s="167" t="s">
        <v>3841</v>
      </c>
    </row>
    <row r="154" spans="2:65" s="12" customFormat="1">
      <c r="B154" s="169"/>
      <c r="D154" s="170" t="s">
        <v>215</v>
      </c>
      <c r="E154" s="171" t="s">
        <v>1</v>
      </c>
      <c r="F154" s="172" t="s">
        <v>3842</v>
      </c>
      <c r="H154" s="173">
        <v>4.2080000000000002</v>
      </c>
      <c r="I154" s="174"/>
      <c r="L154" s="169"/>
      <c r="M154" s="175"/>
      <c r="N154" s="176"/>
      <c r="O154" s="176"/>
      <c r="P154" s="176"/>
      <c r="Q154" s="176"/>
      <c r="R154" s="176"/>
      <c r="S154" s="176"/>
      <c r="T154" s="177"/>
      <c r="AT154" s="171" t="s">
        <v>215</v>
      </c>
      <c r="AU154" s="171" t="s">
        <v>85</v>
      </c>
      <c r="AV154" s="12" t="s">
        <v>85</v>
      </c>
      <c r="AW154" s="12" t="s">
        <v>34</v>
      </c>
      <c r="AX154" s="12" t="s">
        <v>77</v>
      </c>
      <c r="AY154" s="171" t="s">
        <v>207</v>
      </c>
    </row>
    <row r="155" spans="2:65" s="12" customFormat="1">
      <c r="B155" s="169"/>
      <c r="D155" s="170" t="s">
        <v>215</v>
      </c>
      <c r="E155" s="171" t="s">
        <v>1</v>
      </c>
      <c r="F155" s="172" t="s">
        <v>3843</v>
      </c>
      <c r="H155" s="173">
        <v>48.51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77</v>
      </c>
      <c r="AY155" s="171" t="s">
        <v>207</v>
      </c>
    </row>
    <row r="156" spans="2:65" s="12" customFormat="1">
      <c r="B156" s="169"/>
      <c r="D156" s="170" t="s">
        <v>215</v>
      </c>
      <c r="E156" s="171" t="s">
        <v>1</v>
      </c>
      <c r="F156" s="172" t="s">
        <v>3844</v>
      </c>
      <c r="H156" s="173">
        <v>2.38</v>
      </c>
      <c r="I156" s="174"/>
      <c r="L156" s="169"/>
      <c r="M156" s="175"/>
      <c r="N156" s="176"/>
      <c r="O156" s="176"/>
      <c r="P156" s="176"/>
      <c r="Q156" s="176"/>
      <c r="R156" s="176"/>
      <c r="S156" s="176"/>
      <c r="T156" s="177"/>
      <c r="AT156" s="171" t="s">
        <v>215</v>
      </c>
      <c r="AU156" s="171" t="s">
        <v>85</v>
      </c>
      <c r="AV156" s="12" t="s">
        <v>85</v>
      </c>
      <c r="AW156" s="12" t="s">
        <v>34</v>
      </c>
      <c r="AX156" s="12" t="s">
        <v>77</v>
      </c>
      <c r="AY156" s="171" t="s">
        <v>207</v>
      </c>
    </row>
    <row r="157" spans="2:65" s="15" customFormat="1">
      <c r="B157" s="200"/>
      <c r="D157" s="170" t="s">
        <v>215</v>
      </c>
      <c r="E157" s="201" t="s">
        <v>1</v>
      </c>
      <c r="F157" s="202" t="s">
        <v>372</v>
      </c>
      <c r="H157" s="203">
        <v>55.097999999999999</v>
      </c>
      <c r="I157" s="204"/>
      <c r="L157" s="200"/>
      <c r="M157" s="205"/>
      <c r="N157" s="206"/>
      <c r="O157" s="206"/>
      <c r="P157" s="206"/>
      <c r="Q157" s="206"/>
      <c r="R157" s="206"/>
      <c r="S157" s="206"/>
      <c r="T157" s="207"/>
      <c r="AT157" s="201" t="s">
        <v>215</v>
      </c>
      <c r="AU157" s="201" t="s">
        <v>85</v>
      </c>
      <c r="AV157" s="15" t="s">
        <v>133</v>
      </c>
      <c r="AW157" s="15" t="s">
        <v>34</v>
      </c>
      <c r="AX157" s="15" t="s">
        <v>83</v>
      </c>
      <c r="AY157" s="201" t="s">
        <v>207</v>
      </c>
    </row>
    <row r="158" spans="2:65" s="1" customFormat="1" ht="16.5" customHeight="1">
      <c r="B158" s="155"/>
      <c r="C158" s="156" t="s">
        <v>167</v>
      </c>
      <c r="D158" s="156" t="s">
        <v>209</v>
      </c>
      <c r="E158" s="157" t="s">
        <v>3633</v>
      </c>
      <c r="F158" s="158" t="s">
        <v>3845</v>
      </c>
      <c r="G158" s="159" t="s">
        <v>352</v>
      </c>
      <c r="H158" s="160">
        <v>55.1</v>
      </c>
      <c r="I158" s="161"/>
      <c r="J158" s="162">
        <f>ROUND(I158*H158,2)</f>
        <v>0</v>
      </c>
      <c r="K158" s="158" t="s">
        <v>3809</v>
      </c>
      <c r="L158" s="32"/>
      <c r="M158" s="163" t="s">
        <v>1</v>
      </c>
      <c r="N158" s="164" t="s">
        <v>42</v>
      </c>
      <c r="O158" s="55"/>
      <c r="P158" s="165">
        <f>O158*H158</f>
        <v>0</v>
      </c>
      <c r="Q158" s="165">
        <v>0</v>
      </c>
      <c r="R158" s="165">
        <f>Q158*H158</f>
        <v>0</v>
      </c>
      <c r="S158" s="165">
        <v>0</v>
      </c>
      <c r="T158" s="166">
        <f>S158*H158</f>
        <v>0</v>
      </c>
      <c r="AR158" s="167" t="s">
        <v>133</v>
      </c>
      <c r="AT158" s="167" t="s">
        <v>209</v>
      </c>
      <c r="AU158" s="167" t="s">
        <v>85</v>
      </c>
      <c r="AY158" s="17" t="s">
        <v>207</v>
      </c>
      <c r="BE158" s="168">
        <f>IF(N158="základní",J158,0)</f>
        <v>0</v>
      </c>
      <c r="BF158" s="168">
        <f>IF(N158="snížená",J158,0)</f>
        <v>0</v>
      </c>
      <c r="BG158" s="168">
        <f>IF(N158="zákl. přenesená",J158,0)</f>
        <v>0</v>
      </c>
      <c r="BH158" s="168">
        <f>IF(N158="sníž. přenesená",J158,0)</f>
        <v>0</v>
      </c>
      <c r="BI158" s="168">
        <f>IF(N158="nulová",J158,0)</f>
        <v>0</v>
      </c>
      <c r="BJ158" s="17" t="s">
        <v>83</v>
      </c>
      <c r="BK158" s="168">
        <f>ROUND(I158*H158,2)</f>
        <v>0</v>
      </c>
      <c r="BL158" s="17" t="s">
        <v>133</v>
      </c>
      <c r="BM158" s="167" t="s">
        <v>3846</v>
      </c>
    </row>
    <row r="159" spans="2:65" s="1" customFormat="1" ht="16.5" customHeight="1">
      <c r="B159" s="155"/>
      <c r="C159" s="156" t="s">
        <v>174</v>
      </c>
      <c r="D159" s="156" t="s">
        <v>209</v>
      </c>
      <c r="E159" s="157" t="s">
        <v>3847</v>
      </c>
      <c r="F159" s="158" t="s">
        <v>3848</v>
      </c>
      <c r="G159" s="159" t="s">
        <v>352</v>
      </c>
      <c r="H159" s="160">
        <v>551</v>
      </c>
      <c r="I159" s="161"/>
      <c r="J159" s="162">
        <f>ROUND(I159*H159,2)</f>
        <v>0</v>
      </c>
      <c r="K159" s="158" t="s">
        <v>3809</v>
      </c>
      <c r="L159" s="32"/>
      <c r="M159" s="163" t="s">
        <v>1</v>
      </c>
      <c r="N159" s="164" t="s">
        <v>42</v>
      </c>
      <c r="O159" s="55"/>
      <c r="P159" s="165">
        <f>O159*H159</f>
        <v>0</v>
      </c>
      <c r="Q159" s="165">
        <v>0</v>
      </c>
      <c r="R159" s="165">
        <f>Q159*H159</f>
        <v>0</v>
      </c>
      <c r="S159" s="165">
        <v>0</v>
      </c>
      <c r="T159" s="166">
        <f>S159*H159</f>
        <v>0</v>
      </c>
      <c r="AR159" s="167" t="s">
        <v>133</v>
      </c>
      <c r="AT159" s="167" t="s">
        <v>209</v>
      </c>
      <c r="AU159" s="167" t="s">
        <v>85</v>
      </c>
      <c r="AY159" s="17" t="s">
        <v>207</v>
      </c>
      <c r="BE159" s="168">
        <f>IF(N159="základní",J159,0)</f>
        <v>0</v>
      </c>
      <c r="BF159" s="168">
        <f>IF(N159="snížená",J159,0)</f>
        <v>0</v>
      </c>
      <c r="BG159" s="168">
        <f>IF(N159="zákl. přenesená",J159,0)</f>
        <v>0</v>
      </c>
      <c r="BH159" s="168">
        <f>IF(N159="sníž. přenesená",J159,0)</f>
        <v>0</v>
      </c>
      <c r="BI159" s="168">
        <f>IF(N159="nulová",J159,0)</f>
        <v>0</v>
      </c>
      <c r="BJ159" s="17" t="s">
        <v>83</v>
      </c>
      <c r="BK159" s="168">
        <f>ROUND(I159*H159,2)</f>
        <v>0</v>
      </c>
      <c r="BL159" s="17" t="s">
        <v>133</v>
      </c>
      <c r="BM159" s="167" t="s">
        <v>3849</v>
      </c>
    </row>
    <row r="160" spans="2:65" s="12" customFormat="1">
      <c r="B160" s="169"/>
      <c r="D160" s="170" t="s">
        <v>215</v>
      </c>
      <c r="E160" s="171" t="s">
        <v>1</v>
      </c>
      <c r="F160" s="172" t="s">
        <v>3850</v>
      </c>
      <c r="H160" s="173">
        <v>551</v>
      </c>
      <c r="I160" s="174"/>
      <c r="L160" s="169"/>
      <c r="M160" s="175"/>
      <c r="N160" s="176"/>
      <c r="O160" s="176"/>
      <c r="P160" s="176"/>
      <c r="Q160" s="176"/>
      <c r="R160" s="176"/>
      <c r="S160" s="176"/>
      <c r="T160" s="177"/>
      <c r="AT160" s="171" t="s">
        <v>215</v>
      </c>
      <c r="AU160" s="171" t="s">
        <v>85</v>
      </c>
      <c r="AV160" s="12" t="s">
        <v>85</v>
      </c>
      <c r="AW160" s="12" t="s">
        <v>34</v>
      </c>
      <c r="AX160" s="12" t="s">
        <v>77</v>
      </c>
      <c r="AY160" s="171" t="s">
        <v>207</v>
      </c>
    </row>
    <row r="161" spans="2:65" s="15" customFormat="1">
      <c r="B161" s="200"/>
      <c r="D161" s="170" t="s">
        <v>215</v>
      </c>
      <c r="E161" s="201" t="s">
        <v>1</v>
      </c>
      <c r="F161" s="202" t="s">
        <v>372</v>
      </c>
      <c r="H161" s="203">
        <v>551</v>
      </c>
      <c r="I161" s="204"/>
      <c r="L161" s="200"/>
      <c r="M161" s="205"/>
      <c r="N161" s="206"/>
      <c r="O161" s="206"/>
      <c r="P161" s="206"/>
      <c r="Q161" s="206"/>
      <c r="R161" s="206"/>
      <c r="S161" s="206"/>
      <c r="T161" s="207"/>
      <c r="AT161" s="201" t="s">
        <v>215</v>
      </c>
      <c r="AU161" s="201" t="s">
        <v>85</v>
      </c>
      <c r="AV161" s="15" t="s">
        <v>133</v>
      </c>
      <c r="AW161" s="15" t="s">
        <v>34</v>
      </c>
      <c r="AX161" s="15" t="s">
        <v>83</v>
      </c>
      <c r="AY161" s="201" t="s">
        <v>207</v>
      </c>
    </row>
    <row r="162" spans="2:65" s="1" customFormat="1" ht="16.5" customHeight="1">
      <c r="B162" s="155"/>
      <c r="C162" s="156" t="s">
        <v>425</v>
      </c>
      <c r="D162" s="156" t="s">
        <v>209</v>
      </c>
      <c r="E162" s="157" t="s">
        <v>386</v>
      </c>
      <c r="F162" s="158" t="s">
        <v>3851</v>
      </c>
      <c r="G162" s="159" t="s">
        <v>352</v>
      </c>
      <c r="H162" s="160">
        <v>55.1</v>
      </c>
      <c r="I162" s="161"/>
      <c r="J162" s="162">
        <f>ROUND(I162*H162,2)</f>
        <v>0</v>
      </c>
      <c r="K162" s="158" t="s">
        <v>3809</v>
      </c>
      <c r="L162" s="32"/>
      <c r="M162" s="163" t="s">
        <v>1</v>
      </c>
      <c r="N162" s="164" t="s">
        <v>42</v>
      </c>
      <c r="O162" s="55"/>
      <c r="P162" s="165">
        <f>O162*H162</f>
        <v>0</v>
      </c>
      <c r="Q162" s="165">
        <v>0</v>
      </c>
      <c r="R162" s="165">
        <f>Q162*H162</f>
        <v>0</v>
      </c>
      <c r="S162" s="165">
        <v>0</v>
      </c>
      <c r="T162" s="166">
        <f>S162*H162</f>
        <v>0</v>
      </c>
      <c r="AR162" s="167" t="s">
        <v>133</v>
      </c>
      <c r="AT162" s="167" t="s">
        <v>209</v>
      </c>
      <c r="AU162" s="167" t="s">
        <v>85</v>
      </c>
      <c r="AY162" s="17" t="s">
        <v>207</v>
      </c>
      <c r="BE162" s="168">
        <f>IF(N162="základní",J162,0)</f>
        <v>0</v>
      </c>
      <c r="BF162" s="168">
        <f>IF(N162="snížená",J162,0)</f>
        <v>0</v>
      </c>
      <c r="BG162" s="168">
        <f>IF(N162="zákl. přenesená",J162,0)</f>
        <v>0</v>
      </c>
      <c r="BH162" s="168">
        <f>IF(N162="sníž. přenesená",J162,0)</f>
        <v>0</v>
      </c>
      <c r="BI162" s="168">
        <f>IF(N162="nulová",J162,0)</f>
        <v>0</v>
      </c>
      <c r="BJ162" s="17" t="s">
        <v>83</v>
      </c>
      <c r="BK162" s="168">
        <f>ROUND(I162*H162,2)</f>
        <v>0</v>
      </c>
      <c r="BL162" s="17" t="s">
        <v>133</v>
      </c>
      <c r="BM162" s="167" t="s">
        <v>3852</v>
      </c>
    </row>
    <row r="163" spans="2:65" s="1" customFormat="1" ht="16.5" customHeight="1">
      <c r="B163" s="155"/>
      <c r="C163" s="156" t="s">
        <v>432</v>
      </c>
      <c r="D163" s="156" t="s">
        <v>209</v>
      </c>
      <c r="E163" s="157" t="s">
        <v>3853</v>
      </c>
      <c r="F163" s="158" t="s">
        <v>3854</v>
      </c>
      <c r="G163" s="159" t="s">
        <v>352</v>
      </c>
      <c r="H163" s="160">
        <v>55.1</v>
      </c>
      <c r="I163" s="161"/>
      <c r="J163" s="162">
        <f>ROUND(I163*H163,2)</f>
        <v>0</v>
      </c>
      <c r="K163" s="158" t="s">
        <v>3809</v>
      </c>
      <c r="L163" s="32"/>
      <c r="M163" s="163" t="s">
        <v>1</v>
      </c>
      <c r="N163" s="164" t="s">
        <v>42</v>
      </c>
      <c r="O163" s="55"/>
      <c r="P163" s="165">
        <f>O163*H163</f>
        <v>0</v>
      </c>
      <c r="Q163" s="165">
        <v>0</v>
      </c>
      <c r="R163" s="165">
        <f>Q163*H163</f>
        <v>0</v>
      </c>
      <c r="S163" s="165">
        <v>0</v>
      </c>
      <c r="T163" s="166">
        <f>S163*H163</f>
        <v>0</v>
      </c>
      <c r="AR163" s="167" t="s">
        <v>133</v>
      </c>
      <c r="AT163" s="167" t="s">
        <v>209</v>
      </c>
      <c r="AU163" s="167" t="s">
        <v>85</v>
      </c>
      <c r="AY163" s="17" t="s">
        <v>207</v>
      </c>
      <c r="BE163" s="168">
        <f>IF(N163="základní",J163,0)</f>
        <v>0</v>
      </c>
      <c r="BF163" s="168">
        <f>IF(N163="snížená",J163,0)</f>
        <v>0</v>
      </c>
      <c r="BG163" s="168">
        <f>IF(N163="zákl. přenesená",J163,0)</f>
        <v>0</v>
      </c>
      <c r="BH163" s="168">
        <f>IF(N163="sníž. přenesená",J163,0)</f>
        <v>0</v>
      </c>
      <c r="BI163" s="168">
        <f>IF(N163="nulová",J163,0)</f>
        <v>0</v>
      </c>
      <c r="BJ163" s="17" t="s">
        <v>83</v>
      </c>
      <c r="BK163" s="168">
        <f>ROUND(I163*H163,2)</f>
        <v>0</v>
      </c>
      <c r="BL163" s="17" t="s">
        <v>133</v>
      </c>
      <c r="BM163" s="167" t="s">
        <v>3855</v>
      </c>
    </row>
    <row r="164" spans="2:65" s="1" customFormat="1" ht="16.5" customHeight="1">
      <c r="B164" s="155"/>
      <c r="C164" s="156" t="s">
        <v>436</v>
      </c>
      <c r="D164" s="156" t="s">
        <v>209</v>
      </c>
      <c r="E164" s="157" t="s">
        <v>3636</v>
      </c>
      <c r="F164" s="158" t="s">
        <v>3856</v>
      </c>
      <c r="G164" s="159" t="s">
        <v>236</v>
      </c>
      <c r="H164" s="160">
        <v>99.18</v>
      </c>
      <c r="I164" s="161"/>
      <c r="J164" s="162">
        <f>ROUND(I164*H164,2)</f>
        <v>0</v>
      </c>
      <c r="K164" s="158" t="s">
        <v>3809</v>
      </c>
      <c r="L164" s="32"/>
      <c r="M164" s="163" t="s">
        <v>1</v>
      </c>
      <c r="N164" s="164" t="s">
        <v>42</v>
      </c>
      <c r="O164" s="55"/>
      <c r="P164" s="165">
        <f>O164*H164</f>
        <v>0</v>
      </c>
      <c r="Q164" s="165">
        <v>0</v>
      </c>
      <c r="R164" s="165">
        <f>Q164*H164</f>
        <v>0</v>
      </c>
      <c r="S164" s="165">
        <v>0</v>
      </c>
      <c r="T164" s="166">
        <f>S164*H164</f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>IF(N164="základní",J164,0)</f>
        <v>0</v>
      </c>
      <c r="BF164" s="168">
        <f>IF(N164="snížená",J164,0)</f>
        <v>0</v>
      </c>
      <c r="BG164" s="168">
        <f>IF(N164="zákl. přenesená",J164,0)</f>
        <v>0</v>
      </c>
      <c r="BH164" s="168">
        <f>IF(N164="sníž. přenesená",J164,0)</f>
        <v>0</v>
      </c>
      <c r="BI164" s="168">
        <f>IF(N164="nulová",J164,0)</f>
        <v>0</v>
      </c>
      <c r="BJ164" s="17" t="s">
        <v>83</v>
      </c>
      <c r="BK164" s="168">
        <f>ROUND(I164*H164,2)</f>
        <v>0</v>
      </c>
      <c r="BL164" s="17" t="s">
        <v>133</v>
      </c>
      <c r="BM164" s="167" t="s">
        <v>3857</v>
      </c>
    </row>
    <row r="165" spans="2:65" s="1" customFormat="1" ht="16.5" customHeight="1">
      <c r="B165" s="155"/>
      <c r="C165" s="156" t="s">
        <v>8</v>
      </c>
      <c r="D165" s="156" t="s">
        <v>209</v>
      </c>
      <c r="E165" s="157" t="s">
        <v>394</v>
      </c>
      <c r="F165" s="158" t="s">
        <v>3858</v>
      </c>
      <c r="G165" s="159" t="s">
        <v>352</v>
      </c>
      <c r="H165" s="160">
        <v>91.08</v>
      </c>
      <c r="I165" s="161"/>
      <c r="J165" s="162">
        <f>ROUND(I165*H165,2)</f>
        <v>0</v>
      </c>
      <c r="K165" s="158" t="s">
        <v>3809</v>
      </c>
      <c r="L165" s="32"/>
      <c r="M165" s="163" t="s">
        <v>1</v>
      </c>
      <c r="N165" s="164" t="s">
        <v>42</v>
      </c>
      <c r="O165" s="55"/>
      <c r="P165" s="165">
        <f>O165*H165</f>
        <v>0</v>
      </c>
      <c r="Q165" s="165">
        <v>0</v>
      </c>
      <c r="R165" s="165">
        <f>Q165*H165</f>
        <v>0</v>
      </c>
      <c r="S165" s="165">
        <v>0</v>
      </c>
      <c r="T165" s="166">
        <f>S165*H165</f>
        <v>0</v>
      </c>
      <c r="AR165" s="167" t="s">
        <v>133</v>
      </c>
      <c r="AT165" s="167" t="s">
        <v>209</v>
      </c>
      <c r="AU165" s="167" t="s">
        <v>85</v>
      </c>
      <c r="AY165" s="17" t="s">
        <v>207</v>
      </c>
      <c r="BE165" s="168">
        <f>IF(N165="základní",J165,0)</f>
        <v>0</v>
      </c>
      <c r="BF165" s="168">
        <f>IF(N165="snížená",J165,0)</f>
        <v>0</v>
      </c>
      <c r="BG165" s="168">
        <f>IF(N165="zákl. přenesená",J165,0)</f>
        <v>0</v>
      </c>
      <c r="BH165" s="168">
        <f>IF(N165="sníž. přenesená",J165,0)</f>
        <v>0</v>
      </c>
      <c r="BI165" s="168">
        <f>IF(N165="nulová",J165,0)</f>
        <v>0</v>
      </c>
      <c r="BJ165" s="17" t="s">
        <v>83</v>
      </c>
      <c r="BK165" s="168">
        <f>ROUND(I165*H165,2)</f>
        <v>0</v>
      </c>
      <c r="BL165" s="17" t="s">
        <v>133</v>
      </c>
      <c r="BM165" s="167" t="s">
        <v>3859</v>
      </c>
    </row>
    <row r="166" spans="2:65" s="1" customFormat="1" ht="24" customHeight="1">
      <c r="B166" s="155"/>
      <c r="C166" s="156" t="s">
        <v>448</v>
      </c>
      <c r="D166" s="156" t="s">
        <v>209</v>
      </c>
      <c r="E166" s="157" t="s">
        <v>3860</v>
      </c>
      <c r="F166" s="158" t="s">
        <v>3861</v>
      </c>
      <c r="G166" s="159" t="s">
        <v>352</v>
      </c>
      <c r="H166" s="160">
        <v>35.465000000000003</v>
      </c>
      <c r="I166" s="161"/>
      <c r="J166" s="162">
        <f>ROUND(I166*H166,2)</f>
        <v>0</v>
      </c>
      <c r="K166" s="158" t="s">
        <v>3809</v>
      </c>
      <c r="L166" s="32"/>
      <c r="M166" s="163" t="s">
        <v>1</v>
      </c>
      <c r="N166" s="164" t="s">
        <v>42</v>
      </c>
      <c r="O166" s="55"/>
      <c r="P166" s="165">
        <f>O166*H166</f>
        <v>0</v>
      </c>
      <c r="Q166" s="165">
        <v>0</v>
      </c>
      <c r="R166" s="165">
        <f>Q166*H166</f>
        <v>0</v>
      </c>
      <c r="S166" s="165">
        <v>0</v>
      </c>
      <c r="T166" s="166">
        <f>S166*H166</f>
        <v>0</v>
      </c>
      <c r="AR166" s="167" t="s">
        <v>133</v>
      </c>
      <c r="AT166" s="167" t="s">
        <v>209</v>
      </c>
      <c r="AU166" s="167" t="s">
        <v>85</v>
      </c>
      <c r="AY166" s="17" t="s">
        <v>207</v>
      </c>
      <c r="BE166" s="168">
        <f>IF(N166="základní",J166,0)</f>
        <v>0</v>
      </c>
      <c r="BF166" s="168">
        <f>IF(N166="snížená",J166,0)</f>
        <v>0</v>
      </c>
      <c r="BG166" s="168">
        <f>IF(N166="zákl. přenesená",J166,0)</f>
        <v>0</v>
      </c>
      <c r="BH166" s="168">
        <f>IF(N166="sníž. přenesená",J166,0)</f>
        <v>0</v>
      </c>
      <c r="BI166" s="168">
        <f>IF(N166="nulová",J166,0)</f>
        <v>0</v>
      </c>
      <c r="BJ166" s="17" t="s">
        <v>83</v>
      </c>
      <c r="BK166" s="168">
        <f>ROUND(I166*H166,2)</f>
        <v>0</v>
      </c>
      <c r="BL166" s="17" t="s">
        <v>133</v>
      </c>
      <c r="BM166" s="167" t="s">
        <v>3862</v>
      </c>
    </row>
    <row r="167" spans="2:65" s="12" customFormat="1">
      <c r="B167" s="169"/>
      <c r="D167" s="170" t="s">
        <v>215</v>
      </c>
      <c r="E167" s="171" t="s">
        <v>1</v>
      </c>
      <c r="F167" s="172" t="s">
        <v>3863</v>
      </c>
      <c r="H167" s="173">
        <v>2.831</v>
      </c>
      <c r="I167" s="174"/>
      <c r="L167" s="169"/>
      <c r="M167" s="175"/>
      <c r="N167" s="176"/>
      <c r="O167" s="176"/>
      <c r="P167" s="176"/>
      <c r="Q167" s="176"/>
      <c r="R167" s="176"/>
      <c r="S167" s="176"/>
      <c r="T167" s="177"/>
      <c r="AT167" s="171" t="s">
        <v>215</v>
      </c>
      <c r="AU167" s="171" t="s">
        <v>85</v>
      </c>
      <c r="AV167" s="12" t="s">
        <v>85</v>
      </c>
      <c r="AW167" s="12" t="s">
        <v>34</v>
      </c>
      <c r="AX167" s="12" t="s">
        <v>77</v>
      </c>
      <c r="AY167" s="171" t="s">
        <v>207</v>
      </c>
    </row>
    <row r="168" spans="2:65" s="12" customFormat="1">
      <c r="B168" s="169"/>
      <c r="D168" s="170" t="s">
        <v>215</v>
      </c>
      <c r="E168" s="171" t="s">
        <v>1</v>
      </c>
      <c r="F168" s="172" t="s">
        <v>3864</v>
      </c>
      <c r="H168" s="173">
        <v>32.634</v>
      </c>
      <c r="I168" s="174"/>
      <c r="L168" s="169"/>
      <c r="M168" s="175"/>
      <c r="N168" s="176"/>
      <c r="O168" s="176"/>
      <c r="P168" s="176"/>
      <c r="Q168" s="176"/>
      <c r="R168" s="176"/>
      <c r="S168" s="176"/>
      <c r="T168" s="177"/>
      <c r="AT168" s="171" t="s">
        <v>215</v>
      </c>
      <c r="AU168" s="171" t="s">
        <v>85</v>
      </c>
      <c r="AV168" s="12" t="s">
        <v>85</v>
      </c>
      <c r="AW168" s="12" t="s">
        <v>34</v>
      </c>
      <c r="AX168" s="12" t="s">
        <v>77</v>
      </c>
      <c r="AY168" s="171" t="s">
        <v>207</v>
      </c>
    </row>
    <row r="169" spans="2:65" s="15" customFormat="1">
      <c r="B169" s="200"/>
      <c r="D169" s="170" t="s">
        <v>215</v>
      </c>
      <c r="E169" s="201" t="s">
        <v>1</v>
      </c>
      <c r="F169" s="202" t="s">
        <v>372</v>
      </c>
      <c r="H169" s="203">
        <v>35.465000000000003</v>
      </c>
      <c r="I169" s="204"/>
      <c r="L169" s="200"/>
      <c r="M169" s="205"/>
      <c r="N169" s="206"/>
      <c r="O169" s="206"/>
      <c r="P169" s="206"/>
      <c r="Q169" s="206"/>
      <c r="R169" s="206"/>
      <c r="S169" s="206"/>
      <c r="T169" s="207"/>
      <c r="AT169" s="201" t="s">
        <v>215</v>
      </c>
      <c r="AU169" s="201" t="s">
        <v>85</v>
      </c>
      <c r="AV169" s="15" t="s">
        <v>133</v>
      </c>
      <c r="AW169" s="15" t="s">
        <v>34</v>
      </c>
      <c r="AX169" s="15" t="s">
        <v>83</v>
      </c>
      <c r="AY169" s="201" t="s">
        <v>207</v>
      </c>
    </row>
    <row r="170" spans="2:65" s="1" customFormat="1" ht="16.5" customHeight="1">
      <c r="B170" s="155"/>
      <c r="C170" s="156" t="s">
        <v>454</v>
      </c>
      <c r="D170" s="156" t="s">
        <v>209</v>
      </c>
      <c r="E170" s="157" t="s">
        <v>3865</v>
      </c>
      <c r="F170" s="158" t="s">
        <v>3866</v>
      </c>
      <c r="G170" s="159" t="s">
        <v>352</v>
      </c>
      <c r="H170" s="160">
        <v>35.47</v>
      </c>
      <c r="I170" s="161"/>
      <c r="J170" s="162">
        <f>ROUND(I170*H170,2)</f>
        <v>0</v>
      </c>
      <c r="K170" s="158" t="s">
        <v>3809</v>
      </c>
      <c r="L170" s="32"/>
      <c r="M170" s="163" t="s">
        <v>1</v>
      </c>
      <c r="N170" s="164" t="s">
        <v>42</v>
      </c>
      <c r="O170" s="55"/>
      <c r="P170" s="165">
        <f>O170*H170</f>
        <v>0</v>
      </c>
      <c r="Q170" s="165">
        <v>0</v>
      </c>
      <c r="R170" s="165">
        <f>Q170*H170</f>
        <v>0</v>
      </c>
      <c r="S170" s="165">
        <v>0</v>
      </c>
      <c r="T170" s="166">
        <f>S170*H170</f>
        <v>0</v>
      </c>
      <c r="AR170" s="167" t="s">
        <v>133</v>
      </c>
      <c r="AT170" s="167" t="s">
        <v>209</v>
      </c>
      <c r="AU170" s="167" t="s">
        <v>85</v>
      </c>
      <c r="AY170" s="17" t="s">
        <v>207</v>
      </c>
      <c r="BE170" s="168">
        <f>IF(N170="základní",J170,0)</f>
        <v>0</v>
      </c>
      <c r="BF170" s="168">
        <f>IF(N170="snížená",J170,0)</f>
        <v>0</v>
      </c>
      <c r="BG170" s="168">
        <f>IF(N170="zákl. přenesená",J170,0)</f>
        <v>0</v>
      </c>
      <c r="BH170" s="168">
        <f>IF(N170="sníž. přenesená",J170,0)</f>
        <v>0</v>
      </c>
      <c r="BI170" s="168">
        <f>IF(N170="nulová",J170,0)</f>
        <v>0</v>
      </c>
      <c r="BJ170" s="17" t="s">
        <v>83</v>
      </c>
      <c r="BK170" s="168">
        <f>ROUND(I170*H170,2)</f>
        <v>0</v>
      </c>
      <c r="BL170" s="17" t="s">
        <v>133</v>
      </c>
      <c r="BM170" s="167" t="s">
        <v>3867</v>
      </c>
    </row>
    <row r="171" spans="2:65" s="1" customFormat="1" ht="16.5" customHeight="1">
      <c r="B171" s="155"/>
      <c r="C171" s="156" t="s">
        <v>491</v>
      </c>
      <c r="D171" s="156" t="s">
        <v>209</v>
      </c>
      <c r="E171" s="157" t="s">
        <v>3868</v>
      </c>
      <c r="F171" s="158" t="s">
        <v>3869</v>
      </c>
      <c r="G171" s="159" t="s">
        <v>352</v>
      </c>
      <c r="H171" s="160">
        <v>2.1</v>
      </c>
      <c r="I171" s="161"/>
      <c r="J171" s="162">
        <f>ROUND(I171*H171,2)</f>
        <v>0</v>
      </c>
      <c r="K171" s="158" t="s">
        <v>3809</v>
      </c>
      <c r="L171" s="32"/>
      <c r="M171" s="163" t="s">
        <v>1</v>
      </c>
      <c r="N171" s="164" t="s">
        <v>42</v>
      </c>
      <c r="O171" s="55"/>
      <c r="P171" s="165">
        <f>O171*H171</f>
        <v>0</v>
      </c>
      <c r="Q171" s="165">
        <v>0</v>
      </c>
      <c r="R171" s="165">
        <f>Q171*H171</f>
        <v>0</v>
      </c>
      <c r="S171" s="165">
        <v>0</v>
      </c>
      <c r="T171" s="166">
        <f>S171*H171</f>
        <v>0</v>
      </c>
      <c r="AR171" s="167" t="s">
        <v>133</v>
      </c>
      <c r="AT171" s="167" t="s">
        <v>209</v>
      </c>
      <c r="AU171" s="167" t="s">
        <v>85</v>
      </c>
      <c r="AY171" s="17" t="s">
        <v>207</v>
      </c>
      <c r="BE171" s="168">
        <f>IF(N171="základní",J171,0)</f>
        <v>0</v>
      </c>
      <c r="BF171" s="168">
        <f>IF(N171="snížená",J171,0)</f>
        <v>0</v>
      </c>
      <c r="BG171" s="168">
        <f>IF(N171="zákl. přenesená",J171,0)</f>
        <v>0</v>
      </c>
      <c r="BH171" s="168">
        <f>IF(N171="sníž. přenesená",J171,0)</f>
        <v>0</v>
      </c>
      <c r="BI171" s="168">
        <f>IF(N171="nulová",J171,0)</f>
        <v>0</v>
      </c>
      <c r="BJ171" s="17" t="s">
        <v>83</v>
      </c>
      <c r="BK171" s="168">
        <f>ROUND(I171*H171,2)</f>
        <v>0</v>
      </c>
      <c r="BL171" s="17" t="s">
        <v>133</v>
      </c>
      <c r="BM171" s="167" t="s">
        <v>3870</v>
      </c>
    </row>
    <row r="172" spans="2:65" s="12" customFormat="1">
      <c r="B172" s="169"/>
      <c r="D172" s="170" t="s">
        <v>215</v>
      </c>
      <c r="E172" s="171" t="s">
        <v>1</v>
      </c>
      <c r="F172" s="172" t="s">
        <v>3871</v>
      </c>
      <c r="H172" s="173">
        <v>2.1</v>
      </c>
      <c r="I172" s="174"/>
      <c r="L172" s="169"/>
      <c r="M172" s="175"/>
      <c r="N172" s="176"/>
      <c r="O172" s="176"/>
      <c r="P172" s="176"/>
      <c r="Q172" s="176"/>
      <c r="R172" s="176"/>
      <c r="S172" s="176"/>
      <c r="T172" s="177"/>
      <c r="AT172" s="171" t="s">
        <v>215</v>
      </c>
      <c r="AU172" s="171" t="s">
        <v>85</v>
      </c>
      <c r="AV172" s="12" t="s">
        <v>85</v>
      </c>
      <c r="AW172" s="12" t="s">
        <v>34</v>
      </c>
      <c r="AX172" s="12" t="s">
        <v>77</v>
      </c>
      <c r="AY172" s="171" t="s">
        <v>207</v>
      </c>
    </row>
    <row r="173" spans="2:65" s="15" customFormat="1">
      <c r="B173" s="200"/>
      <c r="D173" s="170" t="s">
        <v>215</v>
      </c>
      <c r="E173" s="201" t="s">
        <v>1</v>
      </c>
      <c r="F173" s="202" t="s">
        <v>372</v>
      </c>
      <c r="H173" s="203">
        <v>2.1</v>
      </c>
      <c r="I173" s="204"/>
      <c r="L173" s="200"/>
      <c r="M173" s="205"/>
      <c r="N173" s="206"/>
      <c r="O173" s="206"/>
      <c r="P173" s="206"/>
      <c r="Q173" s="206"/>
      <c r="R173" s="206"/>
      <c r="S173" s="206"/>
      <c r="T173" s="207"/>
      <c r="AT173" s="201" t="s">
        <v>215</v>
      </c>
      <c r="AU173" s="201" t="s">
        <v>85</v>
      </c>
      <c r="AV173" s="15" t="s">
        <v>133</v>
      </c>
      <c r="AW173" s="15" t="s">
        <v>34</v>
      </c>
      <c r="AX173" s="15" t="s">
        <v>83</v>
      </c>
      <c r="AY173" s="201" t="s">
        <v>207</v>
      </c>
    </row>
    <row r="174" spans="2:65" s="1" customFormat="1" ht="16.5" customHeight="1">
      <c r="B174" s="155"/>
      <c r="C174" s="156" t="s">
        <v>497</v>
      </c>
      <c r="D174" s="156" t="s">
        <v>209</v>
      </c>
      <c r="E174" s="157" t="s">
        <v>3872</v>
      </c>
      <c r="F174" s="158" t="s">
        <v>3873</v>
      </c>
      <c r="G174" s="159" t="s">
        <v>352</v>
      </c>
      <c r="H174" s="160">
        <v>2.1</v>
      </c>
      <c r="I174" s="161"/>
      <c r="J174" s="162">
        <f>ROUND(I174*H174,2)</f>
        <v>0</v>
      </c>
      <c r="K174" s="158" t="s">
        <v>3809</v>
      </c>
      <c r="L174" s="32"/>
      <c r="M174" s="163" t="s">
        <v>1</v>
      </c>
      <c r="N174" s="164" t="s">
        <v>42</v>
      </c>
      <c r="O174" s="55"/>
      <c r="P174" s="165">
        <f>O174*H174</f>
        <v>0</v>
      </c>
      <c r="Q174" s="165">
        <v>0</v>
      </c>
      <c r="R174" s="165">
        <f>Q174*H174</f>
        <v>0</v>
      </c>
      <c r="S174" s="165">
        <v>0</v>
      </c>
      <c r="T174" s="166">
        <f>S174*H174</f>
        <v>0</v>
      </c>
      <c r="AR174" s="167" t="s">
        <v>133</v>
      </c>
      <c r="AT174" s="167" t="s">
        <v>209</v>
      </c>
      <c r="AU174" s="167" t="s">
        <v>85</v>
      </c>
      <c r="AY174" s="17" t="s">
        <v>207</v>
      </c>
      <c r="BE174" s="168">
        <f>IF(N174="základní",J174,0)</f>
        <v>0</v>
      </c>
      <c r="BF174" s="168">
        <f>IF(N174="snížená",J174,0)</f>
        <v>0</v>
      </c>
      <c r="BG174" s="168">
        <f>IF(N174="zákl. přenesená",J174,0)</f>
        <v>0</v>
      </c>
      <c r="BH174" s="168">
        <f>IF(N174="sníž. přenesená",J174,0)</f>
        <v>0</v>
      </c>
      <c r="BI174" s="168">
        <f>IF(N174="nulová",J174,0)</f>
        <v>0</v>
      </c>
      <c r="BJ174" s="17" t="s">
        <v>83</v>
      </c>
      <c r="BK174" s="168">
        <f>ROUND(I174*H174,2)</f>
        <v>0</v>
      </c>
      <c r="BL174" s="17" t="s">
        <v>133</v>
      </c>
      <c r="BM174" s="167" t="s">
        <v>3874</v>
      </c>
    </row>
    <row r="175" spans="2:65" s="1" customFormat="1" ht="16.5" customHeight="1">
      <c r="B175" s="155"/>
      <c r="C175" s="208" t="s">
        <v>503</v>
      </c>
      <c r="D175" s="208" t="s">
        <v>680</v>
      </c>
      <c r="E175" s="209" t="s">
        <v>3875</v>
      </c>
      <c r="F175" s="210" t="s">
        <v>3876</v>
      </c>
      <c r="G175" s="211" t="s">
        <v>236</v>
      </c>
      <c r="H175" s="212">
        <v>75.14</v>
      </c>
      <c r="I175" s="213"/>
      <c r="J175" s="214">
        <f>ROUND(I175*H175,2)</f>
        <v>0</v>
      </c>
      <c r="K175" s="210" t="s">
        <v>3809</v>
      </c>
      <c r="L175" s="215"/>
      <c r="M175" s="216" t="s">
        <v>1</v>
      </c>
      <c r="N175" s="217" t="s">
        <v>42</v>
      </c>
      <c r="O175" s="55"/>
      <c r="P175" s="165">
        <f>O175*H175</f>
        <v>0</v>
      </c>
      <c r="Q175" s="165">
        <v>0</v>
      </c>
      <c r="R175" s="165">
        <f>Q175*H175</f>
        <v>0</v>
      </c>
      <c r="S175" s="165">
        <v>0</v>
      </c>
      <c r="T175" s="166">
        <f>S175*H175</f>
        <v>0</v>
      </c>
      <c r="AR175" s="167" t="s">
        <v>155</v>
      </c>
      <c r="AT175" s="167" t="s">
        <v>680</v>
      </c>
      <c r="AU175" s="167" t="s">
        <v>85</v>
      </c>
      <c r="AY175" s="17" t="s">
        <v>207</v>
      </c>
      <c r="BE175" s="168">
        <f>IF(N175="základní",J175,0)</f>
        <v>0</v>
      </c>
      <c r="BF175" s="168">
        <f>IF(N175="snížená",J175,0)</f>
        <v>0</v>
      </c>
      <c r="BG175" s="168">
        <f>IF(N175="zákl. přenesená",J175,0)</f>
        <v>0</v>
      </c>
      <c r="BH175" s="168">
        <f>IF(N175="sníž. přenesená",J175,0)</f>
        <v>0</v>
      </c>
      <c r="BI175" s="168">
        <f>IF(N175="nulová",J175,0)</f>
        <v>0</v>
      </c>
      <c r="BJ175" s="17" t="s">
        <v>83</v>
      </c>
      <c r="BK175" s="168">
        <f>ROUND(I175*H175,2)</f>
        <v>0</v>
      </c>
      <c r="BL175" s="17" t="s">
        <v>133</v>
      </c>
      <c r="BM175" s="167" t="s">
        <v>3877</v>
      </c>
    </row>
    <row r="176" spans="2:65" s="12" customFormat="1">
      <c r="B176" s="169"/>
      <c r="D176" s="170" t="s">
        <v>215</v>
      </c>
      <c r="E176" s="171" t="s">
        <v>1</v>
      </c>
      <c r="F176" s="172" t="s">
        <v>3878</v>
      </c>
      <c r="H176" s="173">
        <v>75.14</v>
      </c>
      <c r="I176" s="174"/>
      <c r="L176" s="169"/>
      <c r="M176" s="175"/>
      <c r="N176" s="176"/>
      <c r="O176" s="176"/>
      <c r="P176" s="176"/>
      <c r="Q176" s="176"/>
      <c r="R176" s="176"/>
      <c r="S176" s="176"/>
      <c r="T176" s="177"/>
      <c r="AT176" s="171" t="s">
        <v>215</v>
      </c>
      <c r="AU176" s="171" t="s">
        <v>85</v>
      </c>
      <c r="AV176" s="12" t="s">
        <v>85</v>
      </c>
      <c r="AW176" s="12" t="s">
        <v>34</v>
      </c>
      <c r="AX176" s="12" t="s">
        <v>77</v>
      </c>
      <c r="AY176" s="171" t="s">
        <v>207</v>
      </c>
    </row>
    <row r="177" spans="2:65" s="15" customFormat="1">
      <c r="B177" s="200"/>
      <c r="D177" s="170" t="s">
        <v>215</v>
      </c>
      <c r="E177" s="201" t="s">
        <v>1</v>
      </c>
      <c r="F177" s="202" t="s">
        <v>372</v>
      </c>
      <c r="H177" s="203">
        <v>75.14</v>
      </c>
      <c r="I177" s="204"/>
      <c r="L177" s="200"/>
      <c r="M177" s="205"/>
      <c r="N177" s="206"/>
      <c r="O177" s="206"/>
      <c r="P177" s="206"/>
      <c r="Q177" s="206"/>
      <c r="R177" s="206"/>
      <c r="S177" s="206"/>
      <c r="T177" s="207"/>
      <c r="AT177" s="201" t="s">
        <v>215</v>
      </c>
      <c r="AU177" s="201" t="s">
        <v>85</v>
      </c>
      <c r="AV177" s="15" t="s">
        <v>133</v>
      </c>
      <c r="AW177" s="15" t="s">
        <v>34</v>
      </c>
      <c r="AX177" s="15" t="s">
        <v>83</v>
      </c>
      <c r="AY177" s="201" t="s">
        <v>207</v>
      </c>
    </row>
    <row r="178" spans="2:65" s="11" customFormat="1" ht="22.9" customHeight="1">
      <c r="B178" s="142"/>
      <c r="D178" s="143" t="s">
        <v>76</v>
      </c>
      <c r="E178" s="153" t="s">
        <v>133</v>
      </c>
      <c r="F178" s="153" t="s">
        <v>665</v>
      </c>
      <c r="I178" s="145"/>
      <c r="J178" s="154">
        <f>BK178</f>
        <v>0</v>
      </c>
      <c r="L178" s="142"/>
      <c r="M178" s="147"/>
      <c r="N178" s="148"/>
      <c r="O178" s="148"/>
      <c r="P178" s="149">
        <f>SUM(P179:P188)</f>
        <v>0</v>
      </c>
      <c r="Q178" s="148"/>
      <c r="R178" s="149">
        <f>SUM(R179:R188)</f>
        <v>0</v>
      </c>
      <c r="S178" s="148"/>
      <c r="T178" s="150">
        <f>SUM(T179:T188)</f>
        <v>0</v>
      </c>
      <c r="AR178" s="143" t="s">
        <v>83</v>
      </c>
      <c r="AT178" s="151" t="s">
        <v>76</v>
      </c>
      <c r="AU178" s="151" t="s">
        <v>83</v>
      </c>
      <c r="AY178" s="143" t="s">
        <v>207</v>
      </c>
      <c r="BK178" s="152">
        <f>SUM(BK179:BK188)</f>
        <v>0</v>
      </c>
    </row>
    <row r="179" spans="2:65" s="1" customFormat="1" ht="16.5" customHeight="1">
      <c r="B179" s="155"/>
      <c r="C179" s="156" t="s">
        <v>7</v>
      </c>
      <c r="D179" s="156" t="s">
        <v>209</v>
      </c>
      <c r="E179" s="157" t="s">
        <v>3879</v>
      </c>
      <c r="F179" s="158" t="s">
        <v>3880</v>
      </c>
      <c r="G179" s="159" t="s">
        <v>352</v>
      </c>
      <c r="H179" s="160">
        <v>14.378</v>
      </c>
      <c r="I179" s="161"/>
      <c r="J179" s="162">
        <f>ROUND(I179*H179,2)</f>
        <v>0</v>
      </c>
      <c r="K179" s="158" t="s">
        <v>3809</v>
      </c>
      <c r="L179" s="32"/>
      <c r="M179" s="163" t="s">
        <v>1</v>
      </c>
      <c r="N179" s="164" t="s">
        <v>42</v>
      </c>
      <c r="O179" s="55"/>
      <c r="P179" s="165">
        <f>O179*H179</f>
        <v>0</v>
      </c>
      <c r="Q179" s="165">
        <v>0</v>
      </c>
      <c r="R179" s="165">
        <f>Q179*H179</f>
        <v>0</v>
      </c>
      <c r="S179" s="165">
        <v>0</v>
      </c>
      <c r="T179" s="166">
        <f>S179*H179</f>
        <v>0</v>
      </c>
      <c r="AR179" s="167" t="s">
        <v>133</v>
      </c>
      <c r="AT179" s="167" t="s">
        <v>209</v>
      </c>
      <c r="AU179" s="167" t="s">
        <v>85</v>
      </c>
      <c r="AY179" s="17" t="s">
        <v>207</v>
      </c>
      <c r="BE179" s="168">
        <f>IF(N179="základní",J179,0)</f>
        <v>0</v>
      </c>
      <c r="BF179" s="168">
        <f>IF(N179="snížená",J179,0)</f>
        <v>0</v>
      </c>
      <c r="BG179" s="168">
        <f>IF(N179="zákl. přenesená",J179,0)</f>
        <v>0</v>
      </c>
      <c r="BH179" s="168">
        <f>IF(N179="sníž. přenesená",J179,0)</f>
        <v>0</v>
      </c>
      <c r="BI179" s="168">
        <f>IF(N179="nulová",J179,0)</f>
        <v>0</v>
      </c>
      <c r="BJ179" s="17" t="s">
        <v>83</v>
      </c>
      <c r="BK179" s="168">
        <f>ROUND(I179*H179,2)</f>
        <v>0</v>
      </c>
      <c r="BL179" s="17" t="s">
        <v>133</v>
      </c>
      <c r="BM179" s="167" t="s">
        <v>3881</v>
      </c>
    </row>
    <row r="180" spans="2:65" s="12" customFormat="1">
      <c r="B180" s="169"/>
      <c r="D180" s="170" t="s">
        <v>215</v>
      </c>
      <c r="E180" s="171" t="s">
        <v>1</v>
      </c>
      <c r="F180" s="172" t="s">
        <v>3882</v>
      </c>
      <c r="H180" s="173">
        <v>13.23</v>
      </c>
      <c r="I180" s="174"/>
      <c r="L180" s="169"/>
      <c r="M180" s="175"/>
      <c r="N180" s="176"/>
      <c r="O180" s="176"/>
      <c r="P180" s="176"/>
      <c r="Q180" s="176"/>
      <c r="R180" s="176"/>
      <c r="S180" s="176"/>
      <c r="T180" s="177"/>
      <c r="AT180" s="171" t="s">
        <v>215</v>
      </c>
      <c r="AU180" s="171" t="s">
        <v>85</v>
      </c>
      <c r="AV180" s="12" t="s">
        <v>85</v>
      </c>
      <c r="AW180" s="12" t="s">
        <v>34</v>
      </c>
      <c r="AX180" s="12" t="s">
        <v>77</v>
      </c>
      <c r="AY180" s="171" t="s">
        <v>207</v>
      </c>
    </row>
    <row r="181" spans="2:65" s="12" customFormat="1">
      <c r="B181" s="169"/>
      <c r="D181" s="170" t="s">
        <v>215</v>
      </c>
      <c r="E181" s="171" t="s">
        <v>1</v>
      </c>
      <c r="F181" s="172" t="s">
        <v>3883</v>
      </c>
      <c r="H181" s="173">
        <v>1.1479999999999999</v>
      </c>
      <c r="I181" s="174"/>
      <c r="L181" s="169"/>
      <c r="M181" s="175"/>
      <c r="N181" s="176"/>
      <c r="O181" s="176"/>
      <c r="P181" s="176"/>
      <c r="Q181" s="176"/>
      <c r="R181" s="176"/>
      <c r="S181" s="176"/>
      <c r="T181" s="177"/>
      <c r="AT181" s="171" t="s">
        <v>215</v>
      </c>
      <c r="AU181" s="171" t="s">
        <v>85</v>
      </c>
      <c r="AV181" s="12" t="s">
        <v>85</v>
      </c>
      <c r="AW181" s="12" t="s">
        <v>34</v>
      </c>
      <c r="AX181" s="12" t="s">
        <v>77</v>
      </c>
      <c r="AY181" s="171" t="s">
        <v>207</v>
      </c>
    </row>
    <row r="182" spans="2:65" s="15" customFormat="1">
      <c r="B182" s="200"/>
      <c r="D182" s="170" t="s">
        <v>215</v>
      </c>
      <c r="E182" s="201" t="s">
        <v>1</v>
      </c>
      <c r="F182" s="202" t="s">
        <v>372</v>
      </c>
      <c r="H182" s="203">
        <v>14.378</v>
      </c>
      <c r="I182" s="204"/>
      <c r="L182" s="200"/>
      <c r="M182" s="205"/>
      <c r="N182" s="206"/>
      <c r="O182" s="206"/>
      <c r="P182" s="206"/>
      <c r="Q182" s="206"/>
      <c r="R182" s="206"/>
      <c r="S182" s="206"/>
      <c r="T182" s="207"/>
      <c r="AT182" s="201" t="s">
        <v>215</v>
      </c>
      <c r="AU182" s="201" t="s">
        <v>85</v>
      </c>
      <c r="AV182" s="15" t="s">
        <v>133</v>
      </c>
      <c r="AW182" s="15" t="s">
        <v>34</v>
      </c>
      <c r="AX182" s="15" t="s">
        <v>83</v>
      </c>
      <c r="AY182" s="201" t="s">
        <v>207</v>
      </c>
    </row>
    <row r="183" spans="2:65" s="1" customFormat="1" ht="16.5" customHeight="1">
      <c r="B183" s="155"/>
      <c r="C183" s="156" t="s">
        <v>513</v>
      </c>
      <c r="D183" s="156" t="s">
        <v>209</v>
      </c>
      <c r="E183" s="157" t="s">
        <v>3884</v>
      </c>
      <c r="F183" s="158" t="s">
        <v>3885</v>
      </c>
      <c r="G183" s="159" t="s">
        <v>212</v>
      </c>
      <c r="H183" s="160">
        <v>1.8</v>
      </c>
      <c r="I183" s="161"/>
      <c r="J183" s="162">
        <f>ROUND(I183*H183,2)</f>
        <v>0</v>
      </c>
      <c r="K183" s="158" t="s">
        <v>3809</v>
      </c>
      <c r="L183" s="32"/>
      <c r="M183" s="163" t="s">
        <v>1</v>
      </c>
      <c r="N183" s="164" t="s">
        <v>42</v>
      </c>
      <c r="O183" s="55"/>
      <c r="P183" s="165">
        <f>O183*H183</f>
        <v>0</v>
      </c>
      <c r="Q183" s="165">
        <v>0</v>
      </c>
      <c r="R183" s="165">
        <f>Q183*H183</f>
        <v>0</v>
      </c>
      <c r="S183" s="165">
        <v>0</v>
      </c>
      <c r="T183" s="166">
        <f>S183*H183</f>
        <v>0</v>
      </c>
      <c r="AR183" s="167" t="s">
        <v>133</v>
      </c>
      <c r="AT183" s="167" t="s">
        <v>209</v>
      </c>
      <c r="AU183" s="167" t="s">
        <v>85</v>
      </c>
      <c r="AY183" s="17" t="s">
        <v>207</v>
      </c>
      <c r="BE183" s="168">
        <f>IF(N183="základní",J183,0)</f>
        <v>0</v>
      </c>
      <c r="BF183" s="168">
        <f>IF(N183="snížená",J183,0)</f>
        <v>0</v>
      </c>
      <c r="BG183" s="168">
        <f>IF(N183="zákl. přenesená",J183,0)</f>
        <v>0</v>
      </c>
      <c r="BH183" s="168">
        <f>IF(N183="sníž. přenesená",J183,0)</f>
        <v>0</v>
      </c>
      <c r="BI183" s="168">
        <f>IF(N183="nulová",J183,0)</f>
        <v>0</v>
      </c>
      <c r="BJ183" s="17" t="s">
        <v>83</v>
      </c>
      <c r="BK183" s="168">
        <f>ROUND(I183*H183,2)</f>
        <v>0</v>
      </c>
      <c r="BL183" s="17" t="s">
        <v>133</v>
      </c>
      <c r="BM183" s="167" t="s">
        <v>3886</v>
      </c>
    </row>
    <row r="184" spans="2:65" s="12" customFormat="1">
      <c r="B184" s="169"/>
      <c r="D184" s="170" t="s">
        <v>215</v>
      </c>
      <c r="E184" s="171" t="s">
        <v>1</v>
      </c>
      <c r="F184" s="172" t="s">
        <v>3887</v>
      </c>
      <c r="H184" s="173">
        <v>1.8</v>
      </c>
      <c r="I184" s="174"/>
      <c r="L184" s="169"/>
      <c r="M184" s="175"/>
      <c r="N184" s="176"/>
      <c r="O184" s="176"/>
      <c r="P184" s="176"/>
      <c r="Q184" s="176"/>
      <c r="R184" s="176"/>
      <c r="S184" s="176"/>
      <c r="T184" s="177"/>
      <c r="AT184" s="171" t="s">
        <v>215</v>
      </c>
      <c r="AU184" s="171" t="s">
        <v>85</v>
      </c>
      <c r="AV184" s="12" t="s">
        <v>85</v>
      </c>
      <c r="AW184" s="12" t="s">
        <v>34</v>
      </c>
      <c r="AX184" s="12" t="s">
        <v>77</v>
      </c>
      <c r="AY184" s="171" t="s">
        <v>207</v>
      </c>
    </row>
    <row r="185" spans="2:65" s="15" customFormat="1">
      <c r="B185" s="200"/>
      <c r="D185" s="170" t="s">
        <v>215</v>
      </c>
      <c r="E185" s="201" t="s">
        <v>1</v>
      </c>
      <c r="F185" s="202" t="s">
        <v>372</v>
      </c>
      <c r="H185" s="203">
        <v>1.8</v>
      </c>
      <c r="I185" s="204"/>
      <c r="L185" s="200"/>
      <c r="M185" s="205"/>
      <c r="N185" s="206"/>
      <c r="O185" s="206"/>
      <c r="P185" s="206"/>
      <c r="Q185" s="206"/>
      <c r="R185" s="206"/>
      <c r="S185" s="206"/>
      <c r="T185" s="207"/>
      <c r="AT185" s="201" t="s">
        <v>215</v>
      </c>
      <c r="AU185" s="201" t="s">
        <v>85</v>
      </c>
      <c r="AV185" s="15" t="s">
        <v>133</v>
      </c>
      <c r="AW185" s="15" t="s">
        <v>34</v>
      </c>
      <c r="AX185" s="15" t="s">
        <v>83</v>
      </c>
      <c r="AY185" s="201" t="s">
        <v>207</v>
      </c>
    </row>
    <row r="186" spans="2:65" s="1" customFormat="1" ht="24" customHeight="1">
      <c r="B186" s="155"/>
      <c r="C186" s="156" t="s">
        <v>518</v>
      </c>
      <c r="D186" s="156" t="s">
        <v>209</v>
      </c>
      <c r="E186" s="157" t="s">
        <v>3888</v>
      </c>
      <c r="F186" s="158" t="s">
        <v>3889</v>
      </c>
      <c r="G186" s="159" t="s">
        <v>352</v>
      </c>
      <c r="H186" s="160">
        <v>0.27</v>
      </c>
      <c r="I186" s="161"/>
      <c r="J186" s="162">
        <f>ROUND(I186*H186,2)</f>
        <v>0</v>
      </c>
      <c r="K186" s="158" t="s">
        <v>3809</v>
      </c>
      <c r="L186" s="32"/>
      <c r="M186" s="163" t="s">
        <v>1</v>
      </c>
      <c r="N186" s="164" t="s">
        <v>42</v>
      </c>
      <c r="O186" s="55"/>
      <c r="P186" s="165">
        <f>O186*H186</f>
        <v>0</v>
      </c>
      <c r="Q186" s="165">
        <v>0</v>
      </c>
      <c r="R186" s="165">
        <f>Q186*H186</f>
        <v>0</v>
      </c>
      <c r="S186" s="165">
        <v>0</v>
      </c>
      <c r="T186" s="166">
        <f>S186*H186</f>
        <v>0</v>
      </c>
      <c r="AR186" s="167" t="s">
        <v>133</v>
      </c>
      <c r="AT186" s="167" t="s">
        <v>209</v>
      </c>
      <c r="AU186" s="167" t="s">
        <v>85</v>
      </c>
      <c r="AY186" s="17" t="s">
        <v>207</v>
      </c>
      <c r="BE186" s="168">
        <f>IF(N186="základní",J186,0)</f>
        <v>0</v>
      </c>
      <c r="BF186" s="168">
        <f>IF(N186="snížená",J186,0)</f>
        <v>0</v>
      </c>
      <c r="BG186" s="168">
        <f>IF(N186="zákl. přenesená",J186,0)</f>
        <v>0</v>
      </c>
      <c r="BH186" s="168">
        <f>IF(N186="sníž. přenesená",J186,0)</f>
        <v>0</v>
      </c>
      <c r="BI186" s="168">
        <f>IF(N186="nulová",J186,0)</f>
        <v>0</v>
      </c>
      <c r="BJ186" s="17" t="s">
        <v>83</v>
      </c>
      <c r="BK186" s="168">
        <f>ROUND(I186*H186,2)</f>
        <v>0</v>
      </c>
      <c r="BL186" s="17" t="s">
        <v>133</v>
      </c>
      <c r="BM186" s="167" t="s">
        <v>3890</v>
      </c>
    </row>
    <row r="187" spans="2:65" s="12" customFormat="1">
      <c r="B187" s="169"/>
      <c r="D187" s="170" t="s">
        <v>215</v>
      </c>
      <c r="E187" s="171" t="s">
        <v>1</v>
      </c>
      <c r="F187" s="172" t="s">
        <v>3891</v>
      </c>
      <c r="H187" s="173">
        <v>0.27</v>
      </c>
      <c r="I187" s="174"/>
      <c r="L187" s="169"/>
      <c r="M187" s="175"/>
      <c r="N187" s="176"/>
      <c r="O187" s="176"/>
      <c r="P187" s="176"/>
      <c r="Q187" s="176"/>
      <c r="R187" s="176"/>
      <c r="S187" s="176"/>
      <c r="T187" s="177"/>
      <c r="AT187" s="171" t="s">
        <v>215</v>
      </c>
      <c r="AU187" s="171" t="s">
        <v>85</v>
      </c>
      <c r="AV187" s="12" t="s">
        <v>85</v>
      </c>
      <c r="AW187" s="12" t="s">
        <v>34</v>
      </c>
      <c r="AX187" s="12" t="s">
        <v>77</v>
      </c>
      <c r="AY187" s="171" t="s">
        <v>207</v>
      </c>
    </row>
    <row r="188" spans="2:65" s="15" customFormat="1">
      <c r="B188" s="200"/>
      <c r="D188" s="170" t="s">
        <v>215</v>
      </c>
      <c r="E188" s="201" t="s">
        <v>1</v>
      </c>
      <c r="F188" s="202" t="s">
        <v>372</v>
      </c>
      <c r="H188" s="203">
        <v>0.27</v>
      </c>
      <c r="I188" s="204"/>
      <c r="L188" s="200"/>
      <c r="M188" s="205"/>
      <c r="N188" s="206"/>
      <c r="O188" s="206"/>
      <c r="P188" s="206"/>
      <c r="Q188" s="206"/>
      <c r="R188" s="206"/>
      <c r="S188" s="206"/>
      <c r="T188" s="207"/>
      <c r="AT188" s="201" t="s">
        <v>215</v>
      </c>
      <c r="AU188" s="201" t="s">
        <v>85</v>
      </c>
      <c r="AV188" s="15" t="s">
        <v>133</v>
      </c>
      <c r="AW188" s="15" t="s">
        <v>34</v>
      </c>
      <c r="AX188" s="15" t="s">
        <v>83</v>
      </c>
      <c r="AY188" s="201" t="s">
        <v>207</v>
      </c>
    </row>
    <row r="189" spans="2:65" s="11" customFormat="1" ht="22.9" customHeight="1">
      <c r="B189" s="142"/>
      <c r="D189" s="143" t="s">
        <v>76</v>
      </c>
      <c r="E189" s="153" t="s">
        <v>140</v>
      </c>
      <c r="F189" s="153" t="s">
        <v>3892</v>
      </c>
      <c r="I189" s="145"/>
      <c r="J189" s="154">
        <f>BK189</f>
        <v>0</v>
      </c>
      <c r="L189" s="142"/>
      <c r="M189" s="147"/>
      <c r="N189" s="148"/>
      <c r="O189" s="148"/>
      <c r="P189" s="149">
        <f>SUM(P190:P199)</f>
        <v>0</v>
      </c>
      <c r="Q189" s="148"/>
      <c r="R189" s="149">
        <f>SUM(R190:R199)</f>
        <v>0</v>
      </c>
      <c r="S189" s="148"/>
      <c r="T189" s="150">
        <f>SUM(T190:T199)</f>
        <v>0</v>
      </c>
      <c r="AR189" s="143" t="s">
        <v>83</v>
      </c>
      <c r="AT189" s="151" t="s">
        <v>76</v>
      </c>
      <c r="AU189" s="151" t="s">
        <v>83</v>
      </c>
      <c r="AY189" s="143" t="s">
        <v>207</v>
      </c>
      <c r="BK189" s="152">
        <f>SUM(BK190:BK199)</f>
        <v>0</v>
      </c>
    </row>
    <row r="190" spans="2:65" s="1" customFormat="1" ht="16.5" customHeight="1">
      <c r="B190" s="155"/>
      <c r="C190" s="156" t="s">
        <v>523</v>
      </c>
      <c r="D190" s="156" t="s">
        <v>209</v>
      </c>
      <c r="E190" s="157" t="s">
        <v>3893</v>
      </c>
      <c r="F190" s="158" t="s">
        <v>3894</v>
      </c>
      <c r="G190" s="159" t="s">
        <v>352</v>
      </c>
      <c r="H190" s="160">
        <v>4.335</v>
      </c>
      <c r="I190" s="161"/>
      <c r="J190" s="162">
        <f>ROUND(I190*H190,2)</f>
        <v>0</v>
      </c>
      <c r="K190" s="158" t="s">
        <v>3809</v>
      </c>
      <c r="L190" s="32"/>
      <c r="M190" s="163" t="s">
        <v>1</v>
      </c>
      <c r="N190" s="164" t="s">
        <v>42</v>
      </c>
      <c r="O190" s="55"/>
      <c r="P190" s="165">
        <f>O190*H190</f>
        <v>0</v>
      </c>
      <c r="Q190" s="165">
        <v>0</v>
      </c>
      <c r="R190" s="165">
        <f>Q190*H190</f>
        <v>0</v>
      </c>
      <c r="S190" s="165">
        <v>0</v>
      </c>
      <c r="T190" s="166">
        <f>S190*H190</f>
        <v>0</v>
      </c>
      <c r="AR190" s="167" t="s">
        <v>133</v>
      </c>
      <c r="AT190" s="167" t="s">
        <v>209</v>
      </c>
      <c r="AU190" s="167" t="s">
        <v>85</v>
      </c>
      <c r="AY190" s="17" t="s">
        <v>207</v>
      </c>
      <c r="BE190" s="168">
        <f>IF(N190="základní",J190,0)</f>
        <v>0</v>
      </c>
      <c r="BF190" s="168">
        <f>IF(N190="snížená",J190,0)</f>
        <v>0</v>
      </c>
      <c r="BG190" s="168">
        <f>IF(N190="zákl. přenesená",J190,0)</f>
        <v>0</v>
      </c>
      <c r="BH190" s="168">
        <f>IF(N190="sníž. přenesená",J190,0)</f>
        <v>0</v>
      </c>
      <c r="BI190" s="168">
        <f>IF(N190="nulová",J190,0)</f>
        <v>0</v>
      </c>
      <c r="BJ190" s="17" t="s">
        <v>83</v>
      </c>
      <c r="BK190" s="168">
        <f>ROUND(I190*H190,2)</f>
        <v>0</v>
      </c>
      <c r="BL190" s="17" t="s">
        <v>133</v>
      </c>
      <c r="BM190" s="167" t="s">
        <v>3895</v>
      </c>
    </row>
    <row r="191" spans="2:65" s="12" customFormat="1">
      <c r="B191" s="169"/>
      <c r="D191" s="170" t="s">
        <v>215</v>
      </c>
      <c r="E191" s="171" t="s">
        <v>1</v>
      </c>
      <c r="F191" s="172" t="s">
        <v>3896</v>
      </c>
      <c r="H191" s="173">
        <v>4.335</v>
      </c>
      <c r="I191" s="174"/>
      <c r="L191" s="169"/>
      <c r="M191" s="175"/>
      <c r="N191" s="176"/>
      <c r="O191" s="176"/>
      <c r="P191" s="176"/>
      <c r="Q191" s="176"/>
      <c r="R191" s="176"/>
      <c r="S191" s="176"/>
      <c r="T191" s="177"/>
      <c r="AT191" s="171" t="s">
        <v>215</v>
      </c>
      <c r="AU191" s="171" t="s">
        <v>85</v>
      </c>
      <c r="AV191" s="12" t="s">
        <v>85</v>
      </c>
      <c r="AW191" s="12" t="s">
        <v>34</v>
      </c>
      <c r="AX191" s="12" t="s">
        <v>77</v>
      </c>
      <c r="AY191" s="171" t="s">
        <v>207</v>
      </c>
    </row>
    <row r="192" spans="2:65" s="15" customFormat="1">
      <c r="B192" s="200"/>
      <c r="D192" s="170" t="s">
        <v>215</v>
      </c>
      <c r="E192" s="201" t="s">
        <v>1</v>
      </c>
      <c r="F192" s="202" t="s">
        <v>372</v>
      </c>
      <c r="H192" s="203">
        <v>4.335</v>
      </c>
      <c r="I192" s="204"/>
      <c r="L192" s="200"/>
      <c r="M192" s="205"/>
      <c r="N192" s="206"/>
      <c r="O192" s="206"/>
      <c r="P192" s="206"/>
      <c r="Q192" s="206"/>
      <c r="R192" s="206"/>
      <c r="S192" s="206"/>
      <c r="T192" s="207"/>
      <c r="AT192" s="201" t="s">
        <v>215</v>
      </c>
      <c r="AU192" s="201" t="s">
        <v>85</v>
      </c>
      <c r="AV192" s="15" t="s">
        <v>133</v>
      </c>
      <c r="AW192" s="15" t="s">
        <v>34</v>
      </c>
      <c r="AX192" s="15" t="s">
        <v>83</v>
      </c>
      <c r="AY192" s="201" t="s">
        <v>207</v>
      </c>
    </row>
    <row r="193" spans="2:65" s="1" customFormat="1" ht="16.5" customHeight="1">
      <c r="B193" s="155"/>
      <c r="C193" s="156" t="s">
        <v>528</v>
      </c>
      <c r="D193" s="156" t="s">
        <v>209</v>
      </c>
      <c r="E193" s="157" t="s">
        <v>3897</v>
      </c>
      <c r="F193" s="158" t="s">
        <v>3898</v>
      </c>
      <c r="G193" s="159" t="s">
        <v>212</v>
      </c>
      <c r="H193" s="160">
        <v>10.75</v>
      </c>
      <c r="I193" s="161"/>
      <c r="J193" s="162">
        <f>ROUND(I193*H193,2)</f>
        <v>0</v>
      </c>
      <c r="K193" s="158" t="s">
        <v>3809</v>
      </c>
      <c r="L193" s="32"/>
      <c r="M193" s="163" t="s">
        <v>1</v>
      </c>
      <c r="N193" s="164" t="s">
        <v>42</v>
      </c>
      <c r="O193" s="55"/>
      <c r="P193" s="165">
        <f>O193*H193</f>
        <v>0</v>
      </c>
      <c r="Q193" s="165">
        <v>0</v>
      </c>
      <c r="R193" s="165">
        <f>Q193*H193</f>
        <v>0</v>
      </c>
      <c r="S193" s="165">
        <v>0</v>
      </c>
      <c r="T193" s="166">
        <f>S193*H193</f>
        <v>0</v>
      </c>
      <c r="AR193" s="167" t="s">
        <v>133</v>
      </c>
      <c r="AT193" s="167" t="s">
        <v>209</v>
      </c>
      <c r="AU193" s="167" t="s">
        <v>85</v>
      </c>
      <c r="AY193" s="17" t="s">
        <v>207</v>
      </c>
      <c r="BE193" s="168">
        <f>IF(N193="základní",J193,0)</f>
        <v>0</v>
      </c>
      <c r="BF193" s="168">
        <f>IF(N193="snížená",J193,0)</f>
        <v>0</v>
      </c>
      <c r="BG193" s="168">
        <f>IF(N193="zákl. přenesená",J193,0)</f>
        <v>0</v>
      </c>
      <c r="BH193" s="168">
        <f>IF(N193="sníž. přenesená",J193,0)</f>
        <v>0</v>
      </c>
      <c r="BI193" s="168">
        <f>IF(N193="nulová",J193,0)</f>
        <v>0</v>
      </c>
      <c r="BJ193" s="17" t="s">
        <v>83</v>
      </c>
      <c r="BK193" s="168">
        <f>ROUND(I193*H193,2)</f>
        <v>0</v>
      </c>
      <c r="BL193" s="17" t="s">
        <v>133</v>
      </c>
      <c r="BM193" s="167" t="s">
        <v>3899</v>
      </c>
    </row>
    <row r="194" spans="2:65" s="12" customFormat="1">
      <c r="B194" s="169"/>
      <c r="D194" s="170" t="s">
        <v>215</v>
      </c>
      <c r="E194" s="171" t="s">
        <v>1</v>
      </c>
      <c r="F194" s="172" t="s">
        <v>3811</v>
      </c>
      <c r="H194" s="173">
        <v>2.25</v>
      </c>
      <c r="I194" s="174"/>
      <c r="L194" s="169"/>
      <c r="M194" s="175"/>
      <c r="N194" s="176"/>
      <c r="O194" s="176"/>
      <c r="P194" s="176"/>
      <c r="Q194" s="176"/>
      <c r="R194" s="176"/>
      <c r="S194" s="176"/>
      <c r="T194" s="177"/>
      <c r="AT194" s="171" t="s">
        <v>215</v>
      </c>
      <c r="AU194" s="171" t="s">
        <v>85</v>
      </c>
      <c r="AV194" s="12" t="s">
        <v>85</v>
      </c>
      <c r="AW194" s="12" t="s">
        <v>34</v>
      </c>
      <c r="AX194" s="12" t="s">
        <v>77</v>
      </c>
      <c r="AY194" s="171" t="s">
        <v>207</v>
      </c>
    </row>
    <row r="195" spans="2:65" s="12" customFormat="1">
      <c r="B195" s="169"/>
      <c r="D195" s="170" t="s">
        <v>215</v>
      </c>
      <c r="E195" s="171" t="s">
        <v>1</v>
      </c>
      <c r="F195" s="172" t="s">
        <v>3812</v>
      </c>
      <c r="H195" s="173">
        <v>8.5</v>
      </c>
      <c r="I195" s="174"/>
      <c r="L195" s="169"/>
      <c r="M195" s="175"/>
      <c r="N195" s="176"/>
      <c r="O195" s="176"/>
      <c r="P195" s="176"/>
      <c r="Q195" s="176"/>
      <c r="R195" s="176"/>
      <c r="S195" s="176"/>
      <c r="T195" s="177"/>
      <c r="AT195" s="171" t="s">
        <v>215</v>
      </c>
      <c r="AU195" s="171" t="s">
        <v>85</v>
      </c>
      <c r="AV195" s="12" t="s">
        <v>85</v>
      </c>
      <c r="AW195" s="12" t="s">
        <v>34</v>
      </c>
      <c r="AX195" s="12" t="s">
        <v>77</v>
      </c>
      <c r="AY195" s="171" t="s">
        <v>207</v>
      </c>
    </row>
    <row r="196" spans="2:65" s="15" customFormat="1">
      <c r="B196" s="200"/>
      <c r="D196" s="170" t="s">
        <v>215</v>
      </c>
      <c r="E196" s="201" t="s">
        <v>1</v>
      </c>
      <c r="F196" s="202" t="s">
        <v>372</v>
      </c>
      <c r="H196" s="203">
        <v>10.75</v>
      </c>
      <c r="I196" s="204"/>
      <c r="L196" s="200"/>
      <c r="M196" s="205"/>
      <c r="N196" s="206"/>
      <c r="O196" s="206"/>
      <c r="P196" s="206"/>
      <c r="Q196" s="206"/>
      <c r="R196" s="206"/>
      <c r="S196" s="206"/>
      <c r="T196" s="207"/>
      <c r="AT196" s="201" t="s">
        <v>215</v>
      </c>
      <c r="AU196" s="201" t="s">
        <v>85</v>
      </c>
      <c r="AV196" s="15" t="s">
        <v>133</v>
      </c>
      <c r="AW196" s="15" t="s">
        <v>34</v>
      </c>
      <c r="AX196" s="15" t="s">
        <v>83</v>
      </c>
      <c r="AY196" s="201" t="s">
        <v>207</v>
      </c>
    </row>
    <row r="197" spans="2:65" s="1" customFormat="1" ht="16.5" customHeight="1">
      <c r="B197" s="155"/>
      <c r="C197" s="208" t="s">
        <v>535</v>
      </c>
      <c r="D197" s="208" t="s">
        <v>680</v>
      </c>
      <c r="E197" s="209" t="s">
        <v>3900</v>
      </c>
      <c r="F197" s="210" t="s">
        <v>3901</v>
      </c>
      <c r="G197" s="211" t="s">
        <v>3902</v>
      </c>
      <c r="H197" s="212">
        <v>8.02</v>
      </c>
      <c r="I197" s="213"/>
      <c r="J197" s="214">
        <f>ROUND(I197*H197,2)</f>
        <v>0</v>
      </c>
      <c r="K197" s="210" t="s">
        <v>3809</v>
      </c>
      <c r="L197" s="215"/>
      <c r="M197" s="216" t="s">
        <v>1</v>
      </c>
      <c r="N197" s="217" t="s">
        <v>42</v>
      </c>
      <c r="O197" s="55"/>
      <c r="P197" s="165">
        <f>O197*H197</f>
        <v>0</v>
      </c>
      <c r="Q197" s="165">
        <v>0</v>
      </c>
      <c r="R197" s="165">
        <f>Q197*H197</f>
        <v>0</v>
      </c>
      <c r="S197" s="165">
        <v>0</v>
      </c>
      <c r="T197" s="166">
        <f>S197*H197</f>
        <v>0</v>
      </c>
      <c r="AR197" s="167" t="s">
        <v>155</v>
      </c>
      <c r="AT197" s="167" t="s">
        <v>680</v>
      </c>
      <c r="AU197" s="167" t="s">
        <v>85</v>
      </c>
      <c r="AY197" s="17" t="s">
        <v>207</v>
      </c>
      <c r="BE197" s="168">
        <f>IF(N197="základní",J197,0)</f>
        <v>0</v>
      </c>
      <c r="BF197" s="168">
        <f>IF(N197="snížená",J197,0)</f>
        <v>0</v>
      </c>
      <c r="BG197" s="168">
        <f>IF(N197="zákl. přenesená",J197,0)</f>
        <v>0</v>
      </c>
      <c r="BH197" s="168">
        <f>IF(N197="sníž. přenesená",J197,0)</f>
        <v>0</v>
      </c>
      <c r="BI197" s="168">
        <f>IF(N197="nulová",J197,0)</f>
        <v>0</v>
      </c>
      <c r="BJ197" s="17" t="s">
        <v>83</v>
      </c>
      <c r="BK197" s="168">
        <f>ROUND(I197*H197,2)</f>
        <v>0</v>
      </c>
      <c r="BL197" s="17" t="s">
        <v>133</v>
      </c>
      <c r="BM197" s="167" t="s">
        <v>3903</v>
      </c>
    </row>
    <row r="198" spans="2:65" s="12" customFormat="1">
      <c r="B198" s="169"/>
      <c r="D198" s="170" t="s">
        <v>215</v>
      </c>
      <c r="E198" s="171" t="s">
        <v>1</v>
      </c>
      <c r="F198" s="172" t="s">
        <v>3904</v>
      </c>
      <c r="H198" s="173">
        <v>8.02</v>
      </c>
      <c r="I198" s="174"/>
      <c r="L198" s="169"/>
      <c r="M198" s="175"/>
      <c r="N198" s="176"/>
      <c r="O198" s="176"/>
      <c r="P198" s="176"/>
      <c r="Q198" s="176"/>
      <c r="R198" s="176"/>
      <c r="S198" s="176"/>
      <c r="T198" s="177"/>
      <c r="AT198" s="171" t="s">
        <v>215</v>
      </c>
      <c r="AU198" s="171" t="s">
        <v>85</v>
      </c>
      <c r="AV198" s="12" t="s">
        <v>85</v>
      </c>
      <c r="AW198" s="12" t="s">
        <v>34</v>
      </c>
      <c r="AX198" s="12" t="s">
        <v>77</v>
      </c>
      <c r="AY198" s="171" t="s">
        <v>207</v>
      </c>
    </row>
    <row r="199" spans="2:65" s="15" customFormat="1">
      <c r="B199" s="200"/>
      <c r="D199" s="170" t="s">
        <v>215</v>
      </c>
      <c r="E199" s="201" t="s">
        <v>1</v>
      </c>
      <c r="F199" s="202" t="s">
        <v>372</v>
      </c>
      <c r="H199" s="203">
        <v>8.02</v>
      </c>
      <c r="I199" s="204"/>
      <c r="L199" s="200"/>
      <c r="M199" s="205"/>
      <c r="N199" s="206"/>
      <c r="O199" s="206"/>
      <c r="P199" s="206"/>
      <c r="Q199" s="206"/>
      <c r="R199" s="206"/>
      <c r="S199" s="206"/>
      <c r="T199" s="207"/>
      <c r="AT199" s="201" t="s">
        <v>215</v>
      </c>
      <c r="AU199" s="201" t="s">
        <v>85</v>
      </c>
      <c r="AV199" s="15" t="s">
        <v>133</v>
      </c>
      <c r="AW199" s="15" t="s">
        <v>34</v>
      </c>
      <c r="AX199" s="15" t="s">
        <v>83</v>
      </c>
      <c r="AY199" s="201" t="s">
        <v>207</v>
      </c>
    </row>
    <row r="200" spans="2:65" s="11" customFormat="1" ht="22.9" customHeight="1">
      <c r="B200" s="142"/>
      <c r="D200" s="143" t="s">
        <v>76</v>
      </c>
      <c r="E200" s="153" t="s">
        <v>155</v>
      </c>
      <c r="F200" s="153" t="s">
        <v>3905</v>
      </c>
      <c r="I200" s="145"/>
      <c r="J200" s="154">
        <f>BK200</f>
        <v>0</v>
      </c>
      <c r="L200" s="142"/>
      <c r="M200" s="147"/>
      <c r="N200" s="148"/>
      <c r="O200" s="148"/>
      <c r="P200" s="149">
        <f>SUM(P201:P228)</f>
        <v>0</v>
      </c>
      <c r="Q200" s="148"/>
      <c r="R200" s="149">
        <f>SUM(R201:R228)</f>
        <v>0</v>
      </c>
      <c r="S200" s="148"/>
      <c r="T200" s="150">
        <f>SUM(T201:T228)</f>
        <v>0</v>
      </c>
      <c r="AR200" s="143" t="s">
        <v>83</v>
      </c>
      <c r="AT200" s="151" t="s">
        <v>76</v>
      </c>
      <c r="AU200" s="151" t="s">
        <v>83</v>
      </c>
      <c r="AY200" s="143" t="s">
        <v>207</v>
      </c>
      <c r="BK200" s="152">
        <f>SUM(BK201:BK228)</f>
        <v>0</v>
      </c>
    </row>
    <row r="201" spans="2:65" s="1" customFormat="1" ht="36" customHeight="1">
      <c r="B201" s="155"/>
      <c r="C201" s="156" t="s">
        <v>541</v>
      </c>
      <c r="D201" s="156" t="s">
        <v>209</v>
      </c>
      <c r="E201" s="157" t="s">
        <v>3906</v>
      </c>
      <c r="F201" s="158" t="s">
        <v>3907</v>
      </c>
      <c r="G201" s="159" t="s">
        <v>224</v>
      </c>
      <c r="H201" s="160">
        <v>106.5</v>
      </c>
      <c r="I201" s="161"/>
      <c r="J201" s="162">
        <f>ROUND(I201*H201,2)</f>
        <v>0</v>
      </c>
      <c r="K201" s="158" t="s">
        <v>3809</v>
      </c>
      <c r="L201" s="32"/>
      <c r="M201" s="163" t="s">
        <v>1</v>
      </c>
      <c r="N201" s="164" t="s">
        <v>42</v>
      </c>
      <c r="O201" s="55"/>
      <c r="P201" s="165">
        <f>O201*H201</f>
        <v>0</v>
      </c>
      <c r="Q201" s="165">
        <v>0</v>
      </c>
      <c r="R201" s="165">
        <f>Q201*H201</f>
        <v>0</v>
      </c>
      <c r="S201" s="165">
        <v>0</v>
      </c>
      <c r="T201" s="166">
        <f>S201*H201</f>
        <v>0</v>
      </c>
      <c r="AR201" s="167" t="s">
        <v>133</v>
      </c>
      <c r="AT201" s="167" t="s">
        <v>209</v>
      </c>
      <c r="AU201" s="167" t="s">
        <v>85</v>
      </c>
      <c r="AY201" s="17" t="s">
        <v>207</v>
      </c>
      <c r="BE201" s="168">
        <f>IF(N201="základní",J201,0)</f>
        <v>0</v>
      </c>
      <c r="BF201" s="168">
        <f>IF(N201="snížená",J201,0)</f>
        <v>0</v>
      </c>
      <c r="BG201" s="168">
        <f>IF(N201="zákl. přenesená",J201,0)</f>
        <v>0</v>
      </c>
      <c r="BH201" s="168">
        <f>IF(N201="sníž. přenesená",J201,0)</f>
        <v>0</v>
      </c>
      <c r="BI201" s="168">
        <f>IF(N201="nulová",J201,0)</f>
        <v>0</v>
      </c>
      <c r="BJ201" s="17" t="s">
        <v>83</v>
      </c>
      <c r="BK201" s="168">
        <f>ROUND(I201*H201,2)</f>
        <v>0</v>
      </c>
      <c r="BL201" s="17" t="s">
        <v>133</v>
      </c>
      <c r="BM201" s="167" t="s">
        <v>3908</v>
      </c>
    </row>
    <row r="202" spans="2:65" s="12" customFormat="1">
      <c r="B202" s="169"/>
      <c r="D202" s="170" t="s">
        <v>215</v>
      </c>
      <c r="E202" s="171" t="s">
        <v>1</v>
      </c>
      <c r="F202" s="172" t="s">
        <v>3909</v>
      </c>
      <c r="H202" s="173">
        <v>106.5</v>
      </c>
      <c r="I202" s="174"/>
      <c r="L202" s="169"/>
      <c r="M202" s="175"/>
      <c r="N202" s="176"/>
      <c r="O202" s="176"/>
      <c r="P202" s="176"/>
      <c r="Q202" s="176"/>
      <c r="R202" s="176"/>
      <c r="S202" s="176"/>
      <c r="T202" s="177"/>
      <c r="AT202" s="171" t="s">
        <v>215</v>
      </c>
      <c r="AU202" s="171" t="s">
        <v>85</v>
      </c>
      <c r="AV202" s="12" t="s">
        <v>85</v>
      </c>
      <c r="AW202" s="12" t="s">
        <v>34</v>
      </c>
      <c r="AX202" s="12" t="s">
        <v>77</v>
      </c>
      <c r="AY202" s="171" t="s">
        <v>207</v>
      </c>
    </row>
    <row r="203" spans="2:65" s="15" customFormat="1">
      <c r="B203" s="200"/>
      <c r="D203" s="170" t="s">
        <v>215</v>
      </c>
      <c r="E203" s="201" t="s">
        <v>1</v>
      </c>
      <c r="F203" s="202" t="s">
        <v>372</v>
      </c>
      <c r="H203" s="203">
        <v>106.5</v>
      </c>
      <c r="I203" s="204"/>
      <c r="L203" s="200"/>
      <c r="M203" s="205"/>
      <c r="N203" s="206"/>
      <c r="O203" s="206"/>
      <c r="P203" s="206"/>
      <c r="Q203" s="206"/>
      <c r="R203" s="206"/>
      <c r="S203" s="206"/>
      <c r="T203" s="207"/>
      <c r="AT203" s="201" t="s">
        <v>215</v>
      </c>
      <c r="AU203" s="201" t="s">
        <v>85</v>
      </c>
      <c r="AV203" s="15" t="s">
        <v>133</v>
      </c>
      <c r="AW203" s="15" t="s">
        <v>34</v>
      </c>
      <c r="AX203" s="15" t="s">
        <v>83</v>
      </c>
      <c r="AY203" s="201" t="s">
        <v>207</v>
      </c>
    </row>
    <row r="204" spans="2:65" s="1" customFormat="1" ht="36" customHeight="1">
      <c r="B204" s="155"/>
      <c r="C204" s="156" t="s">
        <v>547</v>
      </c>
      <c r="D204" s="156" t="s">
        <v>209</v>
      </c>
      <c r="E204" s="157" t="s">
        <v>3910</v>
      </c>
      <c r="F204" s="158" t="s">
        <v>3911</v>
      </c>
      <c r="G204" s="159" t="s">
        <v>220</v>
      </c>
      <c r="H204" s="160">
        <v>3</v>
      </c>
      <c r="I204" s="161"/>
      <c r="J204" s="162">
        <f t="shared" ref="J204:J228" si="0">ROUND(I204*H204,2)</f>
        <v>0</v>
      </c>
      <c r="K204" s="158" t="s">
        <v>3809</v>
      </c>
      <c r="L204" s="32"/>
      <c r="M204" s="163" t="s">
        <v>1</v>
      </c>
      <c r="N204" s="164" t="s">
        <v>42</v>
      </c>
      <c r="O204" s="55"/>
      <c r="P204" s="165">
        <f t="shared" ref="P204:P228" si="1">O204*H204</f>
        <v>0</v>
      </c>
      <c r="Q204" s="165">
        <v>0</v>
      </c>
      <c r="R204" s="165">
        <f t="shared" ref="R204:R228" si="2">Q204*H204</f>
        <v>0</v>
      </c>
      <c r="S204" s="165">
        <v>0</v>
      </c>
      <c r="T204" s="166">
        <f t="shared" ref="T204:T228" si="3">S204*H204</f>
        <v>0</v>
      </c>
      <c r="AR204" s="167" t="s">
        <v>133</v>
      </c>
      <c r="AT204" s="167" t="s">
        <v>209</v>
      </c>
      <c r="AU204" s="167" t="s">
        <v>85</v>
      </c>
      <c r="AY204" s="17" t="s">
        <v>207</v>
      </c>
      <c r="BE204" s="168">
        <f t="shared" ref="BE204:BE228" si="4">IF(N204="základní",J204,0)</f>
        <v>0</v>
      </c>
      <c r="BF204" s="168">
        <f t="shared" ref="BF204:BF228" si="5">IF(N204="snížená",J204,0)</f>
        <v>0</v>
      </c>
      <c r="BG204" s="168">
        <f t="shared" ref="BG204:BG228" si="6">IF(N204="zákl. přenesená",J204,0)</f>
        <v>0</v>
      </c>
      <c r="BH204" s="168">
        <f t="shared" ref="BH204:BH228" si="7">IF(N204="sníž. přenesená",J204,0)</f>
        <v>0</v>
      </c>
      <c r="BI204" s="168">
        <f t="shared" ref="BI204:BI228" si="8">IF(N204="nulová",J204,0)</f>
        <v>0</v>
      </c>
      <c r="BJ204" s="17" t="s">
        <v>83</v>
      </c>
      <c r="BK204" s="168">
        <f t="shared" ref="BK204:BK228" si="9">ROUND(I204*H204,2)</f>
        <v>0</v>
      </c>
      <c r="BL204" s="17" t="s">
        <v>133</v>
      </c>
      <c r="BM204" s="167" t="s">
        <v>3912</v>
      </c>
    </row>
    <row r="205" spans="2:65" s="1" customFormat="1" ht="24" customHeight="1">
      <c r="B205" s="155"/>
      <c r="C205" s="156" t="s">
        <v>552</v>
      </c>
      <c r="D205" s="156" t="s">
        <v>209</v>
      </c>
      <c r="E205" s="157" t="s">
        <v>3913</v>
      </c>
      <c r="F205" s="158" t="s">
        <v>3914</v>
      </c>
      <c r="G205" s="159" t="s">
        <v>220</v>
      </c>
      <c r="H205" s="160">
        <v>1</v>
      </c>
      <c r="I205" s="161"/>
      <c r="J205" s="162">
        <f t="shared" si="0"/>
        <v>0</v>
      </c>
      <c r="K205" s="158" t="s">
        <v>3809</v>
      </c>
      <c r="L205" s="32"/>
      <c r="M205" s="163" t="s">
        <v>1</v>
      </c>
      <c r="N205" s="164" t="s">
        <v>42</v>
      </c>
      <c r="O205" s="55"/>
      <c r="P205" s="165">
        <f t="shared" si="1"/>
        <v>0</v>
      </c>
      <c r="Q205" s="165">
        <v>0</v>
      </c>
      <c r="R205" s="165">
        <f t="shared" si="2"/>
        <v>0</v>
      </c>
      <c r="S205" s="165">
        <v>0</v>
      </c>
      <c r="T205" s="166">
        <f t="shared" si="3"/>
        <v>0</v>
      </c>
      <c r="AR205" s="167" t="s">
        <v>133</v>
      </c>
      <c r="AT205" s="167" t="s">
        <v>209</v>
      </c>
      <c r="AU205" s="167" t="s">
        <v>85</v>
      </c>
      <c r="AY205" s="17" t="s">
        <v>207</v>
      </c>
      <c r="BE205" s="168">
        <f t="shared" si="4"/>
        <v>0</v>
      </c>
      <c r="BF205" s="168">
        <f t="shared" si="5"/>
        <v>0</v>
      </c>
      <c r="BG205" s="168">
        <f t="shared" si="6"/>
        <v>0</v>
      </c>
      <c r="BH205" s="168">
        <f t="shared" si="7"/>
        <v>0</v>
      </c>
      <c r="BI205" s="168">
        <f t="shared" si="8"/>
        <v>0</v>
      </c>
      <c r="BJ205" s="17" t="s">
        <v>83</v>
      </c>
      <c r="BK205" s="168">
        <f t="shared" si="9"/>
        <v>0</v>
      </c>
      <c r="BL205" s="17" t="s">
        <v>133</v>
      </c>
      <c r="BM205" s="167" t="s">
        <v>3915</v>
      </c>
    </row>
    <row r="206" spans="2:65" s="1" customFormat="1" ht="48" customHeight="1">
      <c r="B206" s="155"/>
      <c r="C206" s="156" t="s">
        <v>275</v>
      </c>
      <c r="D206" s="156" t="s">
        <v>209</v>
      </c>
      <c r="E206" s="157" t="s">
        <v>3916</v>
      </c>
      <c r="F206" s="158" t="s">
        <v>3917</v>
      </c>
      <c r="G206" s="159" t="s">
        <v>220</v>
      </c>
      <c r="H206" s="160">
        <v>1</v>
      </c>
      <c r="I206" s="161"/>
      <c r="J206" s="162">
        <f t="shared" si="0"/>
        <v>0</v>
      </c>
      <c r="K206" s="158" t="s">
        <v>3809</v>
      </c>
      <c r="L206" s="32"/>
      <c r="M206" s="163" t="s">
        <v>1</v>
      </c>
      <c r="N206" s="164" t="s">
        <v>42</v>
      </c>
      <c r="O206" s="55"/>
      <c r="P206" s="165">
        <f t="shared" si="1"/>
        <v>0</v>
      </c>
      <c r="Q206" s="165">
        <v>0</v>
      </c>
      <c r="R206" s="165">
        <f t="shared" si="2"/>
        <v>0</v>
      </c>
      <c r="S206" s="165">
        <v>0</v>
      </c>
      <c r="T206" s="166">
        <f t="shared" si="3"/>
        <v>0</v>
      </c>
      <c r="AR206" s="167" t="s">
        <v>133</v>
      </c>
      <c r="AT206" s="167" t="s">
        <v>209</v>
      </c>
      <c r="AU206" s="167" t="s">
        <v>85</v>
      </c>
      <c r="AY206" s="17" t="s">
        <v>207</v>
      </c>
      <c r="BE206" s="168">
        <f t="shared" si="4"/>
        <v>0</v>
      </c>
      <c r="BF206" s="168">
        <f t="shared" si="5"/>
        <v>0</v>
      </c>
      <c r="BG206" s="168">
        <f t="shared" si="6"/>
        <v>0</v>
      </c>
      <c r="BH206" s="168">
        <f t="shared" si="7"/>
        <v>0</v>
      </c>
      <c r="BI206" s="168">
        <f t="shared" si="8"/>
        <v>0</v>
      </c>
      <c r="BJ206" s="17" t="s">
        <v>83</v>
      </c>
      <c r="BK206" s="168">
        <f t="shared" si="9"/>
        <v>0</v>
      </c>
      <c r="BL206" s="17" t="s">
        <v>133</v>
      </c>
      <c r="BM206" s="167" t="s">
        <v>3918</v>
      </c>
    </row>
    <row r="207" spans="2:65" s="1" customFormat="1" ht="36" customHeight="1">
      <c r="B207" s="155"/>
      <c r="C207" s="156" t="s">
        <v>562</v>
      </c>
      <c r="D207" s="156" t="s">
        <v>209</v>
      </c>
      <c r="E207" s="157" t="s">
        <v>3919</v>
      </c>
      <c r="F207" s="158" t="s">
        <v>3920</v>
      </c>
      <c r="G207" s="159" t="s">
        <v>220</v>
      </c>
      <c r="H207" s="160">
        <v>1</v>
      </c>
      <c r="I207" s="161"/>
      <c r="J207" s="162">
        <f t="shared" si="0"/>
        <v>0</v>
      </c>
      <c r="K207" s="158" t="s">
        <v>3809</v>
      </c>
      <c r="L207" s="32"/>
      <c r="M207" s="163" t="s">
        <v>1</v>
      </c>
      <c r="N207" s="164" t="s">
        <v>42</v>
      </c>
      <c r="O207" s="55"/>
      <c r="P207" s="165">
        <f t="shared" si="1"/>
        <v>0</v>
      </c>
      <c r="Q207" s="165">
        <v>0</v>
      </c>
      <c r="R207" s="165">
        <f t="shared" si="2"/>
        <v>0</v>
      </c>
      <c r="S207" s="165">
        <v>0</v>
      </c>
      <c r="T207" s="166">
        <f t="shared" si="3"/>
        <v>0</v>
      </c>
      <c r="AR207" s="167" t="s">
        <v>133</v>
      </c>
      <c r="AT207" s="167" t="s">
        <v>209</v>
      </c>
      <c r="AU207" s="167" t="s">
        <v>85</v>
      </c>
      <c r="AY207" s="17" t="s">
        <v>207</v>
      </c>
      <c r="BE207" s="168">
        <f t="shared" si="4"/>
        <v>0</v>
      </c>
      <c r="BF207" s="168">
        <f t="shared" si="5"/>
        <v>0</v>
      </c>
      <c r="BG207" s="168">
        <f t="shared" si="6"/>
        <v>0</v>
      </c>
      <c r="BH207" s="168">
        <f t="shared" si="7"/>
        <v>0</v>
      </c>
      <c r="BI207" s="168">
        <f t="shared" si="8"/>
        <v>0</v>
      </c>
      <c r="BJ207" s="17" t="s">
        <v>83</v>
      </c>
      <c r="BK207" s="168">
        <f t="shared" si="9"/>
        <v>0</v>
      </c>
      <c r="BL207" s="17" t="s">
        <v>133</v>
      </c>
      <c r="BM207" s="167" t="s">
        <v>3921</v>
      </c>
    </row>
    <row r="208" spans="2:65" s="1" customFormat="1" ht="16.5" customHeight="1">
      <c r="B208" s="155"/>
      <c r="C208" s="156" t="s">
        <v>569</v>
      </c>
      <c r="D208" s="156" t="s">
        <v>209</v>
      </c>
      <c r="E208" s="157" t="s">
        <v>3922</v>
      </c>
      <c r="F208" s="158" t="s">
        <v>3923</v>
      </c>
      <c r="G208" s="159" t="s">
        <v>224</v>
      </c>
      <c r="H208" s="160">
        <v>106.5</v>
      </c>
      <c r="I208" s="161"/>
      <c r="J208" s="162">
        <f t="shared" si="0"/>
        <v>0</v>
      </c>
      <c r="K208" s="158" t="s">
        <v>3809</v>
      </c>
      <c r="L208" s="32"/>
      <c r="M208" s="163" t="s">
        <v>1</v>
      </c>
      <c r="N208" s="164" t="s">
        <v>42</v>
      </c>
      <c r="O208" s="55"/>
      <c r="P208" s="165">
        <f t="shared" si="1"/>
        <v>0</v>
      </c>
      <c r="Q208" s="165">
        <v>0</v>
      </c>
      <c r="R208" s="165">
        <f t="shared" si="2"/>
        <v>0</v>
      </c>
      <c r="S208" s="165">
        <v>0</v>
      </c>
      <c r="T208" s="166">
        <f t="shared" si="3"/>
        <v>0</v>
      </c>
      <c r="AR208" s="167" t="s">
        <v>133</v>
      </c>
      <c r="AT208" s="167" t="s">
        <v>209</v>
      </c>
      <c r="AU208" s="167" t="s">
        <v>85</v>
      </c>
      <c r="AY208" s="17" t="s">
        <v>207</v>
      </c>
      <c r="BE208" s="168">
        <f t="shared" si="4"/>
        <v>0</v>
      </c>
      <c r="BF208" s="168">
        <f t="shared" si="5"/>
        <v>0</v>
      </c>
      <c r="BG208" s="168">
        <f t="shared" si="6"/>
        <v>0</v>
      </c>
      <c r="BH208" s="168">
        <f t="shared" si="7"/>
        <v>0</v>
      </c>
      <c r="BI208" s="168">
        <f t="shared" si="8"/>
        <v>0</v>
      </c>
      <c r="BJ208" s="17" t="s">
        <v>83</v>
      </c>
      <c r="BK208" s="168">
        <f t="shared" si="9"/>
        <v>0</v>
      </c>
      <c r="BL208" s="17" t="s">
        <v>133</v>
      </c>
      <c r="BM208" s="167" t="s">
        <v>3924</v>
      </c>
    </row>
    <row r="209" spans="2:65" s="1" customFormat="1" ht="24" customHeight="1">
      <c r="B209" s="155"/>
      <c r="C209" s="156" t="s">
        <v>576</v>
      </c>
      <c r="D209" s="156" t="s">
        <v>209</v>
      </c>
      <c r="E209" s="157" t="s">
        <v>3925</v>
      </c>
      <c r="F209" s="158" t="s">
        <v>3926</v>
      </c>
      <c r="G209" s="159" t="s">
        <v>224</v>
      </c>
      <c r="H209" s="160">
        <v>106.5</v>
      </c>
      <c r="I209" s="161"/>
      <c r="J209" s="162">
        <f t="shared" si="0"/>
        <v>0</v>
      </c>
      <c r="K209" s="158" t="s">
        <v>3809</v>
      </c>
      <c r="L209" s="32"/>
      <c r="M209" s="163" t="s">
        <v>1</v>
      </c>
      <c r="N209" s="164" t="s">
        <v>42</v>
      </c>
      <c r="O209" s="55"/>
      <c r="P209" s="165">
        <f t="shared" si="1"/>
        <v>0</v>
      </c>
      <c r="Q209" s="165">
        <v>0</v>
      </c>
      <c r="R209" s="165">
        <f t="shared" si="2"/>
        <v>0</v>
      </c>
      <c r="S209" s="165">
        <v>0</v>
      </c>
      <c r="T209" s="166">
        <f t="shared" si="3"/>
        <v>0</v>
      </c>
      <c r="AR209" s="167" t="s">
        <v>133</v>
      </c>
      <c r="AT209" s="167" t="s">
        <v>209</v>
      </c>
      <c r="AU209" s="167" t="s">
        <v>85</v>
      </c>
      <c r="AY209" s="17" t="s">
        <v>207</v>
      </c>
      <c r="BE209" s="168">
        <f t="shared" si="4"/>
        <v>0</v>
      </c>
      <c r="BF209" s="168">
        <f t="shared" si="5"/>
        <v>0</v>
      </c>
      <c r="BG209" s="168">
        <f t="shared" si="6"/>
        <v>0</v>
      </c>
      <c r="BH209" s="168">
        <f t="shared" si="7"/>
        <v>0</v>
      </c>
      <c r="BI209" s="168">
        <f t="shared" si="8"/>
        <v>0</v>
      </c>
      <c r="BJ209" s="17" t="s">
        <v>83</v>
      </c>
      <c r="BK209" s="168">
        <f t="shared" si="9"/>
        <v>0</v>
      </c>
      <c r="BL209" s="17" t="s">
        <v>133</v>
      </c>
      <c r="BM209" s="167" t="s">
        <v>3927</v>
      </c>
    </row>
    <row r="210" spans="2:65" s="1" customFormat="1" ht="24" customHeight="1">
      <c r="B210" s="155"/>
      <c r="C210" s="156" t="s">
        <v>582</v>
      </c>
      <c r="D210" s="156" t="s">
        <v>209</v>
      </c>
      <c r="E210" s="157" t="s">
        <v>3928</v>
      </c>
      <c r="F210" s="158" t="s">
        <v>3929</v>
      </c>
      <c r="G210" s="159" t="s">
        <v>220</v>
      </c>
      <c r="H210" s="160">
        <v>1</v>
      </c>
      <c r="I210" s="161"/>
      <c r="J210" s="162">
        <f t="shared" si="0"/>
        <v>0</v>
      </c>
      <c r="K210" s="158" t="s">
        <v>3809</v>
      </c>
      <c r="L210" s="32"/>
      <c r="M210" s="163" t="s">
        <v>1</v>
      </c>
      <c r="N210" s="164" t="s">
        <v>42</v>
      </c>
      <c r="O210" s="55"/>
      <c r="P210" s="165">
        <f t="shared" si="1"/>
        <v>0</v>
      </c>
      <c r="Q210" s="165">
        <v>0</v>
      </c>
      <c r="R210" s="165">
        <f t="shared" si="2"/>
        <v>0</v>
      </c>
      <c r="S210" s="165">
        <v>0</v>
      </c>
      <c r="T210" s="166">
        <f t="shared" si="3"/>
        <v>0</v>
      </c>
      <c r="AR210" s="167" t="s">
        <v>133</v>
      </c>
      <c r="AT210" s="167" t="s">
        <v>209</v>
      </c>
      <c r="AU210" s="167" t="s">
        <v>85</v>
      </c>
      <c r="AY210" s="17" t="s">
        <v>207</v>
      </c>
      <c r="BE210" s="168">
        <f t="shared" si="4"/>
        <v>0</v>
      </c>
      <c r="BF210" s="168">
        <f t="shared" si="5"/>
        <v>0</v>
      </c>
      <c r="BG210" s="168">
        <f t="shared" si="6"/>
        <v>0</v>
      </c>
      <c r="BH210" s="168">
        <f t="shared" si="7"/>
        <v>0</v>
      </c>
      <c r="BI210" s="168">
        <f t="shared" si="8"/>
        <v>0</v>
      </c>
      <c r="BJ210" s="17" t="s">
        <v>83</v>
      </c>
      <c r="BK210" s="168">
        <f t="shared" si="9"/>
        <v>0</v>
      </c>
      <c r="BL210" s="17" t="s">
        <v>133</v>
      </c>
      <c r="BM210" s="167" t="s">
        <v>3930</v>
      </c>
    </row>
    <row r="211" spans="2:65" s="1" customFormat="1" ht="36" customHeight="1">
      <c r="B211" s="155"/>
      <c r="C211" s="156" t="s">
        <v>586</v>
      </c>
      <c r="D211" s="156" t="s">
        <v>209</v>
      </c>
      <c r="E211" s="157" t="s">
        <v>3931</v>
      </c>
      <c r="F211" s="158" t="s">
        <v>3932</v>
      </c>
      <c r="G211" s="159" t="s">
        <v>220</v>
      </c>
      <c r="H211" s="160">
        <v>1</v>
      </c>
      <c r="I211" s="161"/>
      <c r="J211" s="162">
        <f t="shared" si="0"/>
        <v>0</v>
      </c>
      <c r="K211" s="158" t="s">
        <v>3809</v>
      </c>
      <c r="L211" s="32"/>
      <c r="M211" s="163" t="s">
        <v>1</v>
      </c>
      <c r="N211" s="164" t="s">
        <v>42</v>
      </c>
      <c r="O211" s="55"/>
      <c r="P211" s="165">
        <f t="shared" si="1"/>
        <v>0</v>
      </c>
      <c r="Q211" s="165">
        <v>0</v>
      </c>
      <c r="R211" s="165">
        <f t="shared" si="2"/>
        <v>0</v>
      </c>
      <c r="S211" s="165">
        <v>0</v>
      </c>
      <c r="T211" s="166">
        <f t="shared" si="3"/>
        <v>0</v>
      </c>
      <c r="AR211" s="167" t="s">
        <v>133</v>
      </c>
      <c r="AT211" s="167" t="s">
        <v>209</v>
      </c>
      <c r="AU211" s="167" t="s">
        <v>85</v>
      </c>
      <c r="AY211" s="17" t="s">
        <v>207</v>
      </c>
      <c r="BE211" s="168">
        <f t="shared" si="4"/>
        <v>0</v>
      </c>
      <c r="BF211" s="168">
        <f t="shared" si="5"/>
        <v>0</v>
      </c>
      <c r="BG211" s="168">
        <f t="shared" si="6"/>
        <v>0</v>
      </c>
      <c r="BH211" s="168">
        <f t="shared" si="7"/>
        <v>0</v>
      </c>
      <c r="BI211" s="168">
        <f t="shared" si="8"/>
        <v>0</v>
      </c>
      <c r="BJ211" s="17" t="s">
        <v>83</v>
      </c>
      <c r="BK211" s="168">
        <f t="shared" si="9"/>
        <v>0</v>
      </c>
      <c r="BL211" s="17" t="s">
        <v>133</v>
      </c>
      <c r="BM211" s="167" t="s">
        <v>3933</v>
      </c>
    </row>
    <row r="212" spans="2:65" s="1" customFormat="1" ht="16.5" customHeight="1">
      <c r="B212" s="155"/>
      <c r="C212" s="156" t="s">
        <v>591</v>
      </c>
      <c r="D212" s="156" t="s">
        <v>209</v>
      </c>
      <c r="E212" s="157" t="s">
        <v>3934</v>
      </c>
      <c r="F212" s="158" t="s">
        <v>3935</v>
      </c>
      <c r="G212" s="159" t="s">
        <v>220</v>
      </c>
      <c r="H212" s="160">
        <v>1</v>
      </c>
      <c r="I212" s="161"/>
      <c r="J212" s="162">
        <f t="shared" si="0"/>
        <v>0</v>
      </c>
      <c r="K212" s="158" t="s">
        <v>3809</v>
      </c>
      <c r="L212" s="32"/>
      <c r="M212" s="163" t="s">
        <v>1</v>
      </c>
      <c r="N212" s="164" t="s">
        <v>42</v>
      </c>
      <c r="O212" s="55"/>
      <c r="P212" s="165">
        <f t="shared" si="1"/>
        <v>0</v>
      </c>
      <c r="Q212" s="165">
        <v>0</v>
      </c>
      <c r="R212" s="165">
        <f t="shared" si="2"/>
        <v>0</v>
      </c>
      <c r="S212" s="165">
        <v>0</v>
      </c>
      <c r="T212" s="166">
        <f t="shared" si="3"/>
        <v>0</v>
      </c>
      <c r="AR212" s="167" t="s">
        <v>133</v>
      </c>
      <c r="AT212" s="167" t="s">
        <v>209</v>
      </c>
      <c r="AU212" s="167" t="s">
        <v>85</v>
      </c>
      <c r="AY212" s="17" t="s">
        <v>207</v>
      </c>
      <c r="BE212" s="168">
        <f t="shared" si="4"/>
        <v>0</v>
      </c>
      <c r="BF212" s="168">
        <f t="shared" si="5"/>
        <v>0</v>
      </c>
      <c r="BG212" s="168">
        <f t="shared" si="6"/>
        <v>0</v>
      </c>
      <c r="BH212" s="168">
        <f t="shared" si="7"/>
        <v>0</v>
      </c>
      <c r="BI212" s="168">
        <f t="shared" si="8"/>
        <v>0</v>
      </c>
      <c r="BJ212" s="17" t="s">
        <v>83</v>
      </c>
      <c r="BK212" s="168">
        <f t="shared" si="9"/>
        <v>0</v>
      </c>
      <c r="BL212" s="17" t="s">
        <v>133</v>
      </c>
      <c r="BM212" s="167" t="s">
        <v>3936</v>
      </c>
    </row>
    <row r="213" spans="2:65" s="1" customFormat="1" ht="16.5" customHeight="1">
      <c r="B213" s="155"/>
      <c r="C213" s="156" t="s">
        <v>597</v>
      </c>
      <c r="D213" s="156" t="s">
        <v>209</v>
      </c>
      <c r="E213" s="157" t="s">
        <v>3937</v>
      </c>
      <c r="F213" s="158" t="s">
        <v>3938</v>
      </c>
      <c r="G213" s="159" t="s">
        <v>224</v>
      </c>
      <c r="H213" s="160">
        <v>106.5</v>
      </c>
      <c r="I213" s="161"/>
      <c r="J213" s="162">
        <f t="shared" si="0"/>
        <v>0</v>
      </c>
      <c r="K213" s="158" t="s">
        <v>3809</v>
      </c>
      <c r="L213" s="32"/>
      <c r="M213" s="163" t="s">
        <v>1</v>
      </c>
      <c r="N213" s="164" t="s">
        <v>42</v>
      </c>
      <c r="O213" s="55"/>
      <c r="P213" s="165">
        <f t="shared" si="1"/>
        <v>0</v>
      </c>
      <c r="Q213" s="165">
        <v>0</v>
      </c>
      <c r="R213" s="165">
        <f t="shared" si="2"/>
        <v>0</v>
      </c>
      <c r="S213" s="165">
        <v>0</v>
      </c>
      <c r="T213" s="166">
        <f t="shared" si="3"/>
        <v>0</v>
      </c>
      <c r="AR213" s="167" t="s">
        <v>133</v>
      </c>
      <c r="AT213" s="167" t="s">
        <v>209</v>
      </c>
      <c r="AU213" s="167" t="s">
        <v>85</v>
      </c>
      <c r="AY213" s="17" t="s">
        <v>207</v>
      </c>
      <c r="BE213" s="168">
        <f t="shared" si="4"/>
        <v>0</v>
      </c>
      <c r="BF213" s="168">
        <f t="shared" si="5"/>
        <v>0</v>
      </c>
      <c r="BG213" s="168">
        <f t="shared" si="6"/>
        <v>0</v>
      </c>
      <c r="BH213" s="168">
        <f t="shared" si="7"/>
        <v>0</v>
      </c>
      <c r="BI213" s="168">
        <f t="shared" si="8"/>
        <v>0</v>
      </c>
      <c r="BJ213" s="17" t="s">
        <v>83</v>
      </c>
      <c r="BK213" s="168">
        <f t="shared" si="9"/>
        <v>0</v>
      </c>
      <c r="BL213" s="17" t="s">
        <v>133</v>
      </c>
      <c r="BM213" s="167" t="s">
        <v>3939</v>
      </c>
    </row>
    <row r="214" spans="2:65" s="1" customFormat="1" ht="16.5" customHeight="1">
      <c r="B214" s="155"/>
      <c r="C214" s="208" t="s">
        <v>603</v>
      </c>
      <c r="D214" s="208" t="s">
        <v>680</v>
      </c>
      <c r="E214" s="209" t="s">
        <v>3940</v>
      </c>
      <c r="F214" s="210" t="s">
        <v>3941</v>
      </c>
      <c r="G214" s="211" t="s">
        <v>220</v>
      </c>
      <c r="H214" s="212">
        <v>1</v>
      </c>
      <c r="I214" s="213"/>
      <c r="J214" s="214">
        <f t="shared" si="0"/>
        <v>0</v>
      </c>
      <c r="K214" s="210" t="s">
        <v>3809</v>
      </c>
      <c r="L214" s="215"/>
      <c r="M214" s="216" t="s">
        <v>1</v>
      </c>
      <c r="N214" s="217" t="s">
        <v>42</v>
      </c>
      <c r="O214" s="55"/>
      <c r="P214" s="165">
        <f t="shared" si="1"/>
        <v>0</v>
      </c>
      <c r="Q214" s="165">
        <v>0</v>
      </c>
      <c r="R214" s="165">
        <f t="shared" si="2"/>
        <v>0</v>
      </c>
      <c r="S214" s="165">
        <v>0</v>
      </c>
      <c r="T214" s="166">
        <f t="shared" si="3"/>
        <v>0</v>
      </c>
      <c r="AR214" s="167" t="s">
        <v>155</v>
      </c>
      <c r="AT214" s="167" t="s">
        <v>680</v>
      </c>
      <c r="AU214" s="167" t="s">
        <v>85</v>
      </c>
      <c r="AY214" s="17" t="s">
        <v>207</v>
      </c>
      <c r="BE214" s="168">
        <f t="shared" si="4"/>
        <v>0</v>
      </c>
      <c r="BF214" s="168">
        <f t="shared" si="5"/>
        <v>0</v>
      </c>
      <c r="BG214" s="168">
        <f t="shared" si="6"/>
        <v>0</v>
      </c>
      <c r="BH214" s="168">
        <f t="shared" si="7"/>
        <v>0</v>
      </c>
      <c r="BI214" s="168">
        <f t="shared" si="8"/>
        <v>0</v>
      </c>
      <c r="BJ214" s="17" t="s">
        <v>83</v>
      </c>
      <c r="BK214" s="168">
        <f t="shared" si="9"/>
        <v>0</v>
      </c>
      <c r="BL214" s="17" t="s">
        <v>133</v>
      </c>
      <c r="BM214" s="167" t="s">
        <v>3942</v>
      </c>
    </row>
    <row r="215" spans="2:65" s="1" customFormat="1" ht="16.5" customHeight="1">
      <c r="B215" s="155"/>
      <c r="C215" s="208" t="s">
        <v>611</v>
      </c>
      <c r="D215" s="208" t="s">
        <v>680</v>
      </c>
      <c r="E215" s="209" t="s">
        <v>3943</v>
      </c>
      <c r="F215" s="210" t="s">
        <v>3944</v>
      </c>
      <c r="G215" s="211" t="s">
        <v>220</v>
      </c>
      <c r="H215" s="212">
        <v>1</v>
      </c>
      <c r="I215" s="213"/>
      <c r="J215" s="214">
        <f t="shared" si="0"/>
        <v>0</v>
      </c>
      <c r="K215" s="210" t="s">
        <v>3809</v>
      </c>
      <c r="L215" s="215"/>
      <c r="M215" s="216" t="s">
        <v>1</v>
      </c>
      <c r="N215" s="217" t="s">
        <v>42</v>
      </c>
      <c r="O215" s="55"/>
      <c r="P215" s="165">
        <f t="shared" si="1"/>
        <v>0</v>
      </c>
      <c r="Q215" s="165">
        <v>0</v>
      </c>
      <c r="R215" s="165">
        <f t="shared" si="2"/>
        <v>0</v>
      </c>
      <c r="S215" s="165">
        <v>0</v>
      </c>
      <c r="T215" s="166">
        <f t="shared" si="3"/>
        <v>0</v>
      </c>
      <c r="AR215" s="167" t="s">
        <v>155</v>
      </c>
      <c r="AT215" s="167" t="s">
        <v>680</v>
      </c>
      <c r="AU215" s="167" t="s">
        <v>85</v>
      </c>
      <c r="AY215" s="17" t="s">
        <v>207</v>
      </c>
      <c r="BE215" s="168">
        <f t="shared" si="4"/>
        <v>0</v>
      </c>
      <c r="BF215" s="168">
        <f t="shared" si="5"/>
        <v>0</v>
      </c>
      <c r="BG215" s="168">
        <f t="shared" si="6"/>
        <v>0</v>
      </c>
      <c r="BH215" s="168">
        <f t="shared" si="7"/>
        <v>0</v>
      </c>
      <c r="BI215" s="168">
        <f t="shared" si="8"/>
        <v>0</v>
      </c>
      <c r="BJ215" s="17" t="s">
        <v>83</v>
      </c>
      <c r="BK215" s="168">
        <f t="shared" si="9"/>
        <v>0</v>
      </c>
      <c r="BL215" s="17" t="s">
        <v>133</v>
      </c>
      <c r="BM215" s="167" t="s">
        <v>3945</v>
      </c>
    </row>
    <row r="216" spans="2:65" s="1" customFormat="1" ht="16.5" customHeight="1">
      <c r="B216" s="155"/>
      <c r="C216" s="208" t="s">
        <v>627</v>
      </c>
      <c r="D216" s="208" t="s">
        <v>680</v>
      </c>
      <c r="E216" s="209" t="s">
        <v>3946</v>
      </c>
      <c r="F216" s="210" t="s">
        <v>3947</v>
      </c>
      <c r="G216" s="211" t="s">
        <v>224</v>
      </c>
      <c r="H216" s="212">
        <v>106.5</v>
      </c>
      <c r="I216" s="213"/>
      <c r="J216" s="214">
        <f t="shared" si="0"/>
        <v>0</v>
      </c>
      <c r="K216" s="210" t="s">
        <v>3809</v>
      </c>
      <c r="L216" s="215"/>
      <c r="M216" s="216" t="s">
        <v>1</v>
      </c>
      <c r="N216" s="217" t="s">
        <v>42</v>
      </c>
      <c r="O216" s="55"/>
      <c r="P216" s="165">
        <f t="shared" si="1"/>
        <v>0</v>
      </c>
      <c r="Q216" s="165">
        <v>0</v>
      </c>
      <c r="R216" s="165">
        <f t="shared" si="2"/>
        <v>0</v>
      </c>
      <c r="S216" s="165">
        <v>0</v>
      </c>
      <c r="T216" s="166">
        <f t="shared" si="3"/>
        <v>0</v>
      </c>
      <c r="AR216" s="167" t="s">
        <v>155</v>
      </c>
      <c r="AT216" s="167" t="s">
        <v>680</v>
      </c>
      <c r="AU216" s="167" t="s">
        <v>85</v>
      </c>
      <c r="AY216" s="17" t="s">
        <v>207</v>
      </c>
      <c r="BE216" s="168">
        <f t="shared" si="4"/>
        <v>0</v>
      </c>
      <c r="BF216" s="168">
        <f t="shared" si="5"/>
        <v>0</v>
      </c>
      <c r="BG216" s="168">
        <f t="shared" si="6"/>
        <v>0</v>
      </c>
      <c r="BH216" s="168">
        <f t="shared" si="7"/>
        <v>0</v>
      </c>
      <c r="BI216" s="168">
        <f t="shared" si="8"/>
        <v>0</v>
      </c>
      <c r="BJ216" s="17" t="s">
        <v>83</v>
      </c>
      <c r="BK216" s="168">
        <f t="shared" si="9"/>
        <v>0</v>
      </c>
      <c r="BL216" s="17" t="s">
        <v>133</v>
      </c>
      <c r="BM216" s="167" t="s">
        <v>3948</v>
      </c>
    </row>
    <row r="217" spans="2:65" s="1" customFormat="1" ht="24" customHeight="1">
      <c r="B217" s="155"/>
      <c r="C217" s="208" t="s">
        <v>634</v>
      </c>
      <c r="D217" s="208" t="s">
        <v>680</v>
      </c>
      <c r="E217" s="209" t="s">
        <v>3949</v>
      </c>
      <c r="F217" s="210" t="s">
        <v>3950</v>
      </c>
      <c r="G217" s="211" t="s">
        <v>224</v>
      </c>
      <c r="H217" s="212">
        <v>107</v>
      </c>
      <c r="I217" s="213"/>
      <c r="J217" s="214">
        <f t="shared" si="0"/>
        <v>0</v>
      </c>
      <c r="K217" s="210" t="s">
        <v>3809</v>
      </c>
      <c r="L217" s="215"/>
      <c r="M217" s="216" t="s">
        <v>1</v>
      </c>
      <c r="N217" s="217" t="s">
        <v>42</v>
      </c>
      <c r="O217" s="55"/>
      <c r="P217" s="165">
        <f t="shared" si="1"/>
        <v>0</v>
      </c>
      <c r="Q217" s="165">
        <v>0</v>
      </c>
      <c r="R217" s="165">
        <f t="shared" si="2"/>
        <v>0</v>
      </c>
      <c r="S217" s="165">
        <v>0</v>
      </c>
      <c r="T217" s="166">
        <f t="shared" si="3"/>
        <v>0</v>
      </c>
      <c r="AR217" s="167" t="s">
        <v>155</v>
      </c>
      <c r="AT217" s="167" t="s">
        <v>680</v>
      </c>
      <c r="AU217" s="167" t="s">
        <v>85</v>
      </c>
      <c r="AY217" s="17" t="s">
        <v>207</v>
      </c>
      <c r="BE217" s="168">
        <f t="shared" si="4"/>
        <v>0</v>
      </c>
      <c r="BF217" s="168">
        <f t="shared" si="5"/>
        <v>0</v>
      </c>
      <c r="BG217" s="168">
        <f t="shared" si="6"/>
        <v>0</v>
      </c>
      <c r="BH217" s="168">
        <f t="shared" si="7"/>
        <v>0</v>
      </c>
      <c r="BI217" s="168">
        <f t="shared" si="8"/>
        <v>0</v>
      </c>
      <c r="BJ217" s="17" t="s">
        <v>83</v>
      </c>
      <c r="BK217" s="168">
        <f t="shared" si="9"/>
        <v>0</v>
      </c>
      <c r="BL217" s="17" t="s">
        <v>133</v>
      </c>
      <c r="BM217" s="167" t="s">
        <v>3951</v>
      </c>
    </row>
    <row r="218" spans="2:65" s="1" customFormat="1" ht="16.5" customHeight="1">
      <c r="B218" s="155"/>
      <c r="C218" s="208" t="s">
        <v>643</v>
      </c>
      <c r="D218" s="208" t="s">
        <v>680</v>
      </c>
      <c r="E218" s="209" t="s">
        <v>3952</v>
      </c>
      <c r="F218" s="210" t="s">
        <v>3953</v>
      </c>
      <c r="G218" s="211" t="s">
        <v>220</v>
      </c>
      <c r="H218" s="212">
        <v>2</v>
      </c>
      <c r="I218" s="213"/>
      <c r="J218" s="214">
        <f t="shared" si="0"/>
        <v>0</v>
      </c>
      <c r="K218" s="210" t="s">
        <v>3809</v>
      </c>
      <c r="L218" s="215"/>
      <c r="M218" s="216" t="s">
        <v>1</v>
      </c>
      <c r="N218" s="217" t="s">
        <v>42</v>
      </c>
      <c r="O218" s="55"/>
      <c r="P218" s="165">
        <f t="shared" si="1"/>
        <v>0</v>
      </c>
      <c r="Q218" s="165">
        <v>0</v>
      </c>
      <c r="R218" s="165">
        <f t="shared" si="2"/>
        <v>0</v>
      </c>
      <c r="S218" s="165">
        <v>0</v>
      </c>
      <c r="T218" s="166">
        <f t="shared" si="3"/>
        <v>0</v>
      </c>
      <c r="AR218" s="167" t="s">
        <v>155</v>
      </c>
      <c r="AT218" s="167" t="s">
        <v>680</v>
      </c>
      <c r="AU218" s="167" t="s">
        <v>85</v>
      </c>
      <c r="AY218" s="17" t="s">
        <v>207</v>
      </c>
      <c r="BE218" s="168">
        <f t="shared" si="4"/>
        <v>0</v>
      </c>
      <c r="BF218" s="168">
        <f t="shared" si="5"/>
        <v>0</v>
      </c>
      <c r="BG218" s="168">
        <f t="shared" si="6"/>
        <v>0</v>
      </c>
      <c r="BH218" s="168">
        <f t="shared" si="7"/>
        <v>0</v>
      </c>
      <c r="BI218" s="168">
        <f t="shared" si="8"/>
        <v>0</v>
      </c>
      <c r="BJ218" s="17" t="s">
        <v>83</v>
      </c>
      <c r="BK218" s="168">
        <f t="shared" si="9"/>
        <v>0</v>
      </c>
      <c r="BL218" s="17" t="s">
        <v>133</v>
      </c>
      <c r="BM218" s="167" t="s">
        <v>3954</v>
      </c>
    </row>
    <row r="219" spans="2:65" s="1" customFormat="1" ht="16.5" customHeight="1">
      <c r="B219" s="155"/>
      <c r="C219" s="208" t="s">
        <v>649</v>
      </c>
      <c r="D219" s="208" t="s">
        <v>680</v>
      </c>
      <c r="E219" s="209" t="s">
        <v>3955</v>
      </c>
      <c r="F219" s="210" t="s">
        <v>3956</v>
      </c>
      <c r="G219" s="211" t="s">
        <v>220</v>
      </c>
      <c r="H219" s="212">
        <v>1</v>
      </c>
      <c r="I219" s="213"/>
      <c r="J219" s="214">
        <f t="shared" si="0"/>
        <v>0</v>
      </c>
      <c r="K219" s="210" t="s">
        <v>3809</v>
      </c>
      <c r="L219" s="215"/>
      <c r="M219" s="216" t="s">
        <v>1</v>
      </c>
      <c r="N219" s="217" t="s">
        <v>42</v>
      </c>
      <c r="O219" s="55"/>
      <c r="P219" s="165">
        <f t="shared" si="1"/>
        <v>0</v>
      </c>
      <c r="Q219" s="165">
        <v>0</v>
      </c>
      <c r="R219" s="165">
        <f t="shared" si="2"/>
        <v>0</v>
      </c>
      <c r="S219" s="165">
        <v>0</v>
      </c>
      <c r="T219" s="166">
        <f t="shared" si="3"/>
        <v>0</v>
      </c>
      <c r="AR219" s="167" t="s">
        <v>155</v>
      </c>
      <c r="AT219" s="167" t="s">
        <v>680</v>
      </c>
      <c r="AU219" s="167" t="s">
        <v>85</v>
      </c>
      <c r="AY219" s="17" t="s">
        <v>207</v>
      </c>
      <c r="BE219" s="168">
        <f t="shared" si="4"/>
        <v>0</v>
      </c>
      <c r="BF219" s="168">
        <f t="shared" si="5"/>
        <v>0</v>
      </c>
      <c r="BG219" s="168">
        <f t="shared" si="6"/>
        <v>0</v>
      </c>
      <c r="BH219" s="168">
        <f t="shared" si="7"/>
        <v>0</v>
      </c>
      <c r="BI219" s="168">
        <f t="shared" si="8"/>
        <v>0</v>
      </c>
      <c r="BJ219" s="17" t="s">
        <v>83</v>
      </c>
      <c r="BK219" s="168">
        <f t="shared" si="9"/>
        <v>0</v>
      </c>
      <c r="BL219" s="17" t="s">
        <v>133</v>
      </c>
      <c r="BM219" s="167" t="s">
        <v>3957</v>
      </c>
    </row>
    <row r="220" spans="2:65" s="1" customFormat="1" ht="16.5" customHeight="1">
      <c r="B220" s="155"/>
      <c r="C220" s="208" t="s">
        <v>655</v>
      </c>
      <c r="D220" s="208" t="s">
        <v>680</v>
      </c>
      <c r="E220" s="209" t="s">
        <v>3958</v>
      </c>
      <c r="F220" s="210" t="s">
        <v>3959</v>
      </c>
      <c r="G220" s="211" t="s">
        <v>220</v>
      </c>
      <c r="H220" s="212">
        <v>1</v>
      </c>
      <c r="I220" s="213"/>
      <c r="J220" s="214">
        <f t="shared" si="0"/>
        <v>0</v>
      </c>
      <c r="K220" s="210" t="s">
        <v>3809</v>
      </c>
      <c r="L220" s="215"/>
      <c r="M220" s="216" t="s">
        <v>1</v>
      </c>
      <c r="N220" s="217" t="s">
        <v>42</v>
      </c>
      <c r="O220" s="55"/>
      <c r="P220" s="165">
        <f t="shared" si="1"/>
        <v>0</v>
      </c>
      <c r="Q220" s="165">
        <v>0</v>
      </c>
      <c r="R220" s="165">
        <f t="shared" si="2"/>
        <v>0</v>
      </c>
      <c r="S220" s="165">
        <v>0</v>
      </c>
      <c r="T220" s="166">
        <f t="shared" si="3"/>
        <v>0</v>
      </c>
      <c r="AR220" s="167" t="s">
        <v>155</v>
      </c>
      <c r="AT220" s="167" t="s">
        <v>680</v>
      </c>
      <c r="AU220" s="167" t="s">
        <v>85</v>
      </c>
      <c r="AY220" s="17" t="s">
        <v>207</v>
      </c>
      <c r="BE220" s="168">
        <f t="shared" si="4"/>
        <v>0</v>
      </c>
      <c r="BF220" s="168">
        <f t="shared" si="5"/>
        <v>0</v>
      </c>
      <c r="BG220" s="168">
        <f t="shared" si="6"/>
        <v>0</v>
      </c>
      <c r="BH220" s="168">
        <f t="shared" si="7"/>
        <v>0</v>
      </c>
      <c r="BI220" s="168">
        <f t="shared" si="8"/>
        <v>0</v>
      </c>
      <c r="BJ220" s="17" t="s">
        <v>83</v>
      </c>
      <c r="BK220" s="168">
        <f t="shared" si="9"/>
        <v>0</v>
      </c>
      <c r="BL220" s="17" t="s">
        <v>133</v>
      </c>
      <c r="BM220" s="167" t="s">
        <v>3960</v>
      </c>
    </row>
    <row r="221" spans="2:65" s="1" customFormat="1" ht="16.5" customHeight="1">
      <c r="B221" s="155"/>
      <c r="C221" s="208" t="s">
        <v>666</v>
      </c>
      <c r="D221" s="208" t="s">
        <v>680</v>
      </c>
      <c r="E221" s="209" t="s">
        <v>3961</v>
      </c>
      <c r="F221" s="210" t="s">
        <v>3962</v>
      </c>
      <c r="G221" s="211" t="s">
        <v>220</v>
      </c>
      <c r="H221" s="212">
        <v>1</v>
      </c>
      <c r="I221" s="213"/>
      <c r="J221" s="214">
        <f t="shared" si="0"/>
        <v>0</v>
      </c>
      <c r="K221" s="210" t="s">
        <v>3809</v>
      </c>
      <c r="L221" s="215"/>
      <c r="M221" s="216" t="s">
        <v>1</v>
      </c>
      <c r="N221" s="217" t="s">
        <v>42</v>
      </c>
      <c r="O221" s="55"/>
      <c r="P221" s="165">
        <f t="shared" si="1"/>
        <v>0</v>
      </c>
      <c r="Q221" s="165">
        <v>0</v>
      </c>
      <c r="R221" s="165">
        <f t="shared" si="2"/>
        <v>0</v>
      </c>
      <c r="S221" s="165">
        <v>0</v>
      </c>
      <c r="T221" s="166">
        <f t="shared" si="3"/>
        <v>0</v>
      </c>
      <c r="AR221" s="167" t="s">
        <v>155</v>
      </c>
      <c r="AT221" s="167" t="s">
        <v>680</v>
      </c>
      <c r="AU221" s="167" t="s">
        <v>85</v>
      </c>
      <c r="AY221" s="17" t="s">
        <v>207</v>
      </c>
      <c r="BE221" s="168">
        <f t="shared" si="4"/>
        <v>0</v>
      </c>
      <c r="BF221" s="168">
        <f t="shared" si="5"/>
        <v>0</v>
      </c>
      <c r="BG221" s="168">
        <f t="shared" si="6"/>
        <v>0</v>
      </c>
      <c r="BH221" s="168">
        <f t="shared" si="7"/>
        <v>0</v>
      </c>
      <c r="BI221" s="168">
        <f t="shared" si="8"/>
        <v>0</v>
      </c>
      <c r="BJ221" s="17" t="s">
        <v>83</v>
      </c>
      <c r="BK221" s="168">
        <f t="shared" si="9"/>
        <v>0</v>
      </c>
      <c r="BL221" s="17" t="s">
        <v>133</v>
      </c>
      <c r="BM221" s="167" t="s">
        <v>3963</v>
      </c>
    </row>
    <row r="222" spans="2:65" s="1" customFormat="1" ht="36" customHeight="1">
      <c r="B222" s="155"/>
      <c r="C222" s="156" t="s">
        <v>679</v>
      </c>
      <c r="D222" s="156" t="s">
        <v>209</v>
      </c>
      <c r="E222" s="157" t="s">
        <v>3964</v>
      </c>
      <c r="F222" s="158" t="s">
        <v>3965</v>
      </c>
      <c r="G222" s="159" t="s">
        <v>220</v>
      </c>
      <c r="H222" s="160">
        <v>3</v>
      </c>
      <c r="I222" s="161"/>
      <c r="J222" s="162">
        <f t="shared" si="0"/>
        <v>0</v>
      </c>
      <c r="K222" s="158" t="s">
        <v>3809</v>
      </c>
      <c r="L222" s="32"/>
      <c r="M222" s="163" t="s">
        <v>1</v>
      </c>
      <c r="N222" s="164" t="s">
        <v>42</v>
      </c>
      <c r="O222" s="55"/>
      <c r="P222" s="165">
        <f t="shared" si="1"/>
        <v>0</v>
      </c>
      <c r="Q222" s="165">
        <v>0</v>
      </c>
      <c r="R222" s="165">
        <f t="shared" si="2"/>
        <v>0</v>
      </c>
      <c r="S222" s="165">
        <v>0</v>
      </c>
      <c r="T222" s="166">
        <f t="shared" si="3"/>
        <v>0</v>
      </c>
      <c r="AR222" s="167" t="s">
        <v>133</v>
      </c>
      <c r="AT222" s="167" t="s">
        <v>209</v>
      </c>
      <c r="AU222" s="167" t="s">
        <v>85</v>
      </c>
      <c r="AY222" s="17" t="s">
        <v>207</v>
      </c>
      <c r="BE222" s="168">
        <f t="shared" si="4"/>
        <v>0</v>
      </c>
      <c r="BF222" s="168">
        <f t="shared" si="5"/>
        <v>0</v>
      </c>
      <c r="BG222" s="168">
        <f t="shared" si="6"/>
        <v>0</v>
      </c>
      <c r="BH222" s="168">
        <f t="shared" si="7"/>
        <v>0</v>
      </c>
      <c r="BI222" s="168">
        <f t="shared" si="8"/>
        <v>0</v>
      </c>
      <c r="BJ222" s="17" t="s">
        <v>83</v>
      </c>
      <c r="BK222" s="168">
        <f t="shared" si="9"/>
        <v>0</v>
      </c>
      <c r="BL222" s="17" t="s">
        <v>133</v>
      </c>
      <c r="BM222" s="167" t="s">
        <v>3966</v>
      </c>
    </row>
    <row r="223" spans="2:65" s="1" customFormat="1" ht="24" customHeight="1">
      <c r="B223" s="155"/>
      <c r="C223" s="156" t="s">
        <v>684</v>
      </c>
      <c r="D223" s="156" t="s">
        <v>209</v>
      </c>
      <c r="E223" s="157" t="s">
        <v>3967</v>
      </c>
      <c r="F223" s="158" t="s">
        <v>3968</v>
      </c>
      <c r="G223" s="159" t="s">
        <v>220</v>
      </c>
      <c r="H223" s="160">
        <v>2</v>
      </c>
      <c r="I223" s="161"/>
      <c r="J223" s="162">
        <f t="shared" si="0"/>
        <v>0</v>
      </c>
      <c r="K223" s="158" t="s">
        <v>3809</v>
      </c>
      <c r="L223" s="32"/>
      <c r="M223" s="163" t="s">
        <v>1</v>
      </c>
      <c r="N223" s="164" t="s">
        <v>42</v>
      </c>
      <c r="O223" s="55"/>
      <c r="P223" s="165">
        <f t="shared" si="1"/>
        <v>0</v>
      </c>
      <c r="Q223" s="165">
        <v>0</v>
      </c>
      <c r="R223" s="165">
        <f t="shared" si="2"/>
        <v>0</v>
      </c>
      <c r="S223" s="165">
        <v>0</v>
      </c>
      <c r="T223" s="166">
        <f t="shared" si="3"/>
        <v>0</v>
      </c>
      <c r="AR223" s="167" t="s">
        <v>133</v>
      </c>
      <c r="AT223" s="167" t="s">
        <v>209</v>
      </c>
      <c r="AU223" s="167" t="s">
        <v>85</v>
      </c>
      <c r="AY223" s="17" t="s">
        <v>207</v>
      </c>
      <c r="BE223" s="168">
        <f t="shared" si="4"/>
        <v>0</v>
      </c>
      <c r="BF223" s="168">
        <f t="shared" si="5"/>
        <v>0</v>
      </c>
      <c r="BG223" s="168">
        <f t="shared" si="6"/>
        <v>0</v>
      </c>
      <c r="BH223" s="168">
        <f t="shared" si="7"/>
        <v>0</v>
      </c>
      <c r="BI223" s="168">
        <f t="shared" si="8"/>
        <v>0</v>
      </c>
      <c r="BJ223" s="17" t="s">
        <v>83</v>
      </c>
      <c r="BK223" s="168">
        <f t="shared" si="9"/>
        <v>0</v>
      </c>
      <c r="BL223" s="17" t="s">
        <v>133</v>
      </c>
      <c r="BM223" s="167" t="s">
        <v>3969</v>
      </c>
    </row>
    <row r="224" spans="2:65" s="1" customFormat="1" ht="24" customHeight="1">
      <c r="B224" s="155"/>
      <c r="C224" s="156" t="s">
        <v>688</v>
      </c>
      <c r="D224" s="156" t="s">
        <v>209</v>
      </c>
      <c r="E224" s="157" t="s">
        <v>3970</v>
      </c>
      <c r="F224" s="158" t="s">
        <v>3971</v>
      </c>
      <c r="G224" s="159" t="s">
        <v>224</v>
      </c>
      <c r="H224" s="160">
        <v>20</v>
      </c>
      <c r="I224" s="161"/>
      <c r="J224" s="162">
        <f t="shared" si="0"/>
        <v>0</v>
      </c>
      <c r="K224" s="158" t="s">
        <v>3809</v>
      </c>
      <c r="L224" s="32"/>
      <c r="M224" s="163" t="s">
        <v>1</v>
      </c>
      <c r="N224" s="164" t="s">
        <v>42</v>
      </c>
      <c r="O224" s="55"/>
      <c r="P224" s="165">
        <f t="shared" si="1"/>
        <v>0</v>
      </c>
      <c r="Q224" s="165">
        <v>0</v>
      </c>
      <c r="R224" s="165">
        <f t="shared" si="2"/>
        <v>0</v>
      </c>
      <c r="S224" s="165">
        <v>0</v>
      </c>
      <c r="T224" s="166">
        <f t="shared" si="3"/>
        <v>0</v>
      </c>
      <c r="AR224" s="167" t="s">
        <v>133</v>
      </c>
      <c r="AT224" s="167" t="s">
        <v>209</v>
      </c>
      <c r="AU224" s="167" t="s">
        <v>85</v>
      </c>
      <c r="AY224" s="17" t="s">
        <v>207</v>
      </c>
      <c r="BE224" s="168">
        <f t="shared" si="4"/>
        <v>0</v>
      </c>
      <c r="BF224" s="168">
        <f t="shared" si="5"/>
        <v>0</v>
      </c>
      <c r="BG224" s="168">
        <f t="shared" si="6"/>
        <v>0</v>
      </c>
      <c r="BH224" s="168">
        <f t="shared" si="7"/>
        <v>0</v>
      </c>
      <c r="BI224" s="168">
        <f t="shared" si="8"/>
        <v>0</v>
      </c>
      <c r="BJ224" s="17" t="s">
        <v>83</v>
      </c>
      <c r="BK224" s="168">
        <f t="shared" si="9"/>
        <v>0</v>
      </c>
      <c r="BL224" s="17" t="s">
        <v>133</v>
      </c>
      <c r="BM224" s="167" t="s">
        <v>3972</v>
      </c>
    </row>
    <row r="225" spans="2:65" s="1" customFormat="1" ht="16.5" customHeight="1">
      <c r="B225" s="155"/>
      <c r="C225" s="208" t="s">
        <v>692</v>
      </c>
      <c r="D225" s="208" t="s">
        <v>680</v>
      </c>
      <c r="E225" s="209" t="s">
        <v>3973</v>
      </c>
      <c r="F225" s="210" t="s">
        <v>3974</v>
      </c>
      <c r="G225" s="211" t="s">
        <v>224</v>
      </c>
      <c r="H225" s="212">
        <v>20</v>
      </c>
      <c r="I225" s="213"/>
      <c r="J225" s="214">
        <f t="shared" si="0"/>
        <v>0</v>
      </c>
      <c r="K225" s="210" t="s">
        <v>3809</v>
      </c>
      <c r="L225" s="215"/>
      <c r="M225" s="216" t="s">
        <v>1</v>
      </c>
      <c r="N225" s="217" t="s">
        <v>42</v>
      </c>
      <c r="O225" s="55"/>
      <c r="P225" s="165">
        <f t="shared" si="1"/>
        <v>0</v>
      </c>
      <c r="Q225" s="165">
        <v>0</v>
      </c>
      <c r="R225" s="165">
        <f t="shared" si="2"/>
        <v>0</v>
      </c>
      <c r="S225" s="165">
        <v>0</v>
      </c>
      <c r="T225" s="166">
        <f t="shared" si="3"/>
        <v>0</v>
      </c>
      <c r="AR225" s="167" t="s">
        <v>155</v>
      </c>
      <c r="AT225" s="167" t="s">
        <v>680</v>
      </c>
      <c r="AU225" s="167" t="s">
        <v>85</v>
      </c>
      <c r="AY225" s="17" t="s">
        <v>207</v>
      </c>
      <c r="BE225" s="168">
        <f t="shared" si="4"/>
        <v>0</v>
      </c>
      <c r="BF225" s="168">
        <f t="shared" si="5"/>
        <v>0</v>
      </c>
      <c r="BG225" s="168">
        <f t="shared" si="6"/>
        <v>0</v>
      </c>
      <c r="BH225" s="168">
        <f t="shared" si="7"/>
        <v>0</v>
      </c>
      <c r="BI225" s="168">
        <f t="shared" si="8"/>
        <v>0</v>
      </c>
      <c r="BJ225" s="17" t="s">
        <v>83</v>
      </c>
      <c r="BK225" s="168">
        <f t="shared" si="9"/>
        <v>0</v>
      </c>
      <c r="BL225" s="17" t="s">
        <v>133</v>
      </c>
      <c r="BM225" s="167" t="s">
        <v>3975</v>
      </c>
    </row>
    <row r="226" spans="2:65" s="1" customFormat="1" ht="16.5" customHeight="1">
      <c r="B226" s="155"/>
      <c r="C226" s="156" t="s">
        <v>696</v>
      </c>
      <c r="D226" s="156" t="s">
        <v>209</v>
      </c>
      <c r="E226" s="157" t="s">
        <v>3976</v>
      </c>
      <c r="F226" s="158" t="s">
        <v>3977</v>
      </c>
      <c r="G226" s="159" t="s">
        <v>3978</v>
      </c>
      <c r="H226" s="160">
        <v>12</v>
      </c>
      <c r="I226" s="161"/>
      <c r="J226" s="162">
        <f t="shared" si="0"/>
        <v>0</v>
      </c>
      <c r="K226" s="158" t="s">
        <v>3809</v>
      </c>
      <c r="L226" s="32"/>
      <c r="M226" s="163" t="s">
        <v>1</v>
      </c>
      <c r="N226" s="164" t="s">
        <v>42</v>
      </c>
      <c r="O226" s="55"/>
      <c r="P226" s="165">
        <f t="shared" si="1"/>
        <v>0</v>
      </c>
      <c r="Q226" s="165">
        <v>0</v>
      </c>
      <c r="R226" s="165">
        <f t="shared" si="2"/>
        <v>0</v>
      </c>
      <c r="S226" s="165">
        <v>0</v>
      </c>
      <c r="T226" s="166">
        <f t="shared" si="3"/>
        <v>0</v>
      </c>
      <c r="AR226" s="167" t="s">
        <v>133</v>
      </c>
      <c r="AT226" s="167" t="s">
        <v>209</v>
      </c>
      <c r="AU226" s="167" t="s">
        <v>85</v>
      </c>
      <c r="AY226" s="17" t="s">
        <v>207</v>
      </c>
      <c r="BE226" s="168">
        <f t="shared" si="4"/>
        <v>0</v>
      </c>
      <c r="BF226" s="168">
        <f t="shared" si="5"/>
        <v>0</v>
      </c>
      <c r="BG226" s="168">
        <f t="shared" si="6"/>
        <v>0</v>
      </c>
      <c r="BH226" s="168">
        <f t="shared" si="7"/>
        <v>0</v>
      </c>
      <c r="BI226" s="168">
        <f t="shared" si="8"/>
        <v>0</v>
      </c>
      <c r="BJ226" s="17" t="s">
        <v>83</v>
      </c>
      <c r="BK226" s="168">
        <f t="shared" si="9"/>
        <v>0</v>
      </c>
      <c r="BL226" s="17" t="s">
        <v>133</v>
      </c>
      <c r="BM226" s="167" t="s">
        <v>3979</v>
      </c>
    </row>
    <row r="227" spans="2:65" s="1" customFormat="1" ht="16.5" customHeight="1">
      <c r="B227" s="155"/>
      <c r="C227" s="156" t="s">
        <v>700</v>
      </c>
      <c r="D227" s="156" t="s">
        <v>209</v>
      </c>
      <c r="E227" s="157" t="s">
        <v>3980</v>
      </c>
      <c r="F227" s="158" t="s">
        <v>3981</v>
      </c>
      <c r="G227" s="159" t="s">
        <v>3978</v>
      </c>
      <c r="H227" s="160">
        <v>24</v>
      </c>
      <c r="I227" s="161"/>
      <c r="J227" s="162">
        <f t="shared" si="0"/>
        <v>0</v>
      </c>
      <c r="K227" s="158" t="s">
        <v>3809</v>
      </c>
      <c r="L227" s="32"/>
      <c r="M227" s="163" t="s">
        <v>1</v>
      </c>
      <c r="N227" s="164" t="s">
        <v>42</v>
      </c>
      <c r="O227" s="55"/>
      <c r="P227" s="165">
        <f t="shared" si="1"/>
        <v>0</v>
      </c>
      <c r="Q227" s="165">
        <v>0</v>
      </c>
      <c r="R227" s="165">
        <f t="shared" si="2"/>
        <v>0</v>
      </c>
      <c r="S227" s="165">
        <v>0</v>
      </c>
      <c r="T227" s="166">
        <f t="shared" si="3"/>
        <v>0</v>
      </c>
      <c r="AR227" s="167" t="s">
        <v>133</v>
      </c>
      <c r="AT227" s="167" t="s">
        <v>209</v>
      </c>
      <c r="AU227" s="167" t="s">
        <v>85</v>
      </c>
      <c r="AY227" s="17" t="s">
        <v>207</v>
      </c>
      <c r="BE227" s="168">
        <f t="shared" si="4"/>
        <v>0</v>
      </c>
      <c r="BF227" s="168">
        <f t="shared" si="5"/>
        <v>0</v>
      </c>
      <c r="BG227" s="168">
        <f t="shared" si="6"/>
        <v>0</v>
      </c>
      <c r="BH227" s="168">
        <f t="shared" si="7"/>
        <v>0</v>
      </c>
      <c r="BI227" s="168">
        <f t="shared" si="8"/>
        <v>0</v>
      </c>
      <c r="BJ227" s="17" t="s">
        <v>83</v>
      </c>
      <c r="BK227" s="168">
        <f t="shared" si="9"/>
        <v>0</v>
      </c>
      <c r="BL227" s="17" t="s">
        <v>133</v>
      </c>
      <c r="BM227" s="167" t="s">
        <v>3982</v>
      </c>
    </row>
    <row r="228" spans="2:65" s="1" customFormat="1" ht="24" customHeight="1">
      <c r="B228" s="155"/>
      <c r="C228" s="156" t="s">
        <v>704</v>
      </c>
      <c r="D228" s="156" t="s">
        <v>209</v>
      </c>
      <c r="E228" s="157" t="s">
        <v>3983</v>
      </c>
      <c r="F228" s="158" t="s">
        <v>3984</v>
      </c>
      <c r="G228" s="159" t="s">
        <v>3978</v>
      </c>
      <c r="H228" s="160">
        <v>16</v>
      </c>
      <c r="I228" s="161"/>
      <c r="J228" s="162">
        <f t="shared" si="0"/>
        <v>0</v>
      </c>
      <c r="K228" s="158" t="s">
        <v>3809</v>
      </c>
      <c r="L228" s="32"/>
      <c r="M228" s="163" t="s">
        <v>1</v>
      </c>
      <c r="N228" s="164" t="s">
        <v>42</v>
      </c>
      <c r="O228" s="55"/>
      <c r="P228" s="165">
        <f t="shared" si="1"/>
        <v>0</v>
      </c>
      <c r="Q228" s="165">
        <v>0</v>
      </c>
      <c r="R228" s="165">
        <f t="shared" si="2"/>
        <v>0</v>
      </c>
      <c r="S228" s="165">
        <v>0</v>
      </c>
      <c r="T228" s="166">
        <f t="shared" si="3"/>
        <v>0</v>
      </c>
      <c r="AR228" s="167" t="s">
        <v>133</v>
      </c>
      <c r="AT228" s="167" t="s">
        <v>209</v>
      </c>
      <c r="AU228" s="167" t="s">
        <v>85</v>
      </c>
      <c r="AY228" s="17" t="s">
        <v>207</v>
      </c>
      <c r="BE228" s="168">
        <f t="shared" si="4"/>
        <v>0</v>
      </c>
      <c r="BF228" s="168">
        <f t="shared" si="5"/>
        <v>0</v>
      </c>
      <c r="BG228" s="168">
        <f t="shared" si="6"/>
        <v>0</v>
      </c>
      <c r="BH228" s="168">
        <f t="shared" si="7"/>
        <v>0</v>
      </c>
      <c r="BI228" s="168">
        <f t="shared" si="8"/>
        <v>0</v>
      </c>
      <c r="BJ228" s="17" t="s">
        <v>83</v>
      </c>
      <c r="BK228" s="168">
        <f t="shared" si="9"/>
        <v>0</v>
      </c>
      <c r="BL228" s="17" t="s">
        <v>133</v>
      </c>
      <c r="BM228" s="167" t="s">
        <v>3985</v>
      </c>
    </row>
    <row r="229" spans="2:65" s="11" customFormat="1" ht="22.9" customHeight="1">
      <c r="B229" s="142"/>
      <c r="D229" s="143" t="s">
        <v>76</v>
      </c>
      <c r="E229" s="153" t="s">
        <v>1048</v>
      </c>
      <c r="F229" s="153" t="s">
        <v>3986</v>
      </c>
      <c r="I229" s="145"/>
      <c r="J229" s="154">
        <f>BK229</f>
        <v>0</v>
      </c>
      <c r="L229" s="142"/>
      <c r="M229" s="147"/>
      <c r="N229" s="148"/>
      <c r="O229" s="148"/>
      <c r="P229" s="149">
        <f>P230</f>
        <v>0</v>
      </c>
      <c r="Q229" s="148"/>
      <c r="R229" s="149">
        <f>R230</f>
        <v>0</v>
      </c>
      <c r="S229" s="148"/>
      <c r="T229" s="150">
        <f>T230</f>
        <v>0</v>
      </c>
      <c r="AR229" s="143" t="s">
        <v>83</v>
      </c>
      <c r="AT229" s="151" t="s">
        <v>76</v>
      </c>
      <c r="AU229" s="151" t="s">
        <v>83</v>
      </c>
      <c r="AY229" s="143" t="s">
        <v>207</v>
      </c>
      <c r="BK229" s="152">
        <f>BK230</f>
        <v>0</v>
      </c>
    </row>
    <row r="230" spans="2:65" s="1" customFormat="1" ht="16.5" customHeight="1">
      <c r="B230" s="155"/>
      <c r="C230" s="156" t="s">
        <v>708</v>
      </c>
      <c r="D230" s="156" t="s">
        <v>209</v>
      </c>
      <c r="E230" s="157" t="s">
        <v>3987</v>
      </c>
      <c r="F230" s="158" t="s">
        <v>3988</v>
      </c>
      <c r="G230" s="159" t="s">
        <v>236</v>
      </c>
      <c r="H230" s="160">
        <v>1</v>
      </c>
      <c r="I230" s="161"/>
      <c r="J230" s="162">
        <f>ROUND(I230*H230,2)</f>
        <v>0</v>
      </c>
      <c r="K230" s="158" t="s">
        <v>3809</v>
      </c>
      <c r="L230" s="32"/>
      <c r="M230" s="163" t="s">
        <v>1</v>
      </c>
      <c r="N230" s="164" t="s">
        <v>42</v>
      </c>
      <c r="O230" s="55"/>
      <c r="P230" s="165">
        <f>O230*H230</f>
        <v>0</v>
      </c>
      <c r="Q230" s="165">
        <v>0</v>
      </c>
      <c r="R230" s="165">
        <f>Q230*H230</f>
        <v>0</v>
      </c>
      <c r="S230" s="165">
        <v>0</v>
      </c>
      <c r="T230" s="166">
        <f>S230*H230</f>
        <v>0</v>
      </c>
      <c r="AR230" s="167" t="s">
        <v>133</v>
      </c>
      <c r="AT230" s="167" t="s">
        <v>209</v>
      </c>
      <c r="AU230" s="167" t="s">
        <v>85</v>
      </c>
      <c r="AY230" s="17" t="s">
        <v>207</v>
      </c>
      <c r="BE230" s="168">
        <f>IF(N230="základní",J230,0)</f>
        <v>0</v>
      </c>
      <c r="BF230" s="168">
        <f>IF(N230="snížená",J230,0)</f>
        <v>0</v>
      </c>
      <c r="BG230" s="168">
        <f>IF(N230="zákl. přenesená",J230,0)</f>
        <v>0</v>
      </c>
      <c r="BH230" s="168">
        <f>IF(N230="sníž. přenesená",J230,0)</f>
        <v>0</v>
      </c>
      <c r="BI230" s="168">
        <f>IF(N230="nulová",J230,0)</f>
        <v>0</v>
      </c>
      <c r="BJ230" s="17" t="s">
        <v>83</v>
      </c>
      <c r="BK230" s="168">
        <f>ROUND(I230*H230,2)</f>
        <v>0</v>
      </c>
      <c r="BL230" s="17" t="s">
        <v>133</v>
      </c>
      <c r="BM230" s="167" t="s">
        <v>3989</v>
      </c>
    </row>
    <row r="231" spans="2:65" s="11" customFormat="1" ht="22.9" customHeight="1">
      <c r="B231" s="142"/>
      <c r="D231" s="143" t="s">
        <v>76</v>
      </c>
      <c r="E231" s="153" t="s">
        <v>3990</v>
      </c>
      <c r="F231" s="153" t="s">
        <v>3991</v>
      </c>
      <c r="I231" s="145"/>
      <c r="J231" s="154">
        <f>BK231</f>
        <v>0</v>
      </c>
      <c r="L231" s="142"/>
      <c r="M231" s="147"/>
      <c r="N231" s="148"/>
      <c r="O231" s="148"/>
      <c r="P231" s="149">
        <f>SUM(P232:P233)</f>
        <v>0</v>
      </c>
      <c r="Q231" s="148"/>
      <c r="R231" s="149">
        <f>SUM(R232:R233)</f>
        <v>0</v>
      </c>
      <c r="S231" s="148"/>
      <c r="T231" s="150">
        <f>SUM(T232:T233)</f>
        <v>0</v>
      </c>
      <c r="AR231" s="143" t="s">
        <v>83</v>
      </c>
      <c r="AT231" s="151" t="s">
        <v>76</v>
      </c>
      <c r="AU231" s="151" t="s">
        <v>83</v>
      </c>
      <c r="AY231" s="143" t="s">
        <v>207</v>
      </c>
      <c r="BK231" s="152">
        <f>SUM(BK232:BK233)</f>
        <v>0</v>
      </c>
    </row>
    <row r="232" spans="2:65" s="1" customFormat="1" ht="16.5" customHeight="1">
      <c r="B232" s="155"/>
      <c r="C232" s="156" t="s">
        <v>712</v>
      </c>
      <c r="D232" s="156" t="s">
        <v>209</v>
      </c>
      <c r="E232" s="157" t="s">
        <v>3992</v>
      </c>
      <c r="F232" s="158" t="s">
        <v>3993</v>
      </c>
      <c r="G232" s="159" t="s">
        <v>224</v>
      </c>
      <c r="H232" s="160">
        <v>110</v>
      </c>
      <c r="I232" s="161"/>
      <c r="J232" s="162">
        <f>ROUND(I232*H232,2)</f>
        <v>0</v>
      </c>
      <c r="K232" s="158" t="s">
        <v>3809</v>
      </c>
      <c r="L232" s="32"/>
      <c r="M232" s="163" t="s">
        <v>1</v>
      </c>
      <c r="N232" s="164" t="s">
        <v>42</v>
      </c>
      <c r="O232" s="55"/>
      <c r="P232" s="165">
        <f>O232*H232</f>
        <v>0</v>
      </c>
      <c r="Q232" s="165">
        <v>0</v>
      </c>
      <c r="R232" s="165">
        <f>Q232*H232</f>
        <v>0</v>
      </c>
      <c r="S232" s="165">
        <v>0</v>
      </c>
      <c r="T232" s="166">
        <f>S232*H232</f>
        <v>0</v>
      </c>
      <c r="AR232" s="167" t="s">
        <v>133</v>
      </c>
      <c r="AT232" s="167" t="s">
        <v>209</v>
      </c>
      <c r="AU232" s="167" t="s">
        <v>85</v>
      </c>
      <c r="AY232" s="17" t="s">
        <v>207</v>
      </c>
      <c r="BE232" s="168">
        <f>IF(N232="základní",J232,0)</f>
        <v>0</v>
      </c>
      <c r="BF232" s="168">
        <f>IF(N232="snížená",J232,0)</f>
        <v>0</v>
      </c>
      <c r="BG232" s="168">
        <f>IF(N232="zákl. přenesená",J232,0)</f>
        <v>0</v>
      </c>
      <c r="BH232" s="168">
        <f>IF(N232="sníž. přenesená",J232,0)</f>
        <v>0</v>
      </c>
      <c r="BI232" s="168">
        <f>IF(N232="nulová",J232,0)</f>
        <v>0</v>
      </c>
      <c r="BJ232" s="17" t="s">
        <v>83</v>
      </c>
      <c r="BK232" s="168">
        <f>ROUND(I232*H232,2)</f>
        <v>0</v>
      </c>
      <c r="BL232" s="17" t="s">
        <v>133</v>
      </c>
      <c r="BM232" s="167" t="s">
        <v>3994</v>
      </c>
    </row>
    <row r="233" spans="2:65" s="1" customFormat="1" ht="16.5" customHeight="1">
      <c r="B233" s="155"/>
      <c r="C233" s="208" t="s">
        <v>716</v>
      </c>
      <c r="D233" s="208" t="s">
        <v>680</v>
      </c>
      <c r="E233" s="209" t="s">
        <v>3995</v>
      </c>
      <c r="F233" s="210" t="s">
        <v>3996</v>
      </c>
      <c r="G233" s="211" t="s">
        <v>224</v>
      </c>
      <c r="H233" s="212">
        <v>110</v>
      </c>
      <c r="I233" s="213"/>
      <c r="J233" s="214">
        <f>ROUND(I233*H233,2)</f>
        <v>0</v>
      </c>
      <c r="K233" s="210" t="s">
        <v>3809</v>
      </c>
      <c r="L233" s="215"/>
      <c r="M233" s="216" t="s">
        <v>1</v>
      </c>
      <c r="N233" s="217" t="s">
        <v>42</v>
      </c>
      <c r="O233" s="55"/>
      <c r="P233" s="165">
        <f>O233*H233</f>
        <v>0</v>
      </c>
      <c r="Q233" s="165">
        <v>0</v>
      </c>
      <c r="R233" s="165">
        <f>Q233*H233</f>
        <v>0</v>
      </c>
      <c r="S233" s="165">
        <v>0</v>
      </c>
      <c r="T233" s="166">
        <f>S233*H233</f>
        <v>0</v>
      </c>
      <c r="AR233" s="167" t="s">
        <v>155</v>
      </c>
      <c r="AT233" s="167" t="s">
        <v>680</v>
      </c>
      <c r="AU233" s="167" t="s">
        <v>85</v>
      </c>
      <c r="AY233" s="17" t="s">
        <v>207</v>
      </c>
      <c r="BE233" s="168">
        <f>IF(N233="základní",J233,0)</f>
        <v>0</v>
      </c>
      <c r="BF233" s="168">
        <f>IF(N233="snížená",J233,0)</f>
        <v>0</v>
      </c>
      <c r="BG233" s="168">
        <f>IF(N233="zákl. přenesená",J233,0)</f>
        <v>0</v>
      </c>
      <c r="BH233" s="168">
        <f>IF(N233="sníž. přenesená",J233,0)</f>
        <v>0</v>
      </c>
      <c r="BI233" s="168">
        <f>IF(N233="nulová",J233,0)</f>
        <v>0</v>
      </c>
      <c r="BJ233" s="17" t="s">
        <v>83</v>
      </c>
      <c r="BK233" s="168">
        <f>ROUND(I233*H233,2)</f>
        <v>0</v>
      </c>
      <c r="BL233" s="17" t="s">
        <v>133</v>
      </c>
      <c r="BM233" s="167" t="s">
        <v>3997</v>
      </c>
    </row>
    <row r="234" spans="2:65" s="11" customFormat="1" ht="25.9" customHeight="1">
      <c r="B234" s="142"/>
      <c r="D234" s="143" t="s">
        <v>76</v>
      </c>
      <c r="E234" s="144" t="s">
        <v>1173</v>
      </c>
      <c r="F234" s="144" t="s">
        <v>1174</v>
      </c>
      <c r="I234" s="145"/>
      <c r="J234" s="146">
        <f>BK234</f>
        <v>0</v>
      </c>
      <c r="L234" s="142"/>
      <c r="M234" s="147"/>
      <c r="N234" s="148"/>
      <c r="O234" s="148"/>
      <c r="P234" s="149">
        <f>P235</f>
        <v>0</v>
      </c>
      <c r="Q234" s="148"/>
      <c r="R234" s="149">
        <f>R235</f>
        <v>0</v>
      </c>
      <c r="S234" s="148"/>
      <c r="T234" s="150">
        <f>T235</f>
        <v>0</v>
      </c>
      <c r="AR234" s="143" t="s">
        <v>85</v>
      </c>
      <c r="AT234" s="151" t="s">
        <v>76</v>
      </c>
      <c r="AU234" s="151" t="s">
        <v>77</v>
      </c>
      <c r="AY234" s="143" t="s">
        <v>207</v>
      </c>
      <c r="BK234" s="152">
        <f>BK235</f>
        <v>0</v>
      </c>
    </row>
    <row r="235" spans="2:65" s="11" customFormat="1" ht="22.9" customHeight="1">
      <c r="B235" s="142"/>
      <c r="D235" s="143" t="s">
        <v>76</v>
      </c>
      <c r="E235" s="153" t="s">
        <v>1398</v>
      </c>
      <c r="F235" s="153" t="s">
        <v>1399</v>
      </c>
      <c r="I235" s="145"/>
      <c r="J235" s="154">
        <f>BK235</f>
        <v>0</v>
      </c>
      <c r="L235" s="142"/>
      <c r="M235" s="147"/>
      <c r="N235" s="148"/>
      <c r="O235" s="148"/>
      <c r="P235" s="149">
        <f>SUM(P236:P239)</f>
        <v>0</v>
      </c>
      <c r="Q235" s="148"/>
      <c r="R235" s="149">
        <f>SUM(R236:R239)</f>
        <v>0</v>
      </c>
      <c r="S235" s="148"/>
      <c r="T235" s="150">
        <f>SUM(T236:T239)</f>
        <v>0</v>
      </c>
      <c r="AR235" s="143" t="s">
        <v>85</v>
      </c>
      <c r="AT235" s="151" t="s">
        <v>76</v>
      </c>
      <c r="AU235" s="151" t="s">
        <v>83</v>
      </c>
      <c r="AY235" s="143" t="s">
        <v>207</v>
      </c>
      <c r="BK235" s="152">
        <f>SUM(BK236:BK239)</f>
        <v>0</v>
      </c>
    </row>
    <row r="236" spans="2:65" s="1" customFormat="1" ht="24" customHeight="1">
      <c r="B236" s="155"/>
      <c r="C236" s="156" t="s">
        <v>725</v>
      </c>
      <c r="D236" s="156" t="s">
        <v>209</v>
      </c>
      <c r="E236" s="157" t="s">
        <v>2424</v>
      </c>
      <c r="F236" s="158" t="s">
        <v>3998</v>
      </c>
      <c r="G236" s="159" t="s">
        <v>220</v>
      </c>
      <c r="H236" s="160">
        <v>1</v>
      </c>
      <c r="I236" s="161"/>
      <c r="J236" s="162">
        <f>ROUND(I236*H236,2)</f>
        <v>0</v>
      </c>
      <c r="K236" s="158" t="s">
        <v>3809</v>
      </c>
      <c r="L236" s="32"/>
      <c r="M236" s="163" t="s">
        <v>1</v>
      </c>
      <c r="N236" s="164" t="s">
        <v>42</v>
      </c>
      <c r="O236" s="55"/>
      <c r="P236" s="165">
        <f>O236*H236</f>
        <v>0</v>
      </c>
      <c r="Q236" s="165">
        <v>0</v>
      </c>
      <c r="R236" s="165">
        <f>Q236*H236</f>
        <v>0</v>
      </c>
      <c r="S236" s="165">
        <v>0</v>
      </c>
      <c r="T236" s="166">
        <f>S236*H236</f>
        <v>0</v>
      </c>
      <c r="AR236" s="167" t="s">
        <v>448</v>
      </c>
      <c r="AT236" s="167" t="s">
        <v>209</v>
      </c>
      <c r="AU236" s="167" t="s">
        <v>85</v>
      </c>
      <c r="AY236" s="17" t="s">
        <v>207</v>
      </c>
      <c r="BE236" s="168">
        <f>IF(N236="základní",J236,0)</f>
        <v>0</v>
      </c>
      <c r="BF236" s="168">
        <f>IF(N236="snížená",J236,0)</f>
        <v>0</v>
      </c>
      <c r="BG236" s="168">
        <f>IF(N236="zákl. přenesená",J236,0)</f>
        <v>0</v>
      </c>
      <c r="BH236" s="168">
        <f>IF(N236="sníž. přenesená",J236,0)</f>
        <v>0</v>
      </c>
      <c r="BI236" s="168">
        <f>IF(N236="nulová",J236,0)</f>
        <v>0</v>
      </c>
      <c r="BJ236" s="17" t="s">
        <v>83</v>
      </c>
      <c r="BK236" s="168">
        <f>ROUND(I236*H236,2)</f>
        <v>0</v>
      </c>
      <c r="BL236" s="17" t="s">
        <v>448</v>
      </c>
      <c r="BM236" s="167" t="s">
        <v>3999</v>
      </c>
    </row>
    <row r="237" spans="2:65" s="1" customFormat="1" ht="24" customHeight="1">
      <c r="B237" s="155"/>
      <c r="C237" s="156" t="s">
        <v>729</v>
      </c>
      <c r="D237" s="156" t="s">
        <v>209</v>
      </c>
      <c r="E237" s="157" t="s">
        <v>4000</v>
      </c>
      <c r="F237" s="158" t="s">
        <v>4001</v>
      </c>
      <c r="G237" s="159" t="s">
        <v>220</v>
      </c>
      <c r="H237" s="160">
        <v>1</v>
      </c>
      <c r="I237" s="161"/>
      <c r="J237" s="162">
        <f>ROUND(I237*H237,2)</f>
        <v>0</v>
      </c>
      <c r="K237" s="158" t="s">
        <v>3809</v>
      </c>
      <c r="L237" s="32"/>
      <c r="M237" s="163" t="s">
        <v>1</v>
      </c>
      <c r="N237" s="164" t="s">
        <v>42</v>
      </c>
      <c r="O237" s="55"/>
      <c r="P237" s="165">
        <f>O237*H237</f>
        <v>0</v>
      </c>
      <c r="Q237" s="165">
        <v>0</v>
      </c>
      <c r="R237" s="165">
        <f>Q237*H237</f>
        <v>0</v>
      </c>
      <c r="S237" s="165">
        <v>0</v>
      </c>
      <c r="T237" s="166">
        <f>S237*H237</f>
        <v>0</v>
      </c>
      <c r="AR237" s="167" t="s">
        <v>448</v>
      </c>
      <c r="AT237" s="167" t="s">
        <v>209</v>
      </c>
      <c r="AU237" s="167" t="s">
        <v>85</v>
      </c>
      <c r="AY237" s="17" t="s">
        <v>207</v>
      </c>
      <c r="BE237" s="168">
        <f>IF(N237="základní",J237,0)</f>
        <v>0</v>
      </c>
      <c r="BF237" s="168">
        <f>IF(N237="snížená",J237,0)</f>
        <v>0</v>
      </c>
      <c r="BG237" s="168">
        <f>IF(N237="zákl. přenesená",J237,0)</f>
        <v>0</v>
      </c>
      <c r="BH237" s="168">
        <f>IF(N237="sníž. přenesená",J237,0)</f>
        <v>0</v>
      </c>
      <c r="BI237" s="168">
        <f>IF(N237="nulová",J237,0)</f>
        <v>0</v>
      </c>
      <c r="BJ237" s="17" t="s">
        <v>83</v>
      </c>
      <c r="BK237" s="168">
        <f>ROUND(I237*H237,2)</f>
        <v>0</v>
      </c>
      <c r="BL237" s="17" t="s">
        <v>448</v>
      </c>
      <c r="BM237" s="167" t="s">
        <v>4002</v>
      </c>
    </row>
    <row r="238" spans="2:65" s="1" customFormat="1" ht="24" customHeight="1">
      <c r="B238" s="155"/>
      <c r="C238" s="156" t="s">
        <v>733</v>
      </c>
      <c r="D238" s="156" t="s">
        <v>209</v>
      </c>
      <c r="E238" s="157" t="s">
        <v>2445</v>
      </c>
      <c r="F238" s="158" t="s">
        <v>2446</v>
      </c>
      <c r="G238" s="159" t="s">
        <v>220</v>
      </c>
      <c r="H238" s="160">
        <v>1</v>
      </c>
      <c r="I238" s="161"/>
      <c r="J238" s="162">
        <f>ROUND(I238*H238,2)</f>
        <v>0</v>
      </c>
      <c r="K238" s="158" t="s">
        <v>3809</v>
      </c>
      <c r="L238" s="32"/>
      <c r="M238" s="163" t="s">
        <v>1</v>
      </c>
      <c r="N238" s="164" t="s">
        <v>42</v>
      </c>
      <c r="O238" s="55"/>
      <c r="P238" s="165">
        <f>O238*H238</f>
        <v>0</v>
      </c>
      <c r="Q238" s="165">
        <v>0</v>
      </c>
      <c r="R238" s="165">
        <f>Q238*H238</f>
        <v>0</v>
      </c>
      <c r="S238" s="165">
        <v>0</v>
      </c>
      <c r="T238" s="166">
        <f>S238*H238</f>
        <v>0</v>
      </c>
      <c r="AR238" s="167" t="s">
        <v>448</v>
      </c>
      <c r="AT238" s="167" t="s">
        <v>209</v>
      </c>
      <c r="AU238" s="167" t="s">
        <v>85</v>
      </c>
      <c r="AY238" s="17" t="s">
        <v>207</v>
      </c>
      <c r="BE238" s="168">
        <f>IF(N238="základní",J238,0)</f>
        <v>0</v>
      </c>
      <c r="BF238" s="168">
        <f>IF(N238="snížená",J238,0)</f>
        <v>0</v>
      </c>
      <c r="BG238" s="168">
        <f>IF(N238="zákl. přenesená",J238,0)</f>
        <v>0</v>
      </c>
      <c r="BH238" s="168">
        <f>IF(N238="sníž. přenesená",J238,0)</f>
        <v>0</v>
      </c>
      <c r="BI238" s="168">
        <f>IF(N238="nulová",J238,0)</f>
        <v>0</v>
      </c>
      <c r="BJ238" s="17" t="s">
        <v>83</v>
      </c>
      <c r="BK238" s="168">
        <f>ROUND(I238*H238,2)</f>
        <v>0</v>
      </c>
      <c r="BL238" s="17" t="s">
        <v>448</v>
      </c>
      <c r="BM238" s="167" t="s">
        <v>4003</v>
      </c>
    </row>
    <row r="239" spans="2:65" s="1" customFormat="1" ht="36" customHeight="1">
      <c r="B239" s="155"/>
      <c r="C239" s="156" t="s">
        <v>737</v>
      </c>
      <c r="D239" s="156" t="s">
        <v>209</v>
      </c>
      <c r="E239" s="157" t="s">
        <v>2457</v>
      </c>
      <c r="F239" s="158" t="s">
        <v>2458</v>
      </c>
      <c r="G239" s="159" t="s">
        <v>236</v>
      </c>
      <c r="H239" s="160">
        <v>4.0000000000000001E-3</v>
      </c>
      <c r="I239" s="161"/>
      <c r="J239" s="162">
        <f>ROUND(I239*H239,2)</f>
        <v>0</v>
      </c>
      <c r="K239" s="158" t="s">
        <v>3809</v>
      </c>
      <c r="L239" s="32"/>
      <c r="M239" s="178" t="s">
        <v>1</v>
      </c>
      <c r="N239" s="179" t="s">
        <v>42</v>
      </c>
      <c r="O239" s="180"/>
      <c r="P239" s="181">
        <f>O239*H239</f>
        <v>0</v>
      </c>
      <c r="Q239" s="181">
        <v>0</v>
      </c>
      <c r="R239" s="181">
        <f>Q239*H239</f>
        <v>0</v>
      </c>
      <c r="S239" s="181">
        <v>0</v>
      </c>
      <c r="T239" s="182">
        <f>S239*H239</f>
        <v>0</v>
      </c>
      <c r="AR239" s="167" t="s">
        <v>448</v>
      </c>
      <c r="AT239" s="167" t="s">
        <v>209</v>
      </c>
      <c r="AU239" s="167" t="s">
        <v>85</v>
      </c>
      <c r="AY239" s="17" t="s">
        <v>207</v>
      </c>
      <c r="BE239" s="168">
        <f>IF(N239="základní",J239,0)</f>
        <v>0</v>
      </c>
      <c r="BF239" s="168">
        <f>IF(N239="snížená",J239,0)</f>
        <v>0</v>
      </c>
      <c r="BG239" s="168">
        <f>IF(N239="zákl. přenesená",J239,0)</f>
        <v>0</v>
      </c>
      <c r="BH239" s="168">
        <f>IF(N239="sníž. přenesená",J239,0)</f>
        <v>0</v>
      </c>
      <c r="BI239" s="168">
        <f>IF(N239="nulová",J239,0)</f>
        <v>0</v>
      </c>
      <c r="BJ239" s="17" t="s">
        <v>83</v>
      </c>
      <c r="BK239" s="168">
        <f>ROUND(I239*H239,2)</f>
        <v>0</v>
      </c>
      <c r="BL239" s="17" t="s">
        <v>448</v>
      </c>
      <c r="BM239" s="167" t="s">
        <v>4004</v>
      </c>
    </row>
    <row r="240" spans="2:65" s="1" customFormat="1" ht="6.95" customHeight="1">
      <c r="B240" s="44"/>
      <c r="C240" s="45"/>
      <c r="D240" s="45"/>
      <c r="E240" s="45"/>
      <c r="F240" s="45"/>
      <c r="G240" s="45"/>
      <c r="H240" s="45"/>
      <c r="I240" s="117"/>
      <c r="J240" s="45"/>
      <c r="K240" s="45"/>
      <c r="L240" s="32"/>
    </row>
  </sheetData>
  <autoFilter ref="C128:K239"/>
  <mergeCells count="12">
    <mergeCell ref="E121:H121"/>
    <mergeCell ref="L2:V2"/>
    <mergeCell ref="E85:H85"/>
    <mergeCell ref="E87:H87"/>
    <mergeCell ref="E89:H89"/>
    <mergeCell ref="E117:H117"/>
    <mergeCell ref="E119:H119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21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137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4005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4006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ROUND(J126,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ROUND((SUM(BE126:BE220)),  2)</f>
        <v>0</v>
      </c>
      <c r="I35" s="105">
        <v>0.21</v>
      </c>
      <c r="J35" s="104">
        <f>ROUND(((SUM(BE126:BE220))*I35),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ROUND((SUM(BF126:BF220)),  2)</f>
        <v>0</v>
      </c>
      <c r="I36" s="105">
        <v>0.15</v>
      </c>
      <c r="J36" s="104">
        <f>ROUND(((SUM(BF126:BF220))*I36),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ROUND((SUM(BG126:BG220)),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ROUND((SUM(BH126:BH220)),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ROUND((SUM(BI126:BI220)),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4005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přípojka kanalizace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J126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J127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J128</f>
        <v>0</v>
      </c>
      <c r="L100" s="128"/>
    </row>
    <row r="101" spans="2:47" s="9" customFormat="1" ht="19.899999999999999" customHeight="1">
      <c r="B101" s="128"/>
      <c r="D101" s="129" t="s">
        <v>331</v>
      </c>
      <c r="E101" s="130"/>
      <c r="F101" s="130"/>
      <c r="G101" s="130"/>
      <c r="H101" s="130"/>
      <c r="I101" s="131"/>
      <c r="J101" s="132">
        <f>J173</f>
        <v>0</v>
      </c>
      <c r="L101" s="128"/>
    </row>
    <row r="102" spans="2:47" s="9" customFormat="1" ht="19.899999999999999" customHeight="1">
      <c r="B102" s="128"/>
      <c r="D102" s="129" t="s">
        <v>3803</v>
      </c>
      <c r="E102" s="130"/>
      <c r="F102" s="130"/>
      <c r="G102" s="130"/>
      <c r="H102" s="130"/>
      <c r="I102" s="131"/>
      <c r="J102" s="132">
        <f>J181</f>
        <v>0</v>
      </c>
      <c r="L102" s="128"/>
    </row>
    <row r="103" spans="2:47" s="9" customFormat="1" ht="19.899999999999999" customHeight="1">
      <c r="B103" s="128"/>
      <c r="D103" s="129" t="s">
        <v>3804</v>
      </c>
      <c r="E103" s="130"/>
      <c r="F103" s="130"/>
      <c r="G103" s="130"/>
      <c r="H103" s="130"/>
      <c r="I103" s="131"/>
      <c r="J103" s="132">
        <f>J192</f>
        <v>0</v>
      </c>
      <c r="L103" s="128"/>
    </row>
    <row r="104" spans="2:47" s="9" customFormat="1" ht="19.899999999999999" customHeight="1">
      <c r="B104" s="128"/>
      <c r="D104" s="129" t="s">
        <v>333</v>
      </c>
      <c r="E104" s="130"/>
      <c r="F104" s="130"/>
      <c r="G104" s="130"/>
      <c r="H104" s="130"/>
      <c r="I104" s="131"/>
      <c r="J104" s="132">
        <f>J218</f>
        <v>0</v>
      </c>
      <c r="L104" s="128"/>
    </row>
    <row r="105" spans="2:47" s="1" customFormat="1" ht="21.75" customHeight="1">
      <c r="B105" s="32"/>
      <c r="I105" s="96"/>
      <c r="L105" s="32"/>
    </row>
    <row r="106" spans="2:47" s="1" customFormat="1" ht="6.95" customHeight="1">
      <c r="B106" s="44"/>
      <c r="C106" s="45"/>
      <c r="D106" s="45"/>
      <c r="E106" s="45"/>
      <c r="F106" s="45"/>
      <c r="G106" s="45"/>
      <c r="H106" s="45"/>
      <c r="I106" s="117"/>
      <c r="J106" s="45"/>
      <c r="K106" s="45"/>
      <c r="L106" s="32"/>
    </row>
    <row r="110" spans="2:47" s="1" customFormat="1" ht="6.95" customHeight="1">
      <c r="B110" s="46"/>
      <c r="C110" s="47"/>
      <c r="D110" s="47"/>
      <c r="E110" s="47"/>
      <c r="F110" s="47"/>
      <c r="G110" s="47"/>
      <c r="H110" s="47"/>
      <c r="I110" s="118"/>
      <c r="J110" s="47"/>
      <c r="K110" s="47"/>
      <c r="L110" s="32"/>
    </row>
    <row r="111" spans="2:47" s="1" customFormat="1" ht="24.95" customHeight="1">
      <c r="B111" s="32"/>
      <c r="C111" s="21" t="s">
        <v>192</v>
      </c>
      <c r="I111" s="96"/>
      <c r="L111" s="32"/>
    </row>
    <row r="112" spans="2:47" s="1" customFormat="1" ht="6.95" customHeight="1">
      <c r="B112" s="32"/>
      <c r="I112" s="96"/>
      <c r="L112" s="32"/>
    </row>
    <row r="113" spans="2:63" s="1" customFormat="1" ht="12" customHeight="1">
      <c r="B113" s="32"/>
      <c r="C113" s="27" t="s">
        <v>16</v>
      </c>
      <c r="I113" s="96"/>
      <c r="L113" s="32"/>
    </row>
    <row r="114" spans="2:63" s="1" customFormat="1" ht="16.5" customHeight="1">
      <c r="B114" s="32"/>
      <c r="E114" s="283" t="str">
        <f>E7</f>
        <v>Novostavba MŠ Hrabová,ul. Bažanova</v>
      </c>
      <c r="F114" s="284"/>
      <c r="G114" s="284"/>
      <c r="H114" s="284"/>
      <c r="I114" s="96"/>
      <c r="L114" s="32"/>
    </row>
    <row r="115" spans="2:63" ht="12" customHeight="1">
      <c r="B115" s="20"/>
      <c r="C115" s="27" t="s">
        <v>179</v>
      </c>
      <c r="L115" s="20"/>
    </row>
    <row r="116" spans="2:63" s="1" customFormat="1" ht="16.5" customHeight="1">
      <c r="B116" s="32"/>
      <c r="E116" s="283" t="s">
        <v>4005</v>
      </c>
      <c r="F116" s="282"/>
      <c r="G116" s="282"/>
      <c r="H116" s="282"/>
      <c r="I116" s="96"/>
      <c r="L116" s="32"/>
    </row>
    <row r="117" spans="2:63" s="1" customFormat="1" ht="12" customHeight="1">
      <c r="B117" s="32"/>
      <c r="C117" s="27" t="s">
        <v>181</v>
      </c>
      <c r="I117" s="96"/>
      <c r="L117" s="32"/>
    </row>
    <row r="118" spans="2:63" s="1" customFormat="1" ht="16.5" customHeight="1">
      <c r="B118" s="32"/>
      <c r="E118" s="252" t="str">
        <f>E11</f>
        <v>a - přípojka kanalizace</v>
      </c>
      <c r="F118" s="282"/>
      <c r="G118" s="282"/>
      <c r="H118" s="282"/>
      <c r="I118" s="96"/>
      <c r="L118" s="32"/>
    </row>
    <row r="119" spans="2:63" s="1" customFormat="1" ht="6.95" customHeight="1">
      <c r="B119" s="32"/>
      <c r="I119" s="96"/>
      <c r="L119" s="32"/>
    </row>
    <row r="120" spans="2:63" s="1" customFormat="1" ht="12" customHeight="1">
      <c r="B120" s="32"/>
      <c r="C120" s="27" t="s">
        <v>20</v>
      </c>
      <c r="F120" s="25" t="str">
        <f>F14</f>
        <v xml:space="preserve"> </v>
      </c>
      <c r="I120" s="97" t="s">
        <v>22</v>
      </c>
      <c r="J120" s="52" t="str">
        <f>IF(J14="","",J14)</f>
        <v>29. 3. 2019</v>
      </c>
      <c r="L120" s="32"/>
    </row>
    <row r="121" spans="2:63" s="1" customFormat="1" ht="6.95" customHeight="1">
      <c r="B121" s="32"/>
      <c r="I121" s="96"/>
      <c r="L121" s="32"/>
    </row>
    <row r="122" spans="2:63" s="1" customFormat="1" ht="58.15" customHeight="1">
      <c r="B122" s="32"/>
      <c r="C122" s="27" t="s">
        <v>24</v>
      </c>
      <c r="F122" s="25" t="str">
        <f>E17</f>
        <v>Statutární město Ostrava,MO Hrabová,Bažanova 4</v>
      </c>
      <c r="I122" s="97" t="s">
        <v>31</v>
      </c>
      <c r="J122" s="30" t="str">
        <f>E23</f>
        <v>DUPLEX sro,28.října 875/275,70900 Ostrava-Mar.Ho</v>
      </c>
      <c r="L122" s="32"/>
    </row>
    <row r="123" spans="2:63" s="1" customFormat="1" ht="15.2" customHeight="1">
      <c r="B123" s="32"/>
      <c r="C123" s="27" t="s">
        <v>29</v>
      </c>
      <c r="F123" s="25" t="str">
        <f>IF(E20="","",E20)</f>
        <v>Vyplň údaj</v>
      </c>
      <c r="I123" s="97" t="s">
        <v>35</v>
      </c>
      <c r="J123" s="30" t="str">
        <f>E26</f>
        <v xml:space="preserve"> </v>
      </c>
      <c r="L123" s="32"/>
    </row>
    <row r="124" spans="2:63" s="1" customFormat="1" ht="10.35" customHeight="1">
      <c r="B124" s="32"/>
      <c r="I124" s="96"/>
      <c r="L124" s="32"/>
    </row>
    <row r="125" spans="2:63" s="10" customFormat="1" ht="29.25" customHeight="1">
      <c r="B125" s="133"/>
      <c r="C125" s="134" t="s">
        <v>193</v>
      </c>
      <c r="D125" s="135" t="s">
        <v>62</v>
      </c>
      <c r="E125" s="135" t="s">
        <v>58</v>
      </c>
      <c r="F125" s="135" t="s">
        <v>59</v>
      </c>
      <c r="G125" s="135" t="s">
        <v>194</v>
      </c>
      <c r="H125" s="135" t="s">
        <v>195</v>
      </c>
      <c r="I125" s="136" t="s">
        <v>196</v>
      </c>
      <c r="J125" s="135" t="s">
        <v>185</v>
      </c>
      <c r="K125" s="137" t="s">
        <v>197</v>
      </c>
      <c r="L125" s="133"/>
      <c r="M125" s="59" t="s">
        <v>1</v>
      </c>
      <c r="N125" s="60" t="s">
        <v>41</v>
      </c>
      <c r="O125" s="60" t="s">
        <v>198</v>
      </c>
      <c r="P125" s="60" t="s">
        <v>199</v>
      </c>
      <c r="Q125" s="60" t="s">
        <v>200</v>
      </c>
      <c r="R125" s="60" t="s">
        <v>201</v>
      </c>
      <c r="S125" s="60" t="s">
        <v>202</v>
      </c>
      <c r="T125" s="61" t="s">
        <v>203</v>
      </c>
    </row>
    <row r="126" spans="2:63" s="1" customFormat="1" ht="22.9" customHeight="1">
      <c r="B126" s="32"/>
      <c r="C126" s="64" t="s">
        <v>204</v>
      </c>
      <c r="I126" s="96"/>
      <c r="J126" s="138">
        <f>BK126</f>
        <v>0</v>
      </c>
      <c r="L126" s="32"/>
      <c r="M126" s="62"/>
      <c r="N126" s="53"/>
      <c r="O126" s="53"/>
      <c r="P126" s="139">
        <f>P127</f>
        <v>0</v>
      </c>
      <c r="Q126" s="53"/>
      <c r="R126" s="139">
        <f>R127</f>
        <v>0</v>
      </c>
      <c r="S126" s="53"/>
      <c r="T126" s="140">
        <f>T127</f>
        <v>0</v>
      </c>
      <c r="AT126" s="17" t="s">
        <v>76</v>
      </c>
      <c r="AU126" s="17" t="s">
        <v>187</v>
      </c>
      <c r="BK126" s="141">
        <f>BK127</f>
        <v>0</v>
      </c>
    </row>
    <row r="127" spans="2:63" s="11" customFormat="1" ht="25.9" customHeight="1">
      <c r="B127" s="142"/>
      <c r="D127" s="143" t="s">
        <v>76</v>
      </c>
      <c r="E127" s="144" t="s">
        <v>205</v>
      </c>
      <c r="F127" s="144" t="s">
        <v>206</v>
      </c>
      <c r="I127" s="145"/>
      <c r="J127" s="146">
        <f>BK127</f>
        <v>0</v>
      </c>
      <c r="L127" s="142"/>
      <c r="M127" s="147"/>
      <c r="N127" s="148"/>
      <c r="O127" s="148"/>
      <c r="P127" s="149">
        <f>P128+P173+P181+P192+P218</f>
        <v>0</v>
      </c>
      <c r="Q127" s="148"/>
      <c r="R127" s="149">
        <f>R128+R173+R181+R192+R218</f>
        <v>0</v>
      </c>
      <c r="S127" s="148"/>
      <c r="T127" s="150">
        <f>T128+T173+T181+T192+T218</f>
        <v>0</v>
      </c>
      <c r="AR127" s="143" t="s">
        <v>83</v>
      </c>
      <c r="AT127" s="151" t="s">
        <v>76</v>
      </c>
      <c r="AU127" s="151" t="s">
        <v>77</v>
      </c>
      <c r="AY127" s="143" t="s">
        <v>207</v>
      </c>
      <c r="BK127" s="152">
        <f>BK128+BK173+BK181+BK192+BK218</f>
        <v>0</v>
      </c>
    </row>
    <row r="128" spans="2:63" s="11" customFormat="1" ht="22.9" customHeight="1">
      <c r="B128" s="142"/>
      <c r="D128" s="143" t="s">
        <v>76</v>
      </c>
      <c r="E128" s="153" t="s">
        <v>83</v>
      </c>
      <c r="F128" s="153" t="s">
        <v>208</v>
      </c>
      <c r="I128" s="145"/>
      <c r="J128" s="154">
        <f>BK128</f>
        <v>0</v>
      </c>
      <c r="L128" s="142"/>
      <c r="M128" s="147"/>
      <c r="N128" s="148"/>
      <c r="O128" s="148"/>
      <c r="P128" s="149">
        <f>SUM(P129:P172)</f>
        <v>0</v>
      </c>
      <c r="Q128" s="148"/>
      <c r="R128" s="149">
        <f>SUM(R129:R172)</f>
        <v>0</v>
      </c>
      <c r="S128" s="148"/>
      <c r="T128" s="150">
        <f>SUM(T129:T172)</f>
        <v>0</v>
      </c>
      <c r="AR128" s="143" t="s">
        <v>83</v>
      </c>
      <c r="AT128" s="151" t="s">
        <v>76</v>
      </c>
      <c r="AU128" s="151" t="s">
        <v>83</v>
      </c>
      <c r="AY128" s="143" t="s">
        <v>207</v>
      </c>
      <c r="BK128" s="152">
        <f>SUM(BK129:BK172)</f>
        <v>0</v>
      </c>
    </row>
    <row r="129" spans="2:65" s="1" customFormat="1" ht="16.5" customHeight="1">
      <c r="B129" s="155"/>
      <c r="C129" s="156" t="s">
        <v>83</v>
      </c>
      <c r="D129" s="156" t="s">
        <v>209</v>
      </c>
      <c r="E129" s="157" t="s">
        <v>3807</v>
      </c>
      <c r="F129" s="158" t="s">
        <v>3808</v>
      </c>
      <c r="G129" s="159" t="s">
        <v>212</v>
      </c>
      <c r="H129" s="160">
        <v>11.25</v>
      </c>
      <c r="I129" s="161"/>
      <c r="J129" s="162">
        <f>ROUND(I129*H129,2)</f>
        <v>0</v>
      </c>
      <c r="K129" s="158" t="s">
        <v>3809</v>
      </c>
      <c r="L129" s="32"/>
      <c r="M129" s="163" t="s">
        <v>1</v>
      </c>
      <c r="N129" s="164" t="s">
        <v>42</v>
      </c>
      <c r="O129" s="55"/>
      <c r="P129" s="165">
        <f>O129*H129</f>
        <v>0</v>
      </c>
      <c r="Q129" s="165">
        <v>0</v>
      </c>
      <c r="R129" s="165">
        <f>Q129*H129</f>
        <v>0</v>
      </c>
      <c r="S129" s="165">
        <v>0</v>
      </c>
      <c r="T129" s="166">
        <f>S129*H129</f>
        <v>0</v>
      </c>
      <c r="AR129" s="167" t="s">
        <v>133</v>
      </c>
      <c r="AT129" s="167" t="s">
        <v>209</v>
      </c>
      <c r="AU129" s="167" t="s">
        <v>85</v>
      </c>
      <c r="AY129" s="17" t="s">
        <v>207</v>
      </c>
      <c r="BE129" s="168">
        <f>IF(N129="základní",J129,0)</f>
        <v>0</v>
      </c>
      <c r="BF129" s="168">
        <f>IF(N129="snížená",J129,0)</f>
        <v>0</v>
      </c>
      <c r="BG129" s="168">
        <f>IF(N129="zákl. přenesená",J129,0)</f>
        <v>0</v>
      </c>
      <c r="BH129" s="168">
        <f>IF(N129="sníž. přenesená",J129,0)</f>
        <v>0</v>
      </c>
      <c r="BI129" s="168">
        <f>IF(N129="nulová",J129,0)</f>
        <v>0</v>
      </c>
      <c r="BJ129" s="17" t="s">
        <v>83</v>
      </c>
      <c r="BK129" s="168">
        <f>ROUND(I129*H129,2)</f>
        <v>0</v>
      </c>
      <c r="BL129" s="17" t="s">
        <v>133</v>
      </c>
      <c r="BM129" s="167" t="s">
        <v>4007</v>
      </c>
    </row>
    <row r="130" spans="2:65" s="12" customFormat="1">
      <c r="B130" s="169"/>
      <c r="D130" s="170" t="s">
        <v>215</v>
      </c>
      <c r="E130" s="171" t="s">
        <v>1</v>
      </c>
      <c r="F130" s="172" t="s">
        <v>3811</v>
      </c>
      <c r="H130" s="173">
        <v>2.25</v>
      </c>
      <c r="I130" s="174"/>
      <c r="L130" s="169"/>
      <c r="M130" s="175"/>
      <c r="N130" s="176"/>
      <c r="O130" s="176"/>
      <c r="P130" s="176"/>
      <c r="Q130" s="176"/>
      <c r="R130" s="176"/>
      <c r="S130" s="176"/>
      <c r="T130" s="177"/>
      <c r="AT130" s="171" t="s">
        <v>215</v>
      </c>
      <c r="AU130" s="171" t="s">
        <v>85</v>
      </c>
      <c r="AV130" s="12" t="s">
        <v>85</v>
      </c>
      <c r="AW130" s="12" t="s">
        <v>34</v>
      </c>
      <c r="AX130" s="12" t="s">
        <v>77</v>
      </c>
      <c r="AY130" s="171" t="s">
        <v>207</v>
      </c>
    </row>
    <row r="131" spans="2:65" s="12" customFormat="1">
      <c r="B131" s="169"/>
      <c r="D131" s="170" t="s">
        <v>215</v>
      </c>
      <c r="E131" s="171" t="s">
        <v>1</v>
      </c>
      <c r="F131" s="172" t="s">
        <v>4008</v>
      </c>
      <c r="H131" s="173">
        <v>9</v>
      </c>
      <c r="I131" s="174"/>
      <c r="L131" s="169"/>
      <c r="M131" s="175"/>
      <c r="N131" s="176"/>
      <c r="O131" s="176"/>
      <c r="P131" s="176"/>
      <c r="Q131" s="176"/>
      <c r="R131" s="176"/>
      <c r="S131" s="176"/>
      <c r="T131" s="177"/>
      <c r="AT131" s="171" t="s">
        <v>215</v>
      </c>
      <c r="AU131" s="171" t="s">
        <v>85</v>
      </c>
      <c r="AV131" s="12" t="s">
        <v>85</v>
      </c>
      <c r="AW131" s="12" t="s">
        <v>34</v>
      </c>
      <c r="AX131" s="12" t="s">
        <v>77</v>
      </c>
      <c r="AY131" s="171" t="s">
        <v>207</v>
      </c>
    </row>
    <row r="132" spans="2:65" s="15" customFormat="1">
      <c r="B132" s="200"/>
      <c r="D132" s="170" t="s">
        <v>215</v>
      </c>
      <c r="E132" s="201" t="s">
        <v>1</v>
      </c>
      <c r="F132" s="202" t="s">
        <v>372</v>
      </c>
      <c r="H132" s="203">
        <v>11.25</v>
      </c>
      <c r="I132" s="204"/>
      <c r="L132" s="200"/>
      <c r="M132" s="205"/>
      <c r="N132" s="206"/>
      <c r="O132" s="206"/>
      <c r="P132" s="206"/>
      <c r="Q132" s="206"/>
      <c r="R132" s="206"/>
      <c r="S132" s="206"/>
      <c r="T132" s="207"/>
      <c r="AT132" s="201" t="s">
        <v>215</v>
      </c>
      <c r="AU132" s="201" t="s">
        <v>85</v>
      </c>
      <c r="AV132" s="15" t="s">
        <v>133</v>
      </c>
      <c r="AW132" s="15" t="s">
        <v>34</v>
      </c>
      <c r="AX132" s="15" t="s">
        <v>83</v>
      </c>
      <c r="AY132" s="201" t="s">
        <v>207</v>
      </c>
    </row>
    <row r="133" spans="2:65" s="1" customFormat="1" ht="16.5" customHeight="1">
      <c r="B133" s="155"/>
      <c r="C133" s="156" t="s">
        <v>85</v>
      </c>
      <c r="D133" s="156" t="s">
        <v>209</v>
      </c>
      <c r="E133" s="157" t="s">
        <v>3813</v>
      </c>
      <c r="F133" s="158" t="s">
        <v>3814</v>
      </c>
      <c r="G133" s="159" t="s">
        <v>212</v>
      </c>
      <c r="H133" s="160">
        <v>11.25</v>
      </c>
      <c r="I133" s="161"/>
      <c r="J133" s="162">
        <f>ROUND(I133*H133,2)</f>
        <v>0</v>
      </c>
      <c r="K133" s="158" t="s">
        <v>3809</v>
      </c>
      <c r="L133" s="32"/>
      <c r="M133" s="163" t="s">
        <v>1</v>
      </c>
      <c r="N133" s="164" t="s">
        <v>42</v>
      </c>
      <c r="O133" s="55"/>
      <c r="P133" s="165">
        <f>O133*H133</f>
        <v>0</v>
      </c>
      <c r="Q133" s="165">
        <v>0</v>
      </c>
      <c r="R133" s="165">
        <f>Q133*H133</f>
        <v>0</v>
      </c>
      <c r="S133" s="165">
        <v>0</v>
      </c>
      <c r="T133" s="166">
        <f>S133*H133</f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>IF(N133="základní",J133,0)</f>
        <v>0</v>
      </c>
      <c r="BF133" s="168">
        <f>IF(N133="snížená",J133,0)</f>
        <v>0</v>
      </c>
      <c r="BG133" s="168">
        <f>IF(N133="zákl. přenesená",J133,0)</f>
        <v>0</v>
      </c>
      <c r="BH133" s="168">
        <f>IF(N133="sníž. přenesená",J133,0)</f>
        <v>0</v>
      </c>
      <c r="BI133" s="168">
        <f>IF(N133="nulová",J133,0)</f>
        <v>0</v>
      </c>
      <c r="BJ133" s="17" t="s">
        <v>83</v>
      </c>
      <c r="BK133" s="168">
        <f>ROUND(I133*H133,2)</f>
        <v>0</v>
      </c>
      <c r="BL133" s="17" t="s">
        <v>133</v>
      </c>
      <c r="BM133" s="167" t="s">
        <v>4009</v>
      </c>
    </row>
    <row r="134" spans="2:65" s="1" customFormat="1" ht="16.5" customHeight="1">
      <c r="B134" s="155"/>
      <c r="C134" s="156" t="s">
        <v>108</v>
      </c>
      <c r="D134" s="156" t="s">
        <v>209</v>
      </c>
      <c r="E134" s="157" t="s">
        <v>3816</v>
      </c>
      <c r="F134" s="158" t="s">
        <v>3817</v>
      </c>
      <c r="G134" s="159" t="s">
        <v>352</v>
      </c>
      <c r="H134" s="160">
        <v>3.9380000000000002</v>
      </c>
      <c r="I134" s="161"/>
      <c r="J134" s="162">
        <f>ROUND(I134*H134,2)</f>
        <v>0</v>
      </c>
      <c r="K134" s="158" t="s">
        <v>3809</v>
      </c>
      <c r="L134" s="32"/>
      <c r="M134" s="163" t="s">
        <v>1</v>
      </c>
      <c r="N134" s="164" t="s">
        <v>42</v>
      </c>
      <c r="O134" s="55"/>
      <c r="P134" s="165">
        <f>O134*H134</f>
        <v>0</v>
      </c>
      <c r="Q134" s="165">
        <v>0</v>
      </c>
      <c r="R134" s="165">
        <f>Q134*H134</f>
        <v>0</v>
      </c>
      <c r="S134" s="165">
        <v>0</v>
      </c>
      <c r="T134" s="166">
        <f>S134*H134</f>
        <v>0</v>
      </c>
      <c r="AR134" s="167" t="s">
        <v>133</v>
      </c>
      <c r="AT134" s="167" t="s">
        <v>209</v>
      </c>
      <c r="AU134" s="167" t="s">
        <v>85</v>
      </c>
      <c r="AY134" s="17" t="s">
        <v>207</v>
      </c>
      <c r="BE134" s="168">
        <f>IF(N134="základní",J134,0)</f>
        <v>0</v>
      </c>
      <c r="BF134" s="168">
        <f>IF(N134="snížená",J134,0)</f>
        <v>0</v>
      </c>
      <c r="BG134" s="168">
        <f>IF(N134="zákl. přenesená",J134,0)</f>
        <v>0</v>
      </c>
      <c r="BH134" s="168">
        <f>IF(N134="sníž. přenesená",J134,0)</f>
        <v>0</v>
      </c>
      <c r="BI134" s="168">
        <f>IF(N134="nulová",J134,0)</f>
        <v>0</v>
      </c>
      <c r="BJ134" s="17" t="s">
        <v>83</v>
      </c>
      <c r="BK134" s="168">
        <f>ROUND(I134*H134,2)</f>
        <v>0</v>
      </c>
      <c r="BL134" s="17" t="s">
        <v>133</v>
      </c>
      <c r="BM134" s="167" t="s">
        <v>4010</v>
      </c>
    </row>
    <row r="135" spans="2:65" s="12" customFormat="1">
      <c r="B135" s="169"/>
      <c r="D135" s="170" t="s">
        <v>215</v>
      </c>
      <c r="E135" s="171" t="s">
        <v>1</v>
      </c>
      <c r="F135" s="172" t="s">
        <v>4011</v>
      </c>
      <c r="H135" s="173">
        <v>3.9380000000000002</v>
      </c>
      <c r="I135" s="174"/>
      <c r="L135" s="169"/>
      <c r="M135" s="175"/>
      <c r="N135" s="176"/>
      <c r="O135" s="176"/>
      <c r="P135" s="176"/>
      <c r="Q135" s="176"/>
      <c r="R135" s="176"/>
      <c r="S135" s="176"/>
      <c r="T135" s="177"/>
      <c r="AT135" s="171" t="s">
        <v>215</v>
      </c>
      <c r="AU135" s="171" t="s">
        <v>85</v>
      </c>
      <c r="AV135" s="12" t="s">
        <v>85</v>
      </c>
      <c r="AW135" s="12" t="s">
        <v>34</v>
      </c>
      <c r="AX135" s="12" t="s">
        <v>77</v>
      </c>
      <c r="AY135" s="171" t="s">
        <v>207</v>
      </c>
    </row>
    <row r="136" spans="2:65" s="15" customFormat="1">
      <c r="B136" s="200"/>
      <c r="D136" s="170" t="s">
        <v>215</v>
      </c>
      <c r="E136" s="201" t="s">
        <v>1</v>
      </c>
      <c r="F136" s="202" t="s">
        <v>372</v>
      </c>
      <c r="H136" s="203">
        <v>3.9380000000000002</v>
      </c>
      <c r="I136" s="204"/>
      <c r="L136" s="200"/>
      <c r="M136" s="205"/>
      <c r="N136" s="206"/>
      <c r="O136" s="206"/>
      <c r="P136" s="206"/>
      <c r="Q136" s="206"/>
      <c r="R136" s="206"/>
      <c r="S136" s="206"/>
      <c r="T136" s="207"/>
      <c r="AT136" s="201" t="s">
        <v>215</v>
      </c>
      <c r="AU136" s="201" t="s">
        <v>85</v>
      </c>
      <c r="AV136" s="15" t="s">
        <v>133</v>
      </c>
      <c r="AW136" s="15" t="s">
        <v>34</v>
      </c>
      <c r="AX136" s="15" t="s">
        <v>83</v>
      </c>
      <c r="AY136" s="201" t="s">
        <v>207</v>
      </c>
    </row>
    <row r="137" spans="2:65" s="1" customFormat="1" ht="16.5" customHeight="1">
      <c r="B137" s="155"/>
      <c r="C137" s="156" t="s">
        <v>133</v>
      </c>
      <c r="D137" s="156" t="s">
        <v>209</v>
      </c>
      <c r="E137" s="157" t="s">
        <v>3827</v>
      </c>
      <c r="F137" s="158" t="s">
        <v>3828</v>
      </c>
      <c r="G137" s="159" t="s">
        <v>352</v>
      </c>
      <c r="H137" s="160">
        <v>173.66399999999999</v>
      </c>
      <c r="I137" s="161"/>
      <c r="J137" s="162">
        <f>ROUND(I137*H137,2)</f>
        <v>0</v>
      </c>
      <c r="K137" s="158" t="s">
        <v>3809</v>
      </c>
      <c r="L137" s="32"/>
      <c r="M137" s="163" t="s">
        <v>1</v>
      </c>
      <c r="N137" s="164" t="s">
        <v>42</v>
      </c>
      <c r="O137" s="55"/>
      <c r="P137" s="165">
        <f>O137*H137</f>
        <v>0</v>
      </c>
      <c r="Q137" s="165">
        <v>0</v>
      </c>
      <c r="R137" s="165">
        <f>Q137*H137</f>
        <v>0</v>
      </c>
      <c r="S137" s="165">
        <v>0</v>
      </c>
      <c r="T137" s="166">
        <f>S137*H137</f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>IF(N137="základní",J137,0)</f>
        <v>0</v>
      </c>
      <c r="BF137" s="168">
        <f>IF(N137="snížená",J137,0)</f>
        <v>0</v>
      </c>
      <c r="BG137" s="168">
        <f>IF(N137="zákl. přenesená",J137,0)</f>
        <v>0</v>
      </c>
      <c r="BH137" s="168">
        <f>IF(N137="sníž. přenesená",J137,0)</f>
        <v>0</v>
      </c>
      <c r="BI137" s="168">
        <f>IF(N137="nulová",J137,0)</f>
        <v>0</v>
      </c>
      <c r="BJ137" s="17" t="s">
        <v>83</v>
      </c>
      <c r="BK137" s="168">
        <f>ROUND(I137*H137,2)</f>
        <v>0</v>
      </c>
      <c r="BL137" s="17" t="s">
        <v>133</v>
      </c>
      <c r="BM137" s="167" t="s">
        <v>4012</v>
      </c>
    </row>
    <row r="138" spans="2:65" s="13" customFormat="1">
      <c r="B138" s="185"/>
      <c r="D138" s="170" t="s">
        <v>215</v>
      </c>
      <c r="E138" s="186" t="s">
        <v>1</v>
      </c>
      <c r="F138" s="187" t="s">
        <v>4013</v>
      </c>
      <c r="H138" s="186" t="s">
        <v>1</v>
      </c>
      <c r="I138" s="188"/>
      <c r="L138" s="185"/>
      <c r="M138" s="189"/>
      <c r="N138" s="190"/>
      <c r="O138" s="190"/>
      <c r="P138" s="190"/>
      <c r="Q138" s="190"/>
      <c r="R138" s="190"/>
      <c r="S138" s="190"/>
      <c r="T138" s="191"/>
      <c r="AT138" s="186" t="s">
        <v>215</v>
      </c>
      <c r="AU138" s="186" t="s">
        <v>85</v>
      </c>
      <c r="AV138" s="13" t="s">
        <v>83</v>
      </c>
      <c r="AW138" s="13" t="s">
        <v>34</v>
      </c>
      <c r="AX138" s="13" t="s">
        <v>77</v>
      </c>
      <c r="AY138" s="186" t="s">
        <v>207</v>
      </c>
    </row>
    <row r="139" spans="2:65" s="12" customFormat="1">
      <c r="B139" s="169"/>
      <c r="D139" s="170" t="s">
        <v>215</v>
      </c>
      <c r="E139" s="171" t="s">
        <v>1</v>
      </c>
      <c r="F139" s="172" t="s">
        <v>4014</v>
      </c>
      <c r="H139" s="173">
        <v>3.915</v>
      </c>
      <c r="I139" s="174"/>
      <c r="L139" s="169"/>
      <c r="M139" s="175"/>
      <c r="N139" s="176"/>
      <c r="O139" s="176"/>
      <c r="P139" s="176"/>
      <c r="Q139" s="176"/>
      <c r="R139" s="176"/>
      <c r="S139" s="176"/>
      <c r="T139" s="177"/>
      <c r="AT139" s="171" t="s">
        <v>215</v>
      </c>
      <c r="AU139" s="171" t="s">
        <v>85</v>
      </c>
      <c r="AV139" s="12" t="s">
        <v>85</v>
      </c>
      <c r="AW139" s="12" t="s">
        <v>34</v>
      </c>
      <c r="AX139" s="12" t="s">
        <v>77</v>
      </c>
      <c r="AY139" s="171" t="s">
        <v>207</v>
      </c>
    </row>
    <row r="140" spans="2:65" s="12" customFormat="1">
      <c r="B140" s="169"/>
      <c r="D140" s="170" t="s">
        <v>215</v>
      </c>
      <c r="E140" s="171" t="s">
        <v>1</v>
      </c>
      <c r="F140" s="172" t="s">
        <v>4015</v>
      </c>
      <c r="H140" s="173">
        <v>14.093999999999999</v>
      </c>
      <c r="I140" s="174"/>
      <c r="L140" s="169"/>
      <c r="M140" s="175"/>
      <c r="N140" s="176"/>
      <c r="O140" s="176"/>
      <c r="P140" s="176"/>
      <c r="Q140" s="176"/>
      <c r="R140" s="176"/>
      <c r="S140" s="176"/>
      <c r="T140" s="177"/>
      <c r="AT140" s="171" t="s">
        <v>215</v>
      </c>
      <c r="AU140" s="171" t="s">
        <v>85</v>
      </c>
      <c r="AV140" s="12" t="s">
        <v>85</v>
      </c>
      <c r="AW140" s="12" t="s">
        <v>34</v>
      </c>
      <c r="AX140" s="12" t="s">
        <v>77</v>
      </c>
      <c r="AY140" s="171" t="s">
        <v>207</v>
      </c>
    </row>
    <row r="141" spans="2:65" s="13" customFormat="1">
      <c r="B141" s="185"/>
      <c r="D141" s="170" t="s">
        <v>215</v>
      </c>
      <c r="E141" s="186" t="s">
        <v>1</v>
      </c>
      <c r="F141" s="187" t="s">
        <v>3832</v>
      </c>
      <c r="H141" s="186" t="s">
        <v>1</v>
      </c>
      <c r="I141" s="188"/>
      <c r="L141" s="185"/>
      <c r="M141" s="189"/>
      <c r="N141" s="190"/>
      <c r="O141" s="190"/>
      <c r="P141" s="190"/>
      <c r="Q141" s="190"/>
      <c r="R141" s="190"/>
      <c r="S141" s="190"/>
      <c r="T141" s="191"/>
      <c r="AT141" s="186" t="s">
        <v>215</v>
      </c>
      <c r="AU141" s="186" t="s">
        <v>85</v>
      </c>
      <c r="AV141" s="13" t="s">
        <v>83</v>
      </c>
      <c r="AW141" s="13" t="s">
        <v>34</v>
      </c>
      <c r="AX141" s="13" t="s">
        <v>77</v>
      </c>
      <c r="AY141" s="186" t="s">
        <v>207</v>
      </c>
    </row>
    <row r="142" spans="2:65" s="12" customFormat="1">
      <c r="B142" s="169"/>
      <c r="D142" s="170" t="s">
        <v>215</v>
      </c>
      <c r="E142" s="171" t="s">
        <v>1</v>
      </c>
      <c r="F142" s="172" t="s">
        <v>4016</v>
      </c>
      <c r="H142" s="173">
        <v>65.564999999999998</v>
      </c>
      <c r="I142" s="174"/>
      <c r="L142" s="169"/>
      <c r="M142" s="175"/>
      <c r="N142" s="176"/>
      <c r="O142" s="176"/>
      <c r="P142" s="176"/>
      <c r="Q142" s="176"/>
      <c r="R142" s="176"/>
      <c r="S142" s="176"/>
      <c r="T142" s="177"/>
      <c r="AT142" s="171" t="s">
        <v>215</v>
      </c>
      <c r="AU142" s="171" t="s">
        <v>85</v>
      </c>
      <c r="AV142" s="12" t="s">
        <v>85</v>
      </c>
      <c r="AW142" s="12" t="s">
        <v>34</v>
      </c>
      <c r="AX142" s="12" t="s">
        <v>77</v>
      </c>
      <c r="AY142" s="171" t="s">
        <v>207</v>
      </c>
    </row>
    <row r="143" spans="2:65" s="12" customFormat="1">
      <c r="B143" s="169"/>
      <c r="D143" s="170" t="s">
        <v>215</v>
      </c>
      <c r="E143" s="171" t="s">
        <v>1</v>
      </c>
      <c r="F143" s="172" t="s">
        <v>4017</v>
      </c>
      <c r="H143" s="173">
        <v>90.09</v>
      </c>
      <c r="I143" s="174"/>
      <c r="L143" s="169"/>
      <c r="M143" s="175"/>
      <c r="N143" s="176"/>
      <c r="O143" s="176"/>
      <c r="P143" s="176"/>
      <c r="Q143" s="176"/>
      <c r="R143" s="176"/>
      <c r="S143" s="176"/>
      <c r="T143" s="177"/>
      <c r="AT143" s="171" t="s">
        <v>215</v>
      </c>
      <c r="AU143" s="171" t="s">
        <v>85</v>
      </c>
      <c r="AV143" s="12" t="s">
        <v>85</v>
      </c>
      <c r="AW143" s="12" t="s">
        <v>34</v>
      </c>
      <c r="AX143" s="12" t="s">
        <v>77</v>
      </c>
      <c r="AY143" s="171" t="s">
        <v>207</v>
      </c>
    </row>
    <row r="144" spans="2:65" s="15" customFormat="1">
      <c r="B144" s="200"/>
      <c r="D144" s="170" t="s">
        <v>215</v>
      </c>
      <c r="E144" s="201" t="s">
        <v>1</v>
      </c>
      <c r="F144" s="202" t="s">
        <v>372</v>
      </c>
      <c r="H144" s="203">
        <v>173.66399999999999</v>
      </c>
      <c r="I144" s="204"/>
      <c r="L144" s="200"/>
      <c r="M144" s="205"/>
      <c r="N144" s="206"/>
      <c r="O144" s="206"/>
      <c r="P144" s="206"/>
      <c r="Q144" s="206"/>
      <c r="R144" s="206"/>
      <c r="S144" s="206"/>
      <c r="T144" s="207"/>
      <c r="AT144" s="201" t="s">
        <v>215</v>
      </c>
      <c r="AU144" s="201" t="s">
        <v>85</v>
      </c>
      <c r="AV144" s="15" t="s">
        <v>133</v>
      </c>
      <c r="AW144" s="15" t="s">
        <v>34</v>
      </c>
      <c r="AX144" s="15" t="s">
        <v>83</v>
      </c>
      <c r="AY144" s="201" t="s">
        <v>207</v>
      </c>
    </row>
    <row r="145" spans="2:65" s="1" customFormat="1" ht="16.5" customHeight="1">
      <c r="B145" s="155"/>
      <c r="C145" s="156" t="s">
        <v>140</v>
      </c>
      <c r="D145" s="156" t="s">
        <v>209</v>
      </c>
      <c r="E145" s="157" t="s">
        <v>3834</v>
      </c>
      <c r="F145" s="158" t="s">
        <v>3835</v>
      </c>
      <c r="G145" s="159" t="s">
        <v>352</v>
      </c>
      <c r="H145" s="160">
        <v>173.67</v>
      </c>
      <c r="I145" s="161"/>
      <c r="J145" s="162">
        <f>ROUND(I145*H145,2)</f>
        <v>0</v>
      </c>
      <c r="K145" s="158" t="s">
        <v>3809</v>
      </c>
      <c r="L145" s="32"/>
      <c r="M145" s="163" t="s">
        <v>1</v>
      </c>
      <c r="N145" s="164" t="s">
        <v>42</v>
      </c>
      <c r="O145" s="55"/>
      <c r="P145" s="165">
        <f>O145*H145</f>
        <v>0</v>
      </c>
      <c r="Q145" s="165">
        <v>0</v>
      </c>
      <c r="R145" s="165">
        <f>Q145*H145</f>
        <v>0</v>
      </c>
      <c r="S145" s="165">
        <v>0</v>
      </c>
      <c r="T145" s="166">
        <f>S145*H145</f>
        <v>0</v>
      </c>
      <c r="AR145" s="167" t="s">
        <v>133</v>
      </c>
      <c r="AT145" s="167" t="s">
        <v>209</v>
      </c>
      <c r="AU145" s="167" t="s">
        <v>85</v>
      </c>
      <c r="AY145" s="17" t="s">
        <v>207</v>
      </c>
      <c r="BE145" s="168">
        <f>IF(N145="základní",J145,0)</f>
        <v>0</v>
      </c>
      <c r="BF145" s="168">
        <f>IF(N145="snížená",J145,0)</f>
        <v>0</v>
      </c>
      <c r="BG145" s="168">
        <f>IF(N145="zákl. přenesená",J145,0)</f>
        <v>0</v>
      </c>
      <c r="BH145" s="168">
        <f>IF(N145="sníž. přenesená",J145,0)</f>
        <v>0</v>
      </c>
      <c r="BI145" s="168">
        <f>IF(N145="nulová",J145,0)</f>
        <v>0</v>
      </c>
      <c r="BJ145" s="17" t="s">
        <v>83</v>
      </c>
      <c r="BK145" s="168">
        <f>ROUND(I145*H145,2)</f>
        <v>0</v>
      </c>
      <c r="BL145" s="17" t="s">
        <v>133</v>
      </c>
      <c r="BM145" s="167" t="s">
        <v>4018</v>
      </c>
    </row>
    <row r="146" spans="2:65" s="1" customFormat="1" ht="16.5" customHeight="1">
      <c r="B146" s="155"/>
      <c r="C146" s="156" t="s">
        <v>145</v>
      </c>
      <c r="D146" s="156" t="s">
        <v>209</v>
      </c>
      <c r="E146" s="157" t="s">
        <v>377</v>
      </c>
      <c r="F146" s="158" t="s">
        <v>3837</v>
      </c>
      <c r="G146" s="159" t="s">
        <v>352</v>
      </c>
      <c r="H146" s="160">
        <v>173.67</v>
      </c>
      <c r="I146" s="161"/>
      <c r="J146" s="162">
        <f>ROUND(I146*H146,2)</f>
        <v>0</v>
      </c>
      <c r="K146" s="158" t="s">
        <v>3809</v>
      </c>
      <c r="L146" s="32"/>
      <c r="M146" s="163" t="s">
        <v>1</v>
      </c>
      <c r="N146" s="164" t="s">
        <v>42</v>
      </c>
      <c r="O146" s="55"/>
      <c r="P146" s="165">
        <f>O146*H146</f>
        <v>0</v>
      </c>
      <c r="Q146" s="165">
        <v>0</v>
      </c>
      <c r="R146" s="165">
        <f>Q146*H146</f>
        <v>0</v>
      </c>
      <c r="S146" s="165">
        <v>0</v>
      </c>
      <c r="T146" s="166">
        <f>S146*H146</f>
        <v>0</v>
      </c>
      <c r="AR146" s="167" t="s">
        <v>133</v>
      </c>
      <c r="AT146" s="167" t="s">
        <v>209</v>
      </c>
      <c r="AU146" s="167" t="s">
        <v>85</v>
      </c>
      <c r="AY146" s="17" t="s">
        <v>207</v>
      </c>
      <c r="BE146" s="168">
        <f>IF(N146="základní",J146,0)</f>
        <v>0</v>
      </c>
      <c r="BF146" s="168">
        <f>IF(N146="snížená",J146,0)</f>
        <v>0</v>
      </c>
      <c r="BG146" s="168">
        <f>IF(N146="zákl. přenesená",J146,0)</f>
        <v>0</v>
      </c>
      <c r="BH146" s="168">
        <f>IF(N146="sníž. přenesená",J146,0)</f>
        <v>0</v>
      </c>
      <c r="BI146" s="168">
        <f>IF(N146="nulová",J146,0)</f>
        <v>0</v>
      </c>
      <c r="BJ146" s="17" t="s">
        <v>83</v>
      </c>
      <c r="BK146" s="168">
        <f>ROUND(I146*H146,2)</f>
        <v>0</v>
      </c>
      <c r="BL146" s="17" t="s">
        <v>133</v>
      </c>
      <c r="BM146" s="167" t="s">
        <v>4019</v>
      </c>
    </row>
    <row r="147" spans="2:65" s="1" customFormat="1" ht="16.5" customHeight="1">
      <c r="B147" s="155"/>
      <c r="C147" s="156" t="s">
        <v>150</v>
      </c>
      <c r="D147" s="156" t="s">
        <v>209</v>
      </c>
      <c r="E147" s="157" t="s">
        <v>3839</v>
      </c>
      <c r="F147" s="158" t="s">
        <v>3840</v>
      </c>
      <c r="G147" s="159" t="s">
        <v>352</v>
      </c>
      <c r="H147" s="160">
        <v>88.515000000000001</v>
      </c>
      <c r="I147" s="161"/>
      <c r="J147" s="162">
        <f>ROUND(I147*H147,2)</f>
        <v>0</v>
      </c>
      <c r="K147" s="158" t="s">
        <v>3809</v>
      </c>
      <c r="L147" s="32"/>
      <c r="M147" s="163" t="s">
        <v>1</v>
      </c>
      <c r="N147" s="164" t="s">
        <v>42</v>
      </c>
      <c r="O147" s="55"/>
      <c r="P147" s="165">
        <f>O147*H147</f>
        <v>0</v>
      </c>
      <c r="Q147" s="165">
        <v>0</v>
      </c>
      <c r="R147" s="165">
        <f>Q147*H147</f>
        <v>0</v>
      </c>
      <c r="S147" s="165">
        <v>0</v>
      </c>
      <c r="T147" s="166">
        <f>S147*H147</f>
        <v>0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133</v>
      </c>
      <c r="BM147" s="167" t="s">
        <v>4020</v>
      </c>
    </row>
    <row r="148" spans="2:65" s="12" customFormat="1">
      <c r="B148" s="169"/>
      <c r="D148" s="170" t="s">
        <v>215</v>
      </c>
      <c r="E148" s="171" t="s">
        <v>1</v>
      </c>
      <c r="F148" s="172" t="s">
        <v>4021</v>
      </c>
      <c r="H148" s="173">
        <v>5.67</v>
      </c>
      <c r="I148" s="174"/>
      <c r="L148" s="169"/>
      <c r="M148" s="175"/>
      <c r="N148" s="176"/>
      <c r="O148" s="176"/>
      <c r="P148" s="176"/>
      <c r="Q148" s="176"/>
      <c r="R148" s="176"/>
      <c r="S148" s="176"/>
      <c r="T148" s="177"/>
      <c r="AT148" s="171" t="s">
        <v>215</v>
      </c>
      <c r="AU148" s="171" t="s">
        <v>85</v>
      </c>
      <c r="AV148" s="12" t="s">
        <v>85</v>
      </c>
      <c r="AW148" s="12" t="s">
        <v>34</v>
      </c>
      <c r="AX148" s="12" t="s">
        <v>77</v>
      </c>
      <c r="AY148" s="171" t="s">
        <v>207</v>
      </c>
    </row>
    <row r="149" spans="2:65" s="12" customFormat="1">
      <c r="B149" s="169"/>
      <c r="D149" s="170" t="s">
        <v>215</v>
      </c>
      <c r="E149" s="171" t="s">
        <v>1</v>
      </c>
      <c r="F149" s="172" t="s">
        <v>4022</v>
      </c>
      <c r="H149" s="173">
        <v>29.61</v>
      </c>
      <c r="I149" s="174"/>
      <c r="L149" s="169"/>
      <c r="M149" s="175"/>
      <c r="N149" s="176"/>
      <c r="O149" s="176"/>
      <c r="P149" s="176"/>
      <c r="Q149" s="176"/>
      <c r="R149" s="176"/>
      <c r="S149" s="176"/>
      <c r="T149" s="177"/>
      <c r="AT149" s="171" t="s">
        <v>215</v>
      </c>
      <c r="AU149" s="171" t="s">
        <v>85</v>
      </c>
      <c r="AV149" s="12" t="s">
        <v>85</v>
      </c>
      <c r="AW149" s="12" t="s">
        <v>34</v>
      </c>
      <c r="AX149" s="12" t="s">
        <v>77</v>
      </c>
      <c r="AY149" s="171" t="s">
        <v>207</v>
      </c>
    </row>
    <row r="150" spans="2:65" s="12" customFormat="1">
      <c r="B150" s="169"/>
      <c r="D150" s="170" t="s">
        <v>215</v>
      </c>
      <c r="E150" s="171" t="s">
        <v>1</v>
      </c>
      <c r="F150" s="172" t="s">
        <v>4023</v>
      </c>
      <c r="H150" s="173">
        <v>53.234999999999999</v>
      </c>
      <c r="I150" s="174"/>
      <c r="L150" s="169"/>
      <c r="M150" s="175"/>
      <c r="N150" s="176"/>
      <c r="O150" s="176"/>
      <c r="P150" s="176"/>
      <c r="Q150" s="176"/>
      <c r="R150" s="176"/>
      <c r="S150" s="176"/>
      <c r="T150" s="177"/>
      <c r="AT150" s="171" t="s">
        <v>215</v>
      </c>
      <c r="AU150" s="171" t="s">
        <v>85</v>
      </c>
      <c r="AV150" s="12" t="s">
        <v>85</v>
      </c>
      <c r="AW150" s="12" t="s">
        <v>34</v>
      </c>
      <c r="AX150" s="12" t="s">
        <v>77</v>
      </c>
      <c r="AY150" s="171" t="s">
        <v>207</v>
      </c>
    </row>
    <row r="151" spans="2:65" s="15" customFormat="1">
      <c r="B151" s="200"/>
      <c r="D151" s="170" t="s">
        <v>215</v>
      </c>
      <c r="E151" s="201" t="s">
        <v>1</v>
      </c>
      <c r="F151" s="202" t="s">
        <v>372</v>
      </c>
      <c r="H151" s="203">
        <v>88.515000000000001</v>
      </c>
      <c r="I151" s="204"/>
      <c r="L151" s="200"/>
      <c r="M151" s="205"/>
      <c r="N151" s="206"/>
      <c r="O151" s="206"/>
      <c r="P151" s="206"/>
      <c r="Q151" s="206"/>
      <c r="R151" s="206"/>
      <c r="S151" s="206"/>
      <c r="T151" s="207"/>
      <c r="AT151" s="201" t="s">
        <v>215</v>
      </c>
      <c r="AU151" s="201" t="s">
        <v>85</v>
      </c>
      <c r="AV151" s="15" t="s">
        <v>133</v>
      </c>
      <c r="AW151" s="15" t="s">
        <v>34</v>
      </c>
      <c r="AX151" s="15" t="s">
        <v>83</v>
      </c>
      <c r="AY151" s="201" t="s">
        <v>207</v>
      </c>
    </row>
    <row r="152" spans="2:65" s="1" customFormat="1" ht="16.5" customHeight="1">
      <c r="B152" s="155"/>
      <c r="C152" s="156" t="s">
        <v>155</v>
      </c>
      <c r="D152" s="156" t="s">
        <v>209</v>
      </c>
      <c r="E152" s="157" t="s">
        <v>3633</v>
      </c>
      <c r="F152" s="158" t="s">
        <v>3845</v>
      </c>
      <c r="G152" s="159" t="s">
        <v>352</v>
      </c>
      <c r="H152" s="160">
        <v>88.52</v>
      </c>
      <c r="I152" s="161"/>
      <c r="J152" s="162">
        <f>ROUND(I152*H152,2)</f>
        <v>0</v>
      </c>
      <c r="K152" s="158" t="s">
        <v>3809</v>
      </c>
      <c r="L152" s="32"/>
      <c r="M152" s="163" t="s">
        <v>1</v>
      </c>
      <c r="N152" s="164" t="s">
        <v>42</v>
      </c>
      <c r="O152" s="55"/>
      <c r="P152" s="165">
        <f>O152*H152</f>
        <v>0</v>
      </c>
      <c r="Q152" s="165">
        <v>0</v>
      </c>
      <c r="R152" s="165">
        <f>Q152*H152</f>
        <v>0</v>
      </c>
      <c r="S152" s="165">
        <v>0</v>
      </c>
      <c r="T152" s="166">
        <f>S152*H152</f>
        <v>0</v>
      </c>
      <c r="AR152" s="167" t="s">
        <v>133</v>
      </c>
      <c r="AT152" s="167" t="s">
        <v>209</v>
      </c>
      <c r="AU152" s="167" t="s">
        <v>85</v>
      </c>
      <c r="AY152" s="17" t="s">
        <v>207</v>
      </c>
      <c r="BE152" s="168">
        <f>IF(N152="základní",J152,0)</f>
        <v>0</v>
      </c>
      <c r="BF152" s="168">
        <f>IF(N152="snížená",J152,0)</f>
        <v>0</v>
      </c>
      <c r="BG152" s="168">
        <f>IF(N152="zákl. přenesená",J152,0)</f>
        <v>0</v>
      </c>
      <c r="BH152" s="168">
        <f>IF(N152="sníž. přenesená",J152,0)</f>
        <v>0</v>
      </c>
      <c r="BI152" s="168">
        <f>IF(N152="nulová",J152,0)</f>
        <v>0</v>
      </c>
      <c r="BJ152" s="17" t="s">
        <v>83</v>
      </c>
      <c r="BK152" s="168">
        <f>ROUND(I152*H152,2)</f>
        <v>0</v>
      </c>
      <c r="BL152" s="17" t="s">
        <v>133</v>
      </c>
      <c r="BM152" s="167" t="s">
        <v>4024</v>
      </c>
    </row>
    <row r="153" spans="2:65" s="1" customFormat="1" ht="16.5" customHeight="1">
      <c r="B153" s="155"/>
      <c r="C153" s="156" t="s">
        <v>162</v>
      </c>
      <c r="D153" s="156" t="s">
        <v>209</v>
      </c>
      <c r="E153" s="157" t="s">
        <v>3847</v>
      </c>
      <c r="F153" s="158" t="s">
        <v>3848</v>
      </c>
      <c r="G153" s="159" t="s">
        <v>352</v>
      </c>
      <c r="H153" s="160">
        <v>885.1</v>
      </c>
      <c r="I153" s="161"/>
      <c r="J153" s="162">
        <f>ROUND(I153*H153,2)</f>
        <v>0</v>
      </c>
      <c r="K153" s="158" t="s">
        <v>3809</v>
      </c>
      <c r="L153" s="32"/>
      <c r="M153" s="163" t="s">
        <v>1</v>
      </c>
      <c r="N153" s="164" t="s">
        <v>42</v>
      </c>
      <c r="O153" s="55"/>
      <c r="P153" s="165">
        <f>O153*H153</f>
        <v>0</v>
      </c>
      <c r="Q153" s="165">
        <v>0</v>
      </c>
      <c r="R153" s="165">
        <f>Q153*H153</f>
        <v>0</v>
      </c>
      <c r="S153" s="165">
        <v>0</v>
      </c>
      <c r="T153" s="166">
        <f>S153*H153</f>
        <v>0</v>
      </c>
      <c r="AR153" s="167" t="s">
        <v>133</v>
      </c>
      <c r="AT153" s="167" t="s">
        <v>209</v>
      </c>
      <c r="AU153" s="167" t="s">
        <v>85</v>
      </c>
      <c r="AY153" s="17" t="s">
        <v>207</v>
      </c>
      <c r="BE153" s="168">
        <f>IF(N153="základní",J153,0)</f>
        <v>0</v>
      </c>
      <c r="BF153" s="168">
        <f>IF(N153="snížená",J153,0)</f>
        <v>0</v>
      </c>
      <c r="BG153" s="168">
        <f>IF(N153="zákl. přenesená",J153,0)</f>
        <v>0</v>
      </c>
      <c r="BH153" s="168">
        <f>IF(N153="sníž. přenesená",J153,0)</f>
        <v>0</v>
      </c>
      <c r="BI153" s="168">
        <f>IF(N153="nulová",J153,0)</f>
        <v>0</v>
      </c>
      <c r="BJ153" s="17" t="s">
        <v>83</v>
      </c>
      <c r="BK153" s="168">
        <f>ROUND(I153*H153,2)</f>
        <v>0</v>
      </c>
      <c r="BL153" s="17" t="s">
        <v>133</v>
      </c>
      <c r="BM153" s="167" t="s">
        <v>4025</v>
      </c>
    </row>
    <row r="154" spans="2:65" s="12" customFormat="1">
      <c r="B154" s="169"/>
      <c r="D154" s="170" t="s">
        <v>215</v>
      </c>
      <c r="E154" s="171" t="s">
        <v>1</v>
      </c>
      <c r="F154" s="172" t="s">
        <v>4026</v>
      </c>
      <c r="H154" s="173">
        <v>885.1</v>
      </c>
      <c r="I154" s="174"/>
      <c r="L154" s="169"/>
      <c r="M154" s="175"/>
      <c r="N154" s="176"/>
      <c r="O154" s="176"/>
      <c r="P154" s="176"/>
      <c r="Q154" s="176"/>
      <c r="R154" s="176"/>
      <c r="S154" s="176"/>
      <c r="T154" s="177"/>
      <c r="AT154" s="171" t="s">
        <v>215</v>
      </c>
      <c r="AU154" s="171" t="s">
        <v>85</v>
      </c>
      <c r="AV154" s="12" t="s">
        <v>85</v>
      </c>
      <c r="AW154" s="12" t="s">
        <v>34</v>
      </c>
      <c r="AX154" s="12" t="s">
        <v>77</v>
      </c>
      <c r="AY154" s="171" t="s">
        <v>207</v>
      </c>
    </row>
    <row r="155" spans="2:65" s="15" customFormat="1">
      <c r="B155" s="200"/>
      <c r="D155" s="170" t="s">
        <v>215</v>
      </c>
      <c r="E155" s="201" t="s">
        <v>1</v>
      </c>
      <c r="F155" s="202" t="s">
        <v>372</v>
      </c>
      <c r="H155" s="203">
        <v>885.1</v>
      </c>
      <c r="I155" s="204"/>
      <c r="L155" s="200"/>
      <c r="M155" s="205"/>
      <c r="N155" s="206"/>
      <c r="O155" s="206"/>
      <c r="P155" s="206"/>
      <c r="Q155" s="206"/>
      <c r="R155" s="206"/>
      <c r="S155" s="206"/>
      <c r="T155" s="207"/>
      <c r="AT155" s="201" t="s">
        <v>215</v>
      </c>
      <c r="AU155" s="201" t="s">
        <v>85</v>
      </c>
      <c r="AV155" s="15" t="s">
        <v>133</v>
      </c>
      <c r="AW155" s="15" t="s">
        <v>34</v>
      </c>
      <c r="AX155" s="15" t="s">
        <v>83</v>
      </c>
      <c r="AY155" s="201" t="s">
        <v>207</v>
      </c>
    </row>
    <row r="156" spans="2:65" s="1" customFormat="1" ht="16.5" customHeight="1">
      <c r="B156" s="155"/>
      <c r="C156" s="156" t="s">
        <v>167</v>
      </c>
      <c r="D156" s="156" t="s">
        <v>209</v>
      </c>
      <c r="E156" s="157" t="s">
        <v>386</v>
      </c>
      <c r="F156" s="158" t="s">
        <v>3851</v>
      </c>
      <c r="G156" s="159" t="s">
        <v>352</v>
      </c>
      <c r="H156" s="160">
        <v>88.52</v>
      </c>
      <c r="I156" s="161"/>
      <c r="J156" s="162">
        <f>ROUND(I156*H156,2)</f>
        <v>0</v>
      </c>
      <c r="K156" s="158" t="s">
        <v>3809</v>
      </c>
      <c r="L156" s="32"/>
      <c r="M156" s="163" t="s">
        <v>1</v>
      </c>
      <c r="N156" s="164" t="s">
        <v>42</v>
      </c>
      <c r="O156" s="55"/>
      <c r="P156" s="165">
        <f>O156*H156</f>
        <v>0</v>
      </c>
      <c r="Q156" s="165">
        <v>0</v>
      </c>
      <c r="R156" s="165">
        <f>Q156*H156</f>
        <v>0</v>
      </c>
      <c r="S156" s="165">
        <v>0</v>
      </c>
      <c r="T156" s="166">
        <f>S156*H156</f>
        <v>0</v>
      </c>
      <c r="AR156" s="167" t="s">
        <v>133</v>
      </c>
      <c r="AT156" s="167" t="s">
        <v>209</v>
      </c>
      <c r="AU156" s="167" t="s">
        <v>85</v>
      </c>
      <c r="AY156" s="17" t="s">
        <v>207</v>
      </c>
      <c r="BE156" s="168">
        <f>IF(N156="základní",J156,0)</f>
        <v>0</v>
      </c>
      <c r="BF156" s="168">
        <f>IF(N156="snížená",J156,0)</f>
        <v>0</v>
      </c>
      <c r="BG156" s="168">
        <f>IF(N156="zákl. přenesená",J156,0)</f>
        <v>0</v>
      </c>
      <c r="BH156" s="168">
        <f>IF(N156="sníž. přenesená",J156,0)</f>
        <v>0</v>
      </c>
      <c r="BI156" s="168">
        <f>IF(N156="nulová",J156,0)</f>
        <v>0</v>
      </c>
      <c r="BJ156" s="17" t="s">
        <v>83</v>
      </c>
      <c r="BK156" s="168">
        <f>ROUND(I156*H156,2)</f>
        <v>0</v>
      </c>
      <c r="BL156" s="17" t="s">
        <v>133</v>
      </c>
      <c r="BM156" s="167" t="s">
        <v>4027</v>
      </c>
    </row>
    <row r="157" spans="2:65" s="1" customFormat="1" ht="16.5" customHeight="1">
      <c r="B157" s="155"/>
      <c r="C157" s="156" t="s">
        <v>174</v>
      </c>
      <c r="D157" s="156" t="s">
        <v>209</v>
      </c>
      <c r="E157" s="157" t="s">
        <v>3853</v>
      </c>
      <c r="F157" s="158" t="s">
        <v>3854</v>
      </c>
      <c r="G157" s="159" t="s">
        <v>352</v>
      </c>
      <c r="H157" s="160">
        <v>88.52</v>
      </c>
      <c r="I157" s="161"/>
      <c r="J157" s="162">
        <f>ROUND(I157*H157,2)</f>
        <v>0</v>
      </c>
      <c r="K157" s="158" t="s">
        <v>3809</v>
      </c>
      <c r="L157" s="32"/>
      <c r="M157" s="163" t="s">
        <v>1</v>
      </c>
      <c r="N157" s="164" t="s">
        <v>42</v>
      </c>
      <c r="O157" s="55"/>
      <c r="P157" s="165">
        <f>O157*H157</f>
        <v>0</v>
      </c>
      <c r="Q157" s="165">
        <v>0</v>
      </c>
      <c r="R157" s="165">
        <f>Q157*H157</f>
        <v>0</v>
      </c>
      <c r="S157" s="165">
        <v>0</v>
      </c>
      <c r="T157" s="166">
        <f>S157*H157</f>
        <v>0</v>
      </c>
      <c r="AR157" s="167" t="s">
        <v>133</v>
      </c>
      <c r="AT157" s="167" t="s">
        <v>209</v>
      </c>
      <c r="AU157" s="167" t="s">
        <v>85</v>
      </c>
      <c r="AY157" s="17" t="s">
        <v>207</v>
      </c>
      <c r="BE157" s="168">
        <f>IF(N157="základní",J157,0)</f>
        <v>0</v>
      </c>
      <c r="BF157" s="168">
        <f>IF(N157="snížená",J157,0)</f>
        <v>0</v>
      </c>
      <c r="BG157" s="168">
        <f>IF(N157="zákl. přenesená",J157,0)</f>
        <v>0</v>
      </c>
      <c r="BH157" s="168">
        <f>IF(N157="sníž. přenesená",J157,0)</f>
        <v>0</v>
      </c>
      <c r="BI157" s="168">
        <f>IF(N157="nulová",J157,0)</f>
        <v>0</v>
      </c>
      <c r="BJ157" s="17" t="s">
        <v>83</v>
      </c>
      <c r="BK157" s="168">
        <f>ROUND(I157*H157,2)</f>
        <v>0</v>
      </c>
      <c r="BL157" s="17" t="s">
        <v>133</v>
      </c>
      <c r="BM157" s="167" t="s">
        <v>4028</v>
      </c>
    </row>
    <row r="158" spans="2:65" s="1" customFormat="1" ht="16.5" customHeight="1">
      <c r="B158" s="155"/>
      <c r="C158" s="156" t="s">
        <v>425</v>
      </c>
      <c r="D158" s="156" t="s">
        <v>209</v>
      </c>
      <c r="E158" s="157" t="s">
        <v>3636</v>
      </c>
      <c r="F158" s="158" t="s">
        <v>3856</v>
      </c>
      <c r="G158" s="159" t="s">
        <v>236</v>
      </c>
      <c r="H158" s="160">
        <v>159.33600000000001</v>
      </c>
      <c r="I158" s="161"/>
      <c r="J158" s="162">
        <f>ROUND(I158*H158,2)</f>
        <v>0</v>
      </c>
      <c r="K158" s="158" t="s">
        <v>3809</v>
      </c>
      <c r="L158" s="32"/>
      <c r="M158" s="163" t="s">
        <v>1</v>
      </c>
      <c r="N158" s="164" t="s">
        <v>42</v>
      </c>
      <c r="O158" s="55"/>
      <c r="P158" s="165">
        <f>O158*H158</f>
        <v>0</v>
      </c>
      <c r="Q158" s="165">
        <v>0</v>
      </c>
      <c r="R158" s="165">
        <f>Q158*H158</f>
        <v>0</v>
      </c>
      <c r="S158" s="165">
        <v>0</v>
      </c>
      <c r="T158" s="166">
        <f>S158*H158</f>
        <v>0</v>
      </c>
      <c r="AR158" s="167" t="s">
        <v>133</v>
      </c>
      <c r="AT158" s="167" t="s">
        <v>209</v>
      </c>
      <c r="AU158" s="167" t="s">
        <v>85</v>
      </c>
      <c r="AY158" s="17" t="s">
        <v>207</v>
      </c>
      <c r="BE158" s="168">
        <f>IF(N158="základní",J158,0)</f>
        <v>0</v>
      </c>
      <c r="BF158" s="168">
        <f>IF(N158="snížená",J158,0)</f>
        <v>0</v>
      </c>
      <c r="BG158" s="168">
        <f>IF(N158="zákl. přenesená",J158,0)</f>
        <v>0</v>
      </c>
      <c r="BH158" s="168">
        <f>IF(N158="sníž. přenesená",J158,0)</f>
        <v>0</v>
      </c>
      <c r="BI158" s="168">
        <f>IF(N158="nulová",J158,0)</f>
        <v>0</v>
      </c>
      <c r="BJ158" s="17" t="s">
        <v>83</v>
      </c>
      <c r="BK158" s="168">
        <f>ROUND(I158*H158,2)</f>
        <v>0</v>
      </c>
      <c r="BL158" s="17" t="s">
        <v>133</v>
      </c>
      <c r="BM158" s="167" t="s">
        <v>4029</v>
      </c>
    </row>
    <row r="159" spans="2:65" s="12" customFormat="1">
      <c r="B159" s="169"/>
      <c r="D159" s="170" t="s">
        <v>215</v>
      </c>
      <c r="E159" s="171" t="s">
        <v>1</v>
      </c>
      <c r="F159" s="172" t="s">
        <v>4030</v>
      </c>
      <c r="H159" s="173">
        <v>88.52</v>
      </c>
      <c r="I159" s="174"/>
      <c r="L159" s="169"/>
      <c r="M159" s="175"/>
      <c r="N159" s="176"/>
      <c r="O159" s="176"/>
      <c r="P159" s="176"/>
      <c r="Q159" s="176"/>
      <c r="R159" s="176"/>
      <c r="S159" s="176"/>
      <c r="T159" s="177"/>
      <c r="AT159" s="171" t="s">
        <v>215</v>
      </c>
      <c r="AU159" s="171" t="s">
        <v>85</v>
      </c>
      <c r="AV159" s="12" t="s">
        <v>85</v>
      </c>
      <c r="AW159" s="12" t="s">
        <v>34</v>
      </c>
      <c r="AX159" s="12" t="s">
        <v>77</v>
      </c>
      <c r="AY159" s="171" t="s">
        <v>207</v>
      </c>
    </row>
    <row r="160" spans="2:65" s="15" customFormat="1">
      <c r="B160" s="200"/>
      <c r="D160" s="170" t="s">
        <v>215</v>
      </c>
      <c r="E160" s="201" t="s">
        <v>1</v>
      </c>
      <c r="F160" s="202" t="s">
        <v>372</v>
      </c>
      <c r="H160" s="203">
        <v>88.52</v>
      </c>
      <c r="I160" s="204"/>
      <c r="L160" s="200"/>
      <c r="M160" s="205"/>
      <c r="N160" s="206"/>
      <c r="O160" s="206"/>
      <c r="P160" s="206"/>
      <c r="Q160" s="206"/>
      <c r="R160" s="206"/>
      <c r="S160" s="206"/>
      <c r="T160" s="207"/>
      <c r="AT160" s="201" t="s">
        <v>215</v>
      </c>
      <c r="AU160" s="201" t="s">
        <v>85</v>
      </c>
      <c r="AV160" s="15" t="s">
        <v>133</v>
      </c>
      <c r="AW160" s="15" t="s">
        <v>34</v>
      </c>
      <c r="AX160" s="15" t="s">
        <v>77</v>
      </c>
      <c r="AY160" s="201" t="s">
        <v>207</v>
      </c>
    </row>
    <row r="161" spans="2:65" s="12" customFormat="1">
      <c r="B161" s="169"/>
      <c r="D161" s="170" t="s">
        <v>215</v>
      </c>
      <c r="E161" s="171" t="s">
        <v>1</v>
      </c>
      <c r="F161" s="172" t="s">
        <v>4031</v>
      </c>
      <c r="H161" s="173">
        <v>159.33600000000001</v>
      </c>
      <c r="I161" s="174"/>
      <c r="L161" s="169"/>
      <c r="M161" s="175"/>
      <c r="N161" s="176"/>
      <c r="O161" s="176"/>
      <c r="P161" s="176"/>
      <c r="Q161" s="176"/>
      <c r="R161" s="176"/>
      <c r="S161" s="176"/>
      <c r="T161" s="177"/>
      <c r="AT161" s="171" t="s">
        <v>215</v>
      </c>
      <c r="AU161" s="171" t="s">
        <v>85</v>
      </c>
      <c r="AV161" s="12" t="s">
        <v>85</v>
      </c>
      <c r="AW161" s="12" t="s">
        <v>34</v>
      </c>
      <c r="AX161" s="12" t="s">
        <v>77</v>
      </c>
      <c r="AY161" s="171" t="s">
        <v>207</v>
      </c>
    </row>
    <row r="162" spans="2:65" s="15" customFormat="1">
      <c r="B162" s="200"/>
      <c r="D162" s="170" t="s">
        <v>215</v>
      </c>
      <c r="E162" s="201" t="s">
        <v>1</v>
      </c>
      <c r="F162" s="202" t="s">
        <v>372</v>
      </c>
      <c r="H162" s="203">
        <v>159.33600000000001</v>
      </c>
      <c r="I162" s="204"/>
      <c r="L162" s="200"/>
      <c r="M162" s="205"/>
      <c r="N162" s="206"/>
      <c r="O162" s="206"/>
      <c r="P162" s="206"/>
      <c r="Q162" s="206"/>
      <c r="R162" s="206"/>
      <c r="S162" s="206"/>
      <c r="T162" s="207"/>
      <c r="AT162" s="201" t="s">
        <v>215</v>
      </c>
      <c r="AU162" s="201" t="s">
        <v>85</v>
      </c>
      <c r="AV162" s="15" t="s">
        <v>133</v>
      </c>
      <c r="AW162" s="15" t="s">
        <v>34</v>
      </c>
      <c r="AX162" s="15" t="s">
        <v>83</v>
      </c>
      <c r="AY162" s="201" t="s">
        <v>207</v>
      </c>
    </row>
    <row r="163" spans="2:65" s="1" customFormat="1" ht="16.5" customHeight="1">
      <c r="B163" s="155"/>
      <c r="C163" s="156" t="s">
        <v>432</v>
      </c>
      <c r="D163" s="156" t="s">
        <v>209</v>
      </c>
      <c r="E163" s="157" t="s">
        <v>394</v>
      </c>
      <c r="F163" s="158" t="s">
        <v>3858</v>
      </c>
      <c r="G163" s="159" t="s">
        <v>352</v>
      </c>
      <c r="H163" s="160">
        <v>85.15</v>
      </c>
      <c r="I163" s="161"/>
      <c r="J163" s="162">
        <f>ROUND(I163*H163,2)</f>
        <v>0</v>
      </c>
      <c r="K163" s="158" t="s">
        <v>3809</v>
      </c>
      <c r="L163" s="32"/>
      <c r="M163" s="163" t="s">
        <v>1</v>
      </c>
      <c r="N163" s="164" t="s">
        <v>42</v>
      </c>
      <c r="O163" s="55"/>
      <c r="P163" s="165">
        <f>O163*H163</f>
        <v>0</v>
      </c>
      <c r="Q163" s="165">
        <v>0</v>
      </c>
      <c r="R163" s="165">
        <f>Q163*H163</f>
        <v>0</v>
      </c>
      <c r="S163" s="165">
        <v>0</v>
      </c>
      <c r="T163" s="166">
        <f>S163*H163</f>
        <v>0</v>
      </c>
      <c r="AR163" s="167" t="s">
        <v>133</v>
      </c>
      <c r="AT163" s="167" t="s">
        <v>209</v>
      </c>
      <c r="AU163" s="167" t="s">
        <v>85</v>
      </c>
      <c r="AY163" s="17" t="s">
        <v>207</v>
      </c>
      <c r="BE163" s="168">
        <f>IF(N163="základní",J163,0)</f>
        <v>0</v>
      </c>
      <c r="BF163" s="168">
        <f>IF(N163="snížená",J163,0)</f>
        <v>0</v>
      </c>
      <c r="BG163" s="168">
        <f>IF(N163="zákl. přenesená",J163,0)</f>
        <v>0</v>
      </c>
      <c r="BH163" s="168">
        <f>IF(N163="sníž. přenesená",J163,0)</f>
        <v>0</v>
      </c>
      <c r="BI163" s="168">
        <f>IF(N163="nulová",J163,0)</f>
        <v>0</v>
      </c>
      <c r="BJ163" s="17" t="s">
        <v>83</v>
      </c>
      <c r="BK163" s="168">
        <f>ROUND(I163*H163,2)</f>
        <v>0</v>
      </c>
      <c r="BL163" s="17" t="s">
        <v>133</v>
      </c>
      <c r="BM163" s="167" t="s">
        <v>4032</v>
      </c>
    </row>
    <row r="164" spans="2:65" s="1" customFormat="1" ht="24" customHeight="1">
      <c r="B164" s="155"/>
      <c r="C164" s="156" t="s">
        <v>436</v>
      </c>
      <c r="D164" s="156" t="s">
        <v>209</v>
      </c>
      <c r="E164" s="157" t="s">
        <v>3860</v>
      </c>
      <c r="F164" s="158" t="s">
        <v>3861</v>
      </c>
      <c r="G164" s="159" t="s">
        <v>352</v>
      </c>
      <c r="H164" s="160">
        <v>68.67</v>
      </c>
      <c r="I164" s="161"/>
      <c r="J164" s="162">
        <f>ROUND(I164*H164,2)</f>
        <v>0</v>
      </c>
      <c r="K164" s="158" t="s">
        <v>3809</v>
      </c>
      <c r="L164" s="32"/>
      <c r="M164" s="163" t="s">
        <v>1</v>
      </c>
      <c r="N164" s="164" t="s">
        <v>42</v>
      </c>
      <c r="O164" s="55"/>
      <c r="P164" s="165">
        <f>O164*H164</f>
        <v>0</v>
      </c>
      <c r="Q164" s="165">
        <v>0</v>
      </c>
      <c r="R164" s="165">
        <f>Q164*H164</f>
        <v>0</v>
      </c>
      <c r="S164" s="165">
        <v>0</v>
      </c>
      <c r="T164" s="166">
        <f>S164*H164</f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>IF(N164="základní",J164,0)</f>
        <v>0</v>
      </c>
      <c r="BF164" s="168">
        <f>IF(N164="snížená",J164,0)</f>
        <v>0</v>
      </c>
      <c r="BG164" s="168">
        <f>IF(N164="zákl. přenesená",J164,0)</f>
        <v>0</v>
      </c>
      <c r="BH164" s="168">
        <f>IF(N164="sníž. přenesená",J164,0)</f>
        <v>0</v>
      </c>
      <c r="BI164" s="168">
        <f>IF(N164="nulová",J164,0)</f>
        <v>0</v>
      </c>
      <c r="BJ164" s="17" t="s">
        <v>83</v>
      </c>
      <c r="BK164" s="168">
        <f>ROUND(I164*H164,2)</f>
        <v>0</v>
      </c>
      <c r="BL164" s="17" t="s">
        <v>133</v>
      </c>
      <c r="BM164" s="167" t="s">
        <v>4033</v>
      </c>
    </row>
    <row r="165" spans="2:65" s="12" customFormat="1">
      <c r="B165" s="169"/>
      <c r="D165" s="170" t="s">
        <v>215</v>
      </c>
      <c r="E165" s="171" t="s">
        <v>1</v>
      </c>
      <c r="F165" s="172" t="s">
        <v>4034</v>
      </c>
      <c r="H165" s="173">
        <v>4.4550000000000001</v>
      </c>
      <c r="I165" s="174"/>
      <c r="L165" s="169"/>
      <c r="M165" s="175"/>
      <c r="N165" s="176"/>
      <c r="O165" s="176"/>
      <c r="P165" s="176"/>
      <c r="Q165" s="176"/>
      <c r="R165" s="176"/>
      <c r="S165" s="176"/>
      <c r="T165" s="177"/>
      <c r="AT165" s="171" t="s">
        <v>215</v>
      </c>
      <c r="AU165" s="171" t="s">
        <v>85</v>
      </c>
      <c r="AV165" s="12" t="s">
        <v>85</v>
      </c>
      <c r="AW165" s="12" t="s">
        <v>34</v>
      </c>
      <c r="AX165" s="12" t="s">
        <v>77</v>
      </c>
      <c r="AY165" s="171" t="s">
        <v>207</v>
      </c>
    </row>
    <row r="166" spans="2:65" s="12" customFormat="1">
      <c r="B166" s="169"/>
      <c r="D166" s="170" t="s">
        <v>215</v>
      </c>
      <c r="E166" s="171" t="s">
        <v>1</v>
      </c>
      <c r="F166" s="172" t="s">
        <v>4035</v>
      </c>
      <c r="H166" s="173">
        <v>23.265000000000001</v>
      </c>
      <c r="I166" s="174"/>
      <c r="L166" s="169"/>
      <c r="M166" s="175"/>
      <c r="N166" s="176"/>
      <c r="O166" s="176"/>
      <c r="P166" s="176"/>
      <c r="Q166" s="176"/>
      <c r="R166" s="176"/>
      <c r="S166" s="176"/>
      <c r="T166" s="177"/>
      <c r="AT166" s="171" t="s">
        <v>215</v>
      </c>
      <c r="AU166" s="171" t="s">
        <v>85</v>
      </c>
      <c r="AV166" s="12" t="s">
        <v>85</v>
      </c>
      <c r="AW166" s="12" t="s">
        <v>34</v>
      </c>
      <c r="AX166" s="12" t="s">
        <v>77</v>
      </c>
      <c r="AY166" s="171" t="s">
        <v>207</v>
      </c>
    </row>
    <row r="167" spans="2:65" s="12" customFormat="1">
      <c r="B167" s="169"/>
      <c r="D167" s="170" t="s">
        <v>215</v>
      </c>
      <c r="E167" s="171" t="s">
        <v>1</v>
      </c>
      <c r="F167" s="172" t="s">
        <v>4036</v>
      </c>
      <c r="H167" s="173">
        <v>40.950000000000003</v>
      </c>
      <c r="I167" s="174"/>
      <c r="L167" s="169"/>
      <c r="M167" s="175"/>
      <c r="N167" s="176"/>
      <c r="O167" s="176"/>
      <c r="P167" s="176"/>
      <c r="Q167" s="176"/>
      <c r="R167" s="176"/>
      <c r="S167" s="176"/>
      <c r="T167" s="177"/>
      <c r="AT167" s="171" t="s">
        <v>215</v>
      </c>
      <c r="AU167" s="171" t="s">
        <v>85</v>
      </c>
      <c r="AV167" s="12" t="s">
        <v>85</v>
      </c>
      <c r="AW167" s="12" t="s">
        <v>34</v>
      </c>
      <c r="AX167" s="12" t="s">
        <v>77</v>
      </c>
      <c r="AY167" s="171" t="s">
        <v>207</v>
      </c>
    </row>
    <row r="168" spans="2:65" s="15" customFormat="1">
      <c r="B168" s="200"/>
      <c r="D168" s="170" t="s">
        <v>215</v>
      </c>
      <c r="E168" s="201" t="s">
        <v>1</v>
      </c>
      <c r="F168" s="202" t="s">
        <v>372</v>
      </c>
      <c r="H168" s="203">
        <v>68.67</v>
      </c>
      <c r="I168" s="204"/>
      <c r="L168" s="200"/>
      <c r="M168" s="205"/>
      <c r="N168" s="206"/>
      <c r="O168" s="206"/>
      <c r="P168" s="206"/>
      <c r="Q168" s="206"/>
      <c r="R168" s="206"/>
      <c r="S168" s="206"/>
      <c r="T168" s="207"/>
      <c r="AT168" s="201" t="s">
        <v>215</v>
      </c>
      <c r="AU168" s="201" t="s">
        <v>85</v>
      </c>
      <c r="AV168" s="15" t="s">
        <v>133</v>
      </c>
      <c r="AW168" s="15" t="s">
        <v>34</v>
      </c>
      <c r="AX168" s="15" t="s">
        <v>83</v>
      </c>
      <c r="AY168" s="201" t="s">
        <v>207</v>
      </c>
    </row>
    <row r="169" spans="2:65" s="1" customFormat="1" ht="16.5" customHeight="1">
      <c r="B169" s="155"/>
      <c r="C169" s="156" t="s">
        <v>8</v>
      </c>
      <c r="D169" s="156" t="s">
        <v>209</v>
      </c>
      <c r="E169" s="157" t="s">
        <v>3865</v>
      </c>
      <c r="F169" s="158" t="s">
        <v>3866</v>
      </c>
      <c r="G169" s="159" t="s">
        <v>352</v>
      </c>
      <c r="H169" s="160">
        <v>68.67</v>
      </c>
      <c r="I169" s="161"/>
      <c r="J169" s="162">
        <f>ROUND(I169*H169,2)</f>
        <v>0</v>
      </c>
      <c r="K169" s="158" t="s">
        <v>3809</v>
      </c>
      <c r="L169" s="32"/>
      <c r="M169" s="163" t="s">
        <v>1</v>
      </c>
      <c r="N169" s="164" t="s">
        <v>42</v>
      </c>
      <c r="O169" s="55"/>
      <c r="P169" s="165">
        <f>O169*H169</f>
        <v>0</v>
      </c>
      <c r="Q169" s="165">
        <v>0</v>
      </c>
      <c r="R169" s="165">
        <f>Q169*H169</f>
        <v>0</v>
      </c>
      <c r="S169" s="165">
        <v>0</v>
      </c>
      <c r="T169" s="166">
        <f>S169*H169</f>
        <v>0</v>
      </c>
      <c r="AR169" s="167" t="s">
        <v>133</v>
      </c>
      <c r="AT169" s="167" t="s">
        <v>209</v>
      </c>
      <c r="AU169" s="167" t="s">
        <v>85</v>
      </c>
      <c r="AY169" s="17" t="s">
        <v>207</v>
      </c>
      <c r="BE169" s="168">
        <f>IF(N169="základní",J169,0)</f>
        <v>0</v>
      </c>
      <c r="BF169" s="168">
        <f>IF(N169="snížená",J169,0)</f>
        <v>0</v>
      </c>
      <c r="BG169" s="168">
        <f>IF(N169="zákl. přenesená",J169,0)</f>
        <v>0</v>
      </c>
      <c r="BH169" s="168">
        <f>IF(N169="sníž. přenesená",J169,0)</f>
        <v>0</v>
      </c>
      <c r="BI169" s="168">
        <f>IF(N169="nulová",J169,0)</f>
        <v>0</v>
      </c>
      <c r="BJ169" s="17" t="s">
        <v>83</v>
      </c>
      <c r="BK169" s="168">
        <f>ROUND(I169*H169,2)</f>
        <v>0</v>
      </c>
      <c r="BL169" s="17" t="s">
        <v>133</v>
      </c>
      <c r="BM169" s="167" t="s">
        <v>4037</v>
      </c>
    </row>
    <row r="170" spans="2:65" s="1" customFormat="1" ht="16.5" customHeight="1">
      <c r="B170" s="155"/>
      <c r="C170" s="208" t="s">
        <v>448</v>
      </c>
      <c r="D170" s="208" t="s">
        <v>680</v>
      </c>
      <c r="E170" s="209" t="s">
        <v>3875</v>
      </c>
      <c r="F170" s="210" t="s">
        <v>3876</v>
      </c>
      <c r="G170" s="211" t="s">
        <v>236</v>
      </c>
      <c r="H170" s="212">
        <v>137.34</v>
      </c>
      <c r="I170" s="213"/>
      <c r="J170" s="214">
        <f>ROUND(I170*H170,2)</f>
        <v>0</v>
      </c>
      <c r="K170" s="210" t="s">
        <v>3809</v>
      </c>
      <c r="L170" s="215"/>
      <c r="M170" s="216" t="s">
        <v>1</v>
      </c>
      <c r="N170" s="217" t="s">
        <v>42</v>
      </c>
      <c r="O170" s="55"/>
      <c r="P170" s="165">
        <f>O170*H170</f>
        <v>0</v>
      </c>
      <c r="Q170" s="165">
        <v>0</v>
      </c>
      <c r="R170" s="165">
        <f>Q170*H170</f>
        <v>0</v>
      </c>
      <c r="S170" s="165">
        <v>0</v>
      </c>
      <c r="T170" s="166">
        <f>S170*H170</f>
        <v>0</v>
      </c>
      <c r="AR170" s="167" t="s">
        <v>155</v>
      </c>
      <c r="AT170" s="167" t="s">
        <v>680</v>
      </c>
      <c r="AU170" s="167" t="s">
        <v>85</v>
      </c>
      <c r="AY170" s="17" t="s">
        <v>207</v>
      </c>
      <c r="BE170" s="168">
        <f>IF(N170="základní",J170,0)</f>
        <v>0</v>
      </c>
      <c r="BF170" s="168">
        <f>IF(N170="snížená",J170,0)</f>
        <v>0</v>
      </c>
      <c r="BG170" s="168">
        <f>IF(N170="zákl. přenesená",J170,0)</f>
        <v>0</v>
      </c>
      <c r="BH170" s="168">
        <f>IF(N170="sníž. přenesená",J170,0)</f>
        <v>0</v>
      </c>
      <c r="BI170" s="168">
        <f>IF(N170="nulová",J170,0)</f>
        <v>0</v>
      </c>
      <c r="BJ170" s="17" t="s">
        <v>83</v>
      </c>
      <c r="BK170" s="168">
        <f>ROUND(I170*H170,2)</f>
        <v>0</v>
      </c>
      <c r="BL170" s="17" t="s">
        <v>133</v>
      </c>
      <c r="BM170" s="167" t="s">
        <v>4038</v>
      </c>
    </row>
    <row r="171" spans="2:65" s="12" customFormat="1">
      <c r="B171" s="169"/>
      <c r="D171" s="170" t="s">
        <v>215</v>
      </c>
      <c r="E171" s="171" t="s">
        <v>1</v>
      </c>
      <c r="F171" s="172" t="s">
        <v>4039</v>
      </c>
      <c r="H171" s="173">
        <v>137.34</v>
      </c>
      <c r="I171" s="174"/>
      <c r="L171" s="169"/>
      <c r="M171" s="175"/>
      <c r="N171" s="176"/>
      <c r="O171" s="176"/>
      <c r="P171" s="176"/>
      <c r="Q171" s="176"/>
      <c r="R171" s="176"/>
      <c r="S171" s="176"/>
      <c r="T171" s="177"/>
      <c r="AT171" s="171" t="s">
        <v>215</v>
      </c>
      <c r="AU171" s="171" t="s">
        <v>85</v>
      </c>
      <c r="AV171" s="12" t="s">
        <v>85</v>
      </c>
      <c r="AW171" s="12" t="s">
        <v>34</v>
      </c>
      <c r="AX171" s="12" t="s">
        <v>77</v>
      </c>
      <c r="AY171" s="171" t="s">
        <v>207</v>
      </c>
    </row>
    <row r="172" spans="2:65" s="15" customFormat="1">
      <c r="B172" s="200"/>
      <c r="D172" s="170" t="s">
        <v>215</v>
      </c>
      <c r="E172" s="201" t="s">
        <v>1</v>
      </c>
      <c r="F172" s="202" t="s">
        <v>372</v>
      </c>
      <c r="H172" s="203">
        <v>137.34</v>
      </c>
      <c r="I172" s="204"/>
      <c r="L172" s="200"/>
      <c r="M172" s="205"/>
      <c r="N172" s="206"/>
      <c r="O172" s="206"/>
      <c r="P172" s="206"/>
      <c r="Q172" s="206"/>
      <c r="R172" s="206"/>
      <c r="S172" s="206"/>
      <c r="T172" s="207"/>
      <c r="AT172" s="201" t="s">
        <v>215</v>
      </c>
      <c r="AU172" s="201" t="s">
        <v>85</v>
      </c>
      <c r="AV172" s="15" t="s">
        <v>133</v>
      </c>
      <c r="AW172" s="15" t="s">
        <v>34</v>
      </c>
      <c r="AX172" s="15" t="s">
        <v>83</v>
      </c>
      <c r="AY172" s="201" t="s">
        <v>207</v>
      </c>
    </row>
    <row r="173" spans="2:65" s="11" customFormat="1" ht="22.9" customHeight="1">
      <c r="B173" s="142"/>
      <c r="D173" s="143" t="s">
        <v>76</v>
      </c>
      <c r="E173" s="153" t="s">
        <v>133</v>
      </c>
      <c r="F173" s="153" t="s">
        <v>665</v>
      </c>
      <c r="I173" s="145"/>
      <c r="J173" s="154">
        <f>BK173</f>
        <v>0</v>
      </c>
      <c r="L173" s="142"/>
      <c r="M173" s="147"/>
      <c r="N173" s="148"/>
      <c r="O173" s="148"/>
      <c r="P173" s="149">
        <f>SUM(P174:P180)</f>
        <v>0</v>
      </c>
      <c r="Q173" s="148"/>
      <c r="R173" s="149">
        <f>SUM(R174:R180)</f>
        <v>0</v>
      </c>
      <c r="S173" s="148"/>
      <c r="T173" s="150">
        <f>SUM(T174:T180)</f>
        <v>0</v>
      </c>
      <c r="AR173" s="143" t="s">
        <v>83</v>
      </c>
      <c r="AT173" s="151" t="s">
        <v>76</v>
      </c>
      <c r="AU173" s="151" t="s">
        <v>83</v>
      </c>
      <c r="AY173" s="143" t="s">
        <v>207</v>
      </c>
      <c r="BK173" s="152">
        <f>SUM(BK174:BK180)</f>
        <v>0</v>
      </c>
    </row>
    <row r="174" spans="2:65" s="1" customFormat="1" ht="16.5" customHeight="1">
      <c r="B174" s="155"/>
      <c r="C174" s="156" t="s">
        <v>454</v>
      </c>
      <c r="D174" s="156" t="s">
        <v>209</v>
      </c>
      <c r="E174" s="157" t="s">
        <v>3879</v>
      </c>
      <c r="F174" s="158" t="s">
        <v>3880</v>
      </c>
      <c r="G174" s="159" t="s">
        <v>352</v>
      </c>
      <c r="H174" s="160">
        <v>19.844999999999999</v>
      </c>
      <c r="I174" s="161"/>
      <c r="J174" s="162">
        <f>ROUND(I174*H174,2)</f>
        <v>0</v>
      </c>
      <c r="K174" s="158" t="s">
        <v>3809</v>
      </c>
      <c r="L174" s="32"/>
      <c r="M174" s="163" t="s">
        <v>1</v>
      </c>
      <c r="N174" s="164" t="s">
        <v>42</v>
      </c>
      <c r="O174" s="55"/>
      <c r="P174" s="165">
        <f>O174*H174</f>
        <v>0</v>
      </c>
      <c r="Q174" s="165">
        <v>0</v>
      </c>
      <c r="R174" s="165">
        <f>Q174*H174</f>
        <v>0</v>
      </c>
      <c r="S174" s="165">
        <v>0</v>
      </c>
      <c r="T174" s="166">
        <f>S174*H174</f>
        <v>0</v>
      </c>
      <c r="AR174" s="167" t="s">
        <v>133</v>
      </c>
      <c r="AT174" s="167" t="s">
        <v>209</v>
      </c>
      <c r="AU174" s="167" t="s">
        <v>85</v>
      </c>
      <c r="AY174" s="17" t="s">
        <v>207</v>
      </c>
      <c r="BE174" s="168">
        <f>IF(N174="základní",J174,0)</f>
        <v>0</v>
      </c>
      <c r="BF174" s="168">
        <f>IF(N174="snížená",J174,0)</f>
        <v>0</v>
      </c>
      <c r="BG174" s="168">
        <f>IF(N174="zákl. přenesená",J174,0)</f>
        <v>0</v>
      </c>
      <c r="BH174" s="168">
        <f>IF(N174="sníž. přenesená",J174,0)</f>
        <v>0</v>
      </c>
      <c r="BI174" s="168">
        <f>IF(N174="nulová",J174,0)</f>
        <v>0</v>
      </c>
      <c r="BJ174" s="17" t="s">
        <v>83</v>
      </c>
      <c r="BK174" s="168">
        <f>ROUND(I174*H174,2)</f>
        <v>0</v>
      </c>
      <c r="BL174" s="17" t="s">
        <v>133</v>
      </c>
      <c r="BM174" s="167" t="s">
        <v>4040</v>
      </c>
    </row>
    <row r="175" spans="2:65" s="12" customFormat="1">
      <c r="B175" s="169"/>
      <c r="D175" s="170" t="s">
        <v>215</v>
      </c>
      <c r="E175" s="171" t="s">
        <v>1</v>
      </c>
      <c r="F175" s="172" t="s">
        <v>4041</v>
      </c>
      <c r="H175" s="173">
        <v>18.63</v>
      </c>
      <c r="I175" s="174"/>
      <c r="L175" s="169"/>
      <c r="M175" s="175"/>
      <c r="N175" s="176"/>
      <c r="O175" s="176"/>
      <c r="P175" s="176"/>
      <c r="Q175" s="176"/>
      <c r="R175" s="176"/>
      <c r="S175" s="176"/>
      <c r="T175" s="177"/>
      <c r="AT175" s="171" t="s">
        <v>215</v>
      </c>
      <c r="AU175" s="171" t="s">
        <v>85</v>
      </c>
      <c r="AV175" s="12" t="s">
        <v>85</v>
      </c>
      <c r="AW175" s="12" t="s">
        <v>34</v>
      </c>
      <c r="AX175" s="12" t="s">
        <v>77</v>
      </c>
      <c r="AY175" s="171" t="s">
        <v>207</v>
      </c>
    </row>
    <row r="176" spans="2:65" s="12" customFormat="1">
      <c r="B176" s="169"/>
      <c r="D176" s="170" t="s">
        <v>215</v>
      </c>
      <c r="E176" s="171" t="s">
        <v>1</v>
      </c>
      <c r="F176" s="172" t="s">
        <v>4042</v>
      </c>
      <c r="H176" s="173">
        <v>1.2150000000000001</v>
      </c>
      <c r="I176" s="174"/>
      <c r="L176" s="169"/>
      <c r="M176" s="175"/>
      <c r="N176" s="176"/>
      <c r="O176" s="176"/>
      <c r="P176" s="176"/>
      <c r="Q176" s="176"/>
      <c r="R176" s="176"/>
      <c r="S176" s="176"/>
      <c r="T176" s="177"/>
      <c r="AT176" s="171" t="s">
        <v>215</v>
      </c>
      <c r="AU176" s="171" t="s">
        <v>85</v>
      </c>
      <c r="AV176" s="12" t="s">
        <v>85</v>
      </c>
      <c r="AW176" s="12" t="s">
        <v>34</v>
      </c>
      <c r="AX176" s="12" t="s">
        <v>77</v>
      </c>
      <c r="AY176" s="171" t="s">
        <v>207</v>
      </c>
    </row>
    <row r="177" spans="2:65" s="15" customFormat="1">
      <c r="B177" s="200"/>
      <c r="D177" s="170" t="s">
        <v>215</v>
      </c>
      <c r="E177" s="201" t="s">
        <v>1</v>
      </c>
      <c r="F177" s="202" t="s">
        <v>372</v>
      </c>
      <c r="H177" s="203">
        <v>19.844999999999999</v>
      </c>
      <c r="I177" s="204"/>
      <c r="L177" s="200"/>
      <c r="M177" s="205"/>
      <c r="N177" s="206"/>
      <c r="O177" s="206"/>
      <c r="P177" s="206"/>
      <c r="Q177" s="206"/>
      <c r="R177" s="206"/>
      <c r="S177" s="206"/>
      <c r="T177" s="207"/>
      <c r="AT177" s="201" t="s">
        <v>215</v>
      </c>
      <c r="AU177" s="201" t="s">
        <v>85</v>
      </c>
      <c r="AV177" s="15" t="s">
        <v>133</v>
      </c>
      <c r="AW177" s="15" t="s">
        <v>34</v>
      </c>
      <c r="AX177" s="15" t="s">
        <v>83</v>
      </c>
      <c r="AY177" s="201" t="s">
        <v>207</v>
      </c>
    </row>
    <row r="178" spans="2:65" s="1" customFormat="1" ht="16.5" customHeight="1">
      <c r="B178" s="155"/>
      <c r="C178" s="156" t="s">
        <v>491</v>
      </c>
      <c r="D178" s="156" t="s">
        <v>209</v>
      </c>
      <c r="E178" s="157" t="s">
        <v>3884</v>
      </c>
      <c r="F178" s="158" t="s">
        <v>3885</v>
      </c>
      <c r="G178" s="159" t="s">
        <v>212</v>
      </c>
      <c r="H178" s="160">
        <v>2.1</v>
      </c>
      <c r="I178" s="161"/>
      <c r="J178" s="162">
        <f>ROUND(I178*H178,2)</f>
        <v>0</v>
      </c>
      <c r="K178" s="158" t="s">
        <v>3809</v>
      </c>
      <c r="L178" s="32"/>
      <c r="M178" s="163" t="s">
        <v>1</v>
      </c>
      <c r="N178" s="164" t="s">
        <v>42</v>
      </c>
      <c r="O178" s="55"/>
      <c r="P178" s="165">
        <f>O178*H178</f>
        <v>0</v>
      </c>
      <c r="Q178" s="165">
        <v>0</v>
      </c>
      <c r="R178" s="165">
        <f>Q178*H178</f>
        <v>0</v>
      </c>
      <c r="S178" s="165">
        <v>0</v>
      </c>
      <c r="T178" s="166">
        <f>S178*H178</f>
        <v>0</v>
      </c>
      <c r="AR178" s="167" t="s">
        <v>133</v>
      </c>
      <c r="AT178" s="167" t="s">
        <v>209</v>
      </c>
      <c r="AU178" s="167" t="s">
        <v>85</v>
      </c>
      <c r="AY178" s="17" t="s">
        <v>207</v>
      </c>
      <c r="BE178" s="168">
        <f>IF(N178="základní",J178,0)</f>
        <v>0</v>
      </c>
      <c r="BF178" s="168">
        <f>IF(N178="snížená",J178,0)</f>
        <v>0</v>
      </c>
      <c r="BG178" s="168">
        <f>IF(N178="zákl. přenesená",J178,0)</f>
        <v>0</v>
      </c>
      <c r="BH178" s="168">
        <f>IF(N178="sníž. přenesená",J178,0)</f>
        <v>0</v>
      </c>
      <c r="BI178" s="168">
        <f>IF(N178="nulová",J178,0)</f>
        <v>0</v>
      </c>
      <c r="BJ178" s="17" t="s">
        <v>83</v>
      </c>
      <c r="BK178" s="168">
        <f>ROUND(I178*H178,2)</f>
        <v>0</v>
      </c>
      <c r="BL178" s="17" t="s">
        <v>133</v>
      </c>
      <c r="BM178" s="167" t="s">
        <v>4043</v>
      </c>
    </row>
    <row r="179" spans="2:65" s="12" customFormat="1">
      <c r="B179" s="169"/>
      <c r="D179" s="170" t="s">
        <v>215</v>
      </c>
      <c r="E179" s="171" t="s">
        <v>1</v>
      </c>
      <c r="F179" s="172" t="s">
        <v>4044</v>
      </c>
      <c r="H179" s="173">
        <v>2.1</v>
      </c>
      <c r="I179" s="174"/>
      <c r="L179" s="169"/>
      <c r="M179" s="175"/>
      <c r="N179" s="176"/>
      <c r="O179" s="176"/>
      <c r="P179" s="176"/>
      <c r="Q179" s="176"/>
      <c r="R179" s="176"/>
      <c r="S179" s="176"/>
      <c r="T179" s="177"/>
      <c r="AT179" s="171" t="s">
        <v>215</v>
      </c>
      <c r="AU179" s="171" t="s">
        <v>85</v>
      </c>
      <c r="AV179" s="12" t="s">
        <v>85</v>
      </c>
      <c r="AW179" s="12" t="s">
        <v>34</v>
      </c>
      <c r="AX179" s="12" t="s">
        <v>77</v>
      </c>
      <c r="AY179" s="171" t="s">
        <v>207</v>
      </c>
    </row>
    <row r="180" spans="2:65" s="15" customFormat="1">
      <c r="B180" s="200"/>
      <c r="D180" s="170" t="s">
        <v>215</v>
      </c>
      <c r="E180" s="201" t="s">
        <v>1</v>
      </c>
      <c r="F180" s="202" t="s">
        <v>372</v>
      </c>
      <c r="H180" s="203">
        <v>2.1</v>
      </c>
      <c r="I180" s="204"/>
      <c r="L180" s="200"/>
      <c r="M180" s="205"/>
      <c r="N180" s="206"/>
      <c r="O180" s="206"/>
      <c r="P180" s="206"/>
      <c r="Q180" s="206"/>
      <c r="R180" s="206"/>
      <c r="S180" s="206"/>
      <c r="T180" s="207"/>
      <c r="AT180" s="201" t="s">
        <v>215</v>
      </c>
      <c r="AU180" s="201" t="s">
        <v>85</v>
      </c>
      <c r="AV180" s="15" t="s">
        <v>133</v>
      </c>
      <c r="AW180" s="15" t="s">
        <v>34</v>
      </c>
      <c r="AX180" s="15" t="s">
        <v>83</v>
      </c>
      <c r="AY180" s="201" t="s">
        <v>207</v>
      </c>
    </row>
    <row r="181" spans="2:65" s="11" customFormat="1" ht="22.9" customHeight="1">
      <c r="B181" s="142"/>
      <c r="D181" s="143" t="s">
        <v>76</v>
      </c>
      <c r="E181" s="153" t="s">
        <v>140</v>
      </c>
      <c r="F181" s="153" t="s">
        <v>3892</v>
      </c>
      <c r="I181" s="145"/>
      <c r="J181" s="154">
        <f>BK181</f>
        <v>0</v>
      </c>
      <c r="L181" s="142"/>
      <c r="M181" s="147"/>
      <c r="N181" s="148"/>
      <c r="O181" s="148"/>
      <c r="P181" s="149">
        <f>SUM(P182:P191)</f>
        <v>0</v>
      </c>
      <c r="Q181" s="148"/>
      <c r="R181" s="149">
        <f>SUM(R182:R191)</f>
        <v>0</v>
      </c>
      <c r="S181" s="148"/>
      <c r="T181" s="150">
        <f>SUM(T182:T191)</f>
        <v>0</v>
      </c>
      <c r="AR181" s="143" t="s">
        <v>83</v>
      </c>
      <c r="AT181" s="151" t="s">
        <v>76</v>
      </c>
      <c r="AU181" s="151" t="s">
        <v>83</v>
      </c>
      <c r="AY181" s="143" t="s">
        <v>207</v>
      </c>
      <c r="BK181" s="152">
        <f>SUM(BK182:BK191)</f>
        <v>0</v>
      </c>
    </row>
    <row r="182" spans="2:65" s="1" customFormat="1" ht="16.5" customHeight="1">
      <c r="B182" s="155"/>
      <c r="C182" s="156" t="s">
        <v>497</v>
      </c>
      <c r="D182" s="156" t="s">
        <v>209</v>
      </c>
      <c r="E182" s="157" t="s">
        <v>3893</v>
      </c>
      <c r="F182" s="158" t="s">
        <v>3894</v>
      </c>
      <c r="G182" s="159" t="s">
        <v>352</v>
      </c>
      <c r="H182" s="160">
        <v>4.59</v>
      </c>
      <c r="I182" s="161"/>
      <c r="J182" s="162">
        <f>ROUND(I182*H182,2)</f>
        <v>0</v>
      </c>
      <c r="K182" s="158" t="s">
        <v>3809</v>
      </c>
      <c r="L182" s="32"/>
      <c r="M182" s="163" t="s">
        <v>1</v>
      </c>
      <c r="N182" s="164" t="s">
        <v>42</v>
      </c>
      <c r="O182" s="55"/>
      <c r="P182" s="165">
        <f>O182*H182</f>
        <v>0</v>
      </c>
      <c r="Q182" s="165">
        <v>0</v>
      </c>
      <c r="R182" s="165">
        <f>Q182*H182</f>
        <v>0</v>
      </c>
      <c r="S182" s="165">
        <v>0</v>
      </c>
      <c r="T182" s="166">
        <f>S182*H182</f>
        <v>0</v>
      </c>
      <c r="AR182" s="167" t="s">
        <v>133</v>
      </c>
      <c r="AT182" s="167" t="s">
        <v>209</v>
      </c>
      <c r="AU182" s="167" t="s">
        <v>85</v>
      </c>
      <c r="AY182" s="17" t="s">
        <v>207</v>
      </c>
      <c r="BE182" s="168">
        <f>IF(N182="základní",J182,0)</f>
        <v>0</v>
      </c>
      <c r="BF182" s="168">
        <f>IF(N182="snížená",J182,0)</f>
        <v>0</v>
      </c>
      <c r="BG182" s="168">
        <f>IF(N182="zákl. přenesená",J182,0)</f>
        <v>0</v>
      </c>
      <c r="BH182" s="168">
        <f>IF(N182="sníž. přenesená",J182,0)</f>
        <v>0</v>
      </c>
      <c r="BI182" s="168">
        <f>IF(N182="nulová",J182,0)</f>
        <v>0</v>
      </c>
      <c r="BJ182" s="17" t="s">
        <v>83</v>
      </c>
      <c r="BK182" s="168">
        <f>ROUND(I182*H182,2)</f>
        <v>0</v>
      </c>
      <c r="BL182" s="17" t="s">
        <v>133</v>
      </c>
      <c r="BM182" s="167" t="s">
        <v>4045</v>
      </c>
    </row>
    <row r="183" spans="2:65" s="12" customFormat="1">
      <c r="B183" s="169"/>
      <c r="D183" s="170" t="s">
        <v>215</v>
      </c>
      <c r="E183" s="171" t="s">
        <v>1</v>
      </c>
      <c r="F183" s="172" t="s">
        <v>4046</v>
      </c>
      <c r="H183" s="173">
        <v>4.59</v>
      </c>
      <c r="I183" s="174"/>
      <c r="L183" s="169"/>
      <c r="M183" s="175"/>
      <c r="N183" s="176"/>
      <c r="O183" s="176"/>
      <c r="P183" s="176"/>
      <c r="Q183" s="176"/>
      <c r="R183" s="176"/>
      <c r="S183" s="176"/>
      <c r="T183" s="177"/>
      <c r="AT183" s="171" t="s">
        <v>215</v>
      </c>
      <c r="AU183" s="171" t="s">
        <v>85</v>
      </c>
      <c r="AV183" s="12" t="s">
        <v>85</v>
      </c>
      <c r="AW183" s="12" t="s">
        <v>34</v>
      </c>
      <c r="AX183" s="12" t="s">
        <v>77</v>
      </c>
      <c r="AY183" s="171" t="s">
        <v>207</v>
      </c>
    </row>
    <row r="184" spans="2:65" s="15" customFormat="1">
      <c r="B184" s="200"/>
      <c r="D184" s="170" t="s">
        <v>215</v>
      </c>
      <c r="E184" s="201" t="s">
        <v>1</v>
      </c>
      <c r="F184" s="202" t="s">
        <v>372</v>
      </c>
      <c r="H184" s="203">
        <v>4.59</v>
      </c>
      <c r="I184" s="204"/>
      <c r="L184" s="200"/>
      <c r="M184" s="205"/>
      <c r="N184" s="206"/>
      <c r="O184" s="206"/>
      <c r="P184" s="206"/>
      <c r="Q184" s="206"/>
      <c r="R184" s="206"/>
      <c r="S184" s="206"/>
      <c r="T184" s="207"/>
      <c r="AT184" s="201" t="s">
        <v>215</v>
      </c>
      <c r="AU184" s="201" t="s">
        <v>85</v>
      </c>
      <c r="AV184" s="15" t="s">
        <v>133</v>
      </c>
      <c r="AW184" s="15" t="s">
        <v>34</v>
      </c>
      <c r="AX184" s="15" t="s">
        <v>83</v>
      </c>
      <c r="AY184" s="201" t="s">
        <v>207</v>
      </c>
    </row>
    <row r="185" spans="2:65" s="1" customFormat="1" ht="16.5" customHeight="1">
      <c r="B185" s="155"/>
      <c r="C185" s="156" t="s">
        <v>503</v>
      </c>
      <c r="D185" s="156" t="s">
        <v>209</v>
      </c>
      <c r="E185" s="157" t="s">
        <v>3897</v>
      </c>
      <c r="F185" s="158" t="s">
        <v>3898</v>
      </c>
      <c r="G185" s="159" t="s">
        <v>212</v>
      </c>
      <c r="H185" s="160">
        <v>11.25</v>
      </c>
      <c r="I185" s="161"/>
      <c r="J185" s="162">
        <f>ROUND(I185*H185,2)</f>
        <v>0</v>
      </c>
      <c r="K185" s="158" t="s">
        <v>3809</v>
      </c>
      <c r="L185" s="32"/>
      <c r="M185" s="163" t="s">
        <v>1</v>
      </c>
      <c r="N185" s="164" t="s">
        <v>42</v>
      </c>
      <c r="O185" s="55"/>
      <c r="P185" s="165">
        <f>O185*H185</f>
        <v>0</v>
      </c>
      <c r="Q185" s="165">
        <v>0</v>
      </c>
      <c r="R185" s="165">
        <f>Q185*H185</f>
        <v>0</v>
      </c>
      <c r="S185" s="165">
        <v>0</v>
      </c>
      <c r="T185" s="166">
        <f>S185*H185</f>
        <v>0</v>
      </c>
      <c r="AR185" s="167" t="s">
        <v>133</v>
      </c>
      <c r="AT185" s="167" t="s">
        <v>209</v>
      </c>
      <c r="AU185" s="167" t="s">
        <v>85</v>
      </c>
      <c r="AY185" s="17" t="s">
        <v>207</v>
      </c>
      <c r="BE185" s="168">
        <f>IF(N185="základní",J185,0)</f>
        <v>0</v>
      </c>
      <c r="BF185" s="168">
        <f>IF(N185="snížená",J185,0)</f>
        <v>0</v>
      </c>
      <c r="BG185" s="168">
        <f>IF(N185="zákl. přenesená",J185,0)</f>
        <v>0</v>
      </c>
      <c r="BH185" s="168">
        <f>IF(N185="sníž. přenesená",J185,0)</f>
        <v>0</v>
      </c>
      <c r="BI185" s="168">
        <f>IF(N185="nulová",J185,0)</f>
        <v>0</v>
      </c>
      <c r="BJ185" s="17" t="s">
        <v>83</v>
      </c>
      <c r="BK185" s="168">
        <f>ROUND(I185*H185,2)</f>
        <v>0</v>
      </c>
      <c r="BL185" s="17" t="s">
        <v>133</v>
      </c>
      <c r="BM185" s="167" t="s">
        <v>4047</v>
      </c>
    </row>
    <row r="186" spans="2:65" s="12" customFormat="1">
      <c r="B186" s="169"/>
      <c r="D186" s="170" t="s">
        <v>215</v>
      </c>
      <c r="E186" s="171" t="s">
        <v>1</v>
      </c>
      <c r="F186" s="172" t="s">
        <v>3811</v>
      </c>
      <c r="H186" s="173">
        <v>2.25</v>
      </c>
      <c r="I186" s="174"/>
      <c r="L186" s="169"/>
      <c r="M186" s="175"/>
      <c r="N186" s="176"/>
      <c r="O186" s="176"/>
      <c r="P186" s="176"/>
      <c r="Q186" s="176"/>
      <c r="R186" s="176"/>
      <c r="S186" s="176"/>
      <c r="T186" s="177"/>
      <c r="AT186" s="171" t="s">
        <v>215</v>
      </c>
      <c r="AU186" s="171" t="s">
        <v>85</v>
      </c>
      <c r="AV186" s="12" t="s">
        <v>85</v>
      </c>
      <c r="AW186" s="12" t="s">
        <v>34</v>
      </c>
      <c r="AX186" s="12" t="s">
        <v>77</v>
      </c>
      <c r="AY186" s="171" t="s">
        <v>207</v>
      </c>
    </row>
    <row r="187" spans="2:65" s="12" customFormat="1">
      <c r="B187" s="169"/>
      <c r="D187" s="170" t="s">
        <v>215</v>
      </c>
      <c r="E187" s="171" t="s">
        <v>1</v>
      </c>
      <c r="F187" s="172" t="s">
        <v>4008</v>
      </c>
      <c r="H187" s="173">
        <v>9</v>
      </c>
      <c r="I187" s="174"/>
      <c r="L187" s="169"/>
      <c r="M187" s="175"/>
      <c r="N187" s="176"/>
      <c r="O187" s="176"/>
      <c r="P187" s="176"/>
      <c r="Q187" s="176"/>
      <c r="R187" s="176"/>
      <c r="S187" s="176"/>
      <c r="T187" s="177"/>
      <c r="AT187" s="171" t="s">
        <v>215</v>
      </c>
      <c r="AU187" s="171" t="s">
        <v>85</v>
      </c>
      <c r="AV187" s="12" t="s">
        <v>85</v>
      </c>
      <c r="AW187" s="12" t="s">
        <v>34</v>
      </c>
      <c r="AX187" s="12" t="s">
        <v>77</v>
      </c>
      <c r="AY187" s="171" t="s">
        <v>207</v>
      </c>
    </row>
    <row r="188" spans="2:65" s="15" customFormat="1">
      <c r="B188" s="200"/>
      <c r="D188" s="170" t="s">
        <v>215</v>
      </c>
      <c r="E188" s="201" t="s">
        <v>1</v>
      </c>
      <c r="F188" s="202" t="s">
        <v>372</v>
      </c>
      <c r="H188" s="203">
        <v>11.25</v>
      </c>
      <c r="I188" s="204"/>
      <c r="L188" s="200"/>
      <c r="M188" s="205"/>
      <c r="N188" s="206"/>
      <c r="O188" s="206"/>
      <c r="P188" s="206"/>
      <c r="Q188" s="206"/>
      <c r="R188" s="206"/>
      <c r="S188" s="206"/>
      <c r="T188" s="207"/>
      <c r="AT188" s="201" t="s">
        <v>215</v>
      </c>
      <c r="AU188" s="201" t="s">
        <v>85</v>
      </c>
      <c r="AV188" s="15" t="s">
        <v>133</v>
      </c>
      <c r="AW188" s="15" t="s">
        <v>34</v>
      </c>
      <c r="AX188" s="15" t="s">
        <v>83</v>
      </c>
      <c r="AY188" s="201" t="s">
        <v>207</v>
      </c>
    </row>
    <row r="189" spans="2:65" s="1" customFormat="1" ht="16.5" customHeight="1">
      <c r="B189" s="155"/>
      <c r="C189" s="208" t="s">
        <v>7</v>
      </c>
      <c r="D189" s="208" t="s">
        <v>680</v>
      </c>
      <c r="E189" s="209" t="s">
        <v>3900</v>
      </c>
      <c r="F189" s="210" t="s">
        <v>3901</v>
      </c>
      <c r="G189" s="211" t="s">
        <v>3902</v>
      </c>
      <c r="H189" s="212">
        <v>8.4920000000000009</v>
      </c>
      <c r="I189" s="213"/>
      <c r="J189" s="214">
        <f>ROUND(I189*H189,2)</f>
        <v>0</v>
      </c>
      <c r="K189" s="210" t="s">
        <v>3809</v>
      </c>
      <c r="L189" s="215"/>
      <c r="M189" s="216" t="s">
        <v>1</v>
      </c>
      <c r="N189" s="217" t="s">
        <v>42</v>
      </c>
      <c r="O189" s="55"/>
      <c r="P189" s="165">
        <f>O189*H189</f>
        <v>0</v>
      </c>
      <c r="Q189" s="165">
        <v>0</v>
      </c>
      <c r="R189" s="165">
        <f>Q189*H189</f>
        <v>0</v>
      </c>
      <c r="S189" s="165">
        <v>0</v>
      </c>
      <c r="T189" s="166">
        <f>S189*H189</f>
        <v>0</v>
      </c>
      <c r="AR189" s="167" t="s">
        <v>155</v>
      </c>
      <c r="AT189" s="167" t="s">
        <v>680</v>
      </c>
      <c r="AU189" s="167" t="s">
        <v>85</v>
      </c>
      <c r="AY189" s="17" t="s">
        <v>207</v>
      </c>
      <c r="BE189" s="168">
        <f>IF(N189="základní",J189,0)</f>
        <v>0</v>
      </c>
      <c r="BF189" s="168">
        <f>IF(N189="snížená",J189,0)</f>
        <v>0</v>
      </c>
      <c r="BG189" s="168">
        <f>IF(N189="zákl. přenesená",J189,0)</f>
        <v>0</v>
      </c>
      <c r="BH189" s="168">
        <f>IF(N189="sníž. přenesená",J189,0)</f>
        <v>0</v>
      </c>
      <c r="BI189" s="168">
        <f>IF(N189="nulová",J189,0)</f>
        <v>0</v>
      </c>
      <c r="BJ189" s="17" t="s">
        <v>83</v>
      </c>
      <c r="BK189" s="168">
        <f>ROUND(I189*H189,2)</f>
        <v>0</v>
      </c>
      <c r="BL189" s="17" t="s">
        <v>133</v>
      </c>
      <c r="BM189" s="167" t="s">
        <v>4048</v>
      </c>
    </row>
    <row r="190" spans="2:65" s="12" customFormat="1">
      <c r="B190" s="169"/>
      <c r="D190" s="170" t="s">
        <v>215</v>
      </c>
      <c r="E190" s="171" t="s">
        <v>1</v>
      </c>
      <c r="F190" s="172" t="s">
        <v>4049</v>
      </c>
      <c r="H190" s="173">
        <v>8.4920000000000009</v>
      </c>
      <c r="I190" s="174"/>
      <c r="L190" s="169"/>
      <c r="M190" s="175"/>
      <c r="N190" s="176"/>
      <c r="O190" s="176"/>
      <c r="P190" s="176"/>
      <c r="Q190" s="176"/>
      <c r="R190" s="176"/>
      <c r="S190" s="176"/>
      <c r="T190" s="177"/>
      <c r="AT190" s="171" t="s">
        <v>215</v>
      </c>
      <c r="AU190" s="171" t="s">
        <v>85</v>
      </c>
      <c r="AV190" s="12" t="s">
        <v>85</v>
      </c>
      <c r="AW190" s="12" t="s">
        <v>34</v>
      </c>
      <c r="AX190" s="12" t="s">
        <v>77</v>
      </c>
      <c r="AY190" s="171" t="s">
        <v>207</v>
      </c>
    </row>
    <row r="191" spans="2:65" s="15" customFormat="1">
      <c r="B191" s="200"/>
      <c r="D191" s="170" t="s">
        <v>215</v>
      </c>
      <c r="E191" s="201" t="s">
        <v>1</v>
      </c>
      <c r="F191" s="202" t="s">
        <v>372</v>
      </c>
      <c r="H191" s="203">
        <v>8.4920000000000009</v>
      </c>
      <c r="I191" s="204"/>
      <c r="L191" s="200"/>
      <c r="M191" s="205"/>
      <c r="N191" s="206"/>
      <c r="O191" s="206"/>
      <c r="P191" s="206"/>
      <c r="Q191" s="206"/>
      <c r="R191" s="206"/>
      <c r="S191" s="206"/>
      <c r="T191" s="207"/>
      <c r="AT191" s="201" t="s">
        <v>215</v>
      </c>
      <c r="AU191" s="201" t="s">
        <v>85</v>
      </c>
      <c r="AV191" s="15" t="s">
        <v>133</v>
      </c>
      <c r="AW191" s="15" t="s">
        <v>34</v>
      </c>
      <c r="AX191" s="15" t="s">
        <v>83</v>
      </c>
      <c r="AY191" s="201" t="s">
        <v>207</v>
      </c>
    </row>
    <row r="192" spans="2:65" s="11" customFormat="1" ht="22.9" customHeight="1">
      <c r="B192" s="142"/>
      <c r="D192" s="143" t="s">
        <v>76</v>
      </c>
      <c r="E192" s="153" t="s">
        <v>155</v>
      </c>
      <c r="F192" s="153" t="s">
        <v>3905</v>
      </c>
      <c r="I192" s="145"/>
      <c r="J192" s="154">
        <f>BK192</f>
        <v>0</v>
      </c>
      <c r="L192" s="142"/>
      <c r="M192" s="147"/>
      <c r="N192" s="148"/>
      <c r="O192" s="148"/>
      <c r="P192" s="149">
        <f>SUM(P193:P217)</f>
        <v>0</v>
      </c>
      <c r="Q192" s="148"/>
      <c r="R192" s="149">
        <f>SUM(R193:R217)</f>
        <v>0</v>
      </c>
      <c r="S192" s="148"/>
      <c r="T192" s="150">
        <f>SUM(T193:T217)</f>
        <v>0</v>
      </c>
      <c r="AR192" s="143" t="s">
        <v>83</v>
      </c>
      <c r="AT192" s="151" t="s">
        <v>76</v>
      </c>
      <c r="AU192" s="151" t="s">
        <v>83</v>
      </c>
      <c r="AY192" s="143" t="s">
        <v>207</v>
      </c>
      <c r="BK192" s="152">
        <f>SUM(BK193:BK217)</f>
        <v>0</v>
      </c>
    </row>
    <row r="193" spans="2:65" s="1" customFormat="1" ht="24" customHeight="1">
      <c r="B193" s="155"/>
      <c r="C193" s="156" t="s">
        <v>513</v>
      </c>
      <c r="D193" s="156" t="s">
        <v>209</v>
      </c>
      <c r="E193" s="157" t="s">
        <v>4050</v>
      </c>
      <c r="F193" s="158" t="s">
        <v>4051</v>
      </c>
      <c r="G193" s="159" t="s">
        <v>224</v>
      </c>
      <c r="H193" s="160">
        <v>91</v>
      </c>
      <c r="I193" s="161"/>
      <c r="J193" s="162">
        <f t="shared" ref="J193:J217" si="0">ROUND(I193*H193,2)</f>
        <v>0</v>
      </c>
      <c r="K193" s="158" t="s">
        <v>3809</v>
      </c>
      <c r="L193" s="32"/>
      <c r="M193" s="163" t="s">
        <v>1</v>
      </c>
      <c r="N193" s="164" t="s">
        <v>42</v>
      </c>
      <c r="O193" s="55"/>
      <c r="P193" s="165">
        <f t="shared" ref="P193:P217" si="1">O193*H193</f>
        <v>0</v>
      </c>
      <c r="Q193" s="165">
        <v>0</v>
      </c>
      <c r="R193" s="165">
        <f t="shared" ref="R193:R217" si="2">Q193*H193</f>
        <v>0</v>
      </c>
      <c r="S193" s="165">
        <v>0</v>
      </c>
      <c r="T193" s="166">
        <f t="shared" ref="T193:T217" si="3">S193*H193</f>
        <v>0</v>
      </c>
      <c r="AR193" s="167" t="s">
        <v>133</v>
      </c>
      <c r="AT193" s="167" t="s">
        <v>209</v>
      </c>
      <c r="AU193" s="167" t="s">
        <v>85</v>
      </c>
      <c r="AY193" s="17" t="s">
        <v>207</v>
      </c>
      <c r="BE193" s="168">
        <f t="shared" ref="BE193:BE217" si="4">IF(N193="základní",J193,0)</f>
        <v>0</v>
      </c>
      <c r="BF193" s="168">
        <f t="shared" ref="BF193:BF217" si="5">IF(N193="snížená",J193,0)</f>
        <v>0</v>
      </c>
      <c r="BG193" s="168">
        <f t="shared" ref="BG193:BG217" si="6">IF(N193="zákl. přenesená",J193,0)</f>
        <v>0</v>
      </c>
      <c r="BH193" s="168">
        <f t="shared" ref="BH193:BH217" si="7">IF(N193="sníž. přenesená",J193,0)</f>
        <v>0</v>
      </c>
      <c r="BI193" s="168">
        <f t="shared" ref="BI193:BI217" si="8">IF(N193="nulová",J193,0)</f>
        <v>0</v>
      </c>
      <c r="BJ193" s="17" t="s">
        <v>83</v>
      </c>
      <c r="BK193" s="168">
        <f t="shared" ref="BK193:BK217" si="9">ROUND(I193*H193,2)</f>
        <v>0</v>
      </c>
      <c r="BL193" s="17" t="s">
        <v>133</v>
      </c>
      <c r="BM193" s="167" t="s">
        <v>4052</v>
      </c>
    </row>
    <row r="194" spans="2:65" s="1" customFormat="1" ht="24" customHeight="1">
      <c r="B194" s="155"/>
      <c r="C194" s="208" t="s">
        <v>518</v>
      </c>
      <c r="D194" s="208" t="s">
        <v>680</v>
      </c>
      <c r="E194" s="209" t="s">
        <v>4053</v>
      </c>
      <c r="F194" s="210" t="s">
        <v>4054</v>
      </c>
      <c r="G194" s="211" t="s">
        <v>224</v>
      </c>
      <c r="H194" s="212">
        <v>91</v>
      </c>
      <c r="I194" s="213"/>
      <c r="J194" s="214">
        <f t="shared" si="0"/>
        <v>0</v>
      </c>
      <c r="K194" s="210" t="s">
        <v>3809</v>
      </c>
      <c r="L194" s="215"/>
      <c r="M194" s="216" t="s">
        <v>1</v>
      </c>
      <c r="N194" s="217" t="s">
        <v>42</v>
      </c>
      <c r="O194" s="55"/>
      <c r="P194" s="165">
        <f t="shared" si="1"/>
        <v>0</v>
      </c>
      <c r="Q194" s="165">
        <v>0</v>
      </c>
      <c r="R194" s="165">
        <f t="shared" si="2"/>
        <v>0</v>
      </c>
      <c r="S194" s="165">
        <v>0</v>
      </c>
      <c r="T194" s="166">
        <f t="shared" si="3"/>
        <v>0</v>
      </c>
      <c r="AR194" s="167" t="s">
        <v>155</v>
      </c>
      <c r="AT194" s="167" t="s">
        <v>680</v>
      </c>
      <c r="AU194" s="167" t="s">
        <v>85</v>
      </c>
      <c r="AY194" s="17" t="s">
        <v>207</v>
      </c>
      <c r="BE194" s="168">
        <f t="shared" si="4"/>
        <v>0</v>
      </c>
      <c r="BF194" s="168">
        <f t="shared" si="5"/>
        <v>0</v>
      </c>
      <c r="BG194" s="168">
        <f t="shared" si="6"/>
        <v>0</v>
      </c>
      <c r="BH194" s="168">
        <f t="shared" si="7"/>
        <v>0</v>
      </c>
      <c r="BI194" s="168">
        <f t="shared" si="8"/>
        <v>0</v>
      </c>
      <c r="BJ194" s="17" t="s">
        <v>83</v>
      </c>
      <c r="BK194" s="168">
        <f t="shared" si="9"/>
        <v>0</v>
      </c>
      <c r="BL194" s="17" t="s">
        <v>133</v>
      </c>
      <c r="BM194" s="167" t="s">
        <v>4055</v>
      </c>
    </row>
    <row r="195" spans="2:65" s="1" customFormat="1" ht="24" customHeight="1">
      <c r="B195" s="155"/>
      <c r="C195" s="156" t="s">
        <v>523</v>
      </c>
      <c r="D195" s="156" t="s">
        <v>209</v>
      </c>
      <c r="E195" s="157" t="s">
        <v>4056</v>
      </c>
      <c r="F195" s="158" t="s">
        <v>4057</v>
      </c>
      <c r="G195" s="159" t="s">
        <v>224</v>
      </c>
      <c r="H195" s="160">
        <v>47</v>
      </c>
      <c r="I195" s="161"/>
      <c r="J195" s="162">
        <f t="shared" si="0"/>
        <v>0</v>
      </c>
      <c r="K195" s="158" t="s">
        <v>3809</v>
      </c>
      <c r="L195" s="32"/>
      <c r="M195" s="163" t="s">
        <v>1</v>
      </c>
      <c r="N195" s="164" t="s">
        <v>42</v>
      </c>
      <c r="O195" s="55"/>
      <c r="P195" s="165">
        <f t="shared" si="1"/>
        <v>0</v>
      </c>
      <c r="Q195" s="165">
        <v>0</v>
      </c>
      <c r="R195" s="165">
        <f t="shared" si="2"/>
        <v>0</v>
      </c>
      <c r="S195" s="165">
        <v>0</v>
      </c>
      <c r="T195" s="166">
        <f t="shared" si="3"/>
        <v>0</v>
      </c>
      <c r="AR195" s="167" t="s">
        <v>133</v>
      </c>
      <c r="AT195" s="167" t="s">
        <v>209</v>
      </c>
      <c r="AU195" s="167" t="s">
        <v>85</v>
      </c>
      <c r="AY195" s="17" t="s">
        <v>207</v>
      </c>
      <c r="BE195" s="168">
        <f t="shared" si="4"/>
        <v>0</v>
      </c>
      <c r="BF195" s="168">
        <f t="shared" si="5"/>
        <v>0</v>
      </c>
      <c r="BG195" s="168">
        <f t="shared" si="6"/>
        <v>0</v>
      </c>
      <c r="BH195" s="168">
        <f t="shared" si="7"/>
        <v>0</v>
      </c>
      <c r="BI195" s="168">
        <f t="shared" si="8"/>
        <v>0</v>
      </c>
      <c r="BJ195" s="17" t="s">
        <v>83</v>
      </c>
      <c r="BK195" s="168">
        <f t="shared" si="9"/>
        <v>0</v>
      </c>
      <c r="BL195" s="17" t="s">
        <v>133</v>
      </c>
      <c r="BM195" s="167" t="s">
        <v>4058</v>
      </c>
    </row>
    <row r="196" spans="2:65" s="1" customFormat="1" ht="24" customHeight="1">
      <c r="B196" s="155"/>
      <c r="C196" s="156" t="s">
        <v>528</v>
      </c>
      <c r="D196" s="156" t="s">
        <v>209</v>
      </c>
      <c r="E196" s="157" t="s">
        <v>4056</v>
      </c>
      <c r="F196" s="158" t="s">
        <v>4057</v>
      </c>
      <c r="G196" s="159" t="s">
        <v>224</v>
      </c>
      <c r="H196" s="160">
        <v>9</v>
      </c>
      <c r="I196" s="161"/>
      <c r="J196" s="162">
        <f t="shared" si="0"/>
        <v>0</v>
      </c>
      <c r="K196" s="158" t="s">
        <v>3809</v>
      </c>
      <c r="L196" s="32"/>
      <c r="M196" s="163" t="s">
        <v>1</v>
      </c>
      <c r="N196" s="164" t="s">
        <v>42</v>
      </c>
      <c r="O196" s="55"/>
      <c r="P196" s="165">
        <f t="shared" si="1"/>
        <v>0</v>
      </c>
      <c r="Q196" s="165">
        <v>0</v>
      </c>
      <c r="R196" s="165">
        <f t="shared" si="2"/>
        <v>0</v>
      </c>
      <c r="S196" s="165">
        <v>0</v>
      </c>
      <c r="T196" s="166">
        <f t="shared" si="3"/>
        <v>0</v>
      </c>
      <c r="AR196" s="167" t="s">
        <v>133</v>
      </c>
      <c r="AT196" s="167" t="s">
        <v>209</v>
      </c>
      <c r="AU196" s="167" t="s">
        <v>85</v>
      </c>
      <c r="AY196" s="17" t="s">
        <v>207</v>
      </c>
      <c r="BE196" s="168">
        <f t="shared" si="4"/>
        <v>0</v>
      </c>
      <c r="BF196" s="168">
        <f t="shared" si="5"/>
        <v>0</v>
      </c>
      <c r="BG196" s="168">
        <f t="shared" si="6"/>
        <v>0</v>
      </c>
      <c r="BH196" s="168">
        <f t="shared" si="7"/>
        <v>0</v>
      </c>
      <c r="BI196" s="168">
        <f t="shared" si="8"/>
        <v>0</v>
      </c>
      <c r="BJ196" s="17" t="s">
        <v>83</v>
      </c>
      <c r="BK196" s="168">
        <f t="shared" si="9"/>
        <v>0</v>
      </c>
      <c r="BL196" s="17" t="s">
        <v>133</v>
      </c>
      <c r="BM196" s="167" t="s">
        <v>4059</v>
      </c>
    </row>
    <row r="197" spans="2:65" s="1" customFormat="1" ht="24" customHeight="1">
      <c r="B197" s="155"/>
      <c r="C197" s="208" t="s">
        <v>535</v>
      </c>
      <c r="D197" s="208" t="s">
        <v>680</v>
      </c>
      <c r="E197" s="209" t="s">
        <v>4060</v>
      </c>
      <c r="F197" s="210" t="s">
        <v>4061</v>
      </c>
      <c r="G197" s="211" t="s">
        <v>224</v>
      </c>
      <c r="H197" s="212">
        <v>56</v>
      </c>
      <c r="I197" s="213"/>
      <c r="J197" s="214">
        <f t="shared" si="0"/>
        <v>0</v>
      </c>
      <c r="K197" s="210" t="s">
        <v>3809</v>
      </c>
      <c r="L197" s="215"/>
      <c r="M197" s="216" t="s">
        <v>1</v>
      </c>
      <c r="N197" s="217" t="s">
        <v>42</v>
      </c>
      <c r="O197" s="55"/>
      <c r="P197" s="165">
        <f t="shared" si="1"/>
        <v>0</v>
      </c>
      <c r="Q197" s="165">
        <v>0</v>
      </c>
      <c r="R197" s="165">
        <f t="shared" si="2"/>
        <v>0</v>
      </c>
      <c r="S197" s="165">
        <v>0</v>
      </c>
      <c r="T197" s="166">
        <f t="shared" si="3"/>
        <v>0</v>
      </c>
      <c r="AR197" s="167" t="s">
        <v>155</v>
      </c>
      <c r="AT197" s="167" t="s">
        <v>680</v>
      </c>
      <c r="AU197" s="167" t="s">
        <v>85</v>
      </c>
      <c r="AY197" s="17" t="s">
        <v>207</v>
      </c>
      <c r="BE197" s="168">
        <f t="shared" si="4"/>
        <v>0</v>
      </c>
      <c r="BF197" s="168">
        <f t="shared" si="5"/>
        <v>0</v>
      </c>
      <c r="BG197" s="168">
        <f t="shared" si="6"/>
        <v>0</v>
      </c>
      <c r="BH197" s="168">
        <f t="shared" si="7"/>
        <v>0</v>
      </c>
      <c r="BI197" s="168">
        <f t="shared" si="8"/>
        <v>0</v>
      </c>
      <c r="BJ197" s="17" t="s">
        <v>83</v>
      </c>
      <c r="BK197" s="168">
        <f t="shared" si="9"/>
        <v>0</v>
      </c>
      <c r="BL197" s="17" t="s">
        <v>133</v>
      </c>
      <c r="BM197" s="167" t="s">
        <v>4062</v>
      </c>
    </row>
    <row r="198" spans="2:65" s="1" customFormat="1" ht="16.5" customHeight="1">
      <c r="B198" s="155"/>
      <c r="C198" s="156" t="s">
        <v>541</v>
      </c>
      <c r="D198" s="156" t="s">
        <v>209</v>
      </c>
      <c r="E198" s="157" t="s">
        <v>4063</v>
      </c>
      <c r="F198" s="158" t="s">
        <v>4064</v>
      </c>
      <c r="G198" s="159" t="s">
        <v>220</v>
      </c>
      <c r="H198" s="160">
        <v>1</v>
      </c>
      <c r="I198" s="161"/>
      <c r="J198" s="162">
        <f t="shared" si="0"/>
        <v>0</v>
      </c>
      <c r="K198" s="158" t="s">
        <v>3809</v>
      </c>
      <c r="L198" s="32"/>
      <c r="M198" s="163" t="s">
        <v>1</v>
      </c>
      <c r="N198" s="164" t="s">
        <v>42</v>
      </c>
      <c r="O198" s="55"/>
      <c r="P198" s="165">
        <f t="shared" si="1"/>
        <v>0</v>
      </c>
      <c r="Q198" s="165">
        <v>0</v>
      </c>
      <c r="R198" s="165">
        <f t="shared" si="2"/>
        <v>0</v>
      </c>
      <c r="S198" s="165">
        <v>0</v>
      </c>
      <c r="T198" s="166">
        <f t="shared" si="3"/>
        <v>0</v>
      </c>
      <c r="AR198" s="167" t="s">
        <v>133</v>
      </c>
      <c r="AT198" s="167" t="s">
        <v>209</v>
      </c>
      <c r="AU198" s="167" t="s">
        <v>85</v>
      </c>
      <c r="AY198" s="17" t="s">
        <v>207</v>
      </c>
      <c r="BE198" s="168">
        <f t="shared" si="4"/>
        <v>0</v>
      </c>
      <c r="BF198" s="168">
        <f t="shared" si="5"/>
        <v>0</v>
      </c>
      <c r="BG198" s="168">
        <f t="shared" si="6"/>
        <v>0</v>
      </c>
      <c r="BH198" s="168">
        <f t="shared" si="7"/>
        <v>0</v>
      </c>
      <c r="BI198" s="168">
        <f t="shared" si="8"/>
        <v>0</v>
      </c>
      <c r="BJ198" s="17" t="s">
        <v>83</v>
      </c>
      <c r="BK198" s="168">
        <f t="shared" si="9"/>
        <v>0</v>
      </c>
      <c r="BL198" s="17" t="s">
        <v>133</v>
      </c>
      <c r="BM198" s="167" t="s">
        <v>4065</v>
      </c>
    </row>
    <row r="199" spans="2:65" s="1" customFormat="1" ht="36" customHeight="1">
      <c r="B199" s="155"/>
      <c r="C199" s="156" t="s">
        <v>547</v>
      </c>
      <c r="D199" s="156" t="s">
        <v>209</v>
      </c>
      <c r="E199" s="157" t="s">
        <v>4066</v>
      </c>
      <c r="F199" s="158" t="s">
        <v>4067</v>
      </c>
      <c r="G199" s="159" t="s">
        <v>220</v>
      </c>
      <c r="H199" s="160">
        <v>2</v>
      </c>
      <c r="I199" s="161"/>
      <c r="J199" s="162">
        <f t="shared" si="0"/>
        <v>0</v>
      </c>
      <c r="K199" s="158" t="s">
        <v>3809</v>
      </c>
      <c r="L199" s="32"/>
      <c r="M199" s="163" t="s">
        <v>1</v>
      </c>
      <c r="N199" s="164" t="s">
        <v>42</v>
      </c>
      <c r="O199" s="55"/>
      <c r="P199" s="165">
        <f t="shared" si="1"/>
        <v>0</v>
      </c>
      <c r="Q199" s="165">
        <v>0</v>
      </c>
      <c r="R199" s="165">
        <f t="shared" si="2"/>
        <v>0</v>
      </c>
      <c r="S199" s="165">
        <v>0</v>
      </c>
      <c r="T199" s="166">
        <f t="shared" si="3"/>
        <v>0</v>
      </c>
      <c r="AR199" s="167" t="s">
        <v>133</v>
      </c>
      <c r="AT199" s="167" t="s">
        <v>209</v>
      </c>
      <c r="AU199" s="167" t="s">
        <v>85</v>
      </c>
      <c r="AY199" s="17" t="s">
        <v>207</v>
      </c>
      <c r="BE199" s="168">
        <f t="shared" si="4"/>
        <v>0</v>
      </c>
      <c r="BF199" s="168">
        <f t="shared" si="5"/>
        <v>0</v>
      </c>
      <c r="BG199" s="168">
        <f t="shared" si="6"/>
        <v>0</v>
      </c>
      <c r="BH199" s="168">
        <f t="shared" si="7"/>
        <v>0</v>
      </c>
      <c r="BI199" s="168">
        <f t="shared" si="8"/>
        <v>0</v>
      </c>
      <c r="BJ199" s="17" t="s">
        <v>83</v>
      </c>
      <c r="BK199" s="168">
        <f t="shared" si="9"/>
        <v>0</v>
      </c>
      <c r="BL199" s="17" t="s">
        <v>133</v>
      </c>
      <c r="BM199" s="167" t="s">
        <v>4068</v>
      </c>
    </row>
    <row r="200" spans="2:65" s="1" customFormat="1" ht="16.5" customHeight="1">
      <c r="B200" s="155"/>
      <c r="C200" s="208" t="s">
        <v>552</v>
      </c>
      <c r="D200" s="208" t="s">
        <v>680</v>
      </c>
      <c r="E200" s="209" t="s">
        <v>4069</v>
      </c>
      <c r="F200" s="210" t="s">
        <v>4070</v>
      </c>
      <c r="G200" s="211" t="s">
        <v>220</v>
      </c>
      <c r="H200" s="212">
        <v>2</v>
      </c>
      <c r="I200" s="213"/>
      <c r="J200" s="214">
        <f t="shared" si="0"/>
        <v>0</v>
      </c>
      <c r="K200" s="210" t="s">
        <v>3809</v>
      </c>
      <c r="L200" s="215"/>
      <c r="M200" s="216" t="s">
        <v>1</v>
      </c>
      <c r="N200" s="217" t="s">
        <v>42</v>
      </c>
      <c r="O200" s="55"/>
      <c r="P200" s="165">
        <f t="shared" si="1"/>
        <v>0</v>
      </c>
      <c r="Q200" s="165">
        <v>0</v>
      </c>
      <c r="R200" s="165">
        <f t="shared" si="2"/>
        <v>0</v>
      </c>
      <c r="S200" s="165">
        <v>0</v>
      </c>
      <c r="T200" s="166">
        <f t="shared" si="3"/>
        <v>0</v>
      </c>
      <c r="AR200" s="167" t="s">
        <v>155</v>
      </c>
      <c r="AT200" s="167" t="s">
        <v>680</v>
      </c>
      <c r="AU200" s="167" t="s">
        <v>85</v>
      </c>
      <c r="AY200" s="17" t="s">
        <v>207</v>
      </c>
      <c r="BE200" s="168">
        <f t="shared" si="4"/>
        <v>0</v>
      </c>
      <c r="BF200" s="168">
        <f t="shared" si="5"/>
        <v>0</v>
      </c>
      <c r="BG200" s="168">
        <f t="shared" si="6"/>
        <v>0</v>
      </c>
      <c r="BH200" s="168">
        <f t="shared" si="7"/>
        <v>0</v>
      </c>
      <c r="BI200" s="168">
        <f t="shared" si="8"/>
        <v>0</v>
      </c>
      <c r="BJ200" s="17" t="s">
        <v>83</v>
      </c>
      <c r="BK200" s="168">
        <f t="shared" si="9"/>
        <v>0</v>
      </c>
      <c r="BL200" s="17" t="s">
        <v>133</v>
      </c>
      <c r="BM200" s="167" t="s">
        <v>4071</v>
      </c>
    </row>
    <row r="201" spans="2:65" s="1" customFormat="1" ht="16.5" customHeight="1">
      <c r="B201" s="155"/>
      <c r="C201" s="156" t="s">
        <v>275</v>
      </c>
      <c r="D201" s="156" t="s">
        <v>209</v>
      </c>
      <c r="E201" s="157" t="s">
        <v>4072</v>
      </c>
      <c r="F201" s="158" t="s">
        <v>4073</v>
      </c>
      <c r="G201" s="159" t="s">
        <v>224</v>
      </c>
      <c r="H201" s="160">
        <v>91</v>
      </c>
      <c r="I201" s="161"/>
      <c r="J201" s="162">
        <f t="shared" si="0"/>
        <v>0</v>
      </c>
      <c r="K201" s="158" t="s">
        <v>3809</v>
      </c>
      <c r="L201" s="32"/>
      <c r="M201" s="163" t="s">
        <v>1</v>
      </c>
      <c r="N201" s="164" t="s">
        <v>42</v>
      </c>
      <c r="O201" s="55"/>
      <c r="P201" s="165">
        <f t="shared" si="1"/>
        <v>0</v>
      </c>
      <c r="Q201" s="165">
        <v>0</v>
      </c>
      <c r="R201" s="165">
        <f t="shared" si="2"/>
        <v>0</v>
      </c>
      <c r="S201" s="165">
        <v>0</v>
      </c>
      <c r="T201" s="166">
        <f t="shared" si="3"/>
        <v>0</v>
      </c>
      <c r="AR201" s="167" t="s">
        <v>133</v>
      </c>
      <c r="AT201" s="167" t="s">
        <v>209</v>
      </c>
      <c r="AU201" s="167" t="s">
        <v>85</v>
      </c>
      <c r="AY201" s="17" t="s">
        <v>207</v>
      </c>
      <c r="BE201" s="168">
        <f t="shared" si="4"/>
        <v>0</v>
      </c>
      <c r="BF201" s="168">
        <f t="shared" si="5"/>
        <v>0</v>
      </c>
      <c r="BG201" s="168">
        <f t="shared" si="6"/>
        <v>0</v>
      </c>
      <c r="BH201" s="168">
        <f t="shared" si="7"/>
        <v>0</v>
      </c>
      <c r="BI201" s="168">
        <f t="shared" si="8"/>
        <v>0</v>
      </c>
      <c r="BJ201" s="17" t="s">
        <v>83</v>
      </c>
      <c r="BK201" s="168">
        <f t="shared" si="9"/>
        <v>0</v>
      </c>
      <c r="BL201" s="17" t="s">
        <v>133</v>
      </c>
      <c r="BM201" s="167" t="s">
        <v>4074</v>
      </c>
    </row>
    <row r="202" spans="2:65" s="1" customFormat="1" ht="24" customHeight="1">
      <c r="B202" s="155"/>
      <c r="C202" s="156" t="s">
        <v>562</v>
      </c>
      <c r="D202" s="156" t="s">
        <v>209</v>
      </c>
      <c r="E202" s="157" t="s">
        <v>4075</v>
      </c>
      <c r="F202" s="158" t="s">
        <v>4076</v>
      </c>
      <c r="G202" s="159" t="s">
        <v>220</v>
      </c>
      <c r="H202" s="160">
        <v>4</v>
      </c>
      <c r="I202" s="161"/>
      <c r="J202" s="162">
        <f t="shared" si="0"/>
        <v>0</v>
      </c>
      <c r="K202" s="158" t="s">
        <v>3809</v>
      </c>
      <c r="L202" s="32"/>
      <c r="M202" s="163" t="s">
        <v>1</v>
      </c>
      <c r="N202" s="164" t="s">
        <v>42</v>
      </c>
      <c r="O202" s="55"/>
      <c r="P202" s="165">
        <f t="shared" si="1"/>
        <v>0</v>
      </c>
      <c r="Q202" s="165">
        <v>0</v>
      </c>
      <c r="R202" s="165">
        <f t="shared" si="2"/>
        <v>0</v>
      </c>
      <c r="S202" s="165">
        <v>0</v>
      </c>
      <c r="T202" s="166">
        <f t="shared" si="3"/>
        <v>0</v>
      </c>
      <c r="AR202" s="167" t="s">
        <v>133</v>
      </c>
      <c r="AT202" s="167" t="s">
        <v>209</v>
      </c>
      <c r="AU202" s="167" t="s">
        <v>85</v>
      </c>
      <c r="AY202" s="17" t="s">
        <v>207</v>
      </c>
      <c r="BE202" s="168">
        <f t="shared" si="4"/>
        <v>0</v>
      </c>
      <c r="BF202" s="168">
        <f t="shared" si="5"/>
        <v>0</v>
      </c>
      <c r="BG202" s="168">
        <f t="shared" si="6"/>
        <v>0</v>
      </c>
      <c r="BH202" s="168">
        <f t="shared" si="7"/>
        <v>0</v>
      </c>
      <c r="BI202" s="168">
        <f t="shared" si="8"/>
        <v>0</v>
      </c>
      <c r="BJ202" s="17" t="s">
        <v>83</v>
      </c>
      <c r="BK202" s="168">
        <f t="shared" si="9"/>
        <v>0</v>
      </c>
      <c r="BL202" s="17" t="s">
        <v>133</v>
      </c>
      <c r="BM202" s="167" t="s">
        <v>4077</v>
      </c>
    </row>
    <row r="203" spans="2:65" s="1" customFormat="1" ht="24" customHeight="1">
      <c r="B203" s="155"/>
      <c r="C203" s="156" t="s">
        <v>569</v>
      </c>
      <c r="D203" s="156" t="s">
        <v>209</v>
      </c>
      <c r="E203" s="157" t="s">
        <v>4078</v>
      </c>
      <c r="F203" s="158" t="s">
        <v>4079</v>
      </c>
      <c r="G203" s="159" t="s">
        <v>224</v>
      </c>
      <c r="H203" s="160">
        <v>56</v>
      </c>
      <c r="I203" s="161"/>
      <c r="J203" s="162">
        <f t="shared" si="0"/>
        <v>0</v>
      </c>
      <c r="K203" s="158" t="s">
        <v>3809</v>
      </c>
      <c r="L203" s="32"/>
      <c r="M203" s="163" t="s">
        <v>1</v>
      </c>
      <c r="N203" s="164" t="s">
        <v>42</v>
      </c>
      <c r="O203" s="55"/>
      <c r="P203" s="165">
        <f t="shared" si="1"/>
        <v>0</v>
      </c>
      <c r="Q203" s="165">
        <v>0</v>
      </c>
      <c r="R203" s="165">
        <f t="shared" si="2"/>
        <v>0</v>
      </c>
      <c r="S203" s="165">
        <v>0</v>
      </c>
      <c r="T203" s="166">
        <f t="shared" si="3"/>
        <v>0</v>
      </c>
      <c r="AR203" s="167" t="s">
        <v>133</v>
      </c>
      <c r="AT203" s="167" t="s">
        <v>209</v>
      </c>
      <c r="AU203" s="167" t="s">
        <v>85</v>
      </c>
      <c r="AY203" s="17" t="s">
        <v>207</v>
      </c>
      <c r="BE203" s="168">
        <f t="shared" si="4"/>
        <v>0</v>
      </c>
      <c r="BF203" s="168">
        <f t="shared" si="5"/>
        <v>0</v>
      </c>
      <c r="BG203" s="168">
        <f t="shared" si="6"/>
        <v>0</v>
      </c>
      <c r="BH203" s="168">
        <f t="shared" si="7"/>
        <v>0</v>
      </c>
      <c r="BI203" s="168">
        <f t="shared" si="8"/>
        <v>0</v>
      </c>
      <c r="BJ203" s="17" t="s">
        <v>83</v>
      </c>
      <c r="BK203" s="168">
        <f t="shared" si="9"/>
        <v>0</v>
      </c>
      <c r="BL203" s="17" t="s">
        <v>133</v>
      </c>
      <c r="BM203" s="167" t="s">
        <v>4080</v>
      </c>
    </row>
    <row r="204" spans="2:65" s="1" customFormat="1" ht="36" customHeight="1">
      <c r="B204" s="155"/>
      <c r="C204" s="156" t="s">
        <v>576</v>
      </c>
      <c r="D204" s="156" t="s">
        <v>209</v>
      </c>
      <c r="E204" s="157" t="s">
        <v>4081</v>
      </c>
      <c r="F204" s="158" t="s">
        <v>4082</v>
      </c>
      <c r="G204" s="159" t="s">
        <v>220</v>
      </c>
      <c r="H204" s="160">
        <v>1</v>
      </c>
      <c r="I204" s="161"/>
      <c r="J204" s="162">
        <f t="shared" si="0"/>
        <v>0</v>
      </c>
      <c r="K204" s="158" t="s">
        <v>3809</v>
      </c>
      <c r="L204" s="32"/>
      <c r="M204" s="163" t="s">
        <v>1</v>
      </c>
      <c r="N204" s="164" t="s">
        <v>42</v>
      </c>
      <c r="O204" s="55"/>
      <c r="P204" s="165">
        <f t="shared" si="1"/>
        <v>0</v>
      </c>
      <c r="Q204" s="165">
        <v>0</v>
      </c>
      <c r="R204" s="165">
        <f t="shared" si="2"/>
        <v>0</v>
      </c>
      <c r="S204" s="165">
        <v>0</v>
      </c>
      <c r="T204" s="166">
        <f t="shared" si="3"/>
        <v>0</v>
      </c>
      <c r="AR204" s="167" t="s">
        <v>133</v>
      </c>
      <c r="AT204" s="167" t="s">
        <v>209</v>
      </c>
      <c r="AU204" s="167" t="s">
        <v>85</v>
      </c>
      <c r="AY204" s="17" t="s">
        <v>207</v>
      </c>
      <c r="BE204" s="168">
        <f t="shared" si="4"/>
        <v>0</v>
      </c>
      <c r="BF204" s="168">
        <f t="shared" si="5"/>
        <v>0</v>
      </c>
      <c r="BG204" s="168">
        <f t="shared" si="6"/>
        <v>0</v>
      </c>
      <c r="BH204" s="168">
        <f t="shared" si="7"/>
        <v>0</v>
      </c>
      <c r="BI204" s="168">
        <f t="shared" si="8"/>
        <v>0</v>
      </c>
      <c r="BJ204" s="17" t="s">
        <v>83</v>
      </c>
      <c r="BK204" s="168">
        <f t="shared" si="9"/>
        <v>0</v>
      </c>
      <c r="BL204" s="17" t="s">
        <v>133</v>
      </c>
      <c r="BM204" s="167" t="s">
        <v>4083</v>
      </c>
    </row>
    <row r="205" spans="2:65" s="1" customFormat="1" ht="36" customHeight="1">
      <c r="B205" s="155"/>
      <c r="C205" s="156" t="s">
        <v>582</v>
      </c>
      <c r="D205" s="156" t="s">
        <v>209</v>
      </c>
      <c r="E205" s="157" t="s">
        <v>4084</v>
      </c>
      <c r="F205" s="158" t="s">
        <v>4085</v>
      </c>
      <c r="G205" s="159" t="s">
        <v>220</v>
      </c>
      <c r="H205" s="160">
        <v>3</v>
      </c>
      <c r="I205" s="161"/>
      <c r="J205" s="162">
        <f t="shared" si="0"/>
        <v>0</v>
      </c>
      <c r="K205" s="158" t="s">
        <v>3809</v>
      </c>
      <c r="L205" s="32"/>
      <c r="M205" s="163" t="s">
        <v>1</v>
      </c>
      <c r="N205" s="164" t="s">
        <v>42</v>
      </c>
      <c r="O205" s="55"/>
      <c r="P205" s="165">
        <f t="shared" si="1"/>
        <v>0</v>
      </c>
      <c r="Q205" s="165">
        <v>0</v>
      </c>
      <c r="R205" s="165">
        <f t="shared" si="2"/>
        <v>0</v>
      </c>
      <c r="S205" s="165">
        <v>0</v>
      </c>
      <c r="T205" s="166">
        <f t="shared" si="3"/>
        <v>0</v>
      </c>
      <c r="AR205" s="167" t="s">
        <v>133</v>
      </c>
      <c r="AT205" s="167" t="s">
        <v>209</v>
      </c>
      <c r="AU205" s="167" t="s">
        <v>85</v>
      </c>
      <c r="AY205" s="17" t="s">
        <v>207</v>
      </c>
      <c r="BE205" s="168">
        <f t="shared" si="4"/>
        <v>0</v>
      </c>
      <c r="BF205" s="168">
        <f t="shared" si="5"/>
        <v>0</v>
      </c>
      <c r="BG205" s="168">
        <f t="shared" si="6"/>
        <v>0</v>
      </c>
      <c r="BH205" s="168">
        <f t="shared" si="7"/>
        <v>0</v>
      </c>
      <c r="BI205" s="168">
        <f t="shared" si="8"/>
        <v>0</v>
      </c>
      <c r="BJ205" s="17" t="s">
        <v>83</v>
      </c>
      <c r="BK205" s="168">
        <f t="shared" si="9"/>
        <v>0</v>
      </c>
      <c r="BL205" s="17" t="s">
        <v>133</v>
      </c>
      <c r="BM205" s="167" t="s">
        <v>4086</v>
      </c>
    </row>
    <row r="206" spans="2:65" s="1" customFormat="1" ht="36" customHeight="1">
      <c r="B206" s="155"/>
      <c r="C206" s="156" t="s">
        <v>586</v>
      </c>
      <c r="D206" s="156" t="s">
        <v>209</v>
      </c>
      <c r="E206" s="157" t="s">
        <v>4087</v>
      </c>
      <c r="F206" s="158" t="s">
        <v>4088</v>
      </c>
      <c r="G206" s="159" t="s">
        <v>220</v>
      </c>
      <c r="H206" s="160">
        <v>4</v>
      </c>
      <c r="I206" s="161"/>
      <c r="J206" s="162">
        <f t="shared" si="0"/>
        <v>0</v>
      </c>
      <c r="K206" s="158" t="s">
        <v>3809</v>
      </c>
      <c r="L206" s="32"/>
      <c r="M206" s="163" t="s">
        <v>1</v>
      </c>
      <c r="N206" s="164" t="s">
        <v>42</v>
      </c>
      <c r="O206" s="55"/>
      <c r="P206" s="165">
        <f t="shared" si="1"/>
        <v>0</v>
      </c>
      <c r="Q206" s="165">
        <v>0</v>
      </c>
      <c r="R206" s="165">
        <f t="shared" si="2"/>
        <v>0</v>
      </c>
      <c r="S206" s="165">
        <v>0</v>
      </c>
      <c r="T206" s="166">
        <f t="shared" si="3"/>
        <v>0</v>
      </c>
      <c r="AR206" s="167" t="s">
        <v>133</v>
      </c>
      <c r="AT206" s="167" t="s">
        <v>209</v>
      </c>
      <c r="AU206" s="167" t="s">
        <v>85</v>
      </c>
      <c r="AY206" s="17" t="s">
        <v>207</v>
      </c>
      <c r="BE206" s="168">
        <f t="shared" si="4"/>
        <v>0</v>
      </c>
      <c r="BF206" s="168">
        <f t="shared" si="5"/>
        <v>0</v>
      </c>
      <c r="BG206" s="168">
        <f t="shared" si="6"/>
        <v>0</v>
      </c>
      <c r="BH206" s="168">
        <f t="shared" si="7"/>
        <v>0</v>
      </c>
      <c r="BI206" s="168">
        <f t="shared" si="8"/>
        <v>0</v>
      </c>
      <c r="BJ206" s="17" t="s">
        <v>83</v>
      </c>
      <c r="BK206" s="168">
        <f t="shared" si="9"/>
        <v>0</v>
      </c>
      <c r="BL206" s="17" t="s">
        <v>133</v>
      </c>
      <c r="BM206" s="167" t="s">
        <v>4089</v>
      </c>
    </row>
    <row r="207" spans="2:65" s="1" customFormat="1" ht="36" customHeight="1">
      <c r="B207" s="155"/>
      <c r="C207" s="156" t="s">
        <v>591</v>
      </c>
      <c r="D207" s="156" t="s">
        <v>209</v>
      </c>
      <c r="E207" s="157" t="s">
        <v>4090</v>
      </c>
      <c r="F207" s="158" t="s">
        <v>4091</v>
      </c>
      <c r="G207" s="159" t="s">
        <v>220</v>
      </c>
      <c r="H207" s="160">
        <v>6</v>
      </c>
      <c r="I207" s="161"/>
      <c r="J207" s="162">
        <f t="shared" si="0"/>
        <v>0</v>
      </c>
      <c r="K207" s="158" t="s">
        <v>3809</v>
      </c>
      <c r="L207" s="32"/>
      <c r="M207" s="163" t="s">
        <v>1</v>
      </c>
      <c r="N207" s="164" t="s">
        <v>42</v>
      </c>
      <c r="O207" s="55"/>
      <c r="P207" s="165">
        <f t="shared" si="1"/>
        <v>0</v>
      </c>
      <c r="Q207" s="165">
        <v>0</v>
      </c>
      <c r="R207" s="165">
        <f t="shared" si="2"/>
        <v>0</v>
      </c>
      <c r="S207" s="165">
        <v>0</v>
      </c>
      <c r="T207" s="166">
        <f t="shared" si="3"/>
        <v>0</v>
      </c>
      <c r="AR207" s="167" t="s">
        <v>133</v>
      </c>
      <c r="AT207" s="167" t="s">
        <v>209</v>
      </c>
      <c r="AU207" s="167" t="s">
        <v>85</v>
      </c>
      <c r="AY207" s="17" t="s">
        <v>207</v>
      </c>
      <c r="BE207" s="168">
        <f t="shared" si="4"/>
        <v>0</v>
      </c>
      <c r="BF207" s="168">
        <f t="shared" si="5"/>
        <v>0</v>
      </c>
      <c r="BG207" s="168">
        <f t="shared" si="6"/>
        <v>0</v>
      </c>
      <c r="BH207" s="168">
        <f t="shared" si="7"/>
        <v>0</v>
      </c>
      <c r="BI207" s="168">
        <f t="shared" si="8"/>
        <v>0</v>
      </c>
      <c r="BJ207" s="17" t="s">
        <v>83</v>
      </c>
      <c r="BK207" s="168">
        <f t="shared" si="9"/>
        <v>0</v>
      </c>
      <c r="BL207" s="17" t="s">
        <v>133</v>
      </c>
      <c r="BM207" s="167" t="s">
        <v>4092</v>
      </c>
    </row>
    <row r="208" spans="2:65" s="1" customFormat="1" ht="36" customHeight="1">
      <c r="B208" s="155"/>
      <c r="C208" s="156" t="s">
        <v>597</v>
      </c>
      <c r="D208" s="156" t="s">
        <v>209</v>
      </c>
      <c r="E208" s="157" t="s">
        <v>4093</v>
      </c>
      <c r="F208" s="158" t="s">
        <v>4094</v>
      </c>
      <c r="G208" s="159" t="s">
        <v>220</v>
      </c>
      <c r="H208" s="160">
        <v>6</v>
      </c>
      <c r="I208" s="161"/>
      <c r="J208" s="162">
        <f t="shared" si="0"/>
        <v>0</v>
      </c>
      <c r="K208" s="158" t="s">
        <v>3809</v>
      </c>
      <c r="L208" s="32"/>
      <c r="M208" s="163" t="s">
        <v>1</v>
      </c>
      <c r="N208" s="164" t="s">
        <v>42</v>
      </c>
      <c r="O208" s="55"/>
      <c r="P208" s="165">
        <f t="shared" si="1"/>
        <v>0</v>
      </c>
      <c r="Q208" s="165">
        <v>0</v>
      </c>
      <c r="R208" s="165">
        <f t="shared" si="2"/>
        <v>0</v>
      </c>
      <c r="S208" s="165">
        <v>0</v>
      </c>
      <c r="T208" s="166">
        <f t="shared" si="3"/>
        <v>0</v>
      </c>
      <c r="AR208" s="167" t="s">
        <v>133</v>
      </c>
      <c r="AT208" s="167" t="s">
        <v>209</v>
      </c>
      <c r="AU208" s="167" t="s">
        <v>85</v>
      </c>
      <c r="AY208" s="17" t="s">
        <v>207</v>
      </c>
      <c r="BE208" s="168">
        <f t="shared" si="4"/>
        <v>0</v>
      </c>
      <c r="BF208" s="168">
        <f t="shared" si="5"/>
        <v>0</v>
      </c>
      <c r="BG208" s="168">
        <f t="shared" si="6"/>
        <v>0</v>
      </c>
      <c r="BH208" s="168">
        <f t="shared" si="7"/>
        <v>0</v>
      </c>
      <c r="BI208" s="168">
        <f t="shared" si="8"/>
        <v>0</v>
      </c>
      <c r="BJ208" s="17" t="s">
        <v>83</v>
      </c>
      <c r="BK208" s="168">
        <f t="shared" si="9"/>
        <v>0</v>
      </c>
      <c r="BL208" s="17" t="s">
        <v>133</v>
      </c>
      <c r="BM208" s="167" t="s">
        <v>4095</v>
      </c>
    </row>
    <row r="209" spans="2:65" s="1" customFormat="1" ht="36" customHeight="1">
      <c r="B209" s="155"/>
      <c r="C209" s="156" t="s">
        <v>603</v>
      </c>
      <c r="D209" s="156" t="s">
        <v>209</v>
      </c>
      <c r="E209" s="157" t="s">
        <v>4096</v>
      </c>
      <c r="F209" s="158" t="s">
        <v>4097</v>
      </c>
      <c r="G209" s="159" t="s">
        <v>220</v>
      </c>
      <c r="H209" s="160">
        <v>4</v>
      </c>
      <c r="I209" s="161"/>
      <c r="J209" s="162">
        <f t="shared" si="0"/>
        <v>0</v>
      </c>
      <c r="K209" s="158" t="s">
        <v>3809</v>
      </c>
      <c r="L209" s="32"/>
      <c r="M209" s="163" t="s">
        <v>1</v>
      </c>
      <c r="N209" s="164" t="s">
        <v>42</v>
      </c>
      <c r="O209" s="55"/>
      <c r="P209" s="165">
        <f t="shared" si="1"/>
        <v>0</v>
      </c>
      <c r="Q209" s="165">
        <v>0</v>
      </c>
      <c r="R209" s="165">
        <f t="shared" si="2"/>
        <v>0</v>
      </c>
      <c r="S209" s="165">
        <v>0</v>
      </c>
      <c r="T209" s="166">
        <f t="shared" si="3"/>
        <v>0</v>
      </c>
      <c r="AR209" s="167" t="s">
        <v>133</v>
      </c>
      <c r="AT209" s="167" t="s">
        <v>209</v>
      </c>
      <c r="AU209" s="167" t="s">
        <v>85</v>
      </c>
      <c r="AY209" s="17" t="s">
        <v>207</v>
      </c>
      <c r="BE209" s="168">
        <f t="shared" si="4"/>
        <v>0</v>
      </c>
      <c r="BF209" s="168">
        <f t="shared" si="5"/>
        <v>0</v>
      </c>
      <c r="BG209" s="168">
        <f t="shared" si="6"/>
        <v>0</v>
      </c>
      <c r="BH209" s="168">
        <f t="shared" si="7"/>
        <v>0</v>
      </c>
      <c r="BI209" s="168">
        <f t="shared" si="8"/>
        <v>0</v>
      </c>
      <c r="BJ209" s="17" t="s">
        <v>83</v>
      </c>
      <c r="BK209" s="168">
        <f t="shared" si="9"/>
        <v>0</v>
      </c>
      <c r="BL209" s="17" t="s">
        <v>133</v>
      </c>
      <c r="BM209" s="167" t="s">
        <v>4098</v>
      </c>
    </row>
    <row r="210" spans="2:65" s="1" customFormat="1" ht="36" customHeight="1">
      <c r="B210" s="155"/>
      <c r="C210" s="156" t="s">
        <v>611</v>
      </c>
      <c r="D210" s="156" t="s">
        <v>209</v>
      </c>
      <c r="E210" s="157" t="s">
        <v>4099</v>
      </c>
      <c r="F210" s="158" t="s">
        <v>4100</v>
      </c>
      <c r="G210" s="159" t="s">
        <v>220</v>
      </c>
      <c r="H210" s="160">
        <v>1</v>
      </c>
      <c r="I210" s="161"/>
      <c r="J210" s="162">
        <f t="shared" si="0"/>
        <v>0</v>
      </c>
      <c r="K210" s="158" t="s">
        <v>3809</v>
      </c>
      <c r="L210" s="32"/>
      <c r="M210" s="163" t="s">
        <v>1</v>
      </c>
      <c r="N210" s="164" t="s">
        <v>42</v>
      </c>
      <c r="O210" s="55"/>
      <c r="P210" s="165">
        <f t="shared" si="1"/>
        <v>0</v>
      </c>
      <c r="Q210" s="165">
        <v>0</v>
      </c>
      <c r="R210" s="165">
        <f t="shared" si="2"/>
        <v>0</v>
      </c>
      <c r="S210" s="165">
        <v>0</v>
      </c>
      <c r="T210" s="166">
        <f t="shared" si="3"/>
        <v>0</v>
      </c>
      <c r="AR210" s="167" t="s">
        <v>133</v>
      </c>
      <c r="AT210" s="167" t="s">
        <v>209</v>
      </c>
      <c r="AU210" s="167" t="s">
        <v>85</v>
      </c>
      <c r="AY210" s="17" t="s">
        <v>207</v>
      </c>
      <c r="BE210" s="168">
        <f t="shared" si="4"/>
        <v>0</v>
      </c>
      <c r="BF210" s="168">
        <f t="shared" si="5"/>
        <v>0</v>
      </c>
      <c r="BG210" s="168">
        <f t="shared" si="6"/>
        <v>0</v>
      </c>
      <c r="BH210" s="168">
        <f t="shared" si="7"/>
        <v>0</v>
      </c>
      <c r="BI210" s="168">
        <f t="shared" si="8"/>
        <v>0</v>
      </c>
      <c r="BJ210" s="17" t="s">
        <v>83</v>
      </c>
      <c r="BK210" s="168">
        <f t="shared" si="9"/>
        <v>0</v>
      </c>
      <c r="BL210" s="17" t="s">
        <v>133</v>
      </c>
      <c r="BM210" s="167" t="s">
        <v>4101</v>
      </c>
    </row>
    <row r="211" spans="2:65" s="1" customFormat="1" ht="36" customHeight="1">
      <c r="B211" s="155"/>
      <c r="C211" s="156" t="s">
        <v>627</v>
      </c>
      <c r="D211" s="156" t="s">
        <v>209</v>
      </c>
      <c r="E211" s="157" t="s">
        <v>4102</v>
      </c>
      <c r="F211" s="158" t="s">
        <v>4103</v>
      </c>
      <c r="G211" s="159" t="s">
        <v>220</v>
      </c>
      <c r="H211" s="160">
        <v>1</v>
      </c>
      <c r="I211" s="161"/>
      <c r="J211" s="162">
        <f t="shared" si="0"/>
        <v>0</v>
      </c>
      <c r="K211" s="158" t="s">
        <v>3809</v>
      </c>
      <c r="L211" s="32"/>
      <c r="M211" s="163" t="s">
        <v>1</v>
      </c>
      <c r="N211" s="164" t="s">
        <v>42</v>
      </c>
      <c r="O211" s="55"/>
      <c r="P211" s="165">
        <f t="shared" si="1"/>
        <v>0</v>
      </c>
      <c r="Q211" s="165">
        <v>0</v>
      </c>
      <c r="R211" s="165">
        <f t="shared" si="2"/>
        <v>0</v>
      </c>
      <c r="S211" s="165">
        <v>0</v>
      </c>
      <c r="T211" s="166">
        <f t="shared" si="3"/>
        <v>0</v>
      </c>
      <c r="AR211" s="167" t="s">
        <v>133</v>
      </c>
      <c r="AT211" s="167" t="s">
        <v>209</v>
      </c>
      <c r="AU211" s="167" t="s">
        <v>85</v>
      </c>
      <c r="AY211" s="17" t="s">
        <v>207</v>
      </c>
      <c r="BE211" s="168">
        <f t="shared" si="4"/>
        <v>0</v>
      </c>
      <c r="BF211" s="168">
        <f t="shared" si="5"/>
        <v>0</v>
      </c>
      <c r="BG211" s="168">
        <f t="shared" si="6"/>
        <v>0</v>
      </c>
      <c r="BH211" s="168">
        <f t="shared" si="7"/>
        <v>0</v>
      </c>
      <c r="BI211" s="168">
        <f t="shared" si="8"/>
        <v>0</v>
      </c>
      <c r="BJ211" s="17" t="s">
        <v>83</v>
      </c>
      <c r="BK211" s="168">
        <f t="shared" si="9"/>
        <v>0</v>
      </c>
      <c r="BL211" s="17" t="s">
        <v>133</v>
      </c>
      <c r="BM211" s="167" t="s">
        <v>4104</v>
      </c>
    </row>
    <row r="212" spans="2:65" s="1" customFormat="1" ht="36" customHeight="1">
      <c r="B212" s="155"/>
      <c r="C212" s="156" t="s">
        <v>634</v>
      </c>
      <c r="D212" s="156" t="s">
        <v>209</v>
      </c>
      <c r="E212" s="157" t="s">
        <v>4105</v>
      </c>
      <c r="F212" s="158" t="s">
        <v>4106</v>
      </c>
      <c r="G212" s="159" t="s">
        <v>220</v>
      </c>
      <c r="H212" s="160">
        <v>1</v>
      </c>
      <c r="I212" s="161"/>
      <c r="J212" s="162">
        <f t="shared" si="0"/>
        <v>0</v>
      </c>
      <c r="K212" s="158" t="s">
        <v>3809</v>
      </c>
      <c r="L212" s="32"/>
      <c r="M212" s="163" t="s">
        <v>1</v>
      </c>
      <c r="N212" s="164" t="s">
        <v>42</v>
      </c>
      <c r="O212" s="55"/>
      <c r="P212" s="165">
        <f t="shared" si="1"/>
        <v>0</v>
      </c>
      <c r="Q212" s="165">
        <v>0</v>
      </c>
      <c r="R212" s="165">
        <f t="shared" si="2"/>
        <v>0</v>
      </c>
      <c r="S212" s="165">
        <v>0</v>
      </c>
      <c r="T212" s="166">
        <f t="shared" si="3"/>
        <v>0</v>
      </c>
      <c r="AR212" s="167" t="s">
        <v>133</v>
      </c>
      <c r="AT212" s="167" t="s">
        <v>209</v>
      </c>
      <c r="AU212" s="167" t="s">
        <v>85</v>
      </c>
      <c r="AY212" s="17" t="s">
        <v>207</v>
      </c>
      <c r="BE212" s="168">
        <f t="shared" si="4"/>
        <v>0</v>
      </c>
      <c r="BF212" s="168">
        <f t="shared" si="5"/>
        <v>0</v>
      </c>
      <c r="BG212" s="168">
        <f t="shared" si="6"/>
        <v>0</v>
      </c>
      <c r="BH212" s="168">
        <f t="shared" si="7"/>
        <v>0</v>
      </c>
      <c r="BI212" s="168">
        <f t="shared" si="8"/>
        <v>0</v>
      </c>
      <c r="BJ212" s="17" t="s">
        <v>83</v>
      </c>
      <c r="BK212" s="168">
        <f t="shared" si="9"/>
        <v>0</v>
      </c>
      <c r="BL212" s="17" t="s">
        <v>133</v>
      </c>
      <c r="BM212" s="167" t="s">
        <v>4107</v>
      </c>
    </row>
    <row r="213" spans="2:65" s="1" customFormat="1" ht="36" customHeight="1">
      <c r="B213" s="155"/>
      <c r="C213" s="156" t="s">
        <v>643</v>
      </c>
      <c r="D213" s="156" t="s">
        <v>209</v>
      </c>
      <c r="E213" s="157" t="s">
        <v>3713</v>
      </c>
      <c r="F213" s="158" t="s">
        <v>4108</v>
      </c>
      <c r="G213" s="159" t="s">
        <v>220</v>
      </c>
      <c r="H213" s="160">
        <v>3</v>
      </c>
      <c r="I213" s="161"/>
      <c r="J213" s="162">
        <f t="shared" si="0"/>
        <v>0</v>
      </c>
      <c r="K213" s="158" t="s">
        <v>3809</v>
      </c>
      <c r="L213" s="32"/>
      <c r="M213" s="163" t="s">
        <v>1</v>
      </c>
      <c r="N213" s="164" t="s">
        <v>42</v>
      </c>
      <c r="O213" s="55"/>
      <c r="P213" s="165">
        <f t="shared" si="1"/>
        <v>0</v>
      </c>
      <c r="Q213" s="165">
        <v>0</v>
      </c>
      <c r="R213" s="165">
        <f t="shared" si="2"/>
        <v>0</v>
      </c>
      <c r="S213" s="165">
        <v>0</v>
      </c>
      <c r="T213" s="166">
        <f t="shared" si="3"/>
        <v>0</v>
      </c>
      <c r="AR213" s="167" t="s">
        <v>133</v>
      </c>
      <c r="AT213" s="167" t="s">
        <v>209</v>
      </c>
      <c r="AU213" s="167" t="s">
        <v>85</v>
      </c>
      <c r="AY213" s="17" t="s">
        <v>207</v>
      </c>
      <c r="BE213" s="168">
        <f t="shared" si="4"/>
        <v>0</v>
      </c>
      <c r="BF213" s="168">
        <f t="shared" si="5"/>
        <v>0</v>
      </c>
      <c r="BG213" s="168">
        <f t="shared" si="6"/>
        <v>0</v>
      </c>
      <c r="BH213" s="168">
        <f t="shared" si="7"/>
        <v>0</v>
      </c>
      <c r="BI213" s="168">
        <f t="shared" si="8"/>
        <v>0</v>
      </c>
      <c r="BJ213" s="17" t="s">
        <v>83</v>
      </c>
      <c r="BK213" s="168">
        <f t="shared" si="9"/>
        <v>0</v>
      </c>
      <c r="BL213" s="17" t="s">
        <v>133</v>
      </c>
      <c r="BM213" s="167" t="s">
        <v>4109</v>
      </c>
    </row>
    <row r="214" spans="2:65" s="1" customFormat="1" ht="36" customHeight="1">
      <c r="B214" s="155"/>
      <c r="C214" s="156" t="s">
        <v>649</v>
      </c>
      <c r="D214" s="156" t="s">
        <v>209</v>
      </c>
      <c r="E214" s="157" t="s">
        <v>3716</v>
      </c>
      <c r="F214" s="158" t="s">
        <v>4110</v>
      </c>
      <c r="G214" s="159" t="s">
        <v>220</v>
      </c>
      <c r="H214" s="160">
        <v>3</v>
      </c>
      <c r="I214" s="161"/>
      <c r="J214" s="162">
        <f t="shared" si="0"/>
        <v>0</v>
      </c>
      <c r="K214" s="158" t="s">
        <v>3809</v>
      </c>
      <c r="L214" s="32"/>
      <c r="M214" s="163" t="s">
        <v>1</v>
      </c>
      <c r="N214" s="164" t="s">
        <v>42</v>
      </c>
      <c r="O214" s="55"/>
      <c r="P214" s="165">
        <f t="shared" si="1"/>
        <v>0</v>
      </c>
      <c r="Q214" s="165">
        <v>0</v>
      </c>
      <c r="R214" s="165">
        <f t="shared" si="2"/>
        <v>0</v>
      </c>
      <c r="S214" s="165">
        <v>0</v>
      </c>
      <c r="T214" s="166">
        <f t="shared" si="3"/>
        <v>0</v>
      </c>
      <c r="AR214" s="167" t="s">
        <v>133</v>
      </c>
      <c r="AT214" s="167" t="s">
        <v>209</v>
      </c>
      <c r="AU214" s="167" t="s">
        <v>85</v>
      </c>
      <c r="AY214" s="17" t="s">
        <v>207</v>
      </c>
      <c r="BE214" s="168">
        <f t="shared" si="4"/>
        <v>0</v>
      </c>
      <c r="BF214" s="168">
        <f t="shared" si="5"/>
        <v>0</v>
      </c>
      <c r="BG214" s="168">
        <f t="shared" si="6"/>
        <v>0</v>
      </c>
      <c r="BH214" s="168">
        <f t="shared" si="7"/>
        <v>0</v>
      </c>
      <c r="BI214" s="168">
        <f t="shared" si="8"/>
        <v>0</v>
      </c>
      <c r="BJ214" s="17" t="s">
        <v>83</v>
      </c>
      <c r="BK214" s="168">
        <f t="shared" si="9"/>
        <v>0</v>
      </c>
      <c r="BL214" s="17" t="s">
        <v>133</v>
      </c>
      <c r="BM214" s="167" t="s">
        <v>4111</v>
      </c>
    </row>
    <row r="215" spans="2:65" s="1" customFormat="1" ht="36" customHeight="1">
      <c r="B215" s="155"/>
      <c r="C215" s="156" t="s">
        <v>655</v>
      </c>
      <c r="D215" s="156" t="s">
        <v>209</v>
      </c>
      <c r="E215" s="157" t="s">
        <v>4112</v>
      </c>
      <c r="F215" s="158" t="s">
        <v>4113</v>
      </c>
      <c r="G215" s="159" t="s">
        <v>220</v>
      </c>
      <c r="H215" s="160">
        <v>2</v>
      </c>
      <c r="I215" s="161"/>
      <c r="J215" s="162">
        <f t="shared" si="0"/>
        <v>0</v>
      </c>
      <c r="K215" s="158" t="s">
        <v>3809</v>
      </c>
      <c r="L215" s="32"/>
      <c r="M215" s="163" t="s">
        <v>1</v>
      </c>
      <c r="N215" s="164" t="s">
        <v>42</v>
      </c>
      <c r="O215" s="55"/>
      <c r="P215" s="165">
        <f t="shared" si="1"/>
        <v>0</v>
      </c>
      <c r="Q215" s="165">
        <v>0</v>
      </c>
      <c r="R215" s="165">
        <f t="shared" si="2"/>
        <v>0</v>
      </c>
      <c r="S215" s="165">
        <v>0</v>
      </c>
      <c r="T215" s="166">
        <f t="shared" si="3"/>
        <v>0</v>
      </c>
      <c r="AR215" s="167" t="s">
        <v>133</v>
      </c>
      <c r="AT215" s="167" t="s">
        <v>209</v>
      </c>
      <c r="AU215" s="167" t="s">
        <v>85</v>
      </c>
      <c r="AY215" s="17" t="s">
        <v>207</v>
      </c>
      <c r="BE215" s="168">
        <f t="shared" si="4"/>
        <v>0</v>
      </c>
      <c r="BF215" s="168">
        <f t="shared" si="5"/>
        <v>0</v>
      </c>
      <c r="BG215" s="168">
        <f t="shared" si="6"/>
        <v>0</v>
      </c>
      <c r="BH215" s="168">
        <f t="shared" si="7"/>
        <v>0</v>
      </c>
      <c r="BI215" s="168">
        <f t="shared" si="8"/>
        <v>0</v>
      </c>
      <c r="BJ215" s="17" t="s">
        <v>83</v>
      </c>
      <c r="BK215" s="168">
        <f t="shared" si="9"/>
        <v>0</v>
      </c>
      <c r="BL215" s="17" t="s">
        <v>133</v>
      </c>
      <c r="BM215" s="167" t="s">
        <v>4114</v>
      </c>
    </row>
    <row r="216" spans="2:65" s="1" customFormat="1" ht="36" customHeight="1">
      <c r="B216" s="155"/>
      <c r="C216" s="156" t="s">
        <v>666</v>
      </c>
      <c r="D216" s="156" t="s">
        <v>209</v>
      </c>
      <c r="E216" s="157" t="s">
        <v>4115</v>
      </c>
      <c r="F216" s="158" t="s">
        <v>4116</v>
      </c>
      <c r="G216" s="159" t="s">
        <v>220</v>
      </c>
      <c r="H216" s="160">
        <v>1</v>
      </c>
      <c r="I216" s="161"/>
      <c r="J216" s="162">
        <f t="shared" si="0"/>
        <v>0</v>
      </c>
      <c r="K216" s="158" t="s">
        <v>3809</v>
      </c>
      <c r="L216" s="32"/>
      <c r="M216" s="163" t="s">
        <v>1</v>
      </c>
      <c r="N216" s="164" t="s">
        <v>42</v>
      </c>
      <c r="O216" s="55"/>
      <c r="P216" s="165">
        <f t="shared" si="1"/>
        <v>0</v>
      </c>
      <c r="Q216" s="165">
        <v>0</v>
      </c>
      <c r="R216" s="165">
        <f t="shared" si="2"/>
        <v>0</v>
      </c>
      <c r="S216" s="165">
        <v>0</v>
      </c>
      <c r="T216" s="166">
        <f t="shared" si="3"/>
        <v>0</v>
      </c>
      <c r="AR216" s="167" t="s">
        <v>133</v>
      </c>
      <c r="AT216" s="167" t="s">
        <v>209</v>
      </c>
      <c r="AU216" s="167" t="s">
        <v>85</v>
      </c>
      <c r="AY216" s="17" t="s">
        <v>207</v>
      </c>
      <c r="BE216" s="168">
        <f t="shared" si="4"/>
        <v>0</v>
      </c>
      <c r="BF216" s="168">
        <f t="shared" si="5"/>
        <v>0</v>
      </c>
      <c r="BG216" s="168">
        <f t="shared" si="6"/>
        <v>0</v>
      </c>
      <c r="BH216" s="168">
        <f t="shared" si="7"/>
        <v>0</v>
      </c>
      <c r="BI216" s="168">
        <f t="shared" si="8"/>
        <v>0</v>
      </c>
      <c r="BJ216" s="17" t="s">
        <v>83</v>
      </c>
      <c r="BK216" s="168">
        <f t="shared" si="9"/>
        <v>0</v>
      </c>
      <c r="BL216" s="17" t="s">
        <v>133</v>
      </c>
      <c r="BM216" s="167" t="s">
        <v>4117</v>
      </c>
    </row>
    <row r="217" spans="2:65" s="1" customFormat="1" ht="16.5" customHeight="1">
      <c r="B217" s="155"/>
      <c r="C217" s="156" t="s">
        <v>679</v>
      </c>
      <c r="D217" s="156" t="s">
        <v>209</v>
      </c>
      <c r="E217" s="157" t="s">
        <v>3937</v>
      </c>
      <c r="F217" s="158" t="s">
        <v>3938</v>
      </c>
      <c r="G217" s="159" t="s">
        <v>224</v>
      </c>
      <c r="H217" s="160">
        <v>147</v>
      </c>
      <c r="I217" s="161"/>
      <c r="J217" s="162">
        <f t="shared" si="0"/>
        <v>0</v>
      </c>
      <c r="K217" s="158" t="s">
        <v>3809</v>
      </c>
      <c r="L217" s="32"/>
      <c r="M217" s="163" t="s">
        <v>1</v>
      </c>
      <c r="N217" s="164" t="s">
        <v>42</v>
      </c>
      <c r="O217" s="55"/>
      <c r="P217" s="165">
        <f t="shared" si="1"/>
        <v>0</v>
      </c>
      <c r="Q217" s="165">
        <v>0</v>
      </c>
      <c r="R217" s="165">
        <f t="shared" si="2"/>
        <v>0</v>
      </c>
      <c r="S217" s="165">
        <v>0</v>
      </c>
      <c r="T217" s="166">
        <f t="shared" si="3"/>
        <v>0</v>
      </c>
      <c r="AR217" s="167" t="s">
        <v>133</v>
      </c>
      <c r="AT217" s="167" t="s">
        <v>209</v>
      </c>
      <c r="AU217" s="167" t="s">
        <v>85</v>
      </c>
      <c r="AY217" s="17" t="s">
        <v>207</v>
      </c>
      <c r="BE217" s="168">
        <f t="shared" si="4"/>
        <v>0</v>
      </c>
      <c r="BF217" s="168">
        <f t="shared" si="5"/>
        <v>0</v>
      </c>
      <c r="BG217" s="168">
        <f t="shared" si="6"/>
        <v>0</v>
      </c>
      <c r="BH217" s="168">
        <f t="shared" si="7"/>
        <v>0</v>
      </c>
      <c r="BI217" s="168">
        <f t="shared" si="8"/>
        <v>0</v>
      </c>
      <c r="BJ217" s="17" t="s">
        <v>83</v>
      </c>
      <c r="BK217" s="168">
        <f t="shared" si="9"/>
        <v>0</v>
      </c>
      <c r="BL217" s="17" t="s">
        <v>133</v>
      </c>
      <c r="BM217" s="167" t="s">
        <v>4118</v>
      </c>
    </row>
    <row r="218" spans="2:65" s="11" customFormat="1" ht="22.9" customHeight="1">
      <c r="B218" s="142"/>
      <c r="D218" s="143" t="s">
        <v>76</v>
      </c>
      <c r="E218" s="153" t="s">
        <v>1167</v>
      </c>
      <c r="F218" s="153" t="s">
        <v>1168</v>
      </c>
      <c r="I218" s="145"/>
      <c r="J218" s="154">
        <f>BK218</f>
        <v>0</v>
      </c>
      <c r="L218" s="142"/>
      <c r="M218" s="147"/>
      <c r="N218" s="148"/>
      <c r="O218" s="148"/>
      <c r="P218" s="149">
        <f>SUM(P219:P220)</f>
        <v>0</v>
      </c>
      <c r="Q218" s="148"/>
      <c r="R218" s="149">
        <f>SUM(R219:R220)</f>
        <v>0</v>
      </c>
      <c r="S218" s="148"/>
      <c r="T218" s="150">
        <f>SUM(T219:T220)</f>
        <v>0</v>
      </c>
      <c r="AR218" s="143" t="s">
        <v>83</v>
      </c>
      <c r="AT218" s="151" t="s">
        <v>76</v>
      </c>
      <c r="AU218" s="151" t="s">
        <v>83</v>
      </c>
      <c r="AY218" s="143" t="s">
        <v>207</v>
      </c>
      <c r="BK218" s="152">
        <f>SUM(BK219:BK220)</f>
        <v>0</v>
      </c>
    </row>
    <row r="219" spans="2:65" s="1" customFormat="1" ht="48" customHeight="1">
      <c r="B219" s="155"/>
      <c r="C219" s="156" t="s">
        <v>684</v>
      </c>
      <c r="D219" s="156" t="s">
        <v>209</v>
      </c>
      <c r="E219" s="157" t="s">
        <v>3987</v>
      </c>
      <c r="F219" s="158" t="s">
        <v>4119</v>
      </c>
      <c r="G219" s="159" t="s">
        <v>236</v>
      </c>
      <c r="H219" s="160">
        <v>4.6130000000000004</v>
      </c>
      <c r="I219" s="161"/>
      <c r="J219" s="162">
        <f>ROUND(I219*H219,2)</f>
        <v>0</v>
      </c>
      <c r="K219" s="158" t="s">
        <v>3809</v>
      </c>
      <c r="L219" s="32"/>
      <c r="M219" s="163" t="s">
        <v>1</v>
      </c>
      <c r="N219" s="164" t="s">
        <v>42</v>
      </c>
      <c r="O219" s="55"/>
      <c r="P219" s="165">
        <f>O219*H219</f>
        <v>0</v>
      </c>
      <c r="Q219" s="165">
        <v>0</v>
      </c>
      <c r="R219" s="165">
        <f>Q219*H219</f>
        <v>0</v>
      </c>
      <c r="S219" s="165">
        <v>0</v>
      </c>
      <c r="T219" s="166">
        <f>S219*H219</f>
        <v>0</v>
      </c>
      <c r="AR219" s="167" t="s">
        <v>133</v>
      </c>
      <c r="AT219" s="167" t="s">
        <v>209</v>
      </c>
      <c r="AU219" s="167" t="s">
        <v>85</v>
      </c>
      <c r="AY219" s="17" t="s">
        <v>207</v>
      </c>
      <c r="BE219" s="168">
        <f>IF(N219="základní",J219,0)</f>
        <v>0</v>
      </c>
      <c r="BF219" s="168">
        <f>IF(N219="snížená",J219,0)</f>
        <v>0</v>
      </c>
      <c r="BG219" s="168">
        <f>IF(N219="zákl. přenesená",J219,0)</f>
        <v>0</v>
      </c>
      <c r="BH219" s="168">
        <f>IF(N219="sníž. přenesená",J219,0)</f>
        <v>0</v>
      </c>
      <c r="BI219" s="168">
        <f>IF(N219="nulová",J219,0)</f>
        <v>0</v>
      </c>
      <c r="BJ219" s="17" t="s">
        <v>83</v>
      </c>
      <c r="BK219" s="168">
        <f>ROUND(I219*H219,2)</f>
        <v>0</v>
      </c>
      <c r="BL219" s="17" t="s">
        <v>133</v>
      </c>
      <c r="BM219" s="167" t="s">
        <v>4120</v>
      </c>
    </row>
    <row r="220" spans="2:65" s="1" customFormat="1" ht="48" customHeight="1">
      <c r="B220" s="155"/>
      <c r="C220" s="156" t="s">
        <v>688</v>
      </c>
      <c r="D220" s="156" t="s">
        <v>209</v>
      </c>
      <c r="E220" s="157" t="s">
        <v>4121</v>
      </c>
      <c r="F220" s="158" t="s">
        <v>4122</v>
      </c>
      <c r="G220" s="159" t="s">
        <v>236</v>
      </c>
      <c r="H220" s="160">
        <v>4.6130000000000004</v>
      </c>
      <c r="I220" s="161"/>
      <c r="J220" s="162">
        <f>ROUND(I220*H220,2)</f>
        <v>0</v>
      </c>
      <c r="K220" s="158" t="s">
        <v>3809</v>
      </c>
      <c r="L220" s="32"/>
      <c r="M220" s="178" t="s">
        <v>1</v>
      </c>
      <c r="N220" s="179" t="s">
        <v>42</v>
      </c>
      <c r="O220" s="180"/>
      <c r="P220" s="181">
        <f>O220*H220</f>
        <v>0</v>
      </c>
      <c r="Q220" s="181">
        <v>0</v>
      </c>
      <c r="R220" s="181">
        <f>Q220*H220</f>
        <v>0</v>
      </c>
      <c r="S220" s="181">
        <v>0</v>
      </c>
      <c r="T220" s="182">
        <f>S220*H220</f>
        <v>0</v>
      </c>
      <c r="AR220" s="167" t="s">
        <v>133</v>
      </c>
      <c r="AT220" s="167" t="s">
        <v>209</v>
      </c>
      <c r="AU220" s="167" t="s">
        <v>85</v>
      </c>
      <c r="AY220" s="17" t="s">
        <v>207</v>
      </c>
      <c r="BE220" s="168">
        <f>IF(N220="základní",J220,0)</f>
        <v>0</v>
      </c>
      <c r="BF220" s="168">
        <f>IF(N220="snížená",J220,0)</f>
        <v>0</v>
      </c>
      <c r="BG220" s="168">
        <f>IF(N220="zákl. přenesená",J220,0)</f>
        <v>0</v>
      </c>
      <c r="BH220" s="168">
        <f>IF(N220="sníž. přenesená",J220,0)</f>
        <v>0</v>
      </c>
      <c r="BI220" s="168">
        <f>IF(N220="nulová",J220,0)</f>
        <v>0</v>
      </c>
      <c r="BJ220" s="17" t="s">
        <v>83</v>
      </c>
      <c r="BK220" s="168">
        <f>ROUND(I220*H220,2)</f>
        <v>0</v>
      </c>
      <c r="BL220" s="17" t="s">
        <v>133</v>
      </c>
      <c r="BM220" s="167" t="s">
        <v>4123</v>
      </c>
    </row>
    <row r="221" spans="2:65" s="1" customFormat="1" ht="6.95" customHeight="1">
      <c r="B221" s="44"/>
      <c r="C221" s="45"/>
      <c r="D221" s="45"/>
      <c r="E221" s="45"/>
      <c r="F221" s="45"/>
      <c r="G221" s="45"/>
      <c r="H221" s="45"/>
      <c r="I221" s="117"/>
      <c r="J221" s="45"/>
      <c r="K221" s="45"/>
      <c r="L221" s="32"/>
    </row>
  </sheetData>
  <autoFilter ref="C125:K220"/>
  <mergeCells count="12">
    <mergeCell ref="E118:H118"/>
    <mergeCell ref="L2:V2"/>
    <mergeCell ref="E85:H85"/>
    <mergeCell ref="E87:H87"/>
    <mergeCell ref="E89:H89"/>
    <mergeCell ref="E114:H114"/>
    <mergeCell ref="E116:H116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37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139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4005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4124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ROUND(J126,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ROUND((SUM(BE126:BE236)),  2)</f>
        <v>0</v>
      </c>
      <c r="I35" s="105">
        <v>0.21</v>
      </c>
      <c r="J35" s="104">
        <f>ROUND(((SUM(BE126:BE236))*I35),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ROUND((SUM(BF126:BF236)),  2)</f>
        <v>0</v>
      </c>
      <c r="I36" s="105">
        <v>0.15</v>
      </c>
      <c r="J36" s="104">
        <f>ROUND(((SUM(BF126:BF236))*I36),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ROUND((SUM(BG126:BG236)),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ROUND((SUM(BH126:BH236)),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ROUND((SUM(BI126:BI236)),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4005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dešťová kanalizace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J126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J127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J128</f>
        <v>0</v>
      </c>
      <c r="L100" s="128"/>
    </row>
    <row r="101" spans="2:47" s="9" customFormat="1" ht="19.899999999999999" customHeight="1">
      <c r="B101" s="128"/>
      <c r="D101" s="129" t="s">
        <v>330</v>
      </c>
      <c r="E101" s="130"/>
      <c r="F101" s="130"/>
      <c r="G101" s="130"/>
      <c r="H101" s="130"/>
      <c r="I101" s="131"/>
      <c r="J101" s="132">
        <f>J179</f>
        <v>0</v>
      </c>
      <c r="L101" s="128"/>
    </row>
    <row r="102" spans="2:47" s="9" customFormat="1" ht="19.899999999999999" customHeight="1">
      <c r="B102" s="128"/>
      <c r="D102" s="129" t="s">
        <v>331</v>
      </c>
      <c r="E102" s="130"/>
      <c r="F102" s="130"/>
      <c r="G102" s="130"/>
      <c r="H102" s="130"/>
      <c r="I102" s="131"/>
      <c r="J102" s="132">
        <f>J185</f>
        <v>0</v>
      </c>
      <c r="L102" s="128"/>
    </row>
    <row r="103" spans="2:47" s="9" customFormat="1" ht="19.899999999999999" customHeight="1">
      <c r="B103" s="128"/>
      <c r="D103" s="129" t="s">
        <v>3804</v>
      </c>
      <c r="E103" s="130"/>
      <c r="F103" s="130"/>
      <c r="G103" s="130"/>
      <c r="H103" s="130"/>
      <c r="I103" s="131"/>
      <c r="J103" s="132">
        <f>J198</f>
        <v>0</v>
      </c>
      <c r="L103" s="128"/>
    </row>
    <row r="104" spans="2:47" s="9" customFormat="1" ht="19.899999999999999" customHeight="1">
      <c r="B104" s="128"/>
      <c r="D104" s="129" t="s">
        <v>333</v>
      </c>
      <c r="E104" s="130"/>
      <c r="F104" s="130"/>
      <c r="G104" s="130"/>
      <c r="H104" s="130"/>
      <c r="I104" s="131"/>
      <c r="J104" s="132">
        <f>J234</f>
        <v>0</v>
      </c>
      <c r="L104" s="128"/>
    </row>
    <row r="105" spans="2:47" s="1" customFormat="1" ht="21.75" customHeight="1">
      <c r="B105" s="32"/>
      <c r="I105" s="96"/>
      <c r="L105" s="32"/>
    </row>
    <row r="106" spans="2:47" s="1" customFormat="1" ht="6.95" customHeight="1">
      <c r="B106" s="44"/>
      <c r="C106" s="45"/>
      <c r="D106" s="45"/>
      <c r="E106" s="45"/>
      <c r="F106" s="45"/>
      <c r="G106" s="45"/>
      <c r="H106" s="45"/>
      <c r="I106" s="117"/>
      <c r="J106" s="45"/>
      <c r="K106" s="45"/>
      <c r="L106" s="32"/>
    </row>
    <row r="110" spans="2:47" s="1" customFormat="1" ht="6.95" customHeight="1">
      <c r="B110" s="46"/>
      <c r="C110" s="47"/>
      <c r="D110" s="47"/>
      <c r="E110" s="47"/>
      <c r="F110" s="47"/>
      <c r="G110" s="47"/>
      <c r="H110" s="47"/>
      <c r="I110" s="118"/>
      <c r="J110" s="47"/>
      <c r="K110" s="47"/>
      <c r="L110" s="32"/>
    </row>
    <row r="111" spans="2:47" s="1" customFormat="1" ht="24.95" customHeight="1">
      <c r="B111" s="32"/>
      <c r="C111" s="21" t="s">
        <v>192</v>
      </c>
      <c r="I111" s="96"/>
      <c r="L111" s="32"/>
    </row>
    <row r="112" spans="2:47" s="1" customFormat="1" ht="6.95" customHeight="1">
      <c r="B112" s="32"/>
      <c r="I112" s="96"/>
      <c r="L112" s="32"/>
    </row>
    <row r="113" spans="2:63" s="1" customFormat="1" ht="12" customHeight="1">
      <c r="B113" s="32"/>
      <c r="C113" s="27" t="s">
        <v>16</v>
      </c>
      <c r="I113" s="96"/>
      <c r="L113" s="32"/>
    </row>
    <row r="114" spans="2:63" s="1" customFormat="1" ht="16.5" customHeight="1">
      <c r="B114" s="32"/>
      <c r="E114" s="283" t="str">
        <f>E7</f>
        <v>Novostavba MŠ Hrabová,ul. Bažanova</v>
      </c>
      <c r="F114" s="284"/>
      <c r="G114" s="284"/>
      <c r="H114" s="284"/>
      <c r="I114" s="96"/>
      <c r="L114" s="32"/>
    </row>
    <row r="115" spans="2:63" ht="12" customHeight="1">
      <c r="B115" s="20"/>
      <c r="C115" s="27" t="s">
        <v>179</v>
      </c>
      <c r="L115" s="20"/>
    </row>
    <row r="116" spans="2:63" s="1" customFormat="1" ht="16.5" customHeight="1">
      <c r="B116" s="32"/>
      <c r="E116" s="283" t="s">
        <v>4005</v>
      </c>
      <c r="F116" s="282"/>
      <c r="G116" s="282"/>
      <c r="H116" s="282"/>
      <c r="I116" s="96"/>
      <c r="L116" s="32"/>
    </row>
    <row r="117" spans="2:63" s="1" customFormat="1" ht="12" customHeight="1">
      <c r="B117" s="32"/>
      <c r="C117" s="27" t="s">
        <v>181</v>
      </c>
      <c r="I117" s="96"/>
      <c r="L117" s="32"/>
    </row>
    <row r="118" spans="2:63" s="1" customFormat="1" ht="16.5" customHeight="1">
      <c r="B118" s="32"/>
      <c r="E118" s="252" t="str">
        <f>E11</f>
        <v>b - dešťová kanalizace</v>
      </c>
      <c r="F118" s="282"/>
      <c r="G118" s="282"/>
      <c r="H118" s="282"/>
      <c r="I118" s="96"/>
      <c r="L118" s="32"/>
    </row>
    <row r="119" spans="2:63" s="1" customFormat="1" ht="6.95" customHeight="1">
      <c r="B119" s="32"/>
      <c r="I119" s="96"/>
      <c r="L119" s="32"/>
    </row>
    <row r="120" spans="2:63" s="1" customFormat="1" ht="12" customHeight="1">
      <c r="B120" s="32"/>
      <c r="C120" s="27" t="s">
        <v>20</v>
      </c>
      <c r="F120" s="25" t="str">
        <f>F14</f>
        <v xml:space="preserve"> </v>
      </c>
      <c r="I120" s="97" t="s">
        <v>22</v>
      </c>
      <c r="J120" s="52" t="str">
        <f>IF(J14="","",J14)</f>
        <v>29. 3. 2019</v>
      </c>
      <c r="L120" s="32"/>
    </row>
    <row r="121" spans="2:63" s="1" customFormat="1" ht="6.95" customHeight="1">
      <c r="B121" s="32"/>
      <c r="I121" s="96"/>
      <c r="L121" s="32"/>
    </row>
    <row r="122" spans="2:63" s="1" customFormat="1" ht="58.15" customHeight="1">
      <c r="B122" s="32"/>
      <c r="C122" s="27" t="s">
        <v>24</v>
      </c>
      <c r="F122" s="25" t="str">
        <f>E17</f>
        <v>Statutární město Ostrava,MO Hrabová,Bažanova 4</v>
      </c>
      <c r="I122" s="97" t="s">
        <v>31</v>
      </c>
      <c r="J122" s="30" t="str">
        <f>E23</f>
        <v>DUPLEX sro,28.října 875/275,70900 Ostrava-Mar.Ho</v>
      </c>
      <c r="L122" s="32"/>
    </row>
    <row r="123" spans="2:63" s="1" customFormat="1" ht="15.2" customHeight="1">
      <c r="B123" s="32"/>
      <c r="C123" s="27" t="s">
        <v>29</v>
      </c>
      <c r="F123" s="25" t="str">
        <f>IF(E20="","",E20)</f>
        <v>Vyplň údaj</v>
      </c>
      <c r="I123" s="97" t="s">
        <v>35</v>
      </c>
      <c r="J123" s="30" t="str">
        <f>E26</f>
        <v xml:space="preserve"> </v>
      </c>
      <c r="L123" s="32"/>
    </row>
    <row r="124" spans="2:63" s="1" customFormat="1" ht="10.35" customHeight="1">
      <c r="B124" s="32"/>
      <c r="I124" s="96"/>
      <c r="L124" s="32"/>
    </row>
    <row r="125" spans="2:63" s="10" customFormat="1" ht="29.25" customHeight="1">
      <c r="B125" s="133"/>
      <c r="C125" s="134" t="s">
        <v>193</v>
      </c>
      <c r="D125" s="135" t="s">
        <v>62</v>
      </c>
      <c r="E125" s="135" t="s">
        <v>58</v>
      </c>
      <c r="F125" s="135" t="s">
        <v>59</v>
      </c>
      <c r="G125" s="135" t="s">
        <v>194</v>
      </c>
      <c r="H125" s="135" t="s">
        <v>195</v>
      </c>
      <c r="I125" s="136" t="s">
        <v>196</v>
      </c>
      <c r="J125" s="135" t="s">
        <v>185</v>
      </c>
      <c r="K125" s="137" t="s">
        <v>197</v>
      </c>
      <c r="L125" s="133"/>
      <c r="M125" s="59" t="s">
        <v>1</v>
      </c>
      <c r="N125" s="60" t="s">
        <v>41</v>
      </c>
      <c r="O125" s="60" t="s">
        <v>198</v>
      </c>
      <c r="P125" s="60" t="s">
        <v>199</v>
      </c>
      <c r="Q125" s="60" t="s">
        <v>200</v>
      </c>
      <c r="R125" s="60" t="s">
        <v>201</v>
      </c>
      <c r="S125" s="60" t="s">
        <v>202</v>
      </c>
      <c r="T125" s="61" t="s">
        <v>203</v>
      </c>
    </row>
    <row r="126" spans="2:63" s="1" customFormat="1" ht="22.9" customHeight="1">
      <c r="B126" s="32"/>
      <c r="C126" s="64" t="s">
        <v>204</v>
      </c>
      <c r="I126" s="96"/>
      <c r="J126" s="138">
        <f>BK126</f>
        <v>0</v>
      </c>
      <c r="L126" s="32"/>
      <c r="M126" s="62"/>
      <c r="N126" s="53"/>
      <c r="O126" s="53"/>
      <c r="P126" s="139">
        <f>P127</f>
        <v>0</v>
      </c>
      <c r="Q126" s="53"/>
      <c r="R126" s="139">
        <f>R127</f>
        <v>0</v>
      </c>
      <c r="S126" s="53"/>
      <c r="T126" s="140">
        <f>T127</f>
        <v>0</v>
      </c>
      <c r="AT126" s="17" t="s">
        <v>76</v>
      </c>
      <c r="AU126" s="17" t="s">
        <v>187</v>
      </c>
      <c r="BK126" s="141">
        <f>BK127</f>
        <v>0</v>
      </c>
    </row>
    <row r="127" spans="2:63" s="11" customFormat="1" ht="25.9" customHeight="1">
      <c r="B127" s="142"/>
      <c r="D127" s="143" t="s">
        <v>76</v>
      </c>
      <c r="E127" s="144" t="s">
        <v>205</v>
      </c>
      <c r="F127" s="144" t="s">
        <v>206</v>
      </c>
      <c r="I127" s="145"/>
      <c r="J127" s="146">
        <f>BK127</f>
        <v>0</v>
      </c>
      <c r="L127" s="142"/>
      <c r="M127" s="147"/>
      <c r="N127" s="148"/>
      <c r="O127" s="148"/>
      <c r="P127" s="149">
        <f>P128+P179+P185+P198+P234</f>
        <v>0</v>
      </c>
      <c r="Q127" s="148"/>
      <c r="R127" s="149">
        <f>R128+R179+R185+R198+R234</f>
        <v>0</v>
      </c>
      <c r="S127" s="148"/>
      <c r="T127" s="150">
        <f>T128+T179+T185+T198+T234</f>
        <v>0</v>
      </c>
      <c r="AR127" s="143" t="s">
        <v>83</v>
      </c>
      <c r="AT127" s="151" t="s">
        <v>76</v>
      </c>
      <c r="AU127" s="151" t="s">
        <v>77</v>
      </c>
      <c r="AY127" s="143" t="s">
        <v>207</v>
      </c>
      <c r="BK127" s="152">
        <f>BK128+BK179+BK185+BK198+BK234</f>
        <v>0</v>
      </c>
    </row>
    <row r="128" spans="2:63" s="11" customFormat="1" ht="22.9" customHeight="1">
      <c r="B128" s="142"/>
      <c r="D128" s="143" t="s">
        <v>76</v>
      </c>
      <c r="E128" s="153" t="s">
        <v>83</v>
      </c>
      <c r="F128" s="153" t="s">
        <v>208</v>
      </c>
      <c r="I128" s="145"/>
      <c r="J128" s="154">
        <f>BK128</f>
        <v>0</v>
      </c>
      <c r="L128" s="142"/>
      <c r="M128" s="147"/>
      <c r="N128" s="148"/>
      <c r="O128" s="148"/>
      <c r="P128" s="149">
        <f>SUM(P129:P178)</f>
        <v>0</v>
      </c>
      <c r="Q128" s="148"/>
      <c r="R128" s="149">
        <f>SUM(R129:R178)</f>
        <v>0</v>
      </c>
      <c r="S128" s="148"/>
      <c r="T128" s="150">
        <f>SUM(T129:T178)</f>
        <v>0</v>
      </c>
      <c r="AR128" s="143" t="s">
        <v>83</v>
      </c>
      <c r="AT128" s="151" t="s">
        <v>76</v>
      </c>
      <c r="AU128" s="151" t="s">
        <v>83</v>
      </c>
      <c r="AY128" s="143" t="s">
        <v>207</v>
      </c>
      <c r="BK128" s="152">
        <f>SUM(BK129:BK178)</f>
        <v>0</v>
      </c>
    </row>
    <row r="129" spans="2:65" s="1" customFormat="1" ht="48" customHeight="1">
      <c r="B129" s="155"/>
      <c r="C129" s="156" t="s">
        <v>83</v>
      </c>
      <c r="D129" s="156" t="s">
        <v>209</v>
      </c>
      <c r="E129" s="157" t="s">
        <v>4125</v>
      </c>
      <c r="F129" s="158" t="s">
        <v>4126</v>
      </c>
      <c r="G129" s="159" t="s">
        <v>352</v>
      </c>
      <c r="H129" s="160">
        <v>59.375</v>
      </c>
      <c r="I129" s="161"/>
      <c r="J129" s="162">
        <f>ROUND(I129*H129,2)</f>
        <v>0</v>
      </c>
      <c r="K129" s="158" t="s">
        <v>3809</v>
      </c>
      <c r="L129" s="32"/>
      <c r="M129" s="163" t="s">
        <v>1</v>
      </c>
      <c r="N129" s="164" t="s">
        <v>42</v>
      </c>
      <c r="O129" s="55"/>
      <c r="P129" s="165">
        <f>O129*H129</f>
        <v>0</v>
      </c>
      <c r="Q129" s="165">
        <v>0</v>
      </c>
      <c r="R129" s="165">
        <f>Q129*H129</f>
        <v>0</v>
      </c>
      <c r="S129" s="165">
        <v>0</v>
      </c>
      <c r="T129" s="166">
        <f>S129*H129</f>
        <v>0</v>
      </c>
      <c r="AR129" s="167" t="s">
        <v>133</v>
      </c>
      <c r="AT129" s="167" t="s">
        <v>209</v>
      </c>
      <c r="AU129" s="167" t="s">
        <v>85</v>
      </c>
      <c r="AY129" s="17" t="s">
        <v>207</v>
      </c>
      <c r="BE129" s="168">
        <f>IF(N129="základní",J129,0)</f>
        <v>0</v>
      </c>
      <c r="BF129" s="168">
        <f>IF(N129="snížená",J129,0)</f>
        <v>0</v>
      </c>
      <c r="BG129" s="168">
        <f>IF(N129="zákl. přenesená",J129,0)</f>
        <v>0</v>
      </c>
      <c r="BH129" s="168">
        <f>IF(N129="sníž. přenesená",J129,0)</f>
        <v>0</v>
      </c>
      <c r="BI129" s="168">
        <f>IF(N129="nulová",J129,0)</f>
        <v>0</v>
      </c>
      <c r="BJ129" s="17" t="s">
        <v>83</v>
      </c>
      <c r="BK129" s="168">
        <f>ROUND(I129*H129,2)</f>
        <v>0</v>
      </c>
      <c r="BL129" s="17" t="s">
        <v>133</v>
      </c>
      <c r="BM129" s="167" t="s">
        <v>4127</v>
      </c>
    </row>
    <row r="130" spans="2:65" s="12" customFormat="1">
      <c r="B130" s="169"/>
      <c r="D130" s="170" t="s">
        <v>215</v>
      </c>
      <c r="E130" s="171" t="s">
        <v>1</v>
      </c>
      <c r="F130" s="172" t="s">
        <v>4128</v>
      </c>
      <c r="H130" s="173">
        <v>48.125</v>
      </c>
      <c r="I130" s="174"/>
      <c r="L130" s="169"/>
      <c r="M130" s="175"/>
      <c r="N130" s="176"/>
      <c r="O130" s="176"/>
      <c r="P130" s="176"/>
      <c r="Q130" s="176"/>
      <c r="R130" s="176"/>
      <c r="S130" s="176"/>
      <c r="T130" s="177"/>
      <c r="AT130" s="171" t="s">
        <v>215</v>
      </c>
      <c r="AU130" s="171" t="s">
        <v>85</v>
      </c>
      <c r="AV130" s="12" t="s">
        <v>85</v>
      </c>
      <c r="AW130" s="12" t="s">
        <v>34</v>
      </c>
      <c r="AX130" s="12" t="s">
        <v>77</v>
      </c>
      <c r="AY130" s="171" t="s">
        <v>207</v>
      </c>
    </row>
    <row r="131" spans="2:65" s="12" customFormat="1">
      <c r="B131" s="169"/>
      <c r="D131" s="170" t="s">
        <v>215</v>
      </c>
      <c r="E131" s="171" t="s">
        <v>1</v>
      </c>
      <c r="F131" s="172" t="s">
        <v>4129</v>
      </c>
      <c r="H131" s="173">
        <v>11.25</v>
      </c>
      <c r="I131" s="174"/>
      <c r="L131" s="169"/>
      <c r="M131" s="175"/>
      <c r="N131" s="176"/>
      <c r="O131" s="176"/>
      <c r="P131" s="176"/>
      <c r="Q131" s="176"/>
      <c r="R131" s="176"/>
      <c r="S131" s="176"/>
      <c r="T131" s="177"/>
      <c r="AT131" s="171" t="s">
        <v>215</v>
      </c>
      <c r="AU131" s="171" t="s">
        <v>85</v>
      </c>
      <c r="AV131" s="12" t="s">
        <v>85</v>
      </c>
      <c r="AW131" s="12" t="s">
        <v>34</v>
      </c>
      <c r="AX131" s="12" t="s">
        <v>77</v>
      </c>
      <c r="AY131" s="171" t="s">
        <v>207</v>
      </c>
    </row>
    <row r="132" spans="2:65" s="15" customFormat="1">
      <c r="B132" s="200"/>
      <c r="D132" s="170" t="s">
        <v>215</v>
      </c>
      <c r="E132" s="201" t="s">
        <v>1</v>
      </c>
      <c r="F132" s="202" t="s">
        <v>372</v>
      </c>
      <c r="H132" s="203">
        <v>59.375</v>
      </c>
      <c r="I132" s="204"/>
      <c r="L132" s="200"/>
      <c r="M132" s="205"/>
      <c r="N132" s="206"/>
      <c r="O132" s="206"/>
      <c r="P132" s="206"/>
      <c r="Q132" s="206"/>
      <c r="R132" s="206"/>
      <c r="S132" s="206"/>
      <c r="T132" s="207"/>
      <c r="AT132" s="201" t="s">
        <v>215</v>
      </c>
      <c r="AU132" s="201" t="s">
        <v>85</v>
      </c>
      <c r="AV132" s="15" t="s">
        <v>133</v>
      </c>
      <c r="AW132" s="15" t="s">
        <v>34</v>
      </c>
      <c r="AX132" s="15" t="s">
        <v>83</v>
      </c>
      <c r="AY132" s="201" t="s">
        <v>207</v>
      </c>
    </row>
    <row r="133" spans="2:65" s="1" customFormat="1" ht="16.5" customHeight="1">
      <c r="B133" s="155"/>
      <c r="C133" s="156" t="s">
        <v>85</v>
      </c>
      <c r="D133" s="156" t="s">
        <v>209</v>
      </c>
      <c r="E133" s="157" t="s">
        <v>3827</v>
      </c>
      <c r="F133" s="158" t="s">
        <v>3828</v>
      </c>
      <c r="G133" s="159" t="s">
        <v>352</v>
      </c>
      <c r="H133" s="160">
        <v>582.95299999999997</v>
      </c>
      <c r="I133" s="161"/>
      <c r="J133" s="162">
        <f>ROUND(I133*H133,2)</f>
        <v>0</v>
      </c>
      <c r="K133" s="158" t="s">
        <v>3809</v>
      </c>
      <c r="L133" s="32"/>
      <c r="M133" s="163" t="s">
        <v>1</v>
      </c>
      <c r="N133" s="164" t="s">
        <v>42</v>
      </c>
      <c r="O133" s="55"/>
      <c r="P133" s="165">
        <f>O133*H133</f>
        <v>0</v>
      </c>
      <c r="Q133" s="165">
        <v>0</v>
      </c>
      <c r="R133" s="165">
        <f>Q133*H133</f>
        <v>0</v>
      </c>
      <c r="S133" s="165">
        <v>0</v>
      </c>
      <c r="T133" s="166">
        <f>S133*H133</f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>IF(N133="základní",J133,0)</f>
        <v>0</v>
      </c>
      <c r="BF133" s="168">
        <f>IF(N133="snížená",J133,0)</f>
        <v>0</v>
      </c>
      <c r="BG133" s="168">
        <f>IF(N133="zákl. přenesená",J133,0)</f>
        <v>0</v>
      </c>
      <c r="BH133" s="168">
        <f>IF(N133="sníž. přenesená",J133,0)</f>
        <v>0</v>
      </c>
      <c r="BI133" s="168">
        <f>IF(N133="nulová",J133,0)</f>
        <v>0</v>
      </c>
      <c r="BJ133" s="17" t="s">
        <v>83</v>
      </c>
      <c r="BK133" s="168">
        <f>ROUND(I133*H133,2)</f>
        <v>0</v>
      </c>
      <c r="BL133" s="17" t="s">
        <v>133</v>
      </c>
      <c r="BM133" s="167" t="s">
        <v>4130</v>
      </c>
    </row>
    <row r="134" spans="2:65" s="12" customFormat="1">
      <c r="B134" s="169"/>
      <c r="D134" s="170" t="s">
        <v>215</v>
      </c>
      <c r="E134" s="171" t="s">
        <v>1</v>
      </c>
      <c r="F134" s="172" t="s">
        <v>4131</v>
      </c>
      <c r="H134" s="173">
        <v>233.172</v>
      </c>
      <c r="I134" s="174"/>
      <c r="L134" s="169"/>
      <c r="M134" s="175"/>
      <c r="N134" s="176"/>
      <c r="O134" s="176"/>
      <c r="P134" s="176"/>
      <c r="Q134" s="176"/>
      <c r="R134" s="176"/>
      <c r="S134" s="176"/>
      <c r="T134" s="177"/>
      <c r="AT134" s="171" t="s">
        <v>215</v>
      </c>
      <c r="AU134" s="171" t="s">
        <v>85</v>
      </c>
      <c r="AV134" s="12" t="s">
        <v>85</v>
      </c>
      <c r="AW134" s="12" t="s">
        <v>34</v>
      </c>
      <c r="AX134" s="12" t="s">
        <v>77</v>
      </c>
      <c r="AY134" s="171" t="s">
        <v>207</v>
      </c>
    </row>
    <row r="135" spans="2:65" s="12" customFormat="1">
      <c r="B135" s="169"/>
      <c r="D135" s="170" t="s">
        <v>215</v>
      </c>
      <c r="E135" s="171" t="s">
        <v>1</v>
      </c>
      <c r="F135" s="172" t="s">
        <v>4132</v>
      </c>
      <c r="H135" s="173">
        <v>295.46100000000001</v>
      </c>
      <c r="I135" s="174"/>
      <c r="L135" s="169"/>
      <c r="M135" s="175"/>
      <c r="N135" s="176"/>
      <c r="O135" s="176"/>
      <c r="P135" s="176"/>
      <c r="Q135" s="176"/>
      <c r="R135" s="176"/>
      <c r="S135" s="176"/>
      <c r="T135" s="177"/>
      <c r="AT135" s="171" t="s">
        <v>215</v>
      </c>
      <c r="AU135" s="171" t="s">
        <v>85</v>
      </c>
      <c r="AV135" s="12" t="s">
        <v>85</v>
      </c>
      <c r="AW135" s="12" t="s">
        <v>34</v>
      </c>
      <c r="AX135" s="12" t="s">
        <v>77</v>
      </c>
      <c r="AY135" s="171" t="s">
        <v>207</v>
      </c>
    </row>
    <row r="136" spans="2:65" s="12" customFormat="1">
      <c r="B136" s="169"/>
      <c r="D136" s="170" t="s">
        <v>215</v>
      </c>
      <c r="E136" s="171" t="s">
        <v>1</v>
      </c>
      <c r="F136" s="172" t="s">
        <v>4133</v>
      </c>
      <c r="H136" s="173">
        <v>27</v>
      </c>
      <c r="I136" s="174"/>
      <c r="L136" s="169"/>
      <c r="M136" s="175"/>
      <c r="N136" s="176"/>
      <c r="O136" s="176"/>
      <c r="P136" s="176"/>
      <c r="Q136" s="176"/>
      <c r="R136" s="176"/>
      <c r="S136" s="176"/>
      <c r="T136" s="177"/>
      <c r="AT136" s="171" t="s">
        <v>215</v>
      </c>
      <c r="AU136" s="171" t="s">
        <v>85</v>
      </c>
      <c r="AV136" s="12" t="s">
        <v>85</v>
      </c>
      <c r="AW136" s="12" t="s">
        <v>34</v>
      </c>
      <c r="AX136" s="12" t="s">
        <v>77</v>
      </c>
      <c r="AY136" s="171" t="s">
        <v>207</v>
      </c>
    </row>
    <row r="137" spans="2:65" s="12" customFormat="1">
      <c r="B137" s="169"/>
      <c r="D137" s="170" t="s">
        <v>215</v>
      </c>
      <c r="E137" s="171" t="s">
        <v>1</v>
      </c>
      <c r="F137" s="172" t="s">
        <v>4134</v>
      </c>
      <c r="H137" s="173">
        <v>27.32</v>
      </c>
      <c r="I137" s="174"/>
      <c r="L137" s="169"/>
      <c r="M137" s="175"/>
      <c r="N137" s="176"/>
      <c r="O137" s="176"/>
      <c r="P137" s="176"/>
      <c r="Q137" s="176"/>
      <c r="R137" s="176"/>
      <c r="S137" s="176"/>
      <c r="T137" s="177"/>
      <c r="AT137" s="171" t="s">
        <v>215</v>
      </c>
      <c r="AU137" s="171" t="s">
        <v>85</v>
      </c>
      <c r="AV137" s="12" t="s">
        <v>85</v>
      </c>
      <c r="AW137" s="12" t="s">
        <v>34</v>
      </c>
      <c r="AX137" s="12" t="s">
        <v>77</v>
      </c>
      <c r="AY137" s="171" t="s">
        <v>207</v>
      </c>
    </row>
    <row r="138" spans="2:65" s="15" customFormat="1">
      <c r="B138" s="200"/>
      <c r="D138" s="170" t="s">
        <v>215</v>
      </c>
      <c r="E138" s="201" t="s">
        <v>1</v>
      </c>
      <c r="F138" s="202" t="s">
        <v>372</v>
      </c>
      <c r="H138" s="203">
        <v>582.95299999999997</v>
      </c>
      <c r="I138" s="204"/>
      <c r="L138" s="200"/>
      <c r="M138" s="205"/>
      <c r="N138" s="206"/>
      <c r="O138" s="206"/>
      <c r="P138" s="206"/>
      <c r="Q138" s="206"/>
      <c r="R138" s="206"/>
      <c r="S138" s="206"/>
      <c r="T138" s="207"/>
      <c r="AT138" s="201" t="s">
        <v>215</v>
      </c>
      <c r="AU138" s="201" t="s">
        <v>85</v>
      </c>
      <c r="AV138" s="15" t="s">
        <v>133</v>
      </c>
      <c r="AW138" s="15" t="s">
        <v>34</v>
      </c>
      <c r="AX138" s="15" t="s">
        <v>83</v>
      </c>
      <c r="AY138" s="201" t="s">
        <v>207</v>
      </c>
    </row>
    <row r="139" spans="2:65" s="1" customFormat="1" ht="16.5" customHeight="1">
      <c r="B139" s="155"/>
      <c r="C139" s="156" t="s">
        <v>108</v>
      </c>
      <c r="D139" s="156" t="s">
        <v>209</v>
      </c>
      <c r="E139" s="157" t="s">
        <v>3834</v>
      </c>
      <c r="F139" s="158" t="s">
        <v>3835</v>
      </c>
      <c r="G139" s="159" t="s">
        <v>352</v>
      </c>
      <c r="H139" s="160">
        <v>582.95000000000005</v>
      </c>
      <c r="I139" s="161"/>
      <c r="J139" s="162">
        <f>ROUND(I139*H139,2)</f>
        <v>0</v>
      </c>
      <c r="K139" s="158" t="s">
        <v>3809</v>
      </c>
      <c r="L139" s="32"/>
      <c r="M139" s="163" t="s">
        <v>1</v>
      </c>
      <c r="N139" s="164" t="s">
        <v>42</v>
      </c>
      <c r="O139" s="55"/>
      <c r="P139" s="165">
        <f>O139*H139</f>
        <v>0</v>
      </c>
      <c r="Q139" s="165">
        <v>0</v>
      </c>
      <c r="R139" s="165">
        <f>Q139*H139</f>
        <v>0</v>
      </c>
      <c r="S139" s="165">
        <v>0</v>
      </c>
      <c r="T139" s="166">
        <f>S139*H139</f>
        <v>0</v>
      </c>
      <c r="AR139" s="167" t="s">
        <v>133</v>
      </c>
      <c r="AT139" s="167" t="s">
        <v>209</v>
      </c>
      <c r="AU139" s="167" t="s">
        <v>85</v>
      </c>
      <c r="AY139" s="17" t="s">
        <v>207</v>
      </c>
      <c r="BE139" s="168">
        <f>IF(N139="základní",J139,0)</f>
        <v>0</v>
      </c>
      <c r="BF139" s="168">
        <f>IF(N139="snížená",J139,0)</f>
        <v>0</v>
      </c>
      <c r="BG139" s="168">
        <f>IF(N139="zákl. přenesená",J139,0)</f>
        <v>0</v>
      </c>
      <c r="BH139" s="168">
        <f>IF(N139="sníž. přenesená",J139,0)</f>
        <v>0</v>
      </c>
      <c r="BI139" s="168">
        <f>IF(N139="nulová",J139,0)</f>
        <v>0</v>
      </c>
      <c r="BJ139" s="17" t="s">
        <v>83</v>
      </c>
      <c r="BK139" s="168">
        <f>ROUND(I139*H139,2)</f>
        <v>0</v>
      </c>
      <c r="BL139" s="17" t="s">
        <v>133</v>
      </c>
      <c r="BM139" s="167" t="s">
        <v>4135</v>
      </c>
    </row>
    <row r="140" spans="2:65" s="1" customFormat="1" ht="36" customHeight="1">
      <c r="B140" s="155"/>
      <c r="C140" s="156" t="s">
        <v>133</v>
      </c>
      <c r="D140" s="156" t="s">
        <v>209</v>
      </c>
      <c r="E140" s="157" t="s">
        <v>4136</v>
      </c>
      <c r="F140" s="158" t="s">
        <v>4137</v>
      </c>
      <c r="G140" s="159" t="s">
        <v>212</v>
      </c>
      <c r="H140" s="160">
        <v>828.64</v>
      </c>
      <c r="I140" s="161"/>
      <c r="J140" s="162">
        <f>ROUND(I140*H140,2)</f>
        <v>0</v>
      </c>
      <c r="K140" s="158" t="s">
        <v>3809</v>
      </c>
      <c r="L140" s="32"/>
      <c r="M140" s="163" t="s">
        <v>1</v>
      </c>
      <c r="N140" s="164" t="s">
        <v>42</v>
      </c>
      <c r="O140" s="55"/>
      <c r="P140" s="165">
        <f>O140*H140</f>
        <v>0</v>
      </c>
      <c r="Q140" s="165">
        <v>0</v>
      </c>
      <c r="R140" s="165">
        <f>Q140*H140</f>
        <v>0</v>
      </c>
      <c r="S140" s="165">
        <v>0</v>
      </c>
      <c r="T140" s="166">
        <f>S140*H140</f>
        <v>0</v>
      </c>
      <c r="AR140" s="167" t="s">
        <v>133</v>
      </c>
      <c r="AT140" s="167" t="s">
        <v>209</v>
      </c>
      <c r="AU140" s="167" t="s">
        <v>85</v>
      </c>
      <c r="AY140" s="17" t="s">
        <v>207</v>
      </c>
      <c r="BE140" s="168">
        <f>IF(N140="základní",J140,0)</f>
        <v>0</v>
      </c>
      <c r="BF140" s="168">
        <f>IF(N140="snížená",J140,0)</f>
        <v>0</v>
      </c>
      <c r="BG140" s="168">
        <f>IF(N140="zákl. přenesená",J140,0)</f>
        <v>0</v>
      </c>
      <c r="BH140" s="168">
        <f>IF(N140="sníž. přenesená",J140,0)</f>
        <v>0</v>
      </c>
      <c r="BI140" s="168">
        <f>IF(N140="nulová",J140,0)</f>
        <v>0</v>
      </c>
      <c r="BJ140" s="17" t="s">
        <v>83</v>
      </c>
      <c r="BK140" s="168">
        <f>ROUND(I140*H140,2)</f>
        <v>0</v>
      </c>
      <c r="BL140" s="17" t="s">
        <v>133</v>
      </c>
      <c r="BM140" s="167" t="s">
        <v>4138</v>
      </c>
    </row>
    <row r="141" spans="2:65" s="12" customFormat="1">
      <c r="B141" s="169"/>
      <c r="D141" s="170" t="s">
        <v>215</v>
      </c>
      <c r="E141" s="171" t="s">
        <v>1</v>
      </c>
      <c r="F141" s="172" t="s">
        <v>4139</v>
      </c>
      <c r="H141" s="173">
        <v>11.44</v>
      </c>
      <c r="I141" s="174"/>
      <c r="L141" s="169"/>
      <c r="M141" s="175"/>
      <c r="N141" s="176"/>
      <c r="O141" s="176"/>
      <c r="P141" s="176"/>
      <c r="Q141" s="176"/>
      <c r="R141" s="176"/>
      <c r="S141" s="176"/>
      <c r="T141" s="177"/>
      <c r="AT141" s="171" t="s">
        <v>215</v>
      </c>
      <c r="AU141" s="171" t="s">
        <v>85</v>
      </c>
      <c r="AV141" s="12" t="s">
        <v>85</v>
      </c>
      <c r="AW141" s="12" t="s">
        <v>34</v>
      </c>
      <c r="AX141" s="12" t="s">
        <v>77</v>
      </c>
      <c r="AY141" s="171" t="s">
        <v>207</v>
      </c>
    </row>
    <row r="142" spans="2:65" s="12" customFormat="1">
      <c r="B142" s="169"/>
      <c r="D142" s="170" t="s">
        <v>215</v>
      </c>
      <c r="E142" s="171" t="s">
        <v>1</v>
      </c>
      <c r="F142" s="172" t="s">
        <v>4140</v>
      </c>
      <c r="H142" s="173">
        <v>16.5</v>
      </c>
      <c r="I142" s="174"/>
      <c r="L142" s="169"/>
      <c r="M142" s="175"/>
      <c r="N142" s="176"/>
      <c r="O142" s="176"/>
      <c r="P142" s="176"/>
      <c r="Q142" s="176"/>
      <c r="R142" s="176"/>
      <c r="S142" s="176"/>
      <c r="T142" s="177"/>
      <c r="AT142" s="171" t="s">
        <v>215</v>
      </c>
      <c r="AU142" s="171" t="s">
        <v>85</v>
      </c>
      <c r="AV142" s="12" t="s">
        <v>85</v>
      </c>
      <c r="AW142" s="12" t="s">
        <v>34</v>
      </c>
      <c r="AX142" s="12" t="s">
        <v>77</v>
      </c>
      <c r="AY142" s="171" t="s">
        <v>207</v>
      </c>
    </row>
    <row r="143" spans="2:65" s="12" customFormat="1">
      <c r="B143" s="169"/>
      <c r="D143" s="170" t="s">
        <v>215</v>
      </c>
      <c r="E143" s="171" t="s">
        <v>1</v>
      </c>
      <c r="F143" s="172" t="s">
        <v>4141</v>
      </c>
      <c r="H143" s="173">
        <v>10.5</v>
      </c>
      <c r="I143" s="174"/>
      <c r="L143" s="169"/>
      <c r="M143" s="175"/>
      <c r="N143" s="176"/>
      <c r="O143" s="176"/>
      <c r="P143" s="176"/>
      <c r="Q143" s="176"/>
      <c r="R143" s="176"/>
      <c r="S143" s="176"/>
      <c r="T143" s="177"/>
      <c r="AT143" s="171" t="s">
        <v>215</v>
      </c>
      <c r="AU143" s="171" t="s">
        <v>85</v>
      </c>
      <c r="AV143" s="12" t="s">
        <v>85</v>
      </c>
      <c r="AW143" s="12" t="s">
        <v>34</v>
      </c>
      <c r="AX143" s="12" t="s">
        <v>77</v>
      </c>
      <c r="AY143" s="171" t="s">
        <v>207</v>
      </c>
    </row>
    <row r="144" spans="2:65" s="12" customFormat="1">
      <c r="B144" s="169"/>
      <c r="D144" s="170" t="s">
        <v>215</v>
      </c>
      <c r="E144" s="171" t="s">
        <v>1</v>
      </c>
      <c r="F144" s="172" t="s">
        <v>4142</v>
      </c>
      <c r="H144" s="173">
        <v>409.2</v>
      </c>
      <c r="I144" s="174"/>
      <c r="L144" s="169"/>
      <c r="M144" s="175"/>
      <c r="N144" s="176"/>
      <c r="O144" s="176"/>
      <c r="P144" s="176"/>
      <c r="Q144" s="176"/>
      <c r="R144" s="176"/>
      <c r="S144" s="176"/>
      <c r="T144" s="177"/>
      <c r="AT144" s="171" t="s">
        <v>215</v>
      </c>
      <c r="AU144" s="171" t="s">
        <v>85</v>
      </c>
      <c r="AV144" s="12" t="s">
        <v>85</v>
      </c>
      <c r="AW144" s="12" t="s">
        <v>34</v>
      </c>
      <c r="AX144" s="12" t="s">
        <v>77</v>
      </c>
      <c r="AY144" s="171" t="s">
        <v>207</v>
      </c>
    </row>
    <row r="145" spans="2:65" s="12" customFormat="1">
      <c r="B145" s="169"/>
      <c r="D145" s="170" t="s">
        <v>215</v>
      </c>
      <c r="E145" s="171" t="s">
        <v>1</v>
      </c>
      <c r="F145" s="172" t="s">
        <v>4143</v>
      </c>
      <c r="H145" s="173">
        <v>381</v>
      </c>
      <c r="I145" s="174"/>
      <c r="L145" s="169"/>
      <c r="M145" s="175"/>
      <c r="N145" s="176"/>
      <c r="O145" s="176"/>
      <c r="P145" s="176"/>
      <c r="Q145" s="176"/>
      <c r="R145" s="176"/>
      <c r="S145" s="176"/>
      <c r="T145" s="177"/>
      <c r="AT145" s="171" t="s">
        <v>215</v>
      </c>
      <c r="AU145" s="171" t="s">
        <v>85</v>
      </c>
      <c r="AV145" s="12" t="s">
        <v>85</v>
      </c>
      <c r="AW145" s="12" t="s">
        <v>34</v>
      </c>
      <c r="AX145" s="12" t="s">
        <v>77</v>
      </c>
      <c r="AY145" s="171" t="s">
        <v>207</v>
      </c>
    </row>
    <row r="146" spans="2:65" s="15" customFormat="1">
      <c r="B146" s="200"/>
      <c r="D146" s="170" t="s">
        <v>215</v>
      </c>
      <c r="E146" s="201" t="s">
        <v>1</v>
      </c>
      <c r="F146" s="202" t="s">
        <v>372</v>
      </c>
      <c r="H146" s="203">
        <v>828.64</v>
      </c>
      <c r="I146" s="204"/>
      <c r="L146" s="200"/>
      <c r="M146" s="205"/>
      <c r="N146" s="206"/>
      <c r="O146" s="206"/>
      <c r="P146" s="206"/>
      <c r="Q146" s="206"/>
      <c r="R146" s="206"/>
      <c r="S146" s="206"/>
      <c r="T146" s="207"/>
      <c r="AT146" s="201" t="s">
        <v>215</v>
      </c>
      <c r="AU146" s="201" t="s">
        <v>85</v>
      </c>
      <c r="AV146" s="15" t="s">
        <v>133</v>
      </c>
      <c r="AW146" s="15" t="s">
        <v>34</v>
      </c>
      <c r="AX146" s="15" t="s">
        <v>83</v>
      </c>
      <c r="AY146" s="201" t="s">
        <v>207</v>
      </c>
    </row>
    <row r="147" spans="2:65" s="1" customFormat="1" ht="48" customHeight="1">
      <c r="B147" s="155"/>
      <c r="C147" s="156" t="s">
        <v>140</v>
      </c>
      <c r="D147" s="156" t="s">
        <v>209</v>
      </c>
      <c r="E147" s="157" t="s">
        <v>4144</v>
      </c>
      <c r="F147" s="158" t="s">
        <v>4145</v>
      </c>
      <c r="G147" s="159" t="s">
        <v>212</v>
      </c>
      <c r="H147" s="160">
        <v>828.64</v>
      </c>
      <c r="I147" s="161"/>
      <c r="J147" s="162">
        <f>ROUND(I147*H147,2)</f>
        <v>0</v>
      </c>
      <c r="K147" s="158" t="s">
        <v>3809</v>
      </c>
      <c r="L147" s="32"/>
      <c r="M147" s="163" t="s">
        <v>1</v>
      </c>
      <c r="N147" s="164" t="s">
        <v>42</v>
      </c>
      <c r="O147" s="55"/>
      <c r="P147" s="165">
        <f>O147*H147</f>
        <v>0</v>
      </c>
      <c r="Q147" s="165">
        <v>0</v>
      </c>
      <c r="R147" s="165">
        <f>Q147*H147</f>
        <v>0</v>
      </c>
      <c r="S147" s="165">
        <v>0</v>
      </c>
      <c r="T147" s="166">
        <f>S147*H147</f>
        <v>0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133</v>
      </c>
      <c r="BM147" s="167" t="s">
        <v>4146</v>
      </c>
    </row>
    <row r="148" spans="2:65" s="1" customFormat="1" ht="16.5" customHeight="1">
      <c r="B148" s="155"/>
      <c r="C148" s="156" t="s">
        <v>145</v>
      </c>
      <c r="D148" s="156" t="s">
        <v>209</v>
      </c>
      <c r="E148" s="157" t="s">
        <v>377</v>
      </c>
      <c r="F148" s="158" t="s">
        <v>3837</v>
      </c>
      <c r="G148" s="159" t="s">
        <v>352</v>
      </c>
      <c r="H148" s="160">
        <v>642.32500000000005</v>
      </c>
      <c r="I148" s="161"/>
      <c r="J148" s="162">
        <f>ROUND(I148*H148,2)</f>
        <v>0</v>
      </c>
      <c r="K148" s="158" t="s">
        <v>3809</v>
      </c>
      <c r="L148" s="32"/>
      <c r="M148" s="163" t="s">
        <v>1</v>
      </c>
      <c r="N148" s="164" t="s">
        <v>42</v>
      </c>
      <c r="O148" s="55"/>
      <c r="P148" s="165">
        <f>O148*H148</f>
        <v>0</v>
      </c>
      <c r="Q148" s="165">
        <v>0</v>
      </c>
      <c r="R148" s="165">
        <f>Q148*H148</f>
        <v>0</v>
      </c>
      <c r="S148" s="165">
        <v>0</v>
      </c>
      <c r="T148" s="166">
        <f>S148*H148</f>
        <v>0</v>
      </c>
      <c r="AR148" s="167" t="s">
        <v>133</v>
      </c>
      <c r="AT148" s="167" t="s">
        <v>209</v>
      </c>
      <c r="AU148" s="167" t="s">
        <v>85</v>
      </c>
      <c r="AY148" s="17" t="s">
        <v>207</v>
      </c>
      <c r="BE148" s="168">
        <f>IF(N148="základní",J148,0)</f>
        <v>0</v>
      </c>
      <c r="BF148" s="168">
        <f>IF(N148="snížená",J148,0)</f>
        <v>0</v>
      </c>
      <c r="BG148" s="168">
        <f>IF(N148="zákl. přenesená",J148,0)</f>
        <v>0</v>
      </c>
      <c r="BH148" s="168">
        <f>IF(N148="sníž. přenesená",J148,0)</f>
        <v>0</v>
      </c>
      <c r="BI148" s="168">
        <f>IF(N148="nulová",J148,0)</f>
        <v>0</v>
      </c>
      <c r="BJ148" s="17" t="s">
        <v>83</v>
      </c>
      <c r="BK148" s="168">
        <f>ROUND(I148*H148,2)</f>
        <v>0</v>
      </c>
      <c r="BL148" s="17" t="s">
        <v>133</v>
      </c>
      <c r="BM148" s="167" t="s">
        <v>4147</v>
      </c>
    </row>
    <row r="149" spans="2:65" s="12" customFormat="1">
      <c r="B149" s="169"/>
      <c r="D149" s="170" t="s">
        <v>215</v>
      </c>
      <c r="E149" s="171" t="s">
        <v>1</v>
      </c>
      <c r="F149" s="172" t="s">
        <v>4148</v>
      </c>
      <c r="H149" s="173">
        <v>642.32500000000005</v>
      </c>
      <c r="I149" s="174"/>
      <c r="L149" s="169"/>
      <c r="M149" s="175"/>
      <c r="N149" s="176"/>
      <c r="O149" s="176"/>
      <c r="P149" s="176"/>
      <c r="Q149" s="176"/>
      <c r="R149" s="176"/>
      <c r="S149" s="176"/>
      <c r="T149" s="177"/>
      <c r="AT149" s="171" t="s">
        <v>215</v>
      </c>
      <c r="AU149" s="171" t="s">
        <v>85</v>
      </c>
      <c r="AV149" s="12" t="s">
        <v>85</v>
      </c>
      <c r="AW149" s="12" t="s">
        <v>34</v>
      </c>
      <c r="AX149" s="12" t="s">
        <v>77</v>
      </c>
      <c r="AY149" s="171" t="s">
        <v>207</v>
      </c>
    </row>
    <row r="150" spans="2:65" s="15" customFormat="1">
      <c r="B150" s="200"/>
      <c r="D150" s="170" t="s">
        <v>215</v>
      </c>
      <c r="E150" s="201" t="s">
        <v>1</v>
      </c>
      <c r="F150" s="202" t="s">
        <v>372</v>
      </c>
      <c r="H150" s="203">
        <v>642.32500000000005</v>
      </c>
      <c r="I150" s="204"/>
      <c r="L150" s="200"/>
      <c r="M150" s="205"/>
      <c r="N150" s="206"/>
      <c r="O150" s="206"/>
      <c r="P150" s="206"/>
      <c r="Q150" s="206"/>
      <c r="R150" s="206"/>
      <c r="S150" s="206"/>
      <c r="T150" s="207"/>
      <c r="AT150" s="201" t="s">
        <v>215</v>
      </c>
      <c r="AU150" s="201" t="s">
        <v>85</v>
      </c>
      <c r="AV150" s="15" t="s">
        <v>133</v>
      </c>
      <c r="AW150" s="15" t="s">
        <v>34</v>
      </c>
      <c r="AX150" s="15" t="s">
        <v>83</v>
      </c>
      <c r="AY150" s="201" t="s">
        <v>207</v>
      </c>
    </row>
    <row r="151" spans="2:65" s="1" customFormat="1" ht="16.5" customHeight="1">
      <c r="B151" s="155"/>
      <c r="C151" s="156" t="s">
        <v>150</v>
      </c>
      <c r="D151" s="156" t="s">
        <v>209</v>
      </c>
      <c r="E151" s="157" t="s">
        <v>3839</v>
      </c>
      <c r="F151" s="158" t="s">
        <v>3840</v>
      </c>
      <c r="G151" s="159" t="s">
        <v>352</v>
      </c>
      <c r="H151" s="160">
        <v>177.72399999999999</v>
      </c>
      <c r="I151" s="161"/>
      <c r="J151" s="162">
        <f>ROUND(I151*H151,2)</f>
        <v>0</v>
      </c>
      <c r="K151" s="158" t="s">
        <v>3809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0</v>
      </c>
      <c r="R151" s="165">
        <f>Q151*H151</f>
        <v>0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4149</v>
      </c>
    </row>
    <row r="152" spans="2:65" s="12" customFormat="1">
      <c r="B152" s="169"/>
      <c r="D152" s="170" t="s">
        <v>215</v>
      </c>
      <c r="E152" s="171" t="s">
        <v>1</v>
      </c>
      <c r="F152" s="172" t="s">
        <v>4150</v>
      </c>
      <c r="H152" s="173">
        <v>58.59</v>
      </c>
      <c r="I152" s="174"/>
      <c r="L152" s="169"/>
      <c r="M152" s="175"/>
      <c r="N152" s="176"/>
      <c r="O152" s="176"/>
      <c r="P152" s="176"/>
      <c r="Q152" s="176"/>
      <c r="R152" s="176"/>
      <c r="S152" s="176"/>
      <c r="T152" s="177"/>
      <c r="AT152" s="171" t="s">
        <v>215</v>
      </c>
      <c r="AU152" s="171" t="s">
        <v>85</v>
      </c>
      <c r="AV152" s="12" t="s">
        <v>85</v>
      </c>
      <c r="AW152" s="12" t="s">
        <v>34</v>
      </c>
      <c r="AX152" s="12" t="s">
        <v>77</v>
      </c>
      <c r="AY152" s="171" t="s">
        <v>207</v>
      </c>
    </row>
    <row r="153" spans="2:65" s="12" customFormat="1">
      <c r="B153" s="169"/>
      <c r="D153" s="170" t="s">
        <v>215</v>
      </c>
      <c r="E153" s="171" t="s">
        <v>1</v>
      </c>
      <c r="F153" s="172" t="s">
        <v>4151</v>
      </c>
      <c r="H153" s="173">
        <v>74.295000000000002</v>
      </c>
      <c r="I153" s="174"/>
      <c r="L153" s="169"/>
      <c r="M153" s="175"/>
      <c r="N153" s="176"/>
      <c r="O153" s="176"/>
      <c r="P153" s="176"/>
      <c r="Q153" s="176"/>
      <c r="R153" s="176"/>
      <c r="S153" s="176"/>
      <c r="T153" s="177"/>
      <c r="AT153" s="171" t="s">
        <v>215</v>
      </c>
      <c r="AU153" s="171" t="s">
        <v>85</v>
      </c>
      <c r="AV153" s="12" t="s">
        <v>85</v>
      </c>
      <c r="AW153" s="12" t="s">
        <v>34</v>
      </c>
      <c r="AX153" s="12" t="s">
        <v>77</v>
      </c>
      <c r="AY153" s="171" t="s">
        <v>207</v>
      </c>
    </row>
    <row r="154" spans="2:65" s="12" customFormat="1">
      <c r="B154" s="169"/>
      <c r="D154" s="170" t="s">
        <v>215</v>
      </c>
      <c r="E154" s="171" t="s">
        <v>1</v>
      </c>
      <c r="F154" s="172" t="s">
        <v>4152</v>
      </c>
      <c r="H154" s="173">
        <v>8.1</v>
      </c>
      <c r="I154" s="174"/>
      <c r="L154" s="169"/>
      <c r="M154" s="175"/>
      <c r="N154" s="176"/>
      <c r="O154" s="176"/>
      <c r="P154" s="176"/>
      <c r="Q154" s="176"/>
      <c r="R154" s="176"/>
      <c r="S154" s="176"/>
      <c r="T154" s="177"/>
      <c r="AT154" s="171" t="s">
        <v>215</v>
      </c>
      <c r="AU154" s="171" t="s">
        <v>85</v>
      </c>
      <c r="AV154" s="12" t="s">
        <v>85</v>
      </c>
      <c r="AW154" s="12" t="s">
        <v>34</v>
      </c>
      <c r="AX154" s="12" t="s">
        <v>77</v>
      </c>
      <c r="AY154" s="171" t="s">
        <v>207</v>
      </c>
    </row>
    <row r="155" spans="2:65" s="12" customFormat="1">
      <c r="B155" s="169"/>
      <c r="D155" s="170" t="s">
        <v>215</v>
      </c>
      <c r="E155" s="171" t="s">
        <v>1</v>
      </c>
      <c r="F155" s="172" t="s">
        <v>4153</v>
      </c>
      <c r="H155" s="173">
        <v>6.7389999999999999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77</v>
      </c>
      <c r="AY155" s="171" t="s">
        <v>207</v>
      </c>
    </row>
    <row r="156" spans="2:65" s="12" customFormat="1">
      <c r="B156" s="169"/>
      <c r="D156" s="170" t="s">
        <v>215</v>
      </c>
      <c r="E156" s="171" t="s">
        <v>1</v>
      </c>
      <c r="F156" s="172" t="s">
        <v>4154</v>
      </c>
      <c r="H156" s="173">
        <v>30</v>
      </c>
      <c r="I156" s="174"/>
      <c r="L156" s="169"/>
      <c r="M156" s="175"/>
      <c r="N156" s="176"/>
      <c r="O156" s="176"/>
      <c r="P156" s="176"/>
      <c r="Q156" s="176"/>
      <c r="R156" s="176"/>
      <c r="S156" s="176"/>
      <c r="T156" s="177"/>
      <c r="AT156" s="171" t="s">
        <v>215</v>
      </c>
      <c r="AU156" s="171" t="s">
        <v>85</v>
      </c>
      <c r="AV156" s="12" t="s">
        <v>85</v>
      </c>
      <c r="AW156" s="12" t="s">
        <v>34</v>
      </c>
      <c r="AX156" s="12" t="s">
        <v>77</v>
      </c>
      <c r="AY156" s="171" t="s">
        <v>207</v>
      </c>
    </row>
    <row r="157" spans="2:65" s="15" customFormat="1">
      <c r="B157" s="200"/>
      <c r="D157" s="170" t="s">
        <v>215</v>
      </c>
      <c r="E157" s="201" t="s">
        <v>1</v>
      </c>
      <c r="F157" s="202" t="s">
        <v>372</v>
      </c>
      <c r="H157" s="203">
        <v>177.72399999999999</v>
      </c>
      <c r="I157" s="204"/>
      <c r="L157" s="200"/>
      <c r="M157" s="205"/>
      <c r="N157" s="206"/>
      <c r="O157" s="206"/>
      <c r="P157" s="206"/>
      <c r="Q157" s="206"/>
      <c r="R157" s="206"/>
      <c r="S157" s="206"/>
      <c r="T157" s="207"/>
      <c r="AT157" s="201" t="s">
        <v>215</v>
      </c>
      <c r="AU157" s="201" t="s">
        <v>85</v>
      </c>
      <c r="AV157" s="15" t="s">
        <v>133</v>
      </c>
      <c r="AW157" s="15" t="s">
        <v>34</v>
      </c>
      <c r="AX157" s="15" t="s">
        <v>83</v>
      </c>
      <c r="AY157" s="201" t="s">
        <v>207</v>
      </c>
    </row>
    <row r="158" spans="2:65" s="1" customFormat="1" ht="16.5" customHeight="1">
      <c r="B158" s="155"/>
      <c r="C158" s="156" t="s">
        <v>155</v>
      </c>
      <c r="D158" s="156" t="s">
        <v>209</v>
      </c>
      <c r="E158" s="157" t="s">
        <v>3633</v>
      </c>
      <c r="F158" s="158" t="s">
        <v>3845</v>
      </c>
      <c r="G158" s="159" t="s">
        <v>352</v>
      </c>
      <c r="H158" s="160">
        <v>177.72399999999999</v>
      </c>
      <c r="I158" s="161"/>
      <c r="J158" s="162">
        <f>ROUND(I158*H158,2)</f>
        <v>0</v>
      </c>
      <c r="K158" s="158" t="s">
        <v>3809</v>
      </c>
      <c r="L158" s="32"/>
      <c r="M158" s="163" t="s">
        <v>1</v>
      </c>
      <c r="N158" s="164" t="s">
        <v>42</v>
      </c>
      <c r="O158" s="55"/>
      <c r="P158" s="165">
        <f>O158*H158</f>
        <v>0</v>
      </c>
      <c r="Q158" s="165">
        <v>0</v>
      </c>
      <c r="R158" s="165">
        <f>Q158*H158</f>
        <v>0</v>
      </c>
      <c r="S158" s="165">
        <v>0</v>
      </c>
      <c r="T158" s="166">
        <f>S158*H158</f>
        <v>0</v>
      </c>
      <c r="AR158" s="167" t="s">
        <v>133</v>
      </c>
      <c r="AT158" s="167" t="s">
        <v>209</v>
      </c>
      <c r="AU158" s="167" t="s">
        <v>85</v>
      </c>
      <c r="AY158" s="17" t="s">
        <v>207</v>
      </c>
      <c r="BE158" s="168">
        <f>IF(N158="základní",J158,0)</f>
        <v>0</v>
      </c>
      <c r="BF158" s="168">
        <f>IF(N158="snížená",J158,0)</f>
        <v>0</v>
      </c>
      <c r="BG158" s="168">
        <f>IF(N158="zákl. přenesená",J158,0)</f>
        <v>0</v>
      </c>
      <c r="BH158" s="168">
        <f>IF(N158="sníž. přenesená",J158,0)</f>
        <v>0</v>
      </c>
      <c r="BI158" s="168">
        <f>IF(N158="nulová",J158,0)</f>
        <v>0</v>
      </c>
      <c r="BJ158" s="17" t="s">
        <v>83</v>
      </c>
      <c r="BK158" s="168">
        <f>ROUND(I158*H158,2)</f>
        <v>0</v>
      </c>
      <c r="BL158" s="17" t="s">
        <v>133</v>
      </c>
      <c r="BM158" s="167" t="s">
        <v>4155</v>
      </c>
    </row>
    <row r="159" spans="2:65" s="1" customFormat="1" ht="16.5" customHeight="1">
      <c r="B159" s="155"/>
      <c r="C159" s="156" t="s">
        <v>162</v>
      </c>
      <c r="D159" s="156" t="s">
        <v>209</v>
      </c>
      <c r="E159" s="157" t="s">
        <v>3847</v>
      </c>
      <c r="F159" s="158" t="s">
        <v>3848</v>
      </c>
      <c r="G159" s="159" t="s">
        <v>352</v>
      </c>
      <c r="H159" s="160">
        <v>1777.23</v>
      </c>
      <c r="I159" s="161"/>
      <c r="J159" s="162">
        <f>ROUND(I159*H159,2)</f>
        <v>0</v>
      </c>
      <c r="K159" s="158" t="s">
        <v>3809</v>
      </c>
      <c r="L159" s="32"/>
      <c r="M159" s="163" t="s">
        <v>1</v>
      </c>
      <c r="N159" s="164" t="s">
        <v>42</v>
      </c>
      <c r="O159" s="55"/>
      <c r="P159" s="165">
        <f>O159*H159</f>
        <v>0</v>
      </c>
      <c r="Q159" s="165">
        <v>0</v>
      </c>
      <c r="R159" s="165">
        <f>Q159*H159</f>
        <v>0</v>
      </c>
      <c r="S159" s="165">
        <v>0</v>
      </c>
      <c r="T159" s="166">
        <f>S159*H159</f>
        <v>0</v>
      </c>
      <c r="AR159" s="167" t="s">
        <v>133</v>
      </c>
      <c r="AT159" s="167" t="s">
        <v>209</v>
      </c>
      <c r="AU159" s="167" t="s">
        <v>85</v>
      </c>
      <c r="AY159" s="17" t="s">
        <v>207</v>
      </c>
      <c r="BE159" s="168">
        <f>IF(N159="základní",J159,0)</f>
        <v>0</v>
      </c>
      <c r="BF159" s="168">
        <f>IF(N159="snížená",J159,0)</f>
        <v>0</v>
      </c>
      <c r="BG159" s="168">
        <f>IF(N159="zákl. přenesená",J159,0)</f>
        <v>0</v>
      </c>
      <c r="BH159" s="168">
        <f>IF(N159="sníž. přenesená",J159,0)</f>
        <v>0</v>
      </c>
      <c r="BI159" s="168">
        <f>IF(N159="nulová",J159,0)</f>
        <v>0</v>
      </c>
      <c r="BJ159" s="17" t="s">
        <v>83</v>
      </c>
      <c r="BK159" s="168">
        <f>ROUND(I159*H159,2)</f>
        <v>0</v>
      </c>
      <c r="BL159" s="17" t="s">
        <v>133</v>
      </c>
      <c r="BM159" s="167" t="s">
        <v>4156</v>
      </c>
    </row>
    <row r="160" spans="2:65" s="12" customFormat="1">
      <c r="B160" s="169"/>
      <c r="D160" s="170" t="s">
        <v>215</v>
      </c>
      <c r="E160" s="171" t="s">
        <v>1</v>
      </c>
      <c r="F160" s="172" t="s">
        <v>4157</v>
      </c>
      <c r="H160" s="173">
        <v>1777.23</v>
      </c>
      <c r="I160" s="174"/>
      <c r="L160" s="169"/>
      <c r="M160" s="175"/>
      <c r="N160" s="176"/>
      <c r="O160" s="176"/>
      <c r="P160" s="176"/>
      <c r="Q160" s="176"/>
      <c r="R160" s="176"/>
      <c r="S160" s="176"/>
      <c r="T160" s="177"/>
      <c r="AT160" s="171" t="s">
        <v>215</v>
      </c>
      <c r="AU160" s="171" t="s">
        <v>85</v>
      </c>
      <c r="AV160" s="12" t="s">
        <v>85</v>
      </c>
      <c r="AW160" s="12" t="s">
        <v>34</v>
      </c>
      <c r="AX160" s="12" t="s">
        <v>77</v>
      </c>
      <c r="AY160" s="171" t="s">
        <v>207</v>
      </c>
    </row>
    <row r="161" spans="2:65" s="15" customFormat="1">
      <c r="B161" s="200"/>
      <c r="D161" s="170" t="s">
        <v>215</v>
      </c>
      <c r="E161" s="201" t="s">
        <v>1</v>
      </c>
      <c r="F161" s="202" t="s">
        <v>372</v>
      </c>
      <c r="H161" s="203">
        <v>1777.23</v>
      </c>
      <c r="I161" s="204"/>
      <c r="L161" s="200"/>
      <c r="M161" s="205"/>
      <c r="N161" s="206"/>
      <c r="O161" s="206"/>
      <c r="P161" s="206"/>
      <c r="Q161" s="206"/>
      <c r="R161" s="206"/>
      <c r="S161" s="206"/>
      <c r="T161" s="207"/>
      <c r="AT161" s="201" t="s">
        <v>215</v>
      </c>
      <c r="AU161" s="201" t="s">
        <v>85</v>
      </c>
      <c r="AV161" s="15" t="s">
        <v>133</v>
      </c>
      <c r="AW161" s="15" t="s">
        <v>34</v>
      </c>
      <c r="AX161" s="15" t="s">
        <v>83</v>
      </c>
      <c r="AY161" s="201" t="s">
        <v>207</v>
      </c>
    </row>
    <row r="162" spans="2:65" s="1" customFormat="1" ht="16.5" customHeight="1">
      <c r="B162" s="155"/>
      <c r="C162" s="156" t="s">
        <v>167</v>
      </c>
      <c r="D162" s="156" t="s">
        <v>209</v>
      </c>
      <c r="E162" s="157" t="s">
        <v>386</v>
      </c>
      <c r="F162" s="158" t="s">
        <v>3851</v>
      </c>
      <c r="G162" s="159" t="s">
        <v>352</v>
      </c>
      <c r="H162" s="160">
        <v>177.72399999999999</v>
      </c>
      <c r="I162" s="161"/>
      <c r="J162" s="162">
        <f>ROUND(I162*H162,2)</f>
        <v>0</v>
      </c>
      <c r="K162" s="158" t="s">
        <v>3809</v>
      </c>
      <c r="L162" s="32"/>
      <c r="M162" s="163" t="s">
        <v>1</v>
      </c>
      <c r="N162" s="164" t="s">
        <v>42</v>
      </c>
      <c r="O162" s="55"/>
      <c r="P162" s="165">
        <f>O162*H162</f>
        <v>0</v>
      </c>
      <c r="Q162" s="165">
        <v>0</v>
      </c>
      <c r="R162" s="165">
        <f>Q162*H162</f>
        <v>0</v>
      </c>
      <c r="S162" s="165">
        <v>0</v>
      </c>
      <c r="T162" s="166">
        <f>S162*H162</f>
        <v>0</v>
      </c>
      <c r="AR162" s="167" t="s">
        <v>133</v>
      </c>
      <c r="AT162" s="167" t="s">
        <v>209</v>
      </c>
      <c r="AU162" s="167" t="s">
        <v>85</v>
      </c>
      <c r="AY162" s="17" t="s">
        <v>207</v>
      </c>
      <c r="BE162" s="168">
        <f>IF(N162="základní",J162,0)</f>
        <v>0</v>
      </c>
      <c r="BF162" s="168">
        <f>IF(N162="snížená",J162,0)</f>
        <v>0</v>
      </c>
      <c r="BG162" s="168">
        <f>IF(N162="zákl. přenesená",J162,0)</f>
        <v>0</v>
      </c>
      <c r="BH162" s="168">
        <f>IF(N162="sníž. přenesená",J162,0)</f>
        <v>0</v>
      </c>
      <c r="BI162" s="168">
        <f>IF(N162="nulová",J162,0)</f>
        <v>0</v>
      </c>
      <c r="BJ162" s="17" t="s">
        <v>83</v>
      </c>
      <c r="BK162" s="168">
        <f>ROUND(I162*H162,2)</f>
        <v>0</v>
      </c>
      <c r="BL162" s="17" t="s">
        <v>133</v>
      </c>
      <c r="BM162" s="167" t="s">
        <v>4158</v>
      </c>
    </row>
    <row r="163" spans="2:65" s="1" customFormat="1" ht="16.5" customHeight="1">
      <c r="B163" s="155"/>
      <c r="C163" s="156" t="s">
        <v>174</v>
      </c>
      <c r="D163" s="156" t="s">
        <v>209</v>
      </c>
      <c r="E163" s="157" t="s">
        <v>3853</v>
      </c>
      <c r="F163" s="158" t="s">
        <v>3854</v>
      </c>
      <c r="G163" s="159" t="s">
        <v>352</v>
      </c>
      <c r="H163" s="160">
        <v>177.72399999999999</v>
      </c>
      <c r="I163" s="161"/>
      <c r="J163" s="162">
        <f>ROUND(I163*H163,2)</f>
        <v>0</v>
      </c>
      <c r="K163" s="158" t="s">
        <v>3809</v>
      </c>
      <c r="L163" s="32"/>
      <c r="M163" s="163" t="s">
        <v>1</v>
      </c>
      <c r="N163" s="164" t="s">
        <v>42</v>
      </c>
      <c r="O163" s="55"/>
      <c r="P163" s="165">
        <f>O163*H163</f>
        <v>0</v>
      </c>
      <c r="Q163" s="165">
        <v>0</v>
      </c>
      <c r="R163" s="165">
        <f>Q163*H163</f>
        <v>0</v>
      </c>
      <c r="S163" s="165">
        <v>0</v>
      </c>
      <c r="T163" s="166">
        <f>S163*H163</f>
        <v>0</v>
      </c>
      <c r="AR163" s="167" t="s">
        <v>133</v>
      </c>
      <c r="AT163" s="167" t="s">
        <v>209</v>
      </c>
      <c r="AU163" s="167" t="s">
        <v>85</v>
      </c>
      <c r="AY163" s="17" t="s">
        <v>207</v>
      </c>
      <c r="BE163" s="168">
        <f>IF(N163="základní",J163,0)</f>
        <v>0</v>
      </c>
      <c r="BF163" s="168">
        <f>IF(N163="snížená",J163,0)</f>
        <v>0</v>
      </c>
      <c r="BG163" s="168">
        <f>IF(N163="zákl. přenesená",J163,0)</f>
        <v>0</v>
      </c>
      <c r="BH163" s="168">
        <f>IF(N163="sníž. přenesená",J163,0)</f>
        <v>0</v>
      </c>
      <c r="BI163" s="168">
        <f>IF(N163="nulová",J163,0)</f>
        <v>0</v>
      </c>
      <c r="BJ163" s="17" t="s">
        <v>83</v>
      </c>
      <c r="BK163" s="168">
        <f>ROUND(I163*H163,2)</f>
        <v>0</v>
      </c>
      <c r="BL163" s="17" t="s">
        <v>133</v>
      </c>
      <c r="BM163" s="167" t="s">
        <v>4159</v>
      </c>
    </row>
    <row r="164" spans="2:65" s="1" customFormat="1" ht="16.5" customHeight="1">
      <c r="B164" s="155"/>
      <c r="C164" s="156" t="s">
        <v>425</v>
      </c>
      <c r="D164" s="156" t="s">
        <v>209</v>
      </c>
      <c r="E164" s="157" t="s">
        <v>3636</v>
      </c>
      <c r="F164" s="158" t="s">
        <v>3856</v>
      </c>
      <c r="G164" s="159" t="s">
        <v>236</v>
      </c>
      <c r="H164" s="160">
        <v>319.90300000000002</v>
      </c>
      <c r="I164" s="161"/>
      <c r="J164" s="162">
        <f>ROUND(I164*H164,2)</f>
        <v>0</v>
      </c>
      <c r="K164" s="158" t="s">
        <v>3809</v>
      </c>
      <c r="L164" s="32"/>
      <c r="M164" s="163" t="s">
        <v>1</v>
      </c>
      <c r="N164" s="164" t="s">
        <v>42</v>
      </c>
      <c r="O164" s="55"/>
      <c r="P164" s="165">
        <f>O164*H164</f>
        <v>0</v>
      </c>
      <c r="Q164" s="165">
        <v>0</v>
      </c>
      <c r="R164" s="165">
        <f>Q164*H164</f>
        <v>0</v>
      </c>
      <c r="S164" s="165">
        <v>0</v>
      </c>
      <c r="T164" s="166">
        <f>S164*H164</f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>IF(N164="základní",J164,0)</f>
        <v>0</v>
      </c>
      <c r="BF164" s="168">
        <f>IF(N164="snížená",J164,0)</f>
        <v>0</v>
      </c>
      <c r="BG164" s="168">
        <f>IF(N164="zákl. přenesená",J164,0)</f>
        <v>0</v>
      </c>
      <c r="BH164" s="168">
        <f>IF(N164="sníž. přenesená",J164,0)</f>
        <v>0</v>
      </c>
      <c r="BI164" s="168">
        <f>IF(N164="nulová",J164,0)</f>
        <v>0</v>
      </c>
      <c r="BJ164" s="17" t="s">
        <v>83</v>
      </c>
      <c r="BK164" s="168">
        <f>ROUND(I164*H164,2)</f>
        <v>0</v>
      </c>
      <c r="BL164" s="17" t="s">
        <v>133</v>
      </c>
      <c r="BM164" s="167" t="s">
        <v>4160</v>
      </c>
    </row>
    <row r="165" spans="2:65" s="12" customFormat="1">
      <c r="B165" s="169"/>
      <c r="D165" s="170" t="s">
        <v>215</v>
      </c>
      <c r="E165" s="171" t="s">
        <v>1</v>
      </c>
      <c r="F165" s="172" t="s">
        <v>4161</v>
      </c>
      <c r="H165" s="173">
        <v>177.72399999999999</v>
      </c>
      <c r="I165" s="174"/>
      <c r="L165" s="169"/>
      <c r="M165" s="175"/>
      <c r="N165" s="176"/>
      <c r="O165" s="176"/>
      <c r="P165" s="176"/>
      <c r="Q165" s="176"/>
      <c r="R165" s="176"/>
      <c r="S165" s="176"/>
      <c r="T165" s="177"/>
      <c r="AT165" s="171" t="s">
        <v>215</v>
      </c>
      <c r="AU165" s="171" t="s">
        <v>85</v>
      </c>
      <c r="AV165" s="12" t="s">
        <v>85</v>
      </c>
      <c r="AW165" s="12" t="s">
        <v>34</v>
      </c>
      <c r="AX165" s="12" t="s">
        <v>77</v>
      </c>
      <c r="AY165" s="171" t="s">
        <v>207</v>
      </c>
    </row>
    <row r="166" spans="2:65" s="15" customFormat="1">
      <c r="B166" s="200"/>
      <c r="D166" s="170" t="s">
        <v>215</v>
      </c>
      <c r="E166" s="201" t="s">
        <v>1</v>
      </c>
      <c r="F166" s="202" t="s">
        <v>372</v>
      </c>
      <c r="H166" s="203">
        <v>177.72399999999999</v>
      </c>
      <c r="I166" s="204"/>
      <c r="L166" s="200"/>
      <c r="M166" s="205"/>
      <c r="N166" s="206"/>
      <c r="O166" s="206"/>
      <c r="P166" s="206"/>
      <c r="Q166" s="206"/>
      <c r="R166" s="206"/>
      <c r="S166" s="206"/>
      <c r="T166" s="207"/>
      <c r="AT166" s="201" t="s">
        <v>215</v>
      </c>
      <c r="AU166" s="201" t="s">
        <v>85</v>
      </c>
      <c r="AV166" s="15" t="s">
        <v>133</v>
      </c>
      <c r="AW166" s="15" t="s">
        <v>34</v>
      </c>
      <c r="AX166" s="15" t="s">
        <v>77</v>
      </c>
      <c r="AY166" s="201" t="s">
        <v>207</v>
      </c>
    </row>
    <row r="167" spans="2:65" s="12" customFormat="1">
      <c r="B167" s="169"/>
      <c r="D167" s="170" t="s">
        <v>215</v>
      </c>
      <c r="E167" s="171" t="s">
        <v>1</v>
      </c>
      <c r="F167" s="172" t="s">
        <v>4162</v>
      </c>
      <c r="H167" s="173">
        <v>319.90300000000002</v>
      </c>
      <c r="I167" s="174"/>
      <c r="L167" s="169"/>
      <c r="M167" s="175"/>
      <c r="N167" s="176"/>
      <c r="O167" s="176"/>
      <c r="P167" s="176"/>
      <c r="Q167" s="176"/>
      <c r="R167" s="176"/>
      <c r="S167" s="176"/>
      <c r="T167" s="177"/>
      <c r="AT167" s="171" t="s">
        <v>215</v>
      </c>
      <c r="AU167" s="171" t="s">
        <v>85</v>
      </c>
      <c r="AV167" s="12" t="s">
        <v>85</v>
      </c>
      <c r="AW167" s="12" t="s">
        <v>34</v>
      </c>
      <c r="AX167" s="12" t="s">
        <v>77</v>
      </c>
      <c r="AY167" s="171" t="s">
        <v>207</v>
      </c>
    </row>
    <row r="168" spans="2:65" s="15" customFormat="1">
      <c r="B168" s="200"/>
      <c r="D168" s="170" t="s">
        <v>215</v>
      </c>
      <c r="E168" s="201" t="s">
        <v>1</v>
      </c>
      <c r="F168" s="202" t="s">
        <v>372</v>
      </c>
      <c r="H168" s="203">
        <v>319.90300000000002</v>
      </c>
      <c r="I168" s="204"/>
      <c r="L168" s="200"/>
      <c r="M168" s="205"/>
      <c r="N168" s="206"/>
      <c r="O168" s="206"/>
      <c r="P168" s="206"/>
      <c r="Q168" s="206"/>
      <c r="R168" s="206"/>
      <c r="S168" s="206"/>
      <c r="T168" s="207"/>
      <c r="AT168" s="201" t="s">
        <v>215</v>
      </c>
      <c r="AU168" s="201" t="s">
        <v>85</v>
      </c>
      <c r="AV168" s="15" t="s">
        <v>133</v>
      </c>
      <c r="AW168" s="15" t="s">
        <v>34</v>
      </c>
      <c r="AX168" s="15" t="s">
        <v>83</v>
      </c>
      <c r="AY168" s="201" t="s">
        <v>207</v>
      </c>
    </row>
    <row r="169" spans="2:65" s="1" customFormat="1" ht="16.5" customHeight="1">
      <c r="B169" s="155"/>
      <c r="C169" s="156" t="s">
        <v>432</v>
      </c>
      <c r="D169" s="156" t="s">
        <v>209</v>
      </c>
      <c r="E169" s="157" t="s">
        <v>394</v>
      </c>
      <c r="F169" s="158" t="s">
        <v>3858</v>
      </c>
      <c r="G169" s="159" t="s">
        <v>352</v>
      </c>
      <c r="H169" s="160">
        <v>435.23</v>
      </c>
      <c r="I169" s="161"/>
      <c r="J169" s="162">
        <f>ROUND(I169*H169,2)</f>
        <v>0</v>
      </c>
      <c r="K169" s="158" t="s">
        <v>3809</v>
      </c>
      <c r="L169" s="32"/>
      <c r="M169" s="163" t="s">
        <v>1</v>
      </c>
      <c r="N169" s="164" t="s">
        <v>42</v>
      </c>
      <c r="O169" s="55"/>
      <c r="P169" s="165">
        <f>O169*H169</f>
        <v>0</v>
      </c>
      <c r="Q169" s="165">
        <v>0</v>
      </c>
      <c r="R169" s="165">
        <f>Q169*H169</f>
        <v>0</v>
      </c>
      <c r="S169" s="165">
        <v>0</v>
      </c>
      <c r="T169" s="166">
        <f>S169*H169</f>
        <v>0</v>
      </c>
      <c r="AR169" s="167" t="s">
        <v>133</v>
      </c>
      <c r="AT169" s="167" t="s">
        <v>209</v>
      </c>
      <c r="AU169" s="167" t="s">
        <v>85</v>
      </c>
      <c r="AY169" s="17" t="s">
        <v>207</v>
      </c>
      <c r="BE169" s="168">
        <f>IF(N169="základní",J169,0)</f>
        <v>0</v>
      </c>
      <c r="BF169" s="168">
        <f>IF(N169="snížená",J169,0)</f>
        <v>0</v>
      </c>
      <c r="BG169" s="168">
        <f>IF(N169="zákl. přenesená",J169,0)</f>
        <v>0</v>
      </c>
      <c r="BH169" s="168">
        <f>IF(N169="sníž. přenesená",J169,0)</f>
        <v>0</v>
      </c>
      <c r="BI169" s="168">
        <f>IF(N169="nulová",J169,0)</f>
        <v>0</v>
      </c>
      <c r="BJ169" s="17" t="s">
        <v>83</v>
      </c>
      <c r="BK169" s="168">
        <f>ROUND(I169*H169,2)</f>
        <v>0</v>
      </c>
      <c r="BL169" s="17" t="s">
        <v>133</v>
      </c>
      <c r="BM169" s="167" t="s">
        <v>4163</v>
      </c>
    </row>
    <row r="170" spans="2:65" s="1" customFormat="1" ht="24" customHeight="1">
      <c r="B170" s="155"/>
      <c r="C170" s="156" t="s">
        <v>436</v>
      </c>
      <c r="D170" s="156" t="s">
        <v>209</v>
      </c>
      <c r="E170" s="157" t="s">
        <v>3860</v>
      </c>
      <c r="F170" s="158" t="s">
        <v>3861</v>
      </c>
      <c r="G170" s="159" t="s">
        <v>352</v>
      </c>
      <c r="H170" s="160">
        <v>109.26</v>
      </c>
      <c r="I170" s="161"/>
      <c r="J170" s="162">
        <f>ROUND(I170*H170,2)</f>
        <v>0</v>
      </c>
      <c r="K170" s="158" t="s">
        <v>3809</v>
      </c>
      <c r="L170" s="32"/>
      <c r="M170" s="163" t="s">
        <v>1</v>
      </c>
      <c r="N170" s="164" t="s">
        <v>42</v>
      </c>
      <c r="O170" s="55"/>
      <c r="P170" s="165">
        <f>O170*H170</f>
        <v>0</v>
      </c>
      <c r="Q170" s="165">
        <v>0</v>
      </c>
      <c r="R170" s="165">
        <f>Q170*H170</f>
        <v>0</v>
      </c>
      <c r="S170" s="165">
        <v>0</v>
      </c>
      <c r="T170" s="166">
        <f>S170*H170</f>
        <v>0</v>
      </c>
      <c r="AR170" s="167" t="s">
        <v>133</v>
      </c>
      <c r="AT170" s="167" t="s">
        <v>209</v>
      </c>
      <c r="AU170" s="167" t="s">
        <v>85</v>
      </c>
      <c r="AY170" s="17" t="s">
        <v>207</v>
      </c>
      <c r="BE170" s="168">
        <f>IF(N170="základní",J170,0)</f>
        <v>0</v>
      </c>
      <c r="BF170" s="168">
        <f>IF(N170="snížená",J170,0)</f>
        <v>0</v>
      </c>
      <c r="BG170" s="168">
        <f>IF(N170="zákl. přenesená",J170,0)</f>
        <v>0</v>
      </c>
      <c r="BH170" s="168">
        <f>IF(N170="sníž. přenesená",J170,0)</f>
        <v>0</v>
      </c>
      <c r="BI170" s="168">
        <f>IF(N170="nulová",J170,0)</f>
        <v>0</v>
      </c>
      <c r="BJ170" s="17" t="s">
        <v>83</v>
      </c>
      <c r="BK170" s="168">
        <f>ROUND(I170*H170,2)</f>
        <v>0</v>
      </c>
      <c r="BL170" s="17" t="s">
        <v>133</v>
      </c>
      <c r="BM170" s="167" t="s">
        <v>4164</v>
      </c>
    </row>
    <row r="171" spans="2:65" s="12" customFormat="1">
      <c r="B171" s="169"/>
      <c r="D171" s="170" t="s">
        <v>215</v>
      </c>
      <c r="E171" s="171" t="s">
        <v>1</v>
      </c>
      <c r="F171" s="172" t="s">
        <v>4165</v>
      </c>
      <c r="H171" s="173">
        <v>46.034999999999997</v>
      </c>
      <c r="I171" s="174"/>
      <c r="L171" s="169"/>
      <c r="M171" s="175"/>
      <c r="N171" s="176"/>
      <c r="O171" s="176"/>
      <c r="P171" s="176"/>
      <c r="Q171" s="176"/>
      <c r="R171" s="176"/>
      <c r="S171" s="176"/>
      <c r="T171" s="177"/>
      <c r="AT171" s="171" t="s">
        <v>215</v>
      </c>
      <c r="AU171" s="171" t="s">
        <v>85</v>
      </c>
      <c r="AV171" s="12" t="s">
        <v>85</v>
      </c>
      <c r="AW171" s="12" t="s">
        <v>34</v>
      </c>
      <c r="AX171" s="12" t="s">
        <v>77</v>
      </c>
      <c r="AY171" s="171" t="s">
        <v>207</v>
      </c>
    </row>
    <row r="172" spans="2:65" s="12" customFormat="1">
      <c r="B172" s="169"/>
      <c r="D172" s="170" t="s">
        <v>215</v>
      </c>
      <c r="E172" s="171" t="s">
        <v>1</v>
      </c>
      <c r="F172" s="172" t="s">
        <v>4166</v>
      </c>
      <c r="H172" s="173">
        <v>57.15</v>
      </c>
      <c r="I172" s="174"/>
      <c r="L172" s="169"/>
      <c r="M172" s="175"/>
      <c r="N172" s="176"/>
      <c r="O172" s="176"/>
      <c r="P172" s="176"/>
      <c r="Q172" s="176"/>
      <c r="R172" s="176"/>
      <c r="S172" s="176"/>
      <c r="T172" s="177"/>
      <c r="AT172" s="171" t="s">
        <v>215</v>
      </c>
      <c r="AU172" s="171" t="s">
        <v>85</v>
      </c>
      <c r="AV172" s="12" t="s">
        <v>85</v>
      </c>
      <c r="AW172" s="12" t="s">
        <v>34</v>
      </c>
      <c r="AX172" s="12" t="s">
        <v>77</v>
      </c>
      <c r="AY172" s="171" t="s">
        <v>207</v>
      </c>
    </row>
    <row r="173" spans="2:65" s="12" customFormat="1">
      <c r="B173" s="169"/>
      <c r="D173" s="170" t="s">
        <v>215</v>
      </c>
      <c r="E173" s="171" t="s">
        <v>1</v>
      </c>
      <c r="F173" s="172" t="s">
        <v>4167</v>
      </c>
      <c r="H173" s="173">
        <v>6.0750000000000002</v>
      </c>
      <c r="I173" s="174"/>
      <c r="L173" s="169"/>
      <c r="M173" s="175"/>
      <c r="N173" s="176"/>
      <c r="O173" s="176"/>
      <c r="P173" s="176"/>
      <c r="Q173" s="176"/>
      <c r="R173" s="176"/>
      <c r="S173" s="176"/>
      <c r="T173" s="177"/>
      <c r="AT173" s="171" t="s">
        <v>215</v>
      </c>
      <c r="AU173" s="171" t="s">
        <v>85</v>
      </c>
      <c r="AV173" s="12" t="s">
        <v>85</v>
      </c>
      <c r="AW173" s="12" t="s">
        <v>34</v>
      </c>
      <c r="AX173" s="12" t="s">
        <v>77</v>
      </c>
      <c r="AY173" s="171" t="s">
        <v>207</v>
      </c>
    </row>
    <row r="174" spans="2:65" s="15" customFormat="1">
      <c r="B174" s="200"/>
      <c r="D174" s="170" t="s">
        <v>215</v>
      </c>
      <c r="E174" s="201" t="s">
        <v>1</v>
      </c>
      <c r="F174" s="202" t="s">
        <v>372</v>
      </c>
      <c r="H174" s="203">
        <v>109.26</v>
      </c>
      <c r="I174" s="204"/>
      <c r="L174" s="200"/>
      <c r="M174" s="205"/>
      <c r="N174" s="206"/>
      <c r="O174" s="206"/>
      <c r="P174" s="206"/>
      <c r="Q174" s="206"/>
      <c r="R174" s="206"/>
      <c r="S174" s="206"/>
      <c r="T174" s="207"/>
      <c r="AT174" s="201" t="s">
        <v>215</v>
      </c>
      <c r="AU174" s="201" t="s">
        <v>85</v>
      </c>
      <c r="AV174" s="15" t="s">
        <v>133</v>
      </c>
      <c r="AW174" s="15" t="s">
        <v>34</v>
      </c>
      <c r="AX174" s="15" t="s">
        <v>83</v>
      </c>
      <c r="AY174" s="201" t="s">
        <v>207</v>
      </c>
    </row>
    <row r="175" spans="2:65" s="1" customFormat="1" ht="16.5" customHeight="1">
      <c r="B175" s="155"/>
      <c r="C175" s="156" t="s">
        <v>8</v>
      </c>
      <c r="D175" s="156" t="s">
        <v>209</v>
      </c>
      <c r="E175" s="157" t="s">
        <v>3865</v>
      </c>
      <c r="F175" s="158" t="s">
        <v>3866</v>
      </c>
      <c r="G175" s="159" t="s">
        <v>352</v>
      </c>
      <c r="H175" s="160">
        <v>109.26</v>
      </c>
      <c r="I175" s="161"/>
      <c r="J175" s="162">
        <f>ROUND(I175*H175,2)</f>
        <v>0</v>
      </c>
      <c r="K175" s="158" t="s">
        <v>3809</v>
      </c>
      <c r="L175" s="32"/>
      <c r="M175" s="163" t="s">
        <v>1</v>
      </c>
      <c r="N175" s="164" t="s">
        <v>42</v>
      </c>
      <c r="O175" s="55"/>
      <c r="P175" s="165">
        <f>O175*H175</f>
        <v>0</v>
      </c>
      <c r="Q175" s="165">
        <v>0</v>
      </c>
      <c r="R175" s="165">
        <f>Q175*H175</f>
        <v>0</v>
      </c>
      <c r="S175" s="165">
        <v>0</v>
      </c>
      <c r="T175" s="166">
        <f>S175*H175</f>
        <v>0</v>
      </c>
      <c r="AR175" s="167" t="s">
        <v>133</v>
      </c>
      <c r="AT175" s="167" t="s">
        <v>209</v>
      </c>
      <c r="AU175" s="167" t="s">
        <v>85</v>
      </c>
      <c r="AY175" s="17" t="s">
        <v>207</v>
      </c>
      <c r="BE175" s="168">
        <f>IF(N175="základní",J175,0)</f>
        <v>0</v>
      </c>
      <c r="BF175" s="168">
        <f>IF(N175="snížená",J175,0)</f>
        <v>0</v>
      </c>
      <c r="BG175" s="168">
        <f>IF(N175="zákl. přenesená",J175,0)</f>
        <v>0</v>
      </c>
      <c r="BH175" s="168">
        <f>IF(N175="sníž. přenesená",J175,0)</f>
        <v>0</v>
      </c>
      <c r="BI175" s="168">
        <f>IF(N175="nulová",J175,0)</f>
        <v>0</v>
      </c>
      <c r="BJ175" s="17" t="s">
        <v>83</v>
      </c>
      <c r="BK175" s="168">
        <f>ROUND(I175*H175,2)</f>
        <v>0</v>
      </c>
      <c r="BL175" s="17" t="s">
        <v>133</v>
      </c>
      <c r="BM175" s="167" t="s">
        <v>4168</v>
      </c>
    </row>
    <row r="176" spans="2:65" s="1" customFormat="1" ht="16.5" customHeight="1">
      <c r="B176" s="155"/>
      <c r="C176" s="208" t="s">
        <v>448</v>
      </c>
      <c r="D176" s="208" t="s">
        <v>680</v>
      </c>
      <c r="E176" s="209" t="s">
        <v>3875</v>
      </c>
      <c r="F176" s="210" t="s">
        <v>3876</v>
      </c>
      <c r="G176" s="211" t="s">
        <v>236</v>
      </c>
      <c r="H176" s="212">
        <v>218.52</v>
      </c>
      <c r="I176" s="213"/>
      <c r="J176" s="214">
        <f>ROUND(I176*H176,2)</f>
        <v>0</v>
      </c>
      <c r="K176" s="210" t="s">
        <v>3809</v>
      </c>
      <c r="L176" s="215"/>
      <c r="M176" s="216" t="s">
        <v>1</v>
      </c>
      <c r="N176" s="217" t="s">
        <v>42</v>
      </c>
      <c r="O176" s="55"/>
      <c r="P176" s="165">
        <f>O176*H176</f>
        <v>0</v>
      </c>
      <c r="Q176" s="165">
        <v>0</v>
      </c>
      <c r="R176" s="165">
        <f>Q176*H176</f>
        <v>0</v>
      </c>
      <c r="S176" s="165">
        <v>0</v>
      </c>
      <c r="T176" s="166">
        <f>S176*H176</f>
        <v>0</v>
      </c>
      <c r="AR176" s="167" t="s">
        <v>155</v>
      </c>
      <c r="AT176" s="167" t="s">
        <v>680</v>
      </c>
      <c r="AU176" s="167" t="s">
        <v>85</v>
      </c>
      <c r="AY176" s="17" t="s">
        <v>207</v>
      </c>
      <c r="BE176" s="168">
        <f>IF(N176="základní",J176,0)</f>
        <v>0</v>
      </c>
      <c r="BF176" s="168">
        <f>IF(N176="snížená",J176,0)</f>
        <v>0</v>
      </c>
      <c r="BG176" s="168">
        <f>IF(N176="zákl. přenesená",J176,0)</f>
        <v>0</v>
      </c>
      <c r="BH176" s="168">
        <f>IF(N176="sníž. přenesená",J176,0)</f>
        <v>0</v>
      </c>
      <c r="BI176" s="168">
        <f>IF(N176="nulová",J176,0)</f>
        <v>0</v>
      </c>
      <c r="BJ176" s="17" t="s">
        <v>83</v>
      </c>
      <c r="BK176" s="168">
        <f>ROUND(I176*H176,2)</f>
        <v>0</v>
      </c>
      <c r="BL176" s="17" t="s">
        <v>133</v>
      </c>
      <c r="BM176" s="167" t="s">
        <v>4169</v>
      </c>
    </row>
    <row r="177" spans="2:65" s="12" customFormat="1">
      <c r="B177" s="169"/>
      <c r="D177" s="170" t="s">
        <v>215</v>
      </c>
      <c r="E177" s="171" t="s">
        <v>1</v>
      </c>
      <c r="F177" s="172" t="s">
        <v>4170</v>
      </c>
      <c r="H177" s="173">
        <v>218.52</v>
      </c>
      <c r="I177" s="174"/>
      <c r="L177" s="169"/>
      <c r="M177" s="175"/>
      <c r="N177" s="176"/>
      <c r="O177" s="176"/>
      <c r="P177" s="176"/>
      <c r="Q177" s="176"/>
      <c r="R177" s="176"/>
      <c r="S177" s="176"/>
      <c r="T177" s="177"/>
      <c r="AT177" s="171" t="s">
        <v>215</v>
      </c>
      <c r="AU177" s="171" t="s">
        <v>85</v>
      </c>
      <c r="AV177" s="12" t="s">
        <v>85</v>
      </c>
      <c r="AW177" s="12" t="s">
        <v>34</v>
      </c>
      <c r="AX177" s="12" t="s">
        <v>77</v>
      </c>
      <c r="AY177" s="171" t="s">
        <v>207</v>
      </c>
    </row>
    <row r="178" spans="2:65" s="15" customFormat="1">
      <c r="B178" s="200"/>
      <c r="D178" s="170" t="s">
        <v>215</v>
      </c>
      <c r="E178" s="201" t="s">
        <v>1</v>
      </c>
      <c r="F178" s="202" t="s">
        <v>372</v>
      </c>
      <c r="H178" s="203">
        <v>218.52</v>
      </c>
      <c r="I178" s="204"/>
      <c r="L178" s="200"/>
      <c r="M178" s="205"/>
      <c r="N178" s="206"/>
      <c r="O178" s="206"/>
      <c r="P178" s="206"/>
      <c r="Q178" s="206"/>
      <c r="R178" s="206"/>
      <c r="S178" s="206"/>
      <c r="T178" s="207"/>
      <c r="AT178" s="201" t="s">
        <v>215</v>
      </c>
      <c r="AU178" s="201" t="s">
        <v>85</v>
      </c>
      <c r="AV178" s="15" t="s">
        <v>133</v>
      </c>
      <c r="AW178" s="15" t="s">
        <v>34</v>
      </c>
      <c r="AX178" s="15" t="s">
        <v>83</v>
      </c>
      <c r="AY178" s="201" t="s">
        <v>207</v>
      </c>
    </row>
    <row r="179" spans="2:65" s="11" customFormat="1" ht="22.9" customHeight="1">
      <c r="B179" s="142"/>
      <c r="D179" s="143" t="s">
        <v>76</v>
      </c>
      <c r="E179" s="153" t="s">
        <v>108</v>
      </c>
      <c r="F179" s="153" t="s">
        <v>453</v>
      </c>
      <c r="I179" s="145"/>
      <c r="J179" s="154">
        <f>BK179</f>
        <v>0</v>
      </c>
      <c r="L179" s="142"/>
      <c r="M179" s="147"/>
      <c r="N179" s="148"/>
      <c r="O179" s="148"/>
      <c r="P179" s="149">
        <f>SUM(P180:P184)</f>
        <v>0</v>
      </c>
      <c r="Q179" s="148"/>
      <c r="R179" s="149">
        <f>SUM(R180:R184)</f>
        <v>0</v>
      </c>
      <c r="S179" s="148"/>
      <c r="T179" s="150">
        <f>SUM(T180:T184)</f>
        <v>0</v>
      </c>
      <c r="AR179" s="143" t="s">
        <v>83</v>
      </c>
      <c r="AT179" s="151" t="s">
        <v>76</v>
      </c>
      <c r="AU179" s="151" t="s">
        <v>83</v>
      </c>
      <c r="AY179" s="143" t="s">
        <v>207</v>
      </c>
      <c r="BK179" s="152">
        <f>SUM(BK180:BK184)</f>
        <v>0</v>
      </c>
    </row>
    <row r="180" spans="2:65" s="1" customFormat="1" ht="24" customHeight="1">
      <c r="B180" s="155"/>
      <c r="C180" s="156" t="s">
        <v>454</v>
      </c>
      <c r="D180" s="156" t="s">
        <v>209</v>
      </c>
      <c r="E180" s="157" t="s">
        <v>4171</v>
      </c>
      <c r="F180" s="158" t="s">
        <v>4172</v>
      </c>
      <c r="G180" s="159" t="s">
        <v>220</v>
      </c>
      <c r="H180" s="160">
        <v>1</v>
      </c>
      <c r="I180" s="161"/>
      <c r="J180" s="162">
        <f>ROUND(I180*H180,2)</f>
        <v>0</v>
      </c>
      <c r="K180" s="158" t="s">
        <v>3809</v>
      </c>
      <c r="L180" s="32"/>
      <c r="M180" s="163" t="s">
        <v>1</v>
      </c>
      <c r="N180" s="164" t="s">
        <v>42</v>
      </c>
      <c r="O180" s="55"/>
      <c r="P180" s="165">
        <f>O180*H180</f>
        <v>0</v>
      </c>
      <c r="Q180" s="165">
        <v>0</v>
      </c>
      <c r="R180" s="165">
        <f>Q180*H180</f>
        <v>0</v>
      </c>
      <c r="S180" s="165">
        <v>0</v>
      </c>
      <c r="T180" s="166">
        <f>S180*H180</f>
        <v>0</v>
      </c>
      <c r="AR180" s="167" t="s">
        <v>133</v>
      </c>
      <c r="AT180" s="167" t="s">
        <v>209</v>
      </c>
      <c r="AU180" s="167" t="s">
        <v>85</v>
      </c>
      <c r="AY180" s="17" t="s">
        <v>207</v>
      </c>
      <c r="BE180" s="168">
        <f>IF(N180="základní",J180,0)</f>
        <v>0</v>
      </c>
      <c r="BF180" s="168">
        <f>IF(N180="snížená",J180,0)</f>
        <v>0</v>
      </c>
      <c r="BG180" s="168">
        <f>IF(N180="zákl. přenesená",J180,0)</f>
        <v>0</v>
      </c>
      <c r="BH180" s="168">
        <f>IF(N180="sníž. přenesená",J180,0)</f>
        <v>0</v>
      </c>
      <c r="BI180" s="168">
        <f>IF(N180="nulová",J180,0)</f>
        <v>0</v>
      </c>
      <c r="BJ180" s="17" t="s">
        <v>83</v>
      </c>
      <c r="BK180" s="168">
        <f>ROUND(I180*H180,2)</f>
        <v>0</v>
      </c>
      <c r="BL180" s="17" t="s">
        <v>133</v>
      </c>
      <c r="BM180" s="167" t="s">
        <v>4173</v>
      </c>
    </row>
    <row r="181" spans="2:65" s="1" customFormat="1" ht="16.5" customHeight="1">
      <c r="B181" s="155"/>
      <c r="C181" s="208" t="s">
        <v>491</v>
      </c>
      <c r="D181" s="208" t="s">
        <v>680</v>
      </c>
      <c r="E181" s="209" t="s">
        <v>4174</v>
      </c>
      <c r="F181" s="210" t="s">
        <v>4175</v>
      </c>
      <c r="G181" s="211" t="s">
        <v>220</v>
      </c>
      <c r="H181" s="212">
        <v>1</v>
      </c>
      <c r="I181" s="213"/>
      <c r="J181" s="214">
        <f>ROUND(I181*H181,2)</f>
        <v>0</v>
      </c>
      <c r="K181" s="210" t="s">
        <v>3809</v>
      </c>
      <c r="L181" s="215"/>
      <c r="M181" s="216" t="s">
        <v>1</v>
      </c>
      <c r="N181" s="217" t="s">
        <v>42</v>
      </c>
      <c r="O181" s="55"/>
      <c r="P181" s="165">
        <f>O181*H181</f>
        <v>0</v>
      </c>
      <c r="Q181" s="165">
        <v>0</v>
      </c>
      <c r="R181" s="165">
        <f>Q181*H181</f>
        <v>0</v>
      </c>
      <c r="S181" s="165">
        <v>0</v>
      </c>
      <c r="T181" s="166">
        <f>S181*H181</f>
        <v>0</v>
      </c>
      <c r="AR181" s="167" t="s">
        <v>155</v>
      </c>
      <c r="AT181" s="167" t="s">
        <v>680</v>
      </c>
      <c r="AU181" s="167" t="s">
        <v>85</v>
      </c>
      <c r="AY181" s="17" t="s">
        <v>207</v>
      </c>
      <c r="BE181" s="168">
        <f>IF(N181="základní",J181,0)</f>
        <v>0</v>
      </c>
      <c r="BF181" s="168">
        <f>IF(N181="snížená",J181,0)</f>
        <v>0</v>
      </c>
      <c r="BG181" s="168">
        <f>IF(N181="zákl. přenesená",J181,0)</f>
        <v>0</v>
      </c>
      <c r="BH181" s="168">
        <f>IF(N181="sníž. přenesená",J181,0)</f>
        <v>0</v>
      </c>
      <c r="BI181" s="168">
        <f>IF(N181="nulová",J181,0)</f>
        <v>0</v>
      </c>
      <c r="BJ181" s="17" t="s">
        <v>83</v>
      </c>
      <c r="BK181" s="168">
        <f>ROUND(I181*H181,2)</f>
        <v>0</v>
      </c>
      <c r="BL181" s="17" t="s">
        <v>133</v>
      </c>
      <c r="BM181" s="167" t="s">
        <v>4176</v>
      </c>
    </row>
    <row r="182" spans="2:65" s="1" customFormat="1" ht="24" customHeight="1">
      <c r="B182" s="155"/>
      <c r="C182" s="156" t="s">
        <v>497</v>
      </c>
      <c r="D182" s="156" t="s">
        <v>209</v>
      </c>
      <c r="E182" s="157" t="s">
        <v>4177</v>
      </c>
      <c r="F182" s="158" t="s">
        <v>4178</v>
      </c>
      <c r="G182" s="159" t="s">
        <v>220</v>
      </c>
      <c r="H182" s="160">
        <v>1</v>
      </c>
      <c r="I182" s="161"/>
      <c r="J182" s="162">
        <f>ROUND(I182*H182,2)</f>
        <v>0</v>
      </c>
      <c r="K182" s="158" t="s">
        <v>3809</v>
      </c>
      <c r="L182" s="32"/>
      <c r="M182" s="163" t="s">
        <v>1</v>
      </c>
      <c r="N182" s="164" t="s">
        <v>42</v>
      </c>
      <c r="O182" s="55"/>
      <c r="P182" s="165">
        <f>O182*H182</f>
        <v>0</v>
      </c>
      <c r="Q182" s="165">
        <v>0</v>
      </c>
      <c r="R182" s="165">
        <f>Q182*H182</f>
        <v>0</v>
      </c>
      <c r="S182" s="165">
        <v>0</v>
      </c>
      <c r="T182" s="166">
        <f>S182*H182</f>
        <v>0</v>
      </c>
      <c r="AR182" s="167" t="s">
        <v>133</v>
      </c>
      <c r="AT182" s="167" t="s">
        <v>209</v>
      </c>
      <c r="AU182" s="167" t="s">
        <v>85</v>
      </c>
      <c r="AY182" s="17" t="s">
        <v>207</v>
      </c>
      <c r="BE182" s="168">
        <f>IF(N182="základní",J182,0)</f>
        <v>0</v>
      </c>
      <c r="BF182" s="168">
        <f>IF(N182="snížená",J182,0)</f>
        <v>0</v>
      </c>
      <c r="BG182" s="168">
        <f>IF(N182="zákl. přenesená",J182,0)</f>
        <v>0</v>
      </c>
      <c r="BH182" s="168">
        <f>IF(N182="sníž. přenesená",J182,0)</f>
        <v>0</v>
      </c>
      <c r="BI182" s="168">
        <f>IF(N182="nulová",J182,0)</f>
        <v>0</v>
      </c>
      <c r="BJ182" s="17" t="s">
        <v>83</v>
      </c>
      <c r="BK182" s="168">
        <f>ROUND(I182*H182,2)</f>
        <v>0</v>
      </c>
      <c r="BL182" s="17" t="s">
        <v>133</v>
      </c>
      <c r="BM182" s="167" t="s">
        <v>4179</v>
      </c>
    </row>
    <row r="183" spans="2:65" s="1" customFormat="1" ht="24" customHeight="1">
      <c r="B183" s="155"/>
      <c r="C183" s="208" t="s">
        <v>503</v>
      </c>
      <c r="D183" s="208" t="s">
        <v>680</v>
      </c>
      <c r="E183" s="209" t="s">
        <v>4180</v>
      </c>
      <c r="F183" s="210" t="s">
        <v>4181</v>
      </c>
      <c r="G183" s="211" t="s">
        <v>220</v>
      </c>
      <c r="H183" s="212">
        <v>1</v>
      </c>
      <c r="I183" s="213"/>
      <c r="J183" s="214">
        <f>ROUND(I183*H183,2)</f>
        <v>0</v>
      </c>
      <c r="K183" s="210" t="s">
        <v>3809</v>
      </c>
      <c r="L183" s="215"/>
      <c r="M183" s="216" t="s">
        <v>1</v>
      </c>
      <c r="N183" s="217" t="s">
        <v>42</v>
      </c>
      <c r="O183" s="55"/>
      <c r="P183" s="165">
        <f>O183*H183</f>
        <v>0</v>
      </c>
      <c r="Q183" s="165">
        <v>0</v>
      </c>
      <c r="R183" s="165">
        <f>Q183*H183</f>
        <v>0</v>
      </c>
      <c r="S183" s="165">
        <v>0</v>
      </c>
      <c r="T183" s="166">
        <f>S183*H183</f>
        <v>0</v>
      </c>
      <c r="AR183" s="167" t="s">
        <v>155</v>
      </c>
      <c r="AT183" s="167" t="s">
        <v>680</v>
      </c>
      <c r="AU183" s="167" t="s">
        <v>85</v>
      </c>
      <c r="AY183" s="17" t="s">
        <v>207</v>
      </c>
      <c r="BE183" s="168">
        <f>IF(N183="základní",J183,0)</f>
        <v>0</v>
      </c>
      <c r="BF183" s="168">
        <f>IF(N183="snížená",J183,0)</f>
        <v>0</v>
      </c>
      <c r="BG183" s="168">
        <f>IF(N183="zákl. přenesená",J183,0)</f>
        <v>0</v>
      </c>
      <c r="BH183" s="168">
        <f>IF(N183="sníž. přenesená",J183,0)</f>
        <v>0</v>
      </c>
      <c r="BI183" s="168">
        <f>IF(N183="nulová",J183,0)</f>
        <v>0</v>
      </c>
      <c r="BJ183" s="17" t="s">
        <v>83</v>
      </c>
      <c r="BK183" s="168">
        <f>ROUND(I183*H183,2)</f>
        <v>0</v>
      </c>
      <c r="BL183" s="17" t="s">
        <v>133</v>
      </c>
      <c r="BM183" s="167" t="s">
        <v>4182</v>
      </c>
    </row>
    <row r="184" spans="2:65" s="1" customFormat="1" ht="24" customHeight="1">
      <c r="B184" s="155"/>
      <c r="C184" s="208" t="s">
        <v>7</v>
      </c>
      <c r="D184" s="208" t="s">
        <v>680</v>
      </c>
      <c r="E184" s="209" t="s">
        <v>4183</v>
      </c>
      <c r="F184" s="210" t="s">
        <v>4184</v>
      </c>
      <c r="G184" s="211" t="s">
        <v>220</v>
      </c>
      <c r="H184" s="212">
        <v>3</v>
      </c>
      <c r="I184" s="213"/>
      <c r="J184" s="214">
        <f>ROUND(I184*H184,2)</f>
        <v>0</v>
      </c>
      <c r="K184" s="210" t="s">
        <v>3809</v>
      </c>
      <c r="L184" s="215"/>
      <c r="M184" s="216" t="s">
        <v>1</v>
      </c>
      <c r="N184" s="217" t="s">
        <v>42</v>
      </c>
      <c r="O184" s="55"/>
      <c r="P184" s="165">
        <f>O184*H184</f>
        <v>0</v>
      </c>
      <c r="Q184" s="165">
        <v>0</v>
      </c>
      <c r="R184" s="165">
        <f>Q184*H184</f>
        <v>0</v>
      </c>
      <c r="S184" s="165">
        <v>0</v>
      </c>
      <c r="T184" s="166">
        <f>S184*H184</f>
        <v>0</v>
      </c>
      <c r="AR184" s="167" t="s">
        <v>155</v>
      </c>
      <c r="AT184" s="167" t="s">
        <v>680</v>
      </c>
      <c r="AU184" s="167" t="s">
        <v>85</v>
      </c>
      <c r="AY184" s="17" t="s">
        <v>207</v>
      </c>
      <c r="BE184" s="168">
        <f>IF(N184="základní",J184,0)</f>
        <v>0</v>
      </c>
      <c r="BF184" s="168">
        <f>IF(N184="snížená",J184,0)</f>
        <v>0</v>
      </c>
      <c r="BG184" s="168">
        <f>IF(N184="zákl. přenesená",J184,0)</f>
        <v>0</v>
      </c>
      <c r="BH184" s="168">
        <f>IF(N184="sníž. přenesená",J184,0)</f>
        <v>0</v>
      </c>
      <c r="BI184" s="168">
        <f>IF(N184="nulová",J184,0)</f>
        <v>0</v>
      </c>
      <c r="BJ184" s="17" t="s">
        <v>83</v>
      </c>
      <c r="BK184" s="168">
        <f>ROUND(I184*H184,2)</f>
        <v>0</v>
      </c>
      <c r="BL184" s="17" t="s">
        <v>133</v>
      </c>
      <c r="BM184" s="167" t="s">
        <v>4185</v>
      </c>
    </row>
    <row r="185" spans="2:65" s="11" customFormat="1" ht="22.9" customHeight="1">
      <c r="B185" s="142"/>
      <c r="D185" s="143" t="s">
        <v>76</v>
      </c>
      <c r="E185" s="153" t="s">
        <v>133</v>
      </c>
      <c r="F185" s="153" t="s">
        <v>665</v>
      </c>
      <c r="I185" s="145"/>
      <c r="J185" s="154">
        <f>BK185</f>
        <v>0</v>
      </c>
      <c r="L185" s="142"/>
      <c r="M185" s="147"/>
      <c r="N185" s="148"/>
      <c r="O185" s="148"/>
      <c r="P185" s="149">
        <f>SUM(P186:P197)</f>
        <v>0</v>
      </c>
      <c r="Q185" s="148"/>
      <c r="R185" s="149">
        <f>SUM(R186:R197)</f>
        <v>0</v>
      </c>
      <c r="S185" s="148"/>
      <c r="T185" s="150">
        <f>SUM(T186:T197)</f>
        <v>0</v>
      </c>
      <c r="AR185" s="143" t="s">
        <v>83</v>
      </c>
      <c r="AT185" s="151" t="s">
        <v>76</v>
      </c>
      <c r="AU185" s="151" t="s">
        <v>83</v>
      </c>
      <c r="AY185" s="143" t="s">
        <v>207</v>
      </c>
      <c r="BK185" s="152">
        <f>SUM(BK186:BK197)</f>
        <v>0</v>
      </c>
    </row>
    <row r="186" spans="2:65" s="1" customFormat="1" ht="16.5" customHeight="1">
      <c r="B186" s="155"/>
      <c r="C186" s="156" t="s">
        <v>513</v>
      </c>
      <c r="D186" s="156" t="s">
        <v>209</v>
      </c>
      <c r="E186" s="157" t="s">
        <v>3879</v>
      </c>
      <c r="F186" s="158" t="s">
        <v>3880</v>
      </c>
      <c r="G186" s="159" t="s">
        <v>352</v>
      </c>
      <c r="H186" s="160">
        <v>31.725000000000001</v>
      </c>
      <c r="I186" s="161"/>
      <c r="J186" s="162">
        <f>ROUND(I186*H186,2)</f>
        <v>0</v>
      </c>
      <c r="K186" s="158" t="s">
        <v>3809</v>
      </c>
      <c r="L186" s="32"/>
      <c r="M186" s="163" t="s">
        <v>1</v>
      </c>
      <c r="N186" s="164" t="s">
        <v>42</v>
      </c>
      <c r="O186" s="55"/>
      <c r="P186" s="165">
        <f>O186*H186</f>
        <v>0</v>
      </c>
      <c r="Q186" s="165">
        <v>0</v>
      </c>
      <c r="R186" s="165">
        <f>Q186*H186</f>
        <v>0</v>
      </c>
      <c r="S186" s="165">
        <v>0</v>
      </c>
      <c r="T186" s="166">
        <f>S186*H186</f>
        <v>0</v>
      </c>
      <c r="AR186" s="167" t="s">
        <v>133</v>
      </c>
      <c r="AT186" s="167" t="s">
        <v>209</v>
      </c>
      <c r="AU186" s="167" t="s">
        <v>85</v>
      </c>
      <c r="AY186" s="17" t="s">
        <v>207</v>
      </c>
      <c r="BE186" s="168">
        <f>IF(N186="základní",J186,0)</f>
        <v>0</v>
      </c>
      <c r="BF186" s="168">
        <f>IF(N186="snížená",J186,0)</f>
        <v>0</v>
      </c>
      <c r="BG186" s="168">
        <f>IF(N186="zákl. přenesená",J186,0)</f>
        <v>0</v>
      </c>
      <c r="BH186" s="168">
        <f>IF(N186="sníž. přenesená",J186,0)</f>
        <v>0</v>
      </c>
      <c r="BI186" s="168">
        <f>IF(N186="nulová",J186,0)</f>
        <v>0</v>
      </c>
      <c r="BJ186" s="17" t="s">
        <v>83</v>
      </c>
      <c r="BK186" s="168">
        <f>ROUND(I186*H186,2)</f>
        <v>0</v>
      </c>
      <c r="BL186" s="17" t="s">
        <v>133</v>
      </c>
      <c r="BM186" s="167" t="s">
        <v>4186</v>
      </c>
    </row>
    <row r="187" spans="2:65" s="12" customFormat="1">
      <c r="B187" s="169"/>
      <c r="D187" s="170" t="s">
        <v>215</v>
      </c>
      <c r="E187" s="171" t="s">
        <v>1</v>
      </c>
      <c r="F187" s="172" t="s">
        <v>4187</v>
      </c>
      <c r="H187" s="173">
        <v>31.725000000000001</v>
      </c>
      <c r="I187" s="174"/>
      <c r="L187" s="169"/>
      <c r="M187" s="175"/>
      <c r="N187" s="176"/>
      <c r="O187" s="176"/>
      <c r="P187" s="176"/>
      <c r="Q187" s="176"/>
      <c r="R187" s="176"/>
      <c r="S187" s="176"/>
      <c r="T187" s="177"/>
      <c r="AT187" s="171" t="s">
        <v>215</v>
      </c>
      <c r="AU187" s="171" t="s">
        <v>85</v>
      </c>
      <c r="AV187" s="12" t="s">
        <v>85</v>
      </c>
      <c r="AW187" s="12" t="s">
        <v>34</v>
      </c>
      <c r="AX187" s="12" t="s">
        <v>77</v>
      </c>
      <c r="AY187" s="171" t="s">
        <v>207</v>
      </c>
    </row>
    <row r="188" spans="2:65" s="15" customFormat="1">
      <c r="B188" s="200"/>
      <c r="D188" s="170" t="s">
        <v>215</v>
      </c>
      <c r="E188" s="201" t="s">
        <v>1</v>
      </c>
      <c r="F188" s="202" t="s">
        <v>372</v>
      </c>
      <c r="H188" s="203">
        <v>31.725000000000001</v>
      </c>
      <c r="I188" s="204"/>
      <c r="L188" s="200"/>
      <c r="M188" s="205"/>
      <c r="N188" s="206"/>
      <c r="O188" s="206"/>
      <c r="P188" s="206"/>
      <c r="Q188" s="206"/>
      <c r="R188" s="206"/>
      <c r="S188" s="206"/>
      <c r="T188" s="207"/>
      <c r="AT188" s="201" t="s">
        <v>215</v>
      </c>
      <c r="AU188" s="201" t="s">
        <v>85</v>
      </c>
      <c r="AV188" s="15" t="s">
        <v>133</v>
      </c>
      <c r="AW188" s="15" t="s">
        <v>34</v>
      </c>
      <c r="AX188" s="15" t="s">
        <v>83</v>
      </c>
      <c r="AY188" s="201" t="s">
        <v>207</v>
      </c>
    </row>
    <row r="189" spans="2:65" s="1" customFormat="1" ht="16.5" customHeight="1">
      <c r="B189" s="155"/>
      <c r="C189" s="156" t="s">
        <v>518</v>
      </c>
      <c r="D189" s="156" t="s">
        <v>209</v>
      </c>
      <c r="E189" s="157" t="s">
        <v>3884</v>
      </c>
      <c r="F189" s="158" t="s">
        <v>3885</v>
      </c>
      <c r="G189" s="159" t="s">
        <v>212</v>
      </c>
      <c r="H189" s="160">
        <v>21.76</v>
      </c>
      <c r="I189" s="161"/>
      <c r="J189" s="162">
        <f>ROUND(I189*H189,2)</f>
        <v>0</v>
      </c>
      <c r="K189" s="158" t="s">
        <v>3809</v>
      </c>
      <c r="L189" s="32"/>
      <c r="M189" s="163" t="s">
        <v>1</v>
      </c>
      <c r="N189" s="164" t="s">
        <v>42</v>
      </c>
      <c r="O189" s="55"/>
      <c r="P189" s="165">
        <f>O189*H189</f>
        <v>0</v>
      </c>
      <c r="Q189" s="165">
        <v>0</v>
      </c>
      <c r="R189" s="165">
        <f>Q189*H189</f>
        <v>0</v>
      </c>
      <c r="S189" s="165">
        <v>0</v>
      </c>
      <c r="T189" s="166">
        <f>S189*H189</f>
        <v>0</v>
      </c>
      <c r="AR189" s="167" t="s">
        <v>133</v>
      </c>
      <c r="AT189" s="167" t="s">
        <v>209</v>
      </c>
      <c r="AU189" s="167" t="s">
        <v>85</v>
      </c>
      <c r="AY189" s="17" t="s">
        <v>207</v>
      </c>
      <c r="BE189" s="168">
        <f>IF(N189="základní",J189,0)</f>
        <v>0</v>
      </c>
      <c r="BF189" s="168">
        <f>IF(N189="snížená",J189,0)</f>
        <v>0</v>
      </c>
      <c r="BG189" s="168">
        <f>IF(N189="zákl. přenesená",J189,0)</f>
        <v>0</v>
      </c>
      <c r="BH189" s="168">
        <f>IF(N189="sníž. přenesená",J189,0)</f>
        <v>0</v>
      </c>
      <c r="BI189" s="168">
        <f>IF(N189="nulová",J189,0)</f>
        <v>0</v>
      </c>
      <c r="BJ189" s="17" t="s">
        <v>83</v>
      </c>
      <c r="BK189" s="168">
        <f>ROUND(I189*H189,2)</f>
        <v>0</v>
      </c>
      <c r="BL189" s="17" t="s">
        <v>133</v>
      </c>
      <c r="BM189" s="167" t="s">
        <v>4188</v>
      </c>
    </row>
    <row r="190" spans="2:65" s="12" customFormat="1">
      <c r="B190" s="169"/>
      <c r="D190" s="170" t="s">
        <v>215</v>
      </c>
      <c r="E190" s="171" t="s">
        <v>1</v>
      </c>
      <c r="F190" s="172" t="s">
        <v>4189</v>
      </c>
      <c r="H190" s="173">
        <v>3</v>
      </c>
      <c r="I190" s="174"/>
      <c r="L190" s="169"/>
      <c r="M190" s="175"/>
      <c r="N190" s="176"/>
      <c r="O190" s="176"/>
      <c r="P190" s="176"/>
      <c r="Q190" s="176"/>
      <c r="R190" s="176"/>
      <c r="S190" s="176"/>
      <c r="T190" s="177"/>
      <c r="AT190" s="171" t="s">
        <v>215</v>
      </c>
      <c r="AU190" s="171" t="s">
        <v>85</v>
      </c>
      <c r="AV190" s="12" t="s">
        <v>85</v>
      </c>
      <c r="AW190" s="12" t="s">
        <v>34</v>
      </c>
      <c r="AX190" s="12" t="s">
        <v>77</v>
      </c>
      <c r="AY190" s="171" t="s">
        <v>207</v>
      </c>
    </row>
    <row r="191" spans="2:65" s="12" customFormat="1">
      <c r="B191" s="169"/>
      <c r="D191" s="170" t="s">
        <v>215</v>
      </c>
      <c r="E191" s="171" t="s">
        <v>1</v>
      </c>
      <c r="F191" s="172" t="s">
        <v>4190</v>
      </c>
      <c r="H191" s="173">
        <v>4.84</v>
      </c>
      <c r="I191" s="174"/>
      <c r="L191" s="169"/>
      <c r="M191" s="175"/>
      <c r="N191" s="176"/>
      <c r="O191" s="176"/>
      <c r="P191" s="176"/>
      <c r="Q191" s="176"/>
      <c r="R191" s="176"/>
      <c r="S191" s="176"/>
      <c r="T191" s="177"/>
      <c r="AT191" s="171" t="s">
        <v>215</v>
      </c>
      <c r="AU191" s="171" t="s">
        <v>85</v>
      </c>
      <c r="AV191" s="12" t="s">
        <v>85</v>
      </c>
      <c r="AW191" s="12" t="s">
        <v>34</v>
      </c>
      <c r="AX191" s="12" t="s">
        <v>77</v>
      </c>
      <c r="AY191" s="171" t="s">
        <v>207</v>
      </c>
    </row>
    <row r="192" spans="2:65" s="12" customFormat="1">
      <c r="B192" s="169"/>
      <c r="D192" s="170" t="s">
        <v>215</v>
      </c>
      <c r="E192" s="171" t="s">
        <v>1</v>
      </c>
      <c r="F192" s="172" t="s">
        <v>4191</v>
      </c>
      <c r="H192" s="173">
        <v>13.92</v>
      </c>
      <c r="I192" s="174"/>
      <c r="L192" s="169"/>
      <c r="M192" s="175"/>
      <c r="N192" s="176"/>
      <c r="O192" s="176"/>
      <c r="P192" s="176"/>
      <c r="Q192" s="176"/>
      <c r="R192" s="176"/>
      <c r="S192" s="176"/>
      <c r="T192" s="177"/>
      <c r="AT192" s="171" t="s">
        <v>215</v>
      </c>
      <c r="AU192" s="171" t="s">
        <v>85</v>
      </c>
      <c r="AV192" s="12" t="s">
        <v>85</v>
      </c>
      <c r="AW192" s="12" t="s">
        <v>34</v>
      </c>
      <c r="AX192" s="12" t="s">
        <v>77</v>
      </c>
      <c r="AY192" s="171" t="s">
        <v>207</v>
      </c>
    </row>
    <row r="193" spans="2:65" s="15" customFormat="1">
      <c r="B193" s="200"/>
      <c r="D193" s="170" t="s">
        <v>215</v>
      </c>
      <c r="E193" s="201" t="s">
        <v>1</v>
      </c>
      <c r="F193" s="202" t="s">
        <v>372</v>
      </c>
      <c r="H193" s="203">
        <v>21.76</v>
      </c>
      <c r="I193" s="204"/>
      <c r="L193" s="200"/>
      <c r="M193" s="205"/>
      <c r="N193" s="206"/>
      <c r="O193" s="206"/>
      <c r="P193" s="206"/>
      <c r="Q193" s="206"/>
      <c r="R193" s="206"/>
      <c r="S193" s="206"/>
      <c r="T193" s="207"/>
      <c r="AT193" s="201" t="s">
        <v>215</v>
      </c>
      <c r="AU193" s="201" t="s">
        <v>85</v>
      </c>
      <c r="AV193" s="15" t="s">
        <v>133</v>
      </c>
      <c r="AW193" s="15" t="s">
        <v>34</v>
      </c>
      <c r="AX193" s="15" t="s">
        <v>83</v>
      </c>
      <c r="AY193" s="201" t="s">
        <v>207</v>
      </c>
    </row>
    <row r="194" spans="2:65" s="1" customFormat="1" ht="36" customHeight="1">
      <c r="B194" s="155"/>
      <c r="C194" s="156" t="s">
        <v>523</v>
      </c>
      <c r="D194" s="156" t="s">
        <v>209</v>
      </c>
      <c r="E194" s="157" t="s">
        <v>4192</v>
      </c>
      <c r="F194" s="158" t="s">
        <v>4193</v>
      </c>
      <c r="G194" s="159" t="s">
        <v>352</v>
      </c>
      <c r="H194" s="160">
        <v>2.8140000000000001</v>
      </c>
      <c r="I194" s="161"/>
      <c r="J194" s="162">
        <f>ROUND(I194*H194,2)</f>
        <v>0</v>
      </c>
      <c r="K194" s="158" t="s">
        <v>3809</v>
      </c>
      <c r="L194" s="32"/>
      <c r="M194" s="163" t="s">
        <v>1</v>
      </c>
      <c r="N194" s="164" t="s">
        <v>42</v>
      </c>
      <c r="O194" s="55"/>
      <c r="P194" s="165">
        <f>O194*H194</f>
        <v>0</v>
      </c>
      <c r="Q194" s="165">
        <v>0</v>
      </c>
      <c r="R194" s="165">
        <f>Q194*H194</f>
        <v>0</v>
      </c>
      <c r="S194" s="165">
        <v>0</v>
      </c>
      <c r="T194" s="166">
        <f>S194*H194</f>
        <v>0</v>
      </c>
      <c r="AR194" s="167" t="s">
        <v>133</v>
      </c>
      <c r="AT194" s="167" t="s">
        <v>209</v>
      </c>
      <c r="AU194" s="167" t="s">
        <v>85</v>
      </c>
      <c r="AY194" s="17" t="s">
        <v>207</v>
      </c>
      <c r="BE194" s="168">
        <f>IF(N194="základní",J194,0)</f>
        <v>0</v>
      </c>
      <c r="BF194" s="168">
        <f>IF(N194="snížená",J194,0)</f>
        <v>0</v>
      </c>
      <c r="BG194" s="168">
        <f>IF(N194="zákl. přenesená",J194,0)</f>
        <v>0</v>
      </c>
      <c r="BH194" s="168">
        <f>IF(N194="sníž. přenesená",J194,0)</f>
        <v>0</v>
      </c>
      <c r="BI194" s="168">
        <f>IF(N194="nulová",J194,0)</f>
        <v>0</v>
      </c>
      <c r="BJ194" s="17" t="s">
        <v>83</v>
      </c>
      <c r="BK194" s="168">
        <f>ROUND(I194*H194,2)</f>
        <v>0</v>
      </c>
      <c r="BL194" s="17" t="s">
        <v>133</v>
      </c>
      <c r="BM194" s="167" t="s">
        <v>4194</v>
      </c>
    </row>
    <row r="195" spans="2:65" s="12" customFormat="1">
      <c r="B195" s="169"/>
      <c r="D195" s="170" t="s">
        <v>215</v>
      </c>
      <c r="E195" s="171" t="s">
        <v>1</v>
      </c>
      <c r="F195" s="172" t="s">
        <v>4195</v>
      </c>
      <c r="H195" s="173">
        <v>2.0880000000000001</v>
      </c>
      <c r="I195" s="174"/>
      <c r="L195" s="169"/>
      <c r="M195" s="175"/>
      <c r="N195" s="176"/>
      <c r="O195" s="176"/>
      <c r="P195" s="176"/>
      <c r="Q195" s="176"/>
      <c r="R195" s="176"/>
      <c r="S195" s="176"/>
      <c r="T195" s="177"/>
      <c r="AT195" s="171" t="s">
        <v>215</v>
      </c>
      <c r="AU195" s="171" t="s">
        <v>85</v>
      </c>
      <c r="AV195" s="12" t="s">
        <v>85</v>
      </c>
      <c r="AW195" s="12" t="s">
        <v>34</v>
      </c>
      <c r="AX195" s="12" t="s">
        <v>77</v>
      </c>
      <c r="AY195" s="171" t="s">
        <v>207</v>
      </c>
    </row>
    <row r="196" spans="2:65" s="12" customFormat="1">
      <c r="B196" s="169"/>
      <c r="D196" s="170" t="s">
        <v>215</v>
      </c>
      <c r="E196" s="171" t="s">
        <v>1</v>
      </c>
      <c r="F196" s="172" t="s">
        <v>4196</v>
      </c>
      <c r="H196" s="173">
        <v>0.72599999999999998</v>
      </c>
      <c r="I196" s="174"/>
      <c r="L196" s="169"/>
      <c r="M196" s="175"/>
      <c r="N196" s="176"/>
      <c r="O196" s="176"/>
      <c r="P196" s="176"/>
      <c r="Q196" s="176"/>
      <c r="R196" s="176"/>
      <c r="S196" s="176"/>
      <c r="T196" s="177"/>
      <c r="AT196" s="171" t="s">
        <v>215</v>
      </c>
      <c r="AU196" s="171" t="s">
        <v>85</v>
      </c>
      <c r="AV196" s="12" t="s">
        <v>85</v>
      </c>
      <c r="AW196" s="12" t="s">
        <v>34</v>
      </c>
      <c r="AX196" s="12" t="s">
        <v>77</v>
      </c>
      <c r="AY196" s="171" t="s">
        <v>207</v>
      </c>
    </row>
    <row r="197" spans="2:65" s="15" customFormat="1">
      <c r="B197" s="200"/>
      <c r="D197" s="170" t="s">
        <v>215</v>
      </c>
      <c r="E197" s="201" t="s">
        <v>1</v>
      </c>
      <c r="F197" s="202" t="s">
        <v>372</v>
      </c>
      <c r="H197" s="203">
        <v>2.8140000000000001</v>
      </c>
      <c r="I197" s="204"/>
      <c r="L197" s="200"/>
      <c r="M197" s="205"/>
      <c r="N197" s="206"/>
      <c r="O197" s="206"/>
      <c r="P197" s="206"/>
      <c r="Q197" s="206"/>
      <c r="R197" s="206"/>
      <c r="S197" s="206"/>
      <c r="T197" s="207"/>
      <c r="AT197" s="201" t="s">
        <v>215</v>
      </c>
      <c r="AU197" s="201" t="s">
        <v>85</v>
      </c>
      <c r="AV197" s="15" t="s">
        <v>133</v>
      </c>
      <c r="AW197" s="15" t="s">
        <v>34</v>
      </c>
      <c r="AX197" s="15" t="s">
        <v>83</v>
      </c>
      <c r="AY197" s="201" t="s">
        <v>207</v>
      </c>
    </row>
    <row r="198" spans="2:65" s="11" customFormat="1" ht="22.9" customHeight="1">
      <c r="B198" s="142"/>
      <c r="D198" s="143" t="s">
        <v>76</v>
      </c>
      <c r="E198" s="153" t="s">
        <v>155</v>
      </c>
      <c r="F198" s="153" t="s">
        <v>3905</v>
      </c>
      <c r="I198" s="145"/>
      <c r="J198" s="154">
        <f>BK198</f>
        <v>0</v>
      </c>
      <c r="L198" s="142"/>
      <c r="M198" s="147"/>
      <c r="N198" s="148"/>
      <c r="O198" s="148"/>
      <c r="P198" s="149">
        <f>SUM(P199:P233)</f>
        <v>0</v>
      </c>
      <c r="Q198" s="148"/>
      <c r="R198" s="149">
        <f>SUM(R199:R233)</f>
        <v>0</v>
      </c>
      <c r="S198" s="148"/>
      <c r="T198" s="150">
        <f>SUM(T199:T233)</f>
        <v>0</v>
      </c>
      <c r="AR198" s="143" t="s">
        <v>83</v>
      </c>
      <c r="AT198" s="151" t="s">
        <v>76</v>
      </c>
      <c r="AU198" s="151" t="s">
        <v>83</v>
      </c>
      <c r="AY198" s="143" t="s">
        <v>207</v>
      </c>
      <c r="BK198" s="152">
        <f>SUM(BK199:BK233)</f>
        <v>0</v>
      </c>
    </row>
    <row r="199" spans="2:65" s="1" customFormat="1" ht="24" customHeight="1">
      <c r="B199" s="155"/>
      <c r="C199" s="156" t="s">
        <v>528</v>
      </c>
      <c r="D199" s="156" t="s">
        <v>209</v>
      </c>
      <c r="E199" s="157" t="s">
        <v>4197</v>
      </c>
      <c r="F199" s="158" t="s">
        <v>4198</v>
      </c>
      <c r="G199" s="159" t="s">
        <v>224</v>
      </c>
      <c r="H199" s="160">
        <v>15</v>
      </c>
      <c r="I199" s="161"/>
      <c r="J199" s="162">
        <f t="shared" ref="J199:J233" si="0">ROUND(I199*H199,2)</f>
        <v>0</v>
      </c>
      <c r="K199" s="158" t="s">
        <v>3809</v>
      </c>
      <c r="L199" s="32"/>
      <c r="M199" s="163" t="s">
        <v>1</v>
      </c>
      <c r="N199" s="164" t="s">
        <v>42</v>
      </c>
      <c r="O199" s="55"/>
      <c r="P199" s="165">
        <f t="shared" ref="P199:P233" si="1">O199*H199</f>
        <v>0</v>
      </c>
      <c r="Q199" s="165">
        <v>0</v>
      </c>
      <c r="R199" s="165">
        <f t="shared" ref="R199:R233" si="2">Q199*H199</f>
        <v>0</v>
      </c>
      <c r="S199" s="165">
        <v>0</v>
      </c>
      <c r="T199" s="166">
        <f t="shared" ref="T199:T233" si="3">S199*H199</f>
        <v>0</v>
      </c>
      <c r="AR199" s="167" t="s">
        <v>133</v>
      </c>
      <c r="AT199" s="167" t="s">
        <v>209</v>
      </c>
      <c r="AU199" s="167" t="s">
        <v>85</v>
      </c>
      <c r="AY199" s="17" t="s">
        <v>207</v>
      </c>
      <c r="BE199" s="168">
        <f t="shared" ref="BE199:BE233" si="4">IF(N199="základní",J199,0)</f>
        <v>0</v>
      </c>
      <c r="BF199" s="168">
        <f t="shared" ref="BF199:BF233" si="5">IF(N199="snížená",J199,0)</f>
        <v>0</v>
      </c>
      <c r="BG199" s="168">
        <f t="shared" ref="BG199:BG233" si="6">IF(N199="zákl. přenesená",J199,0)</f>
        <v>0</v>
      </c>
      <c r="BH199" s="168">
        <f t="shared" ref="BH199:BH233" si="7">IF(N199="sníž. přenesená",J199,0)</f>
        <v>0</v>
      </c>
      <c r="BI199" s="168">
        <f t="shared" ref="BI199:BI233" si="8">IF(N199="nulová",J199,0)</f>
        <v>0</v>
      </c>
      <c r="BJ199" s="17" t="s">
        <v>83</v>
      </c>
      <c r="BK199" s="168">
        <f t="shared" ref="BK199:BK233" si="9">ROUND(I199*H199,2)</f>
        <v>0</v>
      </c>
      <c r="BL199" s="17" t="s">
        <v>133</v>
      </c>
      <c r="BM199" s="167" t="s">
        <v>4199</v>
      </c>
    </row>
    <row r="200" spans="2:65" s="1" customFormat="1" ht="24" customHeight="1">
      <c r="B200" s="155"/>
      <c r="C200" s="208" t="s">
        <v>535</v>
      </c>
      <c r="D200" s="208" t="s">
        <v>680</v>
      </c>
      <c r="E200" s="209" t="s">
        <v>4200</v>
      </c>
      <c r="F200" s="210" t="s">
        <v>4201</v>
      </c>
      <c r="G200" s="211" t="s">
        <v>224</v>
      </c>
      <c r="H200" s="212">
        <v>15</v>
      </c>
      <c r="I200" s="213"/>
      <c r="J200" s="214">
        <f t="shared" si="0"/>
        <v>0</v>
      </c>
      <c r="K200" s="210" t="s">
        <v>3809</v>
      </c>
      <c r="L200" s="215"/>
      <c r="M200" s="216" t="s">
        <v>1</v>
      </c>
      <c r="N200" s="217" t="s">
        <v>42</v>
      </c>
      <c r="O200" s="55"/>
      <c r="P200" s="165">
        <f t="shared" si="1"/>
        <v>0</v>
      </c>
      <c r="Q200" s="165">
        <v>0</v>
      </c>
      <c r="R200" s="165">
        <f t="shared" si="2"/>
        <v>0</v>
      </c>
      <c r="S200" s="165">
        <v>0</v>
      </c>
      <c r="T200" s="166">
        <f t="shared" si="3"/>
        <v>0</v>
      </c>
      <c r="AR200" s="167" t="s">
        <v>155</v>
      </c>
      <c r="AT200" s="167" t="s">
        <v>680</v>
      </c>
      <c r="AU200" s="167" t="s">
        <v>85</v>
      </c>
      <c r="AY200" s="17" t="s">
        <v>207</v>
      </c>
      <c r="BE200" s="168">
        <f t="shared" si="4"/>
        <v>0</v>
      </c>
      <c r="BF200" s="168">
        <f t="shared" si="5"/>
        <v>0</v>
      </c>
      <c r="BG200" s="168">
        <f t="shared" si="6"/>
        <v>0</v>
      </c>
      <c r="BH200" s="168">
        <f t="shared" si="7"/>
        <v>0</v>
      </c>
      <c r="BI200" s="168">
        <f t="shared" si="8"/>
        <v>0</v>
      </c>
      <c r="BJ200" s="17" t="s">
        <v>83</v>
      </c>
      <c r="BK200" s="168">
        <f t="shared" si="9"/>
        <v>0</v>
      </c>
      <c r="BL200" s="17" t="s">
        <v>133</v>
      </c>
      <c r="BM200" s="167" t="s">
        <v>4202</v>
      </c>
    </row>
    <row r="201" spans="2:65" s="1" customFormat="1" ht="24" customHeight="1">
      <c r="B201" s="155"/>
      <c r="C201" s="156" t="s">
        <v>541</v>
      </c>
      <c r="D201" s="156" t="s">
        <v>209</v>
      </c>
      <c r="E201" s="157" t="s">
        <v>4050</v>
      </c>
      <c r="F201" s="158" t="s">
        <v>4051</v>
      </c>
      <c r="G201" s="159" t="s">
        <v>224</v>
      </c>
      <c r="H201" s="160">
        <v>127</v>
      </c>
      <c r="I201" s="161"/>
      <c r="J201" s="162">
        <f t="shared" si="0"/>
        <v>0</v>
      </c>
      <c r="K201" s="158" t="s">
        <v>3809</v>
      </c>
      <c r="L201" s="32"/>
      <c r="M201" s="163" t="s">
        <v>1</v>
      </c>
      <c r="N201" s="164" t="s">
        <v>42</v>
      </c>
      <c r="O201" s="55"/>
      <c r="P201" s="165">
        <f t="shared" si="1"/>
        <v>0</v>
      </c>
      <c r="Q201" s="165">
        <v>0</v>
      </c>
      <c r="R201" s="165">
        <f t="shared" si="2"/>
        <v>0</v>
      </c>
      <c r="S201" s="165">
        <v>0</v>
      </c>
      <c r="T201" s="166">
        <f t="shared" si="3"/>
        <v>0</v>
      </c>
      <c r="AR201" s="167" t="s">
        <v>133</v>
      </c>
      <c r="AT201" s="167" t="s">
        <v>209</v>
      </c>
      <c r="AU201" s="167" t="s">
        <v>85</v>
      </c>
      <c r="AY201" s="17" t="s">
        <v>207</v>
      </c>
      <c r="BE201" s="168">
        <f t="shared" si="4"/>
        <v>0</v>
      </c>
      <c r="BF201" s="168">
        <f t="shared" si="5"/>
        <v>0</v>
      </c>
      <c r="BG201" s="168">
        <f t="shared" si="6"/>
        <v>0</v>
      </c>
      <c r="BH201" s="168">
        <f t="shared" si="7"/>
        <v>0</v>
      </c>
      <c r="BI201" s="168">
        <f t="shared" si="8"/>
        <v>0</v>
      </c>
      <c r="BJ201" s="17" t="s">
        <v>83</v>
      </c>
      <c r="BK201" s="168">
        <f t="shared" si="9"/>
        <v>0</v>
      </c>
      <c r="BL201" s="17" t="s">
        <v>133</v>
      </c>
      <c r="BM201" s="167" t="s">
        <v>4203</v>
      </c>
    </row>
    <row r="202" spans="2:65" s="1" customFormat="1" ht="24" customHeight="1">
      <c r="B202" s="155"/>
      <c r="C202" s="208" t="s">
        <v>547</v>
      </c>
      <c r="D202" s="208" t="s">
        <v>680</v>
      </c>
      <c r="E202" s="209" t="s">
        <v>4053</v>
      </c>
      <c r="F202" s="210" t="s">
        <v>4054</v>
      </c>
      <c r="G202" s="211" t="s">
        <v>224</v>
      </c>
      <c r="H202" s="212">
        <v>127</v>
      </c>
      <c r="I202" s="213"/>
      <c r="J202" s="214">
        <f t="shared" si="0"/>
        <v>0</v>
      </c>
      <c r="K202" s="210" t="s">
        <v>3809</v>
      </c>
      <c r="L202" s="215"/>
      <c r="M202" s="216" t="s">
        <v>1</v>
      </c>
      <c r="N202" s="217" t="s">
        <v>42</v>
      </c>
      <c r="O202" s="55"/>
      <c r="P202" s="165">
        <f t="shared" si="1"/>
        <v>0</v>
      </c>
      <c r="Q202" s="165">
        <v>0</v>
      </c>
      <c r="R202" s="165">
        <f t="shared" si="2"/>
        <v>0</v>
      </c>
      <c r="S202" s="165">
        <v>0</v>
      </c>
      <c r="T202" s="166">
        <f t="shared" si="3"/>
        <v>0</v>
      </c>
      <c r="AR202" s="167" t="s">
        <v>155</v>
      </c>
      <c r="AT202" s="167" t="s">
        <v>680</v>
      </c>
      <c r="AU202" s="167" t="s">
        <v>85</v>
      </c>
      <c r="AY202" s="17" t="s">
        <v>207</v>
      </c>
      <c r="BE202" s="168">
        <f t="shared" si="4"/>
        <v>0</v>
      </c>
      <c r="BF202" s="168">
        <f t="shared" si="5"/>
        <v>0</v>
      </c>
      <c r="BG202" s="168">
        <f t="shared" si="6"/>
        <v>0</v>
      </c>
      <c r="BH202" s="168">
        <f t="shared" si="7"/>
        <v>0</v>
      </c>
      <c r="BI202" s="168">
        <f t="shared" si="8"/>
        <v>0</v>
      </c>
      <c r="BJ202" s="17" t="s">
        <v>83</v>
      </c>
      <c r="BK202" s="168">
        <f t="shared" si="9"/>
        <v>0</v>
      </c>
      <c r="BL202" s="17" t="s">
        <v>133</v>
      </c>
      <c r="BM202" s="167" t="s">
        <v>4204</v>
      </c>
    </row>
    <row r="203" spans="2:65" s="1" customFormat="1" ht="24" customHeight="1">
      <c r="B203" s="155"/>
      <c r="C203" s="156" t="s">
        <v>552</v>
      </c>
      <c r="D203" s="156" t="s">
        <v>209</v>
      </c>
      <c r="E203" s="157" t="s">
        <v>4056</v>
      </c>
      <c r="F203" s="158" t="s">
        <v>4057</v>
      </c>
      <c r="G203" s="159" t="s">
        <v>224</v>
      </c>
      <c r="H203" s="160">
        <v>93</v>
      </c>
      <c r="I203" s="161"/>
      <c r="J203" s="162">
        <f t="shared" si="0"/>
        <v>0</v>
      </c>
      <c r="K203" s="158" t="s">
        <v>3809</v>
      </c>
      <c r="L203" s="32"/>
      <c r="M203" s="163" t="s">
        <v>1</v>
      </c>
      <c r="N203" s="164" t="s">
        <v>42</v>
      </c>
      <c r="O203" s="55"/>
      <c r="P203" s="165">
        <f t="shared" si="1"/>
        <v>0</v>
      </c>
      <c r="Q203" s="165">
        <v>0</v>
      </c>
      <c r="R203" s="165">
        <f t="shared" si="2"/>
        <v>0</v>
      </c>
      <c r="S203" s="165">
        <v>0</v>
      </c>
      <c r="T203" s="166">
        <f t="shared" si="3"/>
        <v>0</v>
      </c>
      <c r="AR203" s="167" t="s">
        <v>133</v>
      </c>
      <c r="AT203" s="167" t="s">
        <v>209</v>
      </c>
      <c r="AU203" s="167" t="s">
        <v>85</v>
      </c>
      <c r="AY203" s="17" t="s">
        <v>207</v>
      </c>
      <c r="BE203" s="168">
        <f t="shared" si="4"/>
        <v>0</v>
      </c>
      <c r="BF203" s="168">
        <f t="shared" si="5"/>
        <v>0</v>
      </c>
      <c r="BG203" s="168">
        <f t="shared" si="6"/>
        <v>0</v>
      </c>
      <c r="BH203" s="168">
        <f t="shared" si="7"/>
        <v>0</v>
      </c>
      <c r="BI203" s="168">
        <f t="shared" si="8"/>
        <v>0</v>
      </c>
      <c r="BJ203" s="17" t="s">
        <v>83</v>
      </c>
      <c r="BK203" s="168">
        <f t="shared" si="9"/>
        <v>0</v>
      </c>
      <c r="BL203" s="17" t="s">
        <v>133</v>
      </c>
      <c r="BM203" s="167" t="s">
        <v>4205</v>
      </c>
    </row>
    <row r="204" spans="2:65" s="1" customFormat="1" ht="24" customHeight="1">
      <c r="B204" s="155"/>
      <c r="C204" s="208" t="s">
        <v>275</v>
      </c>
      <c r="D204" s="208" t="s">
        <v>680</v>
      </c>
      <c r="E204" s="209" t="s">
        <v>4060</v>
      </c>
      <c r="F204" s="210" t="s">
        <v>4061</v>
      </c>
      <c r="G204" s="211" t="s">
        <v>224</v>
      </c>
      <c r="H204" s="212">
        <v>93</v>
      </c>
      <c r="I204" s="213"/>
      <c r="J204" s="214">
        <f t="shared" si="0"/>
        <v>0</v>
      </c>
      <c r="K204" s="210" t="s">
        <v>3809</v>
      </c>
      <c r="L204" s="215"/>
      <c r="M204" s="216" t="s">
        <v>1</v>
      </c>
      <c r="N204" s="217" t="s">
        <v>42</v>
      </c>
      <c r="O204" s="55"/>
      <c r="P204" s="165">
        <f t="shared" si="1"/>
        <v>0</v>
      </c>
      <c r="Q204" s="165">
        <v>0</v>
      </c>
      <c r="R204" s="165">
        <f t="shared" si="2"/>
        <v>0</v>
      </c>
      <c r="S204" s="165">
        <v>0</v>
      </c>
      <c r="T204" s="166">
        <f t="shared" si="3"/>
        <v>0</v>
      </c>
      <c r="AR204" s="167" t="s">
        <v>155</v>
      </c>
      <c r="AT204" s="167" t="s">
        <v>680</v>
      </c>
      <c r="AU204" s="167" t="s">
        <v>85</v>
      </c>
      <c r="AY204" s="17" t="s">
        <v>207</v>
      </c>
      <c r="BE204" s="168">
        <f t="shared" si="4"/>
        <v>0</v>
      </c>
      <c r="BF204" s="168">
        <f t="shared" si="5"/>
        <v>0</v>
      </c>
      <c r="BG204" s="168">
        <f t="shared" si="6"/>
        <v>0</v>
      </c>
      <c r="BH204" s="168">
        <f t="shared" si="7"/>
        <v>0</v>
      </c>
      <c r="BI204" s="168">
        <f t="shared" si="8"/>
        <v>0</v>
      </c>
      <c r="BJ204" s="17" t="s">
        <v>83</v>
      </c>
      <c r="BK204" s="168">
        <f t="shared" si="9"/>
        <v>0</v>
      </c>
      <c r="BL204" s="17" t="s">
        <v>133</v>
      </c>
      <c r="BM204" s="167" t="s">
        <v>4206</v>
      </c>
    </row>
    <row r="205" spans="2:65" s="1" customFormat="1" ht="36" customHeight="1">
      <c r="B205" s="155"/>
      <c r="C205" s="156" t="s">
        <v>562</v>
      </c>
      <c r="D205" s="156" t="s">
        <v>209</v>
      </c>
      <c r="E205" s="157" t="s">
        <v>4207</v>
      </c>
      <c r="F205" s="158" t="s">
        <v>4208</v>
      </c>
      <c r="G205" s="159" t="s">
        <v>220</v>
      </c>
      <c r="H205" s="160">
        <v>2</v>
      </c>
      <c r="I205" s="161"/>
      <c r="J205" s="162">
        <f t="shared" si="0"/>
        <v>0</v>
      </c>
      <c r="K205" s="158" t="s">
        <v>3809</v>
      </c>
      <c r="L205" s="32"/>
      <c r="M205" s="163" t="s">
        <v>1</v>
      </c>
      <c r="N205" s="164" t="s">
        <v>42</v>
      </c>
      <c r="O205" s="55"/>
      <c r="P205" s="165">
        <f t="shared" si="1"/>
        <v>0</v>
      </c>
      <c r="Q205" s="165">
        <v>0</v>
      </c>
      <c r="R205" s="165">
        <f t="shared" si="2"/>
        <v>0</v>
      </c>
      <c r="S205" s="165">
        <v>0</v>
      </c>
      <c r="T205" s="166">
        <f t="shared" si="3"/>
        <v>0</v>
      </c>
      <c r="AR205" s="167" t="s">
        <v>133</v>
      </c>
      <c r="AT205" s="167" t="s">
        <v>209</v>
      </c>
      <c r="AU205" s="167" t="s">
        <v>85</v>
      </c>
      <c r="AY205" s="17" t="s">
        <v>207</v>
      </c>
      <c r="BE205" s="168">
        <f t="shared" si="4"/>
        <v>0</v>
      </c>
      <c r="BF205" s="168">
        <f t="shared" si="5"/>
        <v>0</v>
      </c>
      <c r="BG205" s="168">
        <f t="shared" si="6"/>
        <v>0</v>
      </c>
      <c r="BH205" s="168">
        <f t="shared" si="7"/>
        <v>0</v>
      </c>
      <c r="BI205" s="168">
        <f t="shared" si="8"/>
        <v>0</v>
      </c>
      <c r="BJ205" s="17" t="s">
        <v>83</v>
      </c>
      <c r="BK205" s="168">
        <f t="shared" si="9"/>
        <v>0</v>
      </c>
      <c r="BL205" s="17" t="s">
        <v>133</v>
      </c>
      <c r="BM205" s="167" t="s">
        <v>4209</v>
      </c>
    </row>
    <row r="206" spans="2:65" s="1" customFormat="1" ht="16.5" customHeight="1">
      <c r="B206" s="155"/>
      <c r="C206" s="208" t="s">
        <v>569</v>
      </c>
      <c r="D206" s="208" t="s">
        <v>680</v>
      </c>
      <c r="E206" s="209" t="s">
        <v>4210</v>
      </c>
      <c r="F206" s="210" t="s">
        <v>4211</v>
      </c>
      <c r="G206" s="211" t="s">
        <v>220</v>
      </c>
      <c r="H206" s="212">
        <v>2</v>
      </c>
      <c r="I206" s="213"/>
      <c r="J206" s="214">
        <f t="shared" si="0"/>
        <v>0</v>
      </c>
      <c r="K206" s="210" t="s">
        <v>3809</v>
      </c>
      <c r="L206" s="215"/>
      <c r="M206" s="216" t="s">
        <v>1</v>
      </c>
      <c r="N206" s="217" t="s">
        <v>42</v>
      </c>
      <c r="O206" s="55"/>
      <c r="P206" s="165">
        <f t="shared" si="1"/>
        <v>0</v>
      </c>
      <c r="Q206" s="165">
        <v>0</v>
      </c>
      <c r="R206" s="165">
        <f t="shared" si="2"/>
        <v>0</v>
      </c>
      <c r="S206" s="165">
        <v>0</v>
      </c>
      <c r="T206" s="166">
        <f t="shared" si="3"/>
        <v>0</v>
      </c>
      <c r="AR206" s="167" t="s">
        <v>155</v>
      </c>
      <c r="AT206" s="167" t="s">
        <v>680</v>
      </c>
      <c r="AU206" s="167" t="s">
        <v>85</v>
      </c>
      <c r="AY206" s="17" t="s">
        <v>207</v>
      </c>
      <c r="BE206" s="168">
        <f t="shared" si="4"/>
        <v>0</v>
      </c>
      <c r="BF206" s="168">
        <f t="shared" si="5"/>
        <v>0</v>
      </c>
      <c r="BG206" s="168">
        <f t="shared" si="6"/>
        <v>0</v>
      </c>
      <c r="BH206" s="168">
        <f t="shared" si="7"/>
        <v>0</v>
      </c>
      <c r="BI206" s="168">
        <f t="shared" si="8"/>
        <v>0</v>
      </c>
      <c r="BJ206" s="17" t="s">
        <v>83</v>
      </c>
      <c r="BK206" s="168">
        <f t="shared" si="9"/>
        <v>0</v>
      </c>
      <c r="BL206" s="17" t="s">
        <v>133</v>
      </c>
      <c r="BM206" s="167" t="s">
        <v>4212</v>
      </c>
    </row>
    <row r="207" spans="2:65" s="1" customFormat="1" ht="36" customHeight="1">
      <c r="B207" s="155"/>
      <c r="C207" s="156" t="s">
        <v>576</v>
      </c>
      <c r="D207" s="156" t="s">
        <v>209</v>
      </c>
      <c r="E207" s="157" t="s">
        <v>4213</v>
      </c>
      <c r="F207" s="158" t="s">
        <v>4214</v>
      </c>
      <c r="G207" s="159" t="s">
        <v>220</v>
      </c>
      <c r="H207" s="160">
        <v>3</v>
      </c>
      <c r="I207" s="161"/>
      <c r="J207" s="162">
        <f t="shared" si="0"/>
        <v>0</v>
      </c>
      <c r="K207" s="158" t="s">
        <v>3809</v>
      </c>
      <c r="L207" s="32"/>
      <c r="M207" s="163" t="s">
        <v>1</v>
      </c>
      <c r="N207" s="164" t="s">
        <v>42</v>
      </c>
      <c r="O207" s="55"/>
      <c r="P207" s="165">
        <f t="shared" si="1"/>
        <v>0</v>
      </c>
      <c r="Q207" s="165">
        <v>0</v>
      </c>
      <c r="R207" s="165">
        <f t="shared" si="2"/>
        <v>0</v>
      </c>
      <c r="S207" s="165">
        <v>0</v>
      </c>
      <c r="T207" s="166">
        <f t="shared" si="3"/>
        <v>0</v>
      </c>
      <c r="AR207" s="167" t="s">
        <v>133</v>
      </c>
      <c r="AT207" s="167" t="s">
        <v>209</v>
      </c>
      <c r="AU207" s="167" t="s">
        <v>85</v>
      </c>
      <c r="AY207" s="17" t="s">
        <v>207</v>
      </c>
      <c r="BE207" s="168">
        <f t="shared" si="4"/>
        <v>0</v>
      </c>
      <c r="BF207" s="168">
        <f t="shared" si="5"/>
        <v>0</v>
      </c>
      <c r="BG207" s="168">
        <f t="shared" si="6"/>
        <v>0</v>
      </c>
      <c r="BH207" s="168">
        <f t="shared" si="7"/>
        <v>0</v>
      </c>
      <c r="BI207" s="168">
        <f t="shared" si="8"/>
        <v>0</v>
      </c>
      <c r="BJ207" s="17" t="s">
        <v>83</v>
      </c>
      <c r="BK207" s="168">
        <f t="shared" si="9"/>
        <v>0</v>
      </c>
      <c r="BL207" s="17" t="s">
        <v>133</v>
      </c>
      <c r="BM207" s="167" t="s">
        <v>4215</v>
      </c>
    </row>
    <row r="208" spans="2:65" s="1" customFormat="1" ht="16.5" customHeight="1">
      <c r="B208" s="155"/>
      <c r="C208" s="208" t="s">
        <v>582</v>
      </c>
      <c r="D208" s="208" t="s">
        <v>680</v>
      </c>
      <c r="E208" s="209" t="s">
        <v>4216</v>
      </c>
      <c r="F208" s="210" t="s">
        <v>4217</v>
      </c>
      <c r="G208" s="211" t="s">
        <v>220</v>
      </c>
      <c r="H208" s="212">
        <v>3</v>
      </c>
      <c r="I208" s="213"/>
      <c r="J208" s="214">
        <f t="shared" si="0"/>
        <v>0</v>
      </c>
      <c r="K208" s="210" t="s">
        <v>3809</v>
      </c>
      <c r="L208" s="215"/>
      <c r="M208" s="216" t="s">
        <v>1</v>
      </c>
      <c r="N208" s="217" t="s">
        <v>42</v>
      </c>
      <c r="O208" s="55"/>
      <c r="P208" s="165">
        <f t="shared" si="1"/>
        <v>0</v>
      </c>
      <c r="Q208" s="165">
        <v>0</v>
      </c>
      <c r="R208" s="165">
        <f t="shared" si="2"/>
        <v>0</v>
      </c>
      <c r="S208" s="165">
        <v>0</v>
      </c>
      <c r="T208" s="166">
        <f t="shared" si="3"/>
        <v>0</v>
      </c>
      <c r="AR208" s="167" t="s">
        <v>155</v>
      </c>
      <c r="AT208" s="167" t="s">
        <v>680</v>
      </c>
      <c r="AU208" s="167" t="s">
        <v>85</v>
      </c>
      <c r="AY208" s="17" t="s">
        <v>207</v>
      </c>
      <c r="BE208" s="168">
        <f t="shared" si="4"/>
        <v>0</v>
      </c>
      <c r="BF208" s="168">
        <f t="shared" si="5"/>
        <v>0</v>
      </c>
      <c r="BG208" s="168">
        <f t="shared" si="6"/>
        <v>0</v>
      </c>
      <c r="BH208" s="168">
        <f t="shared" si="7"/>
        <v>0</v>
      </c>
      <c r="BI208" s="168">
        <f t="shared" si="8"/>
        <v>0</v>
      </c>
      <c r="BJ208" s="17" t="s">
        <v>83</v>
      </c>
      <c r="BK208" s="168">
        <f t="shared" si="9"/>
        <v>0</v>
      </c>
      <c r="BL208" s="17" t="s">
        <v>133</v>
      </c>
      <c r="BM208" s="167" t="s">
        <v>4218</v>
      </c>
    </row>
    <row r="209" spans="2:65" s="1" customFormat="1" ht="36" customHeight="1">
      <c r="B209" s="155"/>
      <c r="C209" s="156" t="s">
        <v>586</v>
      </c>
      <c r="D209" s="156" t="s">
        <v>209</v>
      </c>
      <c r="E209" s="157" t="s">
        <v>4219</v>
      </c>
      <c r="F209" s="158" t="s">
        <v>4220</v>
      </c>
      <c r="G209" s="159" t="s">
        <v>220</v>
      </c>
      <c r="H209" s="160">
        <v>3</v>
      </c>
      <c r="I209" s="161"/>
      <c r="J209" s="162">
        <f t="shared" si="0"/>
        <v>0</v>
      </c>
      <c r="K209" s="158" t="s">
        <v>3809</v>
      </c>
      <c r="L209" s="32"/>
      <c r="M209" s="163" t="s">
        <v>1</v>
      </c>
      <c r="N209" s="164" t="s">
        <v>42</v>
      </c>
      <c r="O209" s="55"/>
      <c r="P209" s="165">
        <f t="shared" si="1"/>
        <v>0</v>
      </c>
      <c r="Q209" s="165">
        <v>0</v>
      </c>
      <c r="R209" s="165">
        <f t="shared" si="2"/>
        <v>0</v>
      </c>
      <c r="S209" s="165">
        <v>0</v>
      </c>
      <c r="T209" s="166">
        <f t="shared" si="3"/>
        <v>0</v>
      </c>
      <c r="AR209" s="167" t="s">
        <v>133</v>
      </c>
      <c r="AT209" s="167" t="s">
        <v>209</v>
      </c>
      <c r="AU209" s="167" t="s">
        <v>85</v>
      </c>
      <c r="AY209" s="17" t="s">
        <v>207</v>
      </c>
      <c r="BE209" s="168">
        <f t="shared" si="4"/>
        <v>0</v>
      </c>
      <c r="BF209" s="168">
        <f t="shared" si="5"/>
        <v>0</v>
      </c>
      <c r="BG209" s="168">
        <f t="shared" si="6"/>
        <v>0</v>
      </c>
      <c r="BH209" s="168">
        <f t="shared" si="7"/>
        <v>0</v>
      </c>
      <c r="BI209" s="168">
        <f t="shared" si="8"/>
        <v>0</v>
      </c>
      <c r="BJ209" s="17" t="s">
        <v>83</v>
      </c>
      <c r="BK209" s="168">
        <f t="shared" si="9"/>
        <v>0</v>
      </c>
      <c r="BL209" s="17" t="s">
        <v>133</v>
      </c>
      <c r="BM209" s="167" t="s">
        <v>4221</v>
      </c>
    </row>
    <row r="210" spans="2:65" s="1" customFormat="1" ht="16.5" customHeight="1">
      <c r="B210" s="155"/>
      <c r="C210" s="208" t="s">
        <v>591</v>
      </c>
      <c r="D210" s="208" t="s">
        <v>680</v>
      </c>
      <c r="E210" s="209" t="s">
        <v>4222</v>
      </c>
      <c r="F210" s="210" t="s">
        <v>4223</v>
      </c>
      <c r="G210" s="211" t="s">
        <v>220</v>
      </c>
      <c r="H210" s="212">
        <v>1</v>
      </c>
      <c r="I210" s="213"/>
      <c r="J210" s="214">
        <f t="shared" si="0"/>
        <v>0</v>
      </c>
      <c r="K210" s="210" t="s">
        <v>3809</v>
      </c>
      <c r="L210" s="215"/>
      <c r="M210" s="216" t="s">
        <v>1</v>
      </c>
      <c r="N210" s="217" t="s">
        <v>42</v>
      </c>
      <c r="O210" s="55"/>
      <c r="P210" s="165">
        <f t="shared" si="1"/>
        <v>0</v>
      </c>
      <c r="Q210" s="165">
        <v>0</v>
      </c>
      <c r="R210" s="165">
        <f t="shared" si="2"/>
        <v>0</v>
      </c>
      <c r="S210" s="165">
        <v>0</v>
      </c>
      <c r="T210" s="166">
        <f t="shared" si="3"/>
        <v>0</v>
      </c>
      <c r="AR210" s="167" t="s">
        <v>155</v>
      </c>
      <c r="AT210" s="167" t="s">
        <v>680</v>
      </c>
      <c r="AU210" s="167" t="s">
        <v>85</v>
      </c>
      <c r="AY210" s="17" t="s">
        <v>207</v>
      </c>
      <c r="BE210" s="168">
        <f t="shared" si="4"/>
        <v>0</v>
      </c>
      <c r="BF210" s="168">
        <f t="shared" si="5"/>
        <v>0</v>
      </c>
      <c r="BG210" s="168">
        <f t="shared" si="6"/>
        <v>0</v>
      </c>
      <c r="BH210" s="168">
        <f t="shared" si="7"/>
        <v>0</v>
      </c>
      <c r="BI210" s="168">
        <f t="shared" si="8"/>
        <v>0</v>
      </c>
      <c r="BJ210" s="17" t="s">
        <v>83</v>
      </c>
      <c r="BK210" s="168">
        <f t="shared" si="9"/>
        <v>0</v>
      </c>
      <c r="BL210" s="17" t="s">
        <v>133</v>
      </c>
      <c r="BM210" s="167" t="s">
        <v>4224</v>
      </c>
    </row>
    <row r="211" spans="2:65" s="1" customFormat="1" ht="16.5" customHeight="1">
      <c r="B211" s="155"/>
      <c r="C211" s="208" t="s">
        <v>597</v>
      </c>
      <c r="D211" s="208" t="s">
        <v>680</v>
      </c>
      <c r="E211" s="209" t="s">
        <v>4225</v>
      </c>
      <c r="F211" s="210" t="s">
        <v>4226</v>
      </c>
      <c r="G211" s="211" t="s">
        <v>220</v>
      </c>
      <c r="H211" s="212">
        <v>2</v>
      </c>
      <c r="I211" s="213"/>
      <c r="J211" s="214">
        <f t="shared" si="0"/>
        <v>0</v>
      </c>
      <c r="K211" s="210" t="s">
        <v>3809</v>
      </c>
      <c r="L211" s="215"/>
      <c r="M211" s="216" t="s">
        <v>1</v>
      </c>
      <c r="N211" s="217" t="s">
        <v>42</v>
      </c>
      <c r="O211" s="55"/>
      <c r="P211" s="165">
        <f t="shared" si="1"/>
        <v>0</v>
      </c>
      <c r="Q211" s="165">
        <v>0</v>
      </c>
      <c r="R211" s="165">
        <f t="shared" si="2"/>
        <v>0</v>
      </c>
      <c r="S211" s="165">
        <v>0</v>
      </c>
      <c r="T211" s="166">
        <f t="shared" si="3"/>
        <v>0</v>
      </c>
      <c r="AR211" s="167" t="s">
        <v>155</v>
      </c>
      <c r="AT211" s="167" t="s">
        <v>680</v>
      </c>
      <c r="AU211" s="167" t="s">
        <v>85</v>
      </c>
      <c r="AY211" s="17" t="s">
        <v>207</v>
      </c>
      <c r="BE211" s="168">
        <f t="shared" si="4"/>
        <v>0</v>
      </c>
      <c r="BF211" s="168">
        <f t="shared" si="5"/>
        <v>0</v>
      </c>
      <c r="BG211" s="168">
        <f t="shared" si="6"/>
        <v>0</v>
      </c>
      <c r="BH211" s="168">
        <f t="shared" si="7"/>
        <v>0</v>
      </c>
      <c r="BI211" s="168">
        <f t="shared" si="8"/>
        <v>0</v>
      </c>
      <c r="BJ211" s="17" t="s">
        <v>83</v>
      </c>
      <c r="BK211" s="168">
        <f t="shared" si="9"/>
        <v>0</v>
      </c>
      <c r="BL211" s="17" t="s">
        <v>133</v>
      </c>
      <c r="BM211" s="167" t="s">
        <v>4227</v>
      </c>
    </row>
    <row r="212" spans="2:65" s="1" customFormat="1" ht="16.5" customHeight="1">
      <c r="B212" s="155"/>
      <c r="C212" s="156" t="s">
        <v>603</v>
      </c>
      <c r="D212" s="156" t="s">
        <v>209</v>
      </c>
      <c r="E212" s="157" t="s">
        <v>4072</v>
      </c>
      <c r="F212" s="158" t="s">
        <v>4073</v>
      </c>
      <c r="G212" s="159" t="s">
        <v>224</v>
      </c>
      <c r="H212" s="160">
        <v>142</v>
      </c>
      <c r="I212" s="161"/>
      <c r="J212" s="162">
        <f t="shared" si="0"/>
        <v>0</v>
      </c>
      <c r="K212" s="158" t="s">
        <v>3809</v>
      </c>
      <c r="L212" s="32"/>
      <c r="M212" s="163" t="s">
        <v>1</v>
      </c>
      <c r="N212" s="164" t="s">
        <v>42</v>
      </c>
      <c r="O212" s="55"/>
      <c r="P212" s="165">
        <f t="shared" si="1"/>
        <v>0</v>
      </c>
      <c r="Q212" s="165">
        <v>0</v>
      </c>
      <c r="R212" s="165">
        <f t="shared" si="2"/>
        <v>0</v>
      </c>
      <c r="S212" s="165">
        <v>0</v>
      </c>
      <c r="T212" s="166">
        <f t="shared" si="3"/>
        <v>0</v>
      </c>
      <c r="AR212" s="167" t="s">
        <v>133</v>
      </c>
      <c r="AT212" s="167" t="s">
        <v>209</v>
      </c>
      <c r="AU212" s="167" t="s">
        <v>85</v>
      </c>
      <c r="AY212" s="17" t="s">
        <v>207</v>
      </c>
      <c r="BE212" s="168">
        <f t="shared" si="4"/>
        <v>0</v>
      </c>
      <c r="BF212" s="168">
        <f t="shared" si="5"/>
        <v>0</v>
      </c>
      <c r="BG212" s="168">
        <f t="shared" si="6"/>
        <v>0</v>
      </c>
      <c r="BH212" s="168">
        <f t="shared" si="7"/>
        <v>0</v>
      </c>
      <c r="BI212" s="168">
        <f t="shared" si="8"/>
        <v>0</v>
      </c>
      <c r="BJ212" s="17" t="s">
        <v>83</v>
      </c>
      <c r="BK212" s="168">
        <f t="shared" si="9"/>
        <v>0</v>
      </c>
      <c r="BL212" s="17" t="s">
        <v>133</v>
      </c>
      <c r="BM212" s="167" t="s">
        <v>4228</v>
      </c>
    </row>
    <row r="213" spans="2:65" s="1" customFormat="1" ht="24" customHeight="1">
      <c r="B213" s="155"/>
      <c r="C213" s="156" t="s">
        <v>611</v>
      </c>
      <c r="D213" s="156" t="s">
        <v>209</v>
      </c>
      <c r="E213" s="157" t="s">
        <v>4075</v>
      </c>
      <c r="F213" s="158" t="s">
        <v>4076</v>
      </c>
      <c r="G213" s="159" t="s">
        <v>220</v>
      </c>
      <c r="H213" s="160">
        <v>6</v>
      </c>
      <c r="I213" s="161"/>
      <c r="J213" s="162">
        <f t="shared" si="0"/>
        <v>0</v>
      </c>
      <c r="K213" s="158" t="s">
        <v>3809</v>
      </c>
      <c r="L213" s="32"/>
      <c r="M213" s="163" t="s">
        <v>1</v>
      </c>
      <c r="N213" s="164" t="s">
        <v>42</v>
      </c>
      <c r="O213" s="55"/>
      <c r="P213" s="165">
        <f t="shared" si="1"/>
        <v>0</v>
      </c>
      <c r="Q213" s="165">
        <v>0</v>
      </c>
      <c r="R213" s="165">
        <f t="shared" si="2"/>
        <v>0</v>
      </c>
      <c r="S213" s="165">
        <v>0</v>
      </c>
      <c r="T213" s="166">
        <f t="shared" si="3"/>
        <v>0</v>
      </c>
      <c r="AR213" s="167" t="s">
        <v>133</v>
      </c>
      <c r="AT213" s="167" t="s">
        <v>209</v>
      </c>
      <c r="AU213" s="167" t="s">
        <v>85</v>
      </c>
      <c r="AY213" s="17" t="s">
        <v>207</v>
      </c>
      <c r="BE213" s="168">
        <f t="shared" si="4"/>
        <v>0</v>
      </c>
      <c r="BF213" s="168">
        <f t="shared" si="5"/>
        <v>0</v>
      </c>
      <c r="BG213" s="168">
        <f t="shared" si="6"/>
        <v>0</v>
      </c>
      <c r="BH213" s="168">
        <f t="shared" si="7"/>
        <v>0</v>
      </c>
      <c r="BI213" s="168">
        <f t="shared" si="8"/>
        <v>0</v>
      </c>
      <c r="BJ213" s="17" t="s">
        <v>83</v>
      </c>
      <c r="BK213" s="168">
        <f t="shared" si="9"/>
        <v>0</v>
      </c>
      <c r="BL213" s="17" t="s">
        <v>133</v>
      </c>
      <c r="BM213" s="167" t="s">
        <v>4229</v>
      </c>
    </row>
    <row r="214" spans="2:65" s="1" customFormat="1" ht="24" customHeight="1">
      <c r="B214" s="155"/>
      <c r="C214" s="156" t="s">
        <v>627</v>
      </c>
      <c r="D214" s="156" t="s">
        <v>209</v>
      </c>
      <c r="E214" s="157" t="s">
        <v>4078</v>
      </c>
      <c r="F214" s="158" t="s">
        <v>4079</v>
      </c>
      <c r="G214" s="159" t="s">
        <v>224</v>
      </c>
      <c r="H214" s="160">
        <v>93</v>
      </c>
      <c r="I214" s="161"/>
      <c r="J214" s="162">
        <f t="shared" si="0"/>
        <v>0</v>
      </c>
      <c r="K214" s="158" t="s">
        <v>3809</v>
      </c>
      <c r="L214" s="32"/>
      <c r="M214" s="163" t="s">
        <v>1</v>
      </c>
      <c r="N214" s="164" t="s">
        <v>42</v>
      </c>
      <c r="O214" s="55"/>
      <c r="P214" s="165">
        <f t="shared" si="1"/>
        <v>0</v>
      </c>
      <c r="Q214" s="165">
        <v>0</v>
      </c>
      <c r="R214" s="165">
        <f t="shared" si="2"/>
        <v>0</v>
      </c>
      <c r="S214" s="165">
        <v>0</v>
      </c>
      <c r="T214" s="166">
        <f t="shared" si="3"/>
        <v>0</v>
      </c>
      <c r="AR214" s="167" t="s">
        <v>133</v>
      </c>
      <c r="AT214" s="167" t="s">
        <v>209</v>
      </c>
      <c r="AU214" s="167" t="s">
        <v>85</v>
      </c>
      <c r="AY214" s="17" t="s">
        <v>207</v>
      </c>
      <c r="BE214" s="168">
        <f t="shared" si="4"/>
        <v>0</v>
      </c>
      <c r="BF214" s="168">
        <f t="shared" si="5"/>
        <v>0</v>
      </c>
      <c r="BG214" s="168">
        <f t="shared" si="6"/>
        <v>0</v>
      </c>
      <c r="BH214" s="168">
        <f t="shared" si="7"/>
        <v>0</v>
      </c>
      <c r="BI214" s="168">
        <f t="shared" si="8"/>
        <v>0</v>
      </c>
      <c r="BJ214" s="17" t="s">
        <v>83</v>
      </c>
      <c r="BK214" s="168">
        <f t="shared" si="9"/>
        <v>0</v>
      </c>
      <c r="BL214" s="17" t="s">
        <v>133</v>
      </c>
      <c r="BM214" s="167" t="s">
        <v>4230</v>
      </c>
    </row>
    <row r="215" spans="2:65" s="1" customFormat="1" ht="36" customHeight="1">
      <c r="B215" s="155"/>
      <c r="C215" s="156" t="s">
        <v>634</v>
      </c>
      <c r="D215" s="156" t="s">
        <v>209</v>
      </c>
      <c r="E215" s="157" t="s">
        <v>4084</v>
      </c>
      <c r="F215" s="158" t="s">
        <v>4085</v>
      </c>
      <c r="G215" s="159" t="s">
        <v>220</v>
      </c>
      <c r="H215" s="160">
        <v>2</v>
      </c>
      <c r="I215" s="161"/>
      <c r="J215" s="162">
        <f t="shared" si="0"/>
        <v>0</v>
      </c>
      <c r="K215" s="158" t="s">
        <v>3809</v>
      </c>
      <c r="L215" s="32"/>
      <c r="M215" s="163" t="s">
        <v>1</v>
      </c>
      <c r="N215" s="164" t="s">
        <v>42</v>
      </c>
      <c r="O215" s="55"/>
      <c r="P215" s="165">
        <f t="shared" si="1"/>
        <v>0</v>
      </c>
      <c r="Q215" s="165">
        <v>0</v>
      </c>
      <c r="R215" s="165">
        <f t="shared" si="2"/>
        <v>0</v>
      </c>
      <c r="S215" s="165">
        <v>0</v>
      </c>
      <c r="T215" s="166">
        <f t="shared" si="3"/>
        <v>0</v>
      </c>
      <c r="AR215" s="167" t="s">
        <v>133</v>
      </c>
      <c r="AT215" s="167" t="s">
        <v>209</v>
      </c>
      <c r="AU215" s="167" t="s">
        <v>85</v>
      </c>
      <c r="AY215" s="17" t="s">
        <v>207</v>
      </c>
      <c r="BE215" s="168">
        <f t="shared" si="4"/>
        <v>0</v>
      </c>
      <c r="BF215" s="168">
        <f t="shared" si="5"/>
        <v>0</v>
      </c>
      <c r="BG215" s="168">
        <f t="shared" si="6"/>
        <v>0</v>
      </c>
      <c r="BH215" s="168">
        <f t="shared" si="7"/>
        <v>0</v>
      </c>
      <c r="BI215" s="168">
        <f t="shared" si="8"/>
        <v>0</v>
      </c>
      <c r="BJ215" s="17" t="s">
        <v>83</v>
      </c>
      <c r="BK215" s="168">
        <f t="shared" si="9"/>
        <v>0</v>
      </c>
      <c r="BL215" s="17" t="s">
        <v>133</v>
      </c>
      <c r="BM215" s="167" t="s">
        <v>4231</v>
      </c>
    </row>
    <row r="216" spans="2:65" s="1" customFormat="1" ht="36" customHeight="1">
      <c r="B216" s="155"/>
      <c r="C216" s="156" t="s">
        <v>643</v>
      </c>
      <c r="D216" s="156" t="s">
        <v>209</v>
      </c>
      <c r="E216" s="157" t="s">
        <v>4232</v>
      </c>
      <c r="F216" s="158" t="s">
        <v>4233</v>
      </c>
      <c r="G216" s="159" t="s">
        <v>220</v>
      </c>
      <c r="H216" s="160">
        <v>2</v>
      </c>
      <c r="I216" s="161"/>
      <c r="J216" s="162">
        <f t="shared" si="0"/>
        <v>0</v>
      </c>
      <c r="K216" s="158" t="s">
        <v>3809</v>
      </c>
      <c r="L216" s="32"/>
      <c r="M216" s="163" t="s">
        <v>1</v>
      </c>
      <c r="N216" s="164" t="s">
        <v>42</v>
      </c>
      <c r="O216" s="55"/>
      <c r="P216" s="165">
        <f t="shared" si="1"/>
        <v>0</v>
      </c>
      <c r="Q216" s="165">
        <v>0</v>
      </c>
      <c r="R216" s="165">
        <f t="shared" si="2"/>
        <v>0</v>
      </c>
      <c r="S216" s="165">
        <v>0</v>
      </c>
      <c r="T216" s="166">
        <f t="shared" si="3"/>
        <v>0</v>
      </c>
      <c r="AR216" s="167" t="s">
        <v>133</v>
      </c>
      <c r="AT216" s="167" t="s">
        <v>209</v>
      </c>
      <c r="AU216" s="167" t="s">
        <v>85</v>
      </c>
      <c r="AY216" s="17" t="s">
        <v>207</v>
      </c>
      <c r="BE216" s="168">
        <f t="shared" si="4"/>
        <v>0</v>
      </c>
      <c r="BF216" s="168">
        <f t="shared" si="5"/>
        <v>0</v>
      </c>
      <c r="BG216" s="168">
        <f t="shared" si="6"/>
        <v>0</v>
      </c>
      <c r="BH216" s="168">
        <f t="shared" si="7"/>
        <v>0</v>
      </c>
      <c r="BI216" s="168">
        <f t="shared" si="8"/>
        <v>0</v>
      </c>
      <c r="BJ216" s="17" t="s">
        <v>83</v>
      </c>
      <c r="BK216" s="168">
        <f t="shared" si="9"/>
        <v>0</v>
      </c>
      <c r="BL216" s="17" t="s">
        <v>133</v>
      </c>
      <c r="BM216" s="167" t="s">
        <v>4234</v>
      </c>
    </row>
    <row r="217" spans="2:65" s="1" customFormat="1" ht="36" customHeight="1">
      <c r="B217" s="155"/>
      <c r="C217" s="156" t="s">
        <v>649</v>
      </c>
      <c r="D217" s="156" t="s">
        <v>209</v>
      </c>
      <c r="E217" s="157" t="s">
        <v>4093</v>
      </c>
      <c r="F217" s="158" t="s">
        <v>4094</v>
      </c>
      <c r="G217" s="159" t="s">
        <v>220</v>
      </c>
      <c r="H217" s="160">
        <v>2</v>
      </c>
      <c r="I217" s="161"/>
      <c r="J217" s="162">
        <f t="shared" si="0"/>
        <v>0</v>
      </c>
      <c r="K217" s="158" t="s">
        <v>3809</v>
      </c>
      <c r="L217" s="32"/>
      <c r="M217" s="163" t="s">
        <v>1</v>
      </c>
      <c r="N217" s="164" t="s">
        <v>42</v>
      </c>
      <c r="O217" s="55"/>
      <c r="P217" s="165">
        <f t="shared" si="1"/>
        <v>0</v>
      </c>
      <c r="Q217" s="165">
        <v>0</v>
      </c>
      <c r="R217" s="165">
        <f t="shared" si="2"/>
        <v>0</v>
      </c>
      <c r="S217" s="165">
        <v>0</v>
      </c>
      <c r="T217" s="166">
        <f t="shared" si="3"/>
        <v>0</v>
      </c>
      <c r="AR217" s="167" t="s">
        <v>133</v>
      </c>
      <c r="AT217" s="167" t="s">
        <v>209</v>
      </c>
      <c r="AU217" s="167" t="s">
        <v>85</v>
      </c>
      <c r="AY217" s="17" t="s">
        <v>207</v>
      </c>
      <c r="BE217" s="168">
        <f t="shared" si="4"/>
        <v>0</v>
      </c>
      <c r="BF217" s="168">
        <f t="shared" si="5"/>
        <v>0</v>
      </c>
      <c r="BG217" s="168">
        <f t="shared" si="6"/>
        <v>0</v>
      </c>
      <c r="BH217" s="168">
        <f t="shared" si="7"/>
        <v>0</v>
      </c>
      <c r="BI217" s="168">
        <f t="shared" si="8"/>
        <v>0</v>
      </c>
      <c r="BJ217" s="17" t="s">
        <v>83</v>
      </c>
      <c r="BK217" s="168">
        <f t="shared" si="9"/>
        <v>0</v>
      </c>
      <c r="BL217" s="17" t="s">
        <v>133</v>
      </c>
      <c r="BM217" s="167" t="s">
        <v>4235</v>
      </c>
    </row>
    <row r="218" spans="2:65" s="1" customFormat="1" ht="36" customHeight="1">
      <c r="B218" s="155"/>
      <c r="C218" s="156" t="s">
        <v>655</v>
      </c>
      <c r="D218" s="156" t="s">
        <v>209</v>
      </c>
      <c r="E218" s="157" t="s">
        <v>4096</v>
      </c>
      <c r="F218" s="158" t="s">
        <v>4097</v>
      </c>
      <c r="G218" s="159" t="s">
        <v>220</v>
      </c>
      <c r="H218" s="160">
        <v>2</v>
      </c>
      <c r="I218" s="161"/>
      <c r="J218" s="162">
        <f t="shared" si="0"/>
        <v>0</v>
      </c>
      <c r="K218" s="158" t="s">
        <v>3809</v>
      </c>
      <c r="L218" s="32"/>
      <c r="M218" s="163" t="s">
        <v>1</v>
      </c>
      <c r="N218" s="164" t="s">
        <v>42</v>
      </c>
      <c r="O218" s="55"/>
      <c r="P218" s="165">
        <f t="shared" si="1"/>
        <v>0</v>
      </c>
      <c r="Q218" s="165">
        <v>0</v>
      </c>
      <c r="R218" s="165">
        <f t="shared" si="2"/>
        <v>0</v>
      </c>
      <c r="S218" s="165">
        <v>0</v>
      </c>
      <c r="T218" s="166">
        <f t="shared" si="3"/>
        <v>0</v>
      </c>
      <c r="AR218" s="167" t="s">
        <v>133</v>
      </c>
      <c r="AT218" s="167" t="s">
        <v>209</v>
      </c>
      <c r="AU218" s="167" t="s">
        <v>85</v>
      </c>
      <c r="AY218" s="17" t="s">
        <v>207</v>
      </c>
      <c r="BE218" s="168">
        <f t="shared" si="4"/>
        <v>0</v>
      </c>
      <c r="BF218" s="168">
        <f t="shared" si="5"/>
        <v>0</v>
      </c>
      <c r="BG218" s="168">
        <f t="shared" si="6"/>
        <v>0</v>
      </c>
      <c r="BH218" s="168">
        <f t="shared" si="7"/>
        <v>0</v>
      </c>
      <c r="BI218" s="168">
        <f t="shared" si="8"/>
        <v>0</v>
      </c>
      <c r="BJ218" s="17" t="s">
        <v>83</v>
      </c>
      <c r="BK218" s="168">
        <f t="shared" si="9"/>
        <v>0</v>
      </c>
      <c r="BL218" s="17" t="s">
        <v>133</v>
      </c>
      <c r="BM218" s="167" t="s">
        <v>4236</v>
      </c>
    </row>
    <row r="219" spans="2:65" s="1" customFormat="1" ht="36" customHeight="1">
      <c r="B219" s="155"/>
      <c r="C219" s="156" t="s">
        <v>666</v>
      </c>
      <c r="D219" s="156" t="s">
        <v>209</v>
      </c>
      <c r="E219" s="157" t="s">
        <v>4099</v>
      </c>
      <c r="F219" s="158" t="s">
        <v>4100</v>
      </c>
      <c r="G219" s="159" t="s">
        <v>220</v>
      </c>
      <c r="H219" s="160">
        <v>1</v>
      </c>
      <c r="I219" s="161"/>
      <c r="J219" s="162">
        <f t="shared" si="0"/>
        <v>0</v>
      </c>
      <c r="K219" s="158" t="s">
        <v>3809</v>
      </c>
      <c r="L219" s="32"/>
      <c r="M219" s="163" t="s">
        <v>1</v>
      </c>
      <c r="N219" s="164" t="s">
        <v>42</v>
      </c>
      <c r="O219" s="55"/>
      <c r="P219" s="165">
        <f t="shared" si="1"/>
        <v>0</v>
      </c>
      <c r="Q219" s="165">
        <v>0</v>
      </c>
      <c r="R219" s="165">
        <f t="shared" si="2"/>
        <v>0</v>
      </c>
      <c r="S219" s="165">
        <v>0</v>
      </c>
      <c r="T219" s="166">
        <f t="shared" si="3"/>
        <v>0</v>
      </c>
      <c r="AR219" s="167" t="s">
        <v>133</v>
      </c>
      <c r="AT219" s="167" t="s">
        <v>209</v>
      </c>
      <c r="AU219" s="167" t="s">
        <v>85</v>
      </c>
      <c r="AY219" s="17" t="s">
        <v>207</v>
      </c>
      <c r="BE219" s="168">
        <f t="shared" si="4"/>
        <v>0</v>
      </c>
      <c r="BF219" s="168">
        <f t="shared" si="5"/>
        <v>0</v>
      </c>
      <c r="BG219" s="168">
        <f t="shared" si="6"/>
        <v>0</v>
      </c>
      <c r="BH219" s="168">
        <f t="shared" si="7"/>
        <v>0</v>
      </c>
      <c r="BI219" s="168">
        <f t="shared" si="8"/>
        <v>0</v>
      </c>
      <c r="BJ219" s="17" t="s">
        <v>83</v>
      </c>
      <c r="BK219" s="168">
        <f t="shared" si="9"/>
        <v>0</v>
      </c>
      <c r="BL219" s="17" t="s">
        <v>133</v>
      </c>
      <c r="BM219" s="167" t="s">
        <v>4237</v>
      </c>
    </row>
    <row r="220" spans="2:65" s="1" customFormat="1" ht="36" customHeight="1">
      <c r="B220" s="155"/>
      <c r="C220" s="156" t="s">
        <v>679</v>
      </c>
      <c r="D220" s="156" t="s">
        <v>209</v>
      </c>
      <c r="E220" s="157" t="s">
        <v>4102</v>
      </c>
      <c r="F220" s="158" t="s">
        <v>4103</v>
      </c>
      <c r="G220" s="159" t="s">
        <v>220</v>
      </c>
      <c r="H220" s="160">
        <v>2</v>
      </c>
      <c r="I220" s="161"/>
      <c r="J220" s="162">
        <f t="shared" si="0"/>
        <v>0</v>
      </c>
      <c r="K220" s="158" t="s">
        <v>3809</v>
      </c>
      <c r="L220" s="32"/>
      <c r="M220" s="163" t="s">
        <v>1</v>
      </c>
      <c r="N220" s="164" t="s">
        <v>42</v>
      </c>
      <c r="O220" s="55"/>
      <c r="P220" s="165">
        <f t="shared" si="1"/>
        <v>0</v>
      </c>
      <c r="Q220" s="165">
        <v>0</v>
      </c>
      <c r="R220" s="165">
        <f t="shared" si="2"/>
        <v>0</v>
      </c>
      <c r="S220" s="165">
        <v>0</v>
      </c>
      <c r="T220" s="166">
        <f t="shared" si="3"/>
        <v>0</v>
      </c>
      <c r="AR220" s="167" t="s">
        <v>133</v>
      </c>
      <c r="AT220" s="167" t="s">
        <v>209</v>
      </c>
      <c r="AU220" s="167" t="s">
        <v>85</v>
      </c>
      <c r="AY220" s="17" t="s">
        <v>207</v>
      </c>
      <c r="BE220" s="168">
        <f t="shared" si="4"/>
        <v>0</v>
      </c>
      <c r="BF220" s="168">
        <f t="shared" si="5"/>
        <v>0</v>
      </c>
      <c r="BG220" s="168">
        <f t="shared" si="6"/>
        <v>0</v>
      </c>
      <c r="BH220" s="168">
        <f t="shared" si="7"/>
        <v>0</v>
      </c>
      <c r="BI220" s="168">
        <f t="shared" si="8"/>
        <v>0</v>
      </c>
      <c r="BJ220" s="17" t="s">
        <v>83</v>
      </c>
      <c r="BK220" s="168">
        <f t="shared" si="9"/>
        <v>0</v>
      </c>
      <c r="BL220" s="17" t="s">
        <v>133</v>
      </c>
      <c r="BM220" s="167" t="s">
        <v>4238</v>
      </c>
    </row>
    <row r="221" spans="2:65" s="1" customFormat="1" ht="36" customHeight="1">
      <c r="B221" s="155"/>
      <c r="C221" s="156" t="s">
        <v>684</v>
      </c>
      <c r="D221" s="156" t="s">
        <v>209</v>
      </c>
      <c r="E221" s="157" t="s">
        <v>4105</v>
      </c>
      <c r="F221" s="158" t="s">
        <v>4106</v>
      </c>
      <c r="G221" s="159" t="s">
        <v>220</v>
      </c>
      <c r="H221" s="160">
        <v>5</v>
      </c>
      <c r="I221" s="161"/>
      <c r="J221" s="162">
        <f t="shared" si="0"/>
        <v>0</v>
      </c>
      <c r="K221" s="158" t="s">
        <v>3809</v>
      </c>
      <c r="L221" s="32"/>
      <c r="M221" s="163" t="s">
        <v>1</v>
      </c>
      <c r="N221" s="164" t="s">
        <v>42</v>
      </c>
      <c r="O221" s="55"/>
      <c r="P221" s="165">
        <f t="shared" si="1"/>
        <v>0</v>
      </c>
      <c r="Q221" s="165">
        <v>0</v>
      </c>
      <c r="R221" s="165">
        <f t="shared" si="2"/>
        <v>0</v>
      </c>
      <c r="S221" s="165">
        <v>0</v>
      </c>
      <c r="T221" s="166">
        <f t="shared" si="3"/>
        <v>0</v>
      </c>
      <c r="AR221" s="167" t="s">
        <v>133</v>
      </c>
      <c r="AT221" s="167" t="s">
        <v>209</v>
      </c>
      <c r="AU221" s="167" t="s">
        <v>85</v>
      </c>
      <c r="AY221" s="17" t="s">
        <v>207</v>
      </c>
      <c r="BE221" s="168">
        <f t="shared" si="4"/>
        <v>0</v>
      </c>
      <c r="BF221" s="168">
        <f t="shared" si="5"/>
        <v>0</v>
      </c>
      <c r="BG221" s="168">
        <f t="shared" si="6"/>
        <v>0</v>
      </c>
      <c r="BH221" s="168">
        <f t="shared" si="7"/>
        <v>0</v>
      </c>
      <c r="BI221" s="168">
        <f t="shared" si="8"/>
        <v>0</v>
      </c>
      <c r="BJ221" s="17" t="s">
        <v>83</v>
      </c>
      <c r="BK221" s="168">
        <f t="shared" si="9"/>
        <v>0</v>
      </c>
      <c r="BL221" s="17" t="s">
        <v>133</v>
      </c>
      <c r="BM221" s="167" t="s">
        <v>4239</v>
      </c>
    </row>
    <row r="222" spans="2:65" s="1" customFormat="1" ht="36" customHeight="1">
      <c r="B222" s="155"/>
      <c r="C222" s="156" t="s">
        <v>688</v>
      </c>
      <c r="D222" s="156" t="s">
        <v>209</v>
      </c>
      <c r="E222" s="157" t="s">
        <v>3713</v>
      </c>
      <c r="F222" s="158" t="s">
        <v>4108</v>
      </c>
      <c r="G222" s="159" t="s">
        <v>220</v>
      </c>
      <c r="H222" s="160">
        <v>2</v>
      </c>
      <c r="I222" s="161"/>
      <c r="J222" s="162">
        <f t="shared" si="0"/>
        <v>0</v>
      </c>
      <c r="K222" s="158" t="s">
        <v>3809</v>
      </c>
      <c r="L222" s="32"/>
      <c r="M222" s="163" t="s">
        <v>1</v>
      </c>
      <c r="N222" s="164" t="s">
        <v>42</v>
      </c>
      <c r="O222" s="55"/>
      <c r="P222" s="165">
        <f t="shared" si="1"/>
        <v>0</v>
      </c>
      <c r="Q222" s="165">
        <v>0</v>
      </c>
      <c r="R222" s="165">
        <f t="shared" si="2"/>
        <v>0</v>
      </c>
      <c r="S222" s="165">
        <v>0</v>
      </c>
      <c r="T222" s="166">
        <f t="shared" si="3"/>
        <v>0</v>
      </c>
      <c r="AR222" s="167" t="s">
        <v>133</v>
      </c>
      <c r="AT222" s="167" t="s">
        <v>209</v>
      </c>
      <c r="AU222" s="167" t="s">
        <v>85</v>
      </c>
      <c r="AY222" s="17" t="s">
        <v>207</v>
      </c>
      <c r="BE222" s="168">
        <f t="shared" si="4"/>
        <v>0</v>
      </c>
      <c r="BF222" s="168">
        <f t="shared" si="5"/>
        <v>0</v>
      </c>
      <c r="BG222" s="168">
        <f t="shared" si="6"/>
        <v>0</v>
      </c>
      <c r="BH222" s="168">
        <f t="shared" si="7"/>
        <v>0</v>
      </c>
      <c r="BI222" s="168">
        <f t="shared" si="8"/>
        <v>0</v>
      </c>
      <c r="BJ222" s="17" t="s">
        <v>83</v>
      </c>
      <c r="BK222" s="168">
        <f t="shared" si="9"/>
        <v>0</v>
      </c>
      <c r="BL222" s="17" t="s">
        <v>133</v>
      </c>
      <c r="BM222" s="167" t="s">
        <v>4240</v>
      </c>
    </row>
    <row r="223" spans="2:65" s="1" customFormat="1" ht="36" customHeight="1">
      <c r="B223" s="155"/>
      <c r="C223" s="156" t="s">
        <v>692</v>
      </c>
      <c r="D223" s="156" t="s">
        <v>209</v>
      </c>
      <c r="E223" s="157" t="s">
        <v>4241</v>
      </c>
      <c r="F223" s="158" t="s">
        <v>4242</v>
      </c>
      <c r="G223" s="159" t="s">
        <v>220</v>
      </c>
      <c r="H223" s="160">
        <v>2</v>
      </c>
      <c r="I223" s="161"/>
      <c r="J223" s="162">
        <f t="shared" si="0"/>
        <v>0</v>
      </c>
      <c r="K223" s="158" t="s">
        <v>3809</v>
      </c>
      <c r="L223" s="32"/>
      <c r="M223" s="163" t="s">
        <v>1</v>
      </c>
      <c r="N223" s="164" t="s">
        <v>42</v>
      </c>
      <c r="O223" s="55"/>
      <c r="P223" s="165">
        <f t="shared" si="1"/>
        <v>0</v>
      </c>
      <c r="Q223" s="165">
        <v>0</v>
      </c>
      <c r="R223" s="165">
        <f t="shared" si="2"/>
        <v>0</v>
      </c>
      <c r="S223" s="165">
        <v>0</v>
      </c>
      <c r="T223" s="166">
        <f t="shared" si="3"/>
        <v>0</v>
      </c>
      <c r="AR223" s="167" t="s">
        <v>133</v>
      </c>
      <c r="AT223" s="167" t="s">
        <v>209</v>
      </c>
      <c r="AU223" s="167" t="s">
        <v>85</v>
      </c>
      <c r="AY223" s="17" t="s">
        <v>207</v>
      </c>
      <c r="BE223" s="168">
        <f t="shared" si="4"/>
        <v>0</v>
      </c>
      <c r="BF223" s="168">
        <f t="shared" si="5"/>
        <v>0</v>
      </c>
      <c r="BG223" s="168">
        <f t="shared" si="6"/>
        <v>0</v>
      </c>
      <c r="BH223" s="168">
        <f t="shared" si="7"/>
        <v>0</v>
      </c>
      <c r="BI223" s="168">
        <f t="shared" si="8"/>
        <v>0</v>
      </c>
      <c r="BJ223" s="17" t="s">
        <v>83</v>
      </c>
      <c r="BK223" s="168">
        <f t="shared" si="9"/>
        <v>0</v>
      </c>
      <c r="BL223" s="17" t="s">
        <v>133</v>
      </c>
      <c r="BM223" s="167" t="s">
        <v>4243</v>
      </c>
    </row>
    <row r="224" spans="2:65" s="1" customFormat="1" ht="36" customHeight="1">
      <c r="B224" s="155"/>
      <c r="C224" s="156" t="s">
        <v>696</v>
      </c>
      <c r="D224" s="156" t="s">
        <v>209</v>
      </c>
      <c r="E224" s="157" t="s">
        <v>4244</v>
      </c>
      <c r="F224" s="158" t="s">
        <v>4245</v>
      </c>
      <c r="G224" s="159" t="s">
        <v>220</v>
      </c>
      <c r="H224" s="160">
        <v>4</v>
      </c>
      <c r="I224" s="161"/>
      <c r="J224" s="162">
        <f t="shared" si="0"/>
        <v>0</v>
      </c>
      <c r="K224" s="158" t="s">
        <v>3809</v>
      </c>
      <c r="L224" s="32"/>
      <c r="M224" s="163" t="s">
        <v>1</v>
      </c>
      <c r="N224" s="164" t="s">
        <v>42</v>
      </c>
      <c r="O224" s="55"/>
      <c r="P224" s="165">
        <f t="shared" si="1"/>
        <v>0</v>
      </c>
      <c r="Q224" s="165">
        <v>0</v>
      </c>
      <c r="R224" s="165">
        <f t="shared" si="2"/>
        <v>0</v>
      </c>
      <c r="S224" s="165">
        <v>0</v>
      </c>
      <c r="T224" s="166">
        <f t="shared" si="3"/>
        <v>0</v>
      </c>
      <c r="AR224" s="167" t="s">
        <v>133</v>
      </c>
      <c r="AT224" s="167" t="s">
        <v>209</v>
      </c>
      <c r="AU224" s="167" t="s">
        <v>85</v>
      </c>
      <c r="AY224" s="17" t="s">
        <v>207</v>
      </c>
      <c r="BE224" s="168">
        <f t="shared" si="4"/>
        <v>0</v>
      </c>
      <c r="BF224" s="168">
        <f t="shared" si="5"/>
        <v>0</v>
      </c>
      <c r="BG224" s="168">
        <f t="shared" si="6"/>
        <v>0</v>
      </c>
      <c r="BH224" s="168">
        <f t="shared" si="7"/>
        <v>0</v>
      </c>
      <c r="BI224" s="168">
        <f t="shared" si="8"/>
        <v>0</v>
      </c>
      <c r="BJ224" s="17" t="s">
        <v>83</v>
      </c>
      <c r="BK224" s="168">
        <f t="shared" si="9"/>
        <v>0</v>
      </c>
      <c r="BL224" s="17" t="s">
        <v>133</v>
      </c>
      <c r="BM224" s="167" t="s">
        <v>4246</v>
      </c>
    </row>
    <row r="225" spans="2:65" s="1" customFormat="1" ht="36" customHeight="1">
      <c r="B225" s="155"/>
      <c r="C225" s="156" t="s">
        <v>700</v>
      </c>
      <c r="D225" s="156" t="s">
        <v>209</v>
      </c>
      <c r="E225" s="157" t="s">
        <v>3716</v>
      </c>
      <c r="F225" s="158" t="s">
        <v>4110</v>
      </c>
      <c r="G225" s="159" t="s">
        <v>220</v>
      </c>
      <c r="H225" s="160">
        <v>8</v>
      </c>
      <c r="I225" s="161"/>
      <c r="J225" s="162">
        <f t="shared" si="0"/>
        <v>0</v>
      </c>
      <c r="K225" s="158" t="s">
        <v>3809</v>
      </c>
      <c r="L225" s="32"/>
      <c r="M225" s="163" t="s">
        <v>1</v>
      </c>
      <c r="N225" s="164" t="s">
        <v>42</v>
      </c>
      <c r="O225" s="55"/>
      <c r="P225" s="165">
        <f t="shared" si="1"/>
        <v>0</v>
      </c>
      <c r="Q225" s="165">
        <v>0</v>
      </c>
      <c r="R225" s="165">
        <f t="shared" si="2"/>
        <v>0</v>
      </c>
      <c r="S225" s="165">
        <v>0</v>
      </c>
      <c r="T225" s="166">
        <f t="shared" si="3"/>
        <v>0</v>
      </c>
      <c r="AR225" s="167" t="s">
        <v>133</v>
      </c>
      <c r="AT225" s="167" t="s">
        <v>209</v>
      </c>
      <c r="AU225" s="167" t="s">
        <v>85</v>
      </c>
      <c r="AY225" s="17" t="s">
        <v>207</v>
      </c>
      <c r="BE225" s="168">
        <f t="shared" si="4"/>
        <v>0</v>
      </c>
      <c r="BF225" s="168">
        <f t="shared" si="5"/>
        <v>0</v>
      </c>
      <c r="BG225" s="168">
        <f t="shared" si="6"/>
        <v>0</v>
      </c>
      <c r="BH225" s="168">
        <f t="shared" si="7"/>
        <v>0</v>
      </c>
      <c r="BI225" s="168">
        <f t="shared" si="8"/>
        <v>0</v>
      </c>
      <c r="BJ225" s="17" t="s">
        <v>83</v>
      </c>
      <c r="BK225" s="168">
        <f t="shared" si="9"/>
        <v>0</v>
      </c>
      <c r="BL225" s="17" t="s">
        <v>133</v>
      </c>
      <c r="BM225" s="167" t="s">
        <v>4247</v>
      </c>
    </row>
    <row r="226" spans="2:65" s="1" customFormat="1" ht="36" customHeight="1">
      <c r="B226" s="155"/>
      <c r="C226" s="156" t="s">
        <v>704</v>
      </c>
      <c r="D226" s="156" t="s">
        <v>209</v>
      </c>
      <c r="E226" s="157" t="s">
        <v>4112</v>
      </c>
      <c r="F226" s="158" t="s">
        <v>4113</v>
      </c>
      <c r="G226" s="159" t="s">
        <v>220</v>
      </c>
      <c r="H226" s="160">
        <v>2</v>
      </c>
      <c r="I226" s="161"/>
      <c r="J226" s="162">
        <f t="shared" si="0"/>
        <v>0</v>
      </c>
      <c r="K226" s="158" t="s">
        <v>3809</v>
      </c>
      <c r="L226" s="32"/>
      <c r="M226" s="163" t="s">
        <v>1</v>
      </c>
      <c r="N226" s="164" t="s">
        <v>42</v>
      </c>
      <c r="O226" s="55"/>
      <c r="P226" s="165">
        <f t="shared" si="1"/>
        <v>0</v>
      </c>
      <c r="Q226" s="165">
        <v>0</v>
      </c>
      <c r="R226" s="165">
        <f t="shared" si="2"/>
        <v>0</v>
      </c>
      <c r="S226" s="165">
        <v>0</v>
      </c>
      <c r="T226" s="166">
        <f t="shared" si="3"/>
        <v>0</v>
      </c>
      <c r="AR226" s="167" t="s">
        <v>133</v>
      </c>
      <c r="AT226" s="167" t="s">
        <v>209</v>
      </c>
      <c r="AU226" s="167" t="s">
        <v>85</v>
      </c>
      <c r="AY226" s="17" t="s">
        <v>207</v>
      </c>
      <c r="BE226" s="168">
        <f t="shared" si="4"/>
        <v>0</v>
      </c>
      <c r="BF226" s="168">
        <f t="shared" si="5"/>
        <v>0</v>
      </c>
      <c r="BG226" s="168">
        <f t="shared" si="6"/>
        <v>0</v>
      </c>
      <c r="BH226" s="168">
        <f t="shared" si="7"/>
        <v>0</v>
      </c>
      <c r="BI226" s="168">
        <f t="shared" si="8"/>
        <v>0</v>
      </c>
      <c r="BJ226" s="17" t="s">
        <v>83</v>
      </c>
      <c r="BK226" s="168">
        <f t="shared" si="9"/>
        <v>0</v>
      </c>
      <c r="BL226" s="17" t="s">
        <v>133</v>
      </c>
      <c r="BM226" s="167" t="s">
        <v>4248</v>
      </c>
    </row>
    <row r="227" spans="2:65" s="1" customFormat="1" ht="36" customHeight="1">
      <c r="B227" s="155"/>
      <c r="C227" s="156" t="s">
        <v>708</v>
      </c>
      <c r="D227" s="156" t="s">
        <v>209</v>
      </c>
      <c r="E227" s="157" t="s">
        <v>4249</v>
      </c>
      <c r="F227" s="158" t="s">
        <v>4250</v>
      </c>
      <c r="G227" s="159" t="s">
        <v>220</v>
      </c>
      <c r="H227" s="160">
        <v>6</v>
      </c>
      <c r="I227" s="161"/>
      <c r="J227" s="162">
        <f t="shared" si="0"/>
        <v>0</v>
      </c>
      <c r="K227" s="158" t="s">
        <v>3809</v>
      </c>
      <c r="L227" s="32"/>
      <c r="M227" s="163" t="s">
        <v>1</v>
      </c>
      <c r="N227" s="164" t="s">
        <v>42</v>
      </c>
      <c r="O227" s="55"/>
      <c r="P227" s="165">
        <f t="shared" si="1"/>
        <v>0</v>
      </c>
      <c r="Q227" s="165">
        <v>0</v>
      </c>
      <c r="R227" s="165">
        <f t="shared" si="2"/>
        <v>0</v>
      </c>
      <c r="S227" s="165">
        <v>0</v>
      </c>
      <c r="T227" s="166">
        <f t="shared" si="3"/>
        <v>0</v>
      </c>
      <c r="AR227" s="167" t="s">
        <v>133</v>
      </c>
      <c r="AT227" s="167" t="s">
        <v>209</v>
      </c>
      <c r="AU227" s="167" t="s">
        <v>85</v>
      </c>
      <c r="AY227" s="17" t="s">
        <v>207</v>
      </c>
      <c r="BE227" s="168">
        <f t="shared" si="4"/>
        <v>0</v>
      </c>
      <c r="BF227" s="168">
        <f t="shared" si="5"/>
        <v>0</v>
      </c>
      <c r="BG227" s="168">
        <f t="shared" si="6"/>
        <v>0</v>
      </c>
      <c r="BH227" s="168">
        <f t="shared" si="7"/>
        <v>0</v>
      </c>
      <c r="BI227" s="168">
        <f t="shared" si="8"/>
        <v>0</v>
      </c>
      <c r="BJ227" s="17" t="s">
        <v>83</v>
      </c>
      <c r="BK227" s="168">
        <f t="shared" si="9"/>
        <v>0</v>
      </c>
      <c r="BL227" s="17" t="s">
        <v>133</v>
      </c>
      <c r="BM227" s="167" t="s">
        <v>4251</v>
      </c>
    </row>
    <row r="228" spans="2:65" s="1" customFormat="1" ht="36" customHeight="1">
      <c r="B228" s="155"/>
      <c r="C228" s="156" t="s">
        <v>712</v>
      </c>
      <c r="D228" s="156" t="s">
        <v>209</v>
      </c>
      <c r="E228" s="157" t="s">
        <v>4115</v>
      </c>
      <c r="F228" s="158" t="s">
        <v>4116</v>
      </c>
      <c r="G228" s="159" t="s">
        <v>220</v>
      </c>
      <c r="H228" s="160">
        <v>2</v>
      </c>
      <c r="I228" s="161"/>
      <c r="J228" s="162">
        <f t="shared" si="0"/>
        <v>0</v>
      </c>
      <c r="K228" s="158" t="s">
        <v>3809</v>
      </c>
      <c r="L228" s="32"/>
      <c r="M228" s="163" t="s">
        <v>1</v>
      </c>
      <c r="N228" s="164" t="s">
        <v>42</v>
      </c>
      <c r="O228" s="55"/>
      <c r="P228" s="165">
        <f t="shared" si="1"/>
        <v>0</v>
      </c>
      <c r="Q228" s="165">
        <v>0</v>
      </c>
      <c r="R228" s="165">
        <f t="shared" si="2"/>
        <v>0</v>
      </c>
      <c r="S228" s="165">
        <v>0</v>
      </c>
      <c r="T228" s="166">
        <f t="shared" si="3"/>
        <v>0</v>
      </c>
      <c r="AR228" s="167" t="s">
        <v>133</v>
      </c>
      <c r="AT228" s="167" t="s">
        <v>209</v>
      </c>
      <c r="AU228" s="167" t="s">
        <v>85</v>
      </c>
      <c r="AY228" s="17" t="s">
        <v>207</v>
      </c>
      <c r="BE228" s="168">
        <f t="shared" si="4"/>
        <v>0</v>
      </c>
      <c r="BF228" s="168">
        <f t="shared" si="5"/>
        <v>0</v>
      </c>
      <c r="BG228" s="168">
        <f t="shared" si="6"/>
        <v>0</v>
      </c>
      <c r="BH228" s="168">
        <f t="shared" si="7"/>
        <v>0</v>
      </c>
      <c r="BI228" s="168">
        <f t="shared" si="8"/>
        <v>0</v>
      </c>
      <c r="BJ228" s="17" t="s">
        <v>83</v>
      </c>
      <c r="BK228" s="168">
        <f t="shared" si="9"/>
        <v>0</v>
      </c>
      <c r="BL228" s="17" t="s">
        <v>133</v>
      </c>
      <c r="BM228" s="167" t="s">
        <v>4252</v>
      </c>
    </row>
    <row r="229" spans="2:65" s="1" customFormat="1" ht="24" customHeight="1">
      <c r="B229" s="155"/>
      <c r="C229" s="156" t="s">
        <v>716</v>
      </c>
      <c r="D229" s="156" t="s">
        <v>209</v>
      </c>
      <c r="E229" s="157" t="s">
        <v>4253</v>
      </c>
      <c r="F229" s="158" t="s">
        <v>4254</v>
      </c>
      <c r="G229" s="159" t="s">
        <v>220</v>
      </c>
      <c r="H229" s="160">
        <v>3</v>
      </c>
      <c r="I229" s="161"/>
      <c r="J229" s="162">
        <f t="shared" si="0"/>
        <v>0</v>
      </c>
      <c r="K229" s="158" t="s">
        <v>3809</v>
      </c>
      <c r="L229" s="32"/>
      <c r="M229" s="163" t="s">
        <v>1</v>
      </c>
      <c r="N229" s="164" t="s">
        <v>42</v>
      </c>
      <c r="O229" s="55"/>
      <c r="P229" s="165">
        <f t="shared" si="1"/>
        <v>0</v>
      </c>
      <c r="Q229" s="165">
        <v>0</v>
      </c>
      <c r="R229" s="165">
        <f t="shared" si="2"/>
        <v>0</v>
      </c>
      <c r="S229" s="165">
        <v>0</v>
      </c>
      <c r="T229" s="166">
        <f t="shared" si="3"/>
        <v>0</v>
      </c>
      <c r="AR229" s="167" t="s">
        <v>133</v>
      </c>
      <c r="AT229" s="167" t="s">
        <v>209</v>
      </c>
      <c r="AU229" s="167" t="s">
        <v>85</v>
      </c>
      <c r="AY229" s="17" t="s">
        <v>207</v>
      </c>
      <c r="BE229" s="168">
        <f t="shared" si="4"/>
        <v>0</v>
      </c>
      <c r="BF229" s="168">
        <f t="shared" si="5"/>
        <v>0</v>
      </c>
      <c r="BG229" s="168">
        <f t="shared" si="6"/>
        <v>0</v>
      </c>
      <c r="BH229" s="168">
        <f t="shared" si="7"/>
        <v>0</v>
      </c>
      <c r="BI229" s="168">
        <f t="shared" si="8"/>
        <v>0</v>
      </c>
      <c r="BJ229" s="17" t="s">
        <v>83</v>
      </c>
      <c r="BK229" s="168">
        <f t="shared" si="9"/>
        <v>0</v>
      </c>
      <c r="BL229" s="17" t="s">
        <v>133</v>
      </c>
      <c r="BM229" s="167" t="s">
        <v>4255</v>
      </c>
    </row>
    <row r="230" spans="2:65" s="1" customFormat="1" ht="24" customHeight="1">
      <c r="B230" s="155"/>
      <c r="C230" s="208" t="s">
        <v>725</v>
      </c>
      <c r="D230" s="208" t="s">
        <v>680</v>
      </c>
      <c r="E230" s="209" t="s">
        <v>4256</v>
      </c>
      <c r="F230" s="210" t="s">
        <v>4257</v>
      </c>
      <c r="G230" s="211" t="s">
        <v>220</v>
      </c>
      <c r="H230" s="212">
        <v>3</v>
      </c>
      <c r="I230" s="213"/>
      <c r="J230" s="214">
        <f t="shared" si="0"/>
        <v>0</v>
      </c>
      <c r="K230" s="210" t="s">
        <v>3809</v>
      </c>
      <c r="L230" s="215"/>
      <c r="M230" s="216" t="s">
        <v>1</v>
      </c>
      <c r="N230" s="217" t="s">
        <v>42</v>
      </c>
      <c r="O230" s="55"/>
      <c r="P230" s="165">
        <f t="shared" si="1"/>
        <v>0</v>
      </c>
      <c r="Q230" s="165">
        <v>0</v>
      </c>
      <c r="R230" s="165">
        <f t="shared" si="2"/>
        <v>0</v>
      </c>
      <c r="S230" s="165">
        <v>0</v>
      </c>
      <c r="T230" s="166">
        <f t="shared" si="3"/>
        <v>0</v>
      </c>
      <c r="AR230" s="167" t="s">
        <v>155</v>
      </c>
      <c r="AT230" s="167" t="s">
        <v>680</v>
      </c>
      <c r="AU230" s="167" t="s">
        <v>85</v>
      </c>
      <c r="AY230" s="17" t="s">
        <v>207</v>
      </c>
      <c r="BE230" s="168">
        <f t="shared" si="4"/>
        <v>0</v>
      </c>
      <c r="BF230" s="168">
        <f t="shared" si="5"/>
        <v>0</v>
      </c>
      <c r="BG230" s="168">
        <f t="shared" si="6"/>
        <v>0</v>
      </c>
      <c r="BH230" s="168">
        <f t="shared" si="7"/>
        <v>0</v>
      </c>
      <c r="BI230" s="168">
        <f t="shared" si="8"/>
        <v>0</v>
      </c>
      <c r="BJ230" s="17" t="s">
        <v>83</v>
      </c>
      <c r="BK230" s="168">
        <f t="shared" si="9"/>
        <v>0</v>
      </c>
      <c r="BL230" s="17" t="s">
        <v>133</v>
      </c>
      <c r="BM230" s="167" t="s">
        <v>4258</v>
      </c>
    </row>
    <row r="231" spans="2:65" s="1" customFormat="1" ht="16.5" customHeight="1">
      <c r="B231" s="155"/>
      <c r="C231" s="156" t="s">
        <v>729</v>
      </c>
      <c r="D231" s="156" t="s">
        <v>209</v>
      </c>
      <c r="E231" s="157" t="s">
        <v>3937</v>
      </c>
      <c r="F231" s="158" t="s">
        <v>3938</v>
      </c>
      <c r="G231" s="159" t="s">
        <v>224</v>
      </c>
      <c r="H231" s="160">
        <v>235</v>
      </c>
      <c r="I231" s="161"/>
      <c r="J231" s="162">
        <f t="shared" si="0"/>
        <v>0</v>
      </c>
      <c r="K231" s="158" t="s">
        <v>3809</v>
      </c>
      <c r="L231" s="32"/>
      <c r="M231" s="163" t="s">
        <v>1</v>
      </c>
      <c r="N231" s="164" t="s">
        <v>42</v>
      </c>
      <c r="O231" s="55"/>
      <c r="P231" s="165">
        <f t="shared" si="1"/>
        <v>0</v>
      </c>
      <c r="Q231" s="165">
        <v>0</v>
      </c>
      <c r="R231" s="165">
        <f t="shared" si="2"/>
        <v>0</v>
      </c>
      <c r="S231" s="165">
        <v>0</v>
      </c>
      <c r="T231" s="166">
        <f t="shared" si="3"/>
        <v>0</v>
      </c>
      <c r="AR231" s="167" t="s">
        <v>133</v>
      </c>
      <c r="AT231" s="167" t="s">
        <v>209</v>
      </c>
      <c r="AU231" s="167" t="s">
        <v>85</v>
      </c>
      <c r="AY231" s="17" t="s">
        <v>207</v>
      </c>
      <c r="BE231" s="168">
        <f t="shared" si="4"/>
        <v>0</v>
      </c>
      <c r="BF231" s="168">
        <f t="shared" si="5"/>
        <v>0</v>
      </c>
      <c r="BG231" s="168">
        <f t="shared" si="6"/>
        <v>0</v>
      </c>
      <c r="BH231" s="168">
        <f t="shared" si="7"/>
        <v>0</v>
      </c>
      <c r="BI231" s="168">
        <f t="shared" si="8"/>
        <v>0</v>
      </c>
      <c r="BJ231" s="17" t="s">
        <v>83</v>
      </c>
      <c r="BK231" s="168">
        <f t="shared" si="9"/>
        <v>0</v>
      </c>
      <c r="BL231" s="17" t="s">
        <v>133</v>
      </c>
      <c r="BM231" s="167" t="s">
        <v>4259</v>
      </c>
    </row>
    <row r="232" spans="2:65" s="1" customFormat="1" ht="16.5" customHeight="1">
      <c r="B232" s="155"/>
      <c r="C232" s="156" t="s">
        <v>733</v>
      </c>
      <c r="D232" s="156" t="s">
        <v>209</v>
      </c>
      <c r="E232" s="157" t="s">
        <v>3980</v>
      </c>
      <c r="F232" s="158" t="s">
        <v>3981</v>
      </c>
      <c r="G232" s="159" t="s">
        <v>3978</v>
      </c>
      <c r="H232" s="160">
        <v>48</v>
      </c>
      <c r="I232" s="161"/>
      <c r="J232" s="162">
        <f t="shared" si="0"/>
        <v>0</v>
      </c>
      <c r="K232" s="158" t="s">
        <v>3809</v>
      </c>
      <c r="L232" s="32"/>
      <c r="M232" s="163" t="s">
        <v>1</v>
      </c>
      <c r="N232" s="164" t="s">
        <v>42</v>
      </c>
      <c r="O232" s="55"/>
      <c r="P232" s="165">
        <f t="shared" si="1"/>
        <v>0</v>
      </c>
      <c r="Q232" s="165">
        <v>0</v>
      </c>
      <c r="R232" s="165">
        <f t="shared" si="2"/>
        <v>0</v>
      </c>
      <c r="S232" s="165">
        <v>0</v>
      </c>
      <c r="T232" s="166">
        <f t="shared" si="3"/>
        <v>0</v>
      </c>
      <c r="AR232" s="167" t="s">
        <v>133</v>
      </c>
      <c r="AT232" s="167" t="s">
        <v>209</v>
      </c>
      <c r="AU232" s="167" t="s">
        <v>85</v>
      </c>
      <c r="AY232" s="17" t="s">
        <v>207</v>
      </c>
      <c r="BE232" s="168">
        <f t="shared" si="4"/>
        <v>0</v>
      </c>
      <c r="BF232" s="168">
        <f t="shared" si="5"/>
        <v>0</v>
      </c>
      <c r="BG232" s="168">
        <f t="shared" si="6"/>
        <v>0</v>
      </c>
      <c r="BH232" s="168">
        <f t="shared" si="7"/>
        <v>0</v>
      </c>
      <c r="BI232" s="168">
        <f t="shared" si="8"/>
        <v>0</v>
      </c>
      <c r="BJ232" s="17" t="s">
        <v>83</v>
      </c>
      <c r="BK232" s="168">
        <f t="shared" si="9"/>
        <v>0</v>
      </c>
      <c r="BL232" s="17" t="s">
        <v>133</v>
      </c>
      <c r="BM232" s="167" t="s">
        <v>4260</v>
      </c>
    </row>
    <row r="233" spans="2:65" s="1" customFormat="1" ht="24" customHeight="1">
      <c r="B233" s="155"/>
      <c r="C233" s="156" t="s">
        <v>737</v>
      </c>
      <c r="D233" s="156" t="s">
        <v>209</v>
      </c>
      <c r="E233" s="157" t="s">
        <v>3983</v>
      </c>
      <c r="F233" s="158" t="s">
        <v>3984</v>
      </c>
      <c r="G233" s="159" t="s">
        <v>3978</v>
      </c>
      <c r="H233" s="160">
        <v>24</v>
      </c>
      <c r="I233" s="161"/>
      <c r="J233" s="162">
        <f t="shared" si="0"/>
        <v>0</v>
      </c>
      <c r="K233" s="158" t="s">
        <v>3809</v>
      </c>
      <c r="L233" s="32"/>
      <c r="M233" s="163" t="s">
        <v>1</v>
      </c>
      <c r="N233" s="164" t="s">
        <v>42</v>
      </c>
      <c r="O233" s="55"/>
      <c r="P233" s="165">
        <f t="shared" si="1"/>
        <v>0</v>
      </c>
      <c r="Q233" s="165">
        <v>0</v>
      </c>
      <c r="R233" s="165">
        <f t="shared" si="2"/>
        <v>0</v>
      </c>
      <c r="S233" s="165">
        <v>0</v>
      </c>
      <c r="T233" s="166">
        <f t="shared" si="3"/>
        <v>0</v>
      </c>
      <c r="AR233" s="167" t="s">
        <v>133</v>
      </c>
      <c r="AT233" s="167" t="s">
        <v>209</v>
      </c>
      <c r="AU233" s="167" t="s">
        <v>85</v>
      </c>
      <c r="AY233" s="17" t="s">
        <v>207</v>
      </c>
      <c r="BE233" s="168">
        <f t="shared" si="4"/>
        <v>0</v>
      </c>
      <c r="BF233" s="168">
        <f t="shared" si="5"/>
        <v>0</v>
      </c>
      <c r="BG233" s="168">
        <f t="shared" si="6"/>
        <v>0</v>
      </c>
      <c r="BH233" s="168">
        <f t="shared" si="7"/>
        <v>0</v>
      </c>
      <c r="BI233" s="168">
        <f t="shared" si="8"/>
        <v>0</v>
      </c>
      <c r="BJ233" s="17" t="s">
        <v>83</v>
      </c>
      <c r="BK233" s="168">
        <f t="shared" si="9"/>
        <v>0</v>
      </c>
      <c r="BL233" s="17" t="s">
        <v>133</v>
      </c>
      <c r="BM233" s="167" t="s">
        <v>4261</v>
      </c>
    </row>
    <row r="234" spans="2:65" s="11" customFormat="1" ht="22.9" customHeight="1">
      <c r="B234" s="142"/>
      <c r="D234" s="143" t="s">
        <v>76</v>
      </c>
      <c r="E234" s="153" t="s">
        <v>1167</v>
      </c>
      <c r="F234" s="153" t="s">
        <v>1168</v>
      </c>
      <c r="I234" s="145"/>
      <c r="J234" s="154">
        <f>BK234</f>
        <v>0</v>
      </c>
      <c r="L234" s="142"/>
      <c r="M234" s="147"/>
      <c r="N234" s="148"/>
      <c r="O234" s="148"/>
      <c r="P234" s="149">
        <f>SUM(P235:P236)</f>
        <v>0</v>
      </c>
      <c r="Q234" s="148"/>
      <c r="R234" s="149">
        <f>SUM(R235:R236)</f>
        <v>0</v>
      </c>
      <c r="S234" s="148"/>
      <c r="T234" s="150">
        <f>SUM(T235:T236)</f>
        <v>0</v>
      </c>
      <c r="AR234" s="143" t="s">
        <v>83</v>
      </c>
      <c r="AT234" s="151" t="s">
        <v>76</v>
      </c>
      <c r="AU234" s="151" t="s">
        <v>83</v>
      </c>
      <c r="AY234" s="143" t="s">
        <v>207</v>
      </c>
      <c r="BK234" s="152">
        <f>SUM(BK235:BK236)</f>
        <v>0</v>
      </c>
    </row>
    <row r="235" spans="2:65" s="1" customFormat="1" ht="48" customHeight="1">
      <c r="B235" s="155"/>
      <c r="C235" s="156" t="s">
        <v>741</v>
      </c>
      <c r="D235" s="156" t="s">
        <v>209</v>
      </c>
      <c r="E235" s="157" t="s">
        <v>3987</v>
      </c>
      <c r="F235" s="158" t="s">
        <v>4119</v>
      </c>
      <c r="G235" s="159" t="s">
        <v>236</v>
      </c>
      <c r="H235" s="160">
        <v>9.1</v>
      </c>
      <c r="I235" s="161"/>
      <c r="J235" s="162">
        <f>ROUND(I235*H235,2)</f>
        <v>0</v>
      </c>
      <c r="K235" s="158" t="s">
        <v>3809</v>
      </c>
      <c r="L235" s="32"/>
      <c r="M235" s="163" t="s">
        <v>1</v>
      </c>
      <c r="N235" s="164" t="s">
        <v>42</v>
      </c>
      <c r="O235" s="55"/>
      <c r="P235" s="165">
        <f>O235*H235</f>
        <v>0</v>
      </c>
      <c r="Q235" s="165">
        <v>0</v>
      </c>
      <c r="R235" s="165">
        <f>Q235*H235</f>
        <v>0</v>
      </c>
      <c r="S235" s="165">
        <v>0</v>
      </c>
      <c r="T235" s="166">
        <f>S235*H235</f>
        <v>0</v>
      </c>
      <c r="AR235" s="167" t="s">
        <v>133</v>
      </c>
      <c r="AT235" s="167" t="s">
        <v>209</v>
      </c>
      <c r="AU235" s="167" t="s">
        <v>85</v>
      </c>
      <c r="AY235" s="17" t="s">
        <v>207</v>
      </c>
      <c r="BE235" s="168">
        <f>IF(N235="základní",J235,0)</f>
        <v>0</v>
      </c>
      <c r="BF235" s="168">
        <f>IF(N235="snížená",J235,0)</f>
        <v>0</v>
      </c>
      <c r="BG235" s="168">
        <f>IF(N235="zákl. přenesená",J235,0)</f>
        <v>0</v>
      </c>
      <c r="BH235" s="168">
        <f>IF(N235="sníž. přenesená",J235,0)</f>
        <v>0</v>
      </c>
      <c r="BI235" s="168">
        <f>IF(N235="nulová",J235,0)</f>
        <v>0</v>
      </c>
      <c r="BJ235" s="17" t="s">
        <v>83</v>
      </c>
      <c r="BK235" s="168">
        <f>ROUND(I235*H235,2)</f>
        <v>0</v>
      </c>
      <c r="BL235" s="17" t="s">
        <v>133</v>
      </c>
      <c r="BM235" s="167" t="s">
        <v>4262</v>
      </c>
    </row>
    <row r="236" spans="2:65" s="1" customFormat="1" ht="48" customHeight="1">
      <c r="B236" s="155"/>
      <c r="C236" s="156" t="s">
        <v>745</v>
      </c>
      <c r="D236" s="156" t="s">
        <v>209</v>
      </c>
      <c r="E236" s="157" t="s">
        <v>4121</v>
      </c>
      <c r="F236" s="158" t="s">
        <v>4122</v>
      </c>
      <c r="G236" s="159" t="s">
        <v>236</v>
      </c>
      <c r="H236" s="160">
        <v>9.1</v>
      </c>
      <c r="I236" s="161"/>
      <c r="J236" s="162">
        <f>ROUND(I236*H236,2)</f>
        <v>0</v>
      </c>
      <c r="K236" s="158" t="s">
        <v>3809</v>
      </c>
      <c r="L236" s="32"/>
      <c r="M236" s="178" t="s">
        <v>1</v>
      </c>
      <c r="N236" s="179" t="s">
        <v>42</v>
      </c>
      <c r="O236" s="180"/>
      <c r="P236" s="181">
        <f>O236*H236</f>
        <v>0</v>
      </c>
      <c r="Q236" s="181">
        <v>0</v>
      </c>
      <c r="R236" s="181">
        <f>Q236*H236</f>
        <v>0</v>
      </c>
      <c r="S236" s="181">
        <v>0</v>
      </c>
      <c r="T236" s="182">
        <f>S236*H236</f>
        <v>0</v>
      </c>
      <c r="AR236" s="167" t="s">
        <v>133</v>
      </c>
      <c r="AT236" s="167" t="s">
        <v>209</v>
      </c>
      <c r="AU236" s="167" t="s">
        <v>85</v>
      </c>
      <c r="AY236" s="17" t="s">
        <v>207</v>
      </c>
      <c r="BE236" s="168">
        <f>IF(N236="základní",J236,0)</f>
        <v>0</v>
      </c>
      <c r="BF236" s="168">
        <f>IF(N236="snížená",J236,0)</f>
        <v>0</v>
      </c>
      <c r="BG236" s="168">
        <f>IF(N236="zákl. přenesená",J236,0)</f>
        <v>0</v>
      </c>
      <c r="BH236" s="168">
        <f>IF(N236="sníž. přenesená",J236,0)</f>
        <v>0</v>
      </c>
      <c r="BI236" s="168">
        <f>IF(N236="nulová",J236,0)</f>
        <v>0</v>
      </c>
      <c r="BJ236" s="17" t="s">
        <v>83</v>
      </c>
      <c r="BK236" s="168">
        <f>ROUND(I236*H236,2)</f>
        <v>0</v>
      </c>
      <c r="BL236" s="17" t="s">
        <v>133</v>
      </c>
      <c r="BM236" s="167" t="s">
        <v>4263</v>
      </c>
    </row>
    <row r="237" spans="2:65" s="1" customFormat="1" ht="6.95" customHeight="1">
      <c r="B237" s="44"/>
      <c r="C237" s="45"/>
      <c r="D237" s="45"/>
      <c r="E237" s="45"/>
      <c r="F237" s="45"/>
      <c r="G237" s="45"/>
      <c r="H237" s="45"/>
      <c r="I237" s="117"/>
      <c r="J237" s="45"/>
      <c r="K237" s="45"/>
      <c r="L237" s="32"/>
    </row>
  </sheetData>
  <autoFilter ref="C125:K236"/>
  <mergeCells count="12">
    <mergeCell ref="E118:H118"/>
    <mergeCell ref="L2:V2"/>
    <mergeCell ref="E85:H85"/>
    <mergeCell ref="E87:H87"/>
    <mergeCell ref="E89:H89"/>
    <mergeCell ref="E114:H114"/>
    <mergeCell ref="E116:H116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15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144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4264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4265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ROUND(J130,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ROUND((SUM(BE130:BE214)),  2)</f>
        <v>0</v>
      </c>
      <c r="I35" s="105">
        <v>0.21</v>
      </c>
      <c r="J35" s="104">
        <f>ROUND(((SUM(BE130:BE214))*I35),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ROUND((SUM(BF130:BF214)),  2)</f>
        <v>0</v>
      </c>
      <c r="I36" s="105">
        <v>0.15</v>
      </c>
      <c r="J36" s="104">
        <f>ROUND(((SUM(BF130:BF214))*I36),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ROUND((SUM(BG130:BG214)),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ROUND((SUM(BH130:BH214)),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ROUND((SUM(BI130:BI214)),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4264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Přípojka plynu NTL vč areál.rozvodu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J130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J131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J132</f>
        <v>0</v>
      </c>
      <c r="L100" s="128"/>
    </row>
    <row r="101" spans="2:47" s="9" customFormat="1" ht="19.899999999999999" customHeight="1">
      <c r="B101" s="128"/>
      <c r="D101" s="129" t="s">
        <v>331</v>
      </c>
      <c r="E101" s="130"/>
      <c r="F101" s="130"/>
      <c r="G101" s="130"/>
      <c r="H101" s="130"/>
      <c r="I101" s="131"/>
      <c r="J101" s="132">
        <f>J169</f>
        <v>0</v>
      </c>
      <c r="L101" s="128"/>
    </row>
    <row r="102" spans="2:47" s="9" customFormat="1" ht="19.899999999999999" customHeight="1">
      <c r="B102" s="128"/>
      <c r="D102" s="129" t="s">
        <v>3803</v>
      </c>
      <c r="E102" s="130"/>
      <c r="F102" s="130"/>
      <c r="G102" s="130"/>
      <c r="H102" s="130"/>
      <c r="I102" s="131"/>
      <c r="J102" s="132">
        <f>J174</f>
        <v>0</v>
      </c>
      <c r="L102" s="128"/>
    </row>
    <row r="103" spans="2:47" s="9" customFormat="1" ht="19.899999999999999" customHeight="1">
      <c r="B103" s="128"/>
      <c r="D103" s="129" t="s">
        <v>3804</v>
      </c>
      <c r="E103" s="130"/>
      <c r="F103" s="130"/>
      <c r="G103" s="130"/>
      <c r="H103" s="130"/>
      <c r="I103" s="131"/>
      <c r="J103" s="132">
        <f>J186</f>
        <v>0</v>
      </c>
      <c r="L103" s="128"/>
    </row>
    <row r="104" spans="2:47" s="8" customFormat="1" ht="24.95" customHeight="1">
      <c r="B104" s="123"/>
      <c r="D104" s="124" t="s">
        <v>334</v>
      </c>
      <c r="E104" s="125"/>
      <c r="F104" s="125"/>
      <c r="G104" s="125"/>
      <c r="H104" s="125"/>
      <c r="I104" s="126"/>
      <c r="J104" s="127">
        <f>J191</f>
        <v>0</v>
      </c>
      <c r="L104" s="123"/>
    </row>
    <row r="105" spans="2:47" s="9" customFormat="1" ht="19.899999999999999" customHeight="1">
      <c r="B105" s="128"/>
      <c r="D105" s="129" t="s">
        <v>2265</v>
      </c>
      <c r="E105" s="130"/>
      <c r="F105" s="130"/>
      <c r="G105" s="130"/>
      <c r="H105" s="130"/>
      <c r="I105" s="131"/>
      <c r="J105" s="132">
        <f>J192</f>
        <v>0</v>
      </c>
      <c r="L105" s="128"/>
    </row>
    <row r="106" spans="2:47" s="8" customFormat="1" ht="24.95" customHeight="1">
      <c r="B106" s="123"/>
      <c r="D106" s="124" t="s">
        <v>2271</v>
      </c>
      <c r="E106" s="125"/>
      <c r="F106" s="125"/>
      <c r="G106" s="125"/>
      <c r="H106" s="125"/>
      <c r="I106" s="126"/>
      <c r="J106" s="127">
        <f>J199</f>
        <v>0</v>
      </c>
      <c r="L106" s="123"/>
    </row>
    <row r="107" spans="2:47" s="9" customFormat="1" ht="19.899999999999999" customHeight="1">
      <c r="B107" s="128"/>
      <c r="D107" s="129" t="s">
        <v>2272</v>
      </c>
      <c r="E107" s="130"/>
      <c r="F107" s="130"/>
      <c r="G107" s="130"/>
      <c r="H107" s="130"/>
      <c r="I107" s="131"/>
      <c r="J107" s="132">
        <f>J200</f>
        <v>0</v>
      </c>
      <c r="L107" s="128"/>
    </row>
    <row r="108" spans="2:47" s="8" customFormat="1" ht="24.95" customHeight="1">
      <c r="B108" s="123"/>
      <c r="D108" s="124" t="s">
        <v>2273</v>
      </c>
      <c r="E108" s="125"/>
      <c r="F108" s="125"/>
      <c r="G108" s="125"/>
      <c r="H108" s="125"/>
      <c r="I108" s="126"/>
      <c r="J108" s="127">
        <f>J213</f>
        <v>0</v>
      </c>
      <c r="L108" s="123"/>
    </row>
    <row r="109" spans="2:47" s="1" customFormat="1" ht="21.75" customHeight="1">
      <c r="B109" s="32"/>
      <c r="I109" s="96"/>
      <c r="L109" s="32"/>
    </row>
    <row r="110" spans="2:47" s="1" customFormat="1" ht="6.95" customHeight="1">
      <c r="B110" s="44"/>
      <c r="C110" s="45"/>
      <c r="D110" s="45"/>
      <c r="E110" s="45"/>
      <c r="F110" s="45"/>
      <c r="G110" s="45"/>
      <c r="H110" s="45"/>
      <c r="I110" s="117"/>
      <c r="J110" s="45"/>
      <c r="K110" s="45"/>
      <c r="L110" s="32"/>
    </row>
    <row r="114" spans="2:12" s="1" customFormat="1" ht="6.95" customHeight="1">
      <c r="B114" s="46"/>
      <c r="C114" s="47"/>
      <c r="D114" s="47"/>
      <c r="E114" s="47"/>
      <c r="F114" s="47"/>
      <c r="G114" s="47"/>
      <c r="H114" s="47"/>
      <c r="I114" s="118"/>
      <c r="J114" s="47"/>
      <c r="K114" s="47"/>
      <c r="L114" s="32"/>
    </row>
    <row r="115" spans="2:12" s="1" customFormat="1" ht="24.95" customHeight="1">
      <c r="B115" s="32"/>
      <c r="C115" s="21" t="s">
        <v>192</v>
      </c>
      <c r="I115" s="96"/>
      <c r="L115" s="32"/>
    </row>
    <row r="116" spans="2:12" s="1" customFormat="1" ht="6.95" customHeight="1">
      <c r="B116" s="32"/>
      <c r="I116" s="96"/>
      <c r="L116" s="32"/>
    </row>
    <row r="117" spans="2:12" s="1" customFormat="1" ht="12" customHeight="1">
      <c r="B117" s="32"/>
      <c r="C117" s="27" t="s">
        <v>16</v>
      </c>
      <c r="I117" s="96"/>
      <c r="L117" s="32"/>
    </row>
    <row r="118" spans="2:12" s="1" customFormat="1" ht="16.5" customHeight="1">
      <c r="B118" s="32"/>
      <c r="E118" s="283" t="str">
        <f>E7</f>
        <v>Novostavba MŠ Hrabová,ul. Bažanova</v>
      </c>
      <c r="F118" s="284"/>
      <c r="G118" s="284"/>
      <c r="H118" s="284"/>
      <c r="I118" s="96"/>
      <c r="L118" s="32"/>
    </row>
    <row r="119" spans="2:12" ht="12" customHeight="1">
      <c r="B119" s="20"/>
      <c r="C119" s="27" t="s">
        <v>179</v>
      </c>
      <c r="L119" s="20"/>
    </row>
    <row r="120" spans="2:12" s="1" customFormat="1" ht="16.5" customHeight="1">
      <c r="B120" s="32"/>
      <c r="E120" s="283" t="s">
        <v>4264</v>
      </c>
      <c r="F120" s="282"/>
      <c r="G120" s="282"/>
      <c r="H120" s="282"/>
      <c r="I120" s="96"/>
      <c r="L120" s="32"/>
    </row>
    <row r="121" spans="2:12" s="1" customFormat="1" ht="12" customHeight="1">
      <c r="B121" s="32"/>
      <c r="C121" s="27" t="s">
        <v>181</v>
      </c>
      <c r="I121" s="96"/>
      <c r="L121" s="32"/>
    </row>
    <row r="122" spans="2:12" s="1" customFormat="1" ht="16.5" customHeight="1">
      <c r="B122" s="32"/>
      <c r="E122" s="252" t="str">
        <f>E11</f>
        <v>a - Přípojka plynu NTL vč areál.rozvodu</v>
      </c>
      <c r="F122" s="282"/>
      <c r="G122" s="282"/>
      <c r="H122" s="282"/>
      <c r="I122" s="96"/>
      <c r="L122" s="32"/>
    </row>
    <row r="123" spans="2:12" s="1" customFormat="1" ht="6.95" customHeight="1">
      <c r="B123" s="32"/>
      <c r="I123" s="96"/>
      <c r="L123" s="32"/>
    </row>
    <row r="124" spans="2:12" s="1" customFormat="1" ht="12" customHeight="1">
      <c r="B124" s="32"/>
      <c r="C124" s="27" t="s">
        <v>20</v>
      </c>
      <c r="F124" s="25" t="str">
        <f>F14</f>
        <v xml:space="preserve"> </v>
      </c>
      <c r="I124" s="97" t="s">
        <v>22</v>
      </c>
      <c r="J124" s="52" t="str">
        <f>IF(J14="","",J14)</f>
        <v>29. 3. 2019</v>
      </c>
      <c r="L124" s="32"/>
    </row>
    <row r="125" spans="2:12" s="1" customFormat="1" ht="6.95" customHeight="1">
      <c r="B125" s="32"/>
      <c r="I125" s="96"/>
      <c r="L125" s="32"/>
    </row>
    <row r="126" spans="2:12" s="1" customFormat="1" ht="58.15" customHeight="1">
      <c r="B126" s="32"/>
      <c r="C126" s="27" t="s">
        <v>24</v>
      </c>
      <c r="F126" s="25" t="str">
        <f>E17</f>
        <v>Statutární město Ostrava,MO Hrabová,Bažanova 4</v>
      </c>
      <c r="I126" s="97" t="s">
        <v>31</v>
      </c>
      <c r="J126" s="30" t="str">
        <f>E23</f>
        <v>DUPLEX sro,28.října 875/275,70900 Ostrava-Mar.Ho</v>
      </c>
      <c r="L126" s="32"/>
    </row>
    <row r="127" spans="2:12" s="1" customFormat="1" ht="15.2" customHeight="1">
      <c r="B127" s="32"/>
      <c r="C127" s="27" t="s">
        <v>29</v>
      </c>
      <c r="F127" s="25" t="str">
        <f>IF(E20="","",E20)</f>
        <v>Vyplň údaj</v>
      </c>
      <c r="I127" s="97" t="s">
        <v>35</v>
      </c>
      <c r="J127" s="30" t="str">
        <f>E26</f>
        <v xml:space="preserve"> </v>
      </c>
      <c r="L127" s="32"/>
    </row>
    <row r="128" spans="2:12" s="1" customFormat="1" ht="10.35" customHeight="1">
      <c r="B128" s="32"/>
      <c r="I128" s="96"/>
      <c r="L128" s="32"/>
    </row>
    <row r="129" spans="2:65" s="10" customFormat="1" ht="29.25" customHeight="1">
      <c r="B129" s="133"/>
      <c r="C129" s="134" t="s">
        <v>193</v>
      </c>
      <c r="D129" s="135" t="s">
        <v>62</v>
      </c>
      <c r="E129" s="135" t="s">
        <v>58</v>
      </c>
      <c r="F129" s="135" t="s">
        <v>59</v>
      </c>
      <c r="G129" s="135" t="s">
        <v>194</v>
      </c>
      <c r="H129" s="135" t="s">
        <v>195</v>
      </c>
      <c r="I129" s="136" t="s">
        <v>196</v>
      </c>
      <c r="J129" s="135" t="s">
        <v>185</v>
      </c>
      <c r="K129" s="137" t="s">
        <v>197</v>
      </c>
      <c r="L129" s="133"/>
      <c r="M129" s="59" t="s">
        <v>1</v>
      </c>
      <c r="N129" s="60" t="s">
        <v>41</v>
      </c>
      <c r="O129" s="60" t="s">
        <v>198</v>
      </c>
      <c r="P129" s="60" t="s">
        <v>199</v>
      </c>
      <c r="Q129" s="60" t="s">
        <v>200</v>
      </c>
      <c r="R129" s="60" t="s">
        <v>201</v>
      </c>
      <c r="S129" s="60" t="s">
        <v>202</v>
      </c>
      <c r="T129" s="61" t="s">
        <v>203</v>
      </c>
    </row>
    <row r="130" spans="2:65" s="1" customFormat="1" ht="22.9" customHeight="1">
      <c r="B130" s="32"/>
      <c r="C130" s="64" t="s">
        <v>204</v>
      </c>
      <c r="I130" s="96"/>
      <c r="J130" s="138">
        <f>BK130</f>
        <v>0</v>
      </c>
      <c r="L130" s="32"/>
      <c r="M130" s="62"/>
      <c r="N130" s="53"/>
      <c r="O130" s="53"/>
      <c r="P130" s="139">
        <f>P131+P191+P199+P213</f>
        <v>0</v>
      </c>
      <c r="Q130" s="53"/>
      <c r="R130" s="139">
        <f>R131+R191+R199+R213</f>
        <v>0</v>
      </c>
      <c r="S130" s="53"/>
      <c r="T130" s="140">
        <f>T131+T191+T199+T213</f>
        <v>0</v>
      </c>
      <c r="AT130" s="17" t="s">
        <v>76</v>
      </c>
      <c r="AU130" s="17" t="s">
        <v>187</v>
      </c>
      <c r="BK130" s="141">
        <f>BK131+BK191+BK199+BK213</f>
        <v>0</v>
      </c>
    </row>
    <row r="131" spans="2:65" s="11" customFormat="1" ht="25.9" customHeight="1">
      <c r="B131" s="142"/>
      <c r="D131" s="143" t="s">
        <v>76</v>
      </c>
      <c r="E131" s="144" t="s">
        <v>205</v>
      </c>
      <c r="F131" s="144" t="s">
        <v>206</v>
      </c>
      <c r="I131" s="145"/>
      <c r="J131" s="146">
        <f>BK131</f>
        <v>0</v>
      </c>
      <c r="L131" s="142"/>
      <c r="M131" s="147"/>
      <c r="N131" s="148"/>
      <c r="O131" s="148"/>
      <c r="P131" s="149">
        <f>P132+P169+P174+P186</f>
        <v>0</v>
      </c>
      <c r="Q131" s="148"/>
      <c r="R131" s="149">
        <f>R132+R169+R174+R186</f>
        <v>0</v>
      </c>
      <c r="S131" s="148"/>
      <c r="T131" s="150">
        <f>T132+T169+T174+T186</f>
        <v>0</v>
      </c>
      <c r="AR131" s="143" t="s">
        <v>83</v>
      </c>
      <c r="AT131" s="151" t="s">
        <v>76</v>
      </c>
      <c r="AU131" s="151" t="s">
        <v>77</v>
      </c>
      <c r="AY131" s="143" t="s">
        <v>207</v>
      </c>
      <c r="BK131" s="152">
        <f>BK132+BK169+BK174+BK186</f>
        <v>0</v>
      </c>
    </row>
    <row r="132" spans="2:65" s="11" customFormat="1" ht="22.9" customHeight="1">
      <c r="B132" s="142"/>
      <c r="D132" s="143" t="s">
        <v>76</v>
      </c>
      <c r="E132" s="153" t="s">
        <v>83</v>
      </c>
      <c r="F132" s="153" t="s">
        <v>208</v>
      </c>
      <c r="I132" s="145"/>
      <c r="J132" s="154">
        <f>BK132</f>
        <v>0</v>
      </c>
      <c r="L132" s="142"/>
      <c r="M132" s="147"/>
      <c r="N132" s="148"/>
      <c r="O132" s="148"/>
      <c r="P132" s="149">
        <f>SUM(P133:P168)</f>
        <v>0</v>
      </c>
      <c r="Q132" s="148"/>
      <c r="R132" s="149">
        <f>SUM(R133:R168)</f>
        <v>0</v>
      </c>
      <c r="S132" s="148"/>
      <c r="T132" s="150">
        <f>SUM(T133:T168)</f>
        <v>0</v>
      </c>
      <c r="AR132" s="143" t="s">
        <v>83</v>
      </c>
      <c r="AT132" s="151" t="s">
        <v>76</v>
      </c>
      <c r="AU132" s="151" t="s">
        <v>83</v>
      </c>
      <c r="AY132" s="143" t="s">
        <v>207</v>
      </c>
      <c r="BK132" s="152">
        <f>SUM(BK133:BK168)</f>
        <v>0</v>
      </c>
    </row>
    <row r="133" spans="2:65" s="1" customFormat="1" ht="16.5" customHeight="1">
      <c r="B133" s="155"/>
      <c r="C133" s="156" t="s">
        <v>83</v>
      </c>
      <c r="D133" s="156" t="s">
        <v>209</v>
      </c>
      <c r="E133" s="157" t="s">
        <v>3807</v>
      </c>
      <c r="F133" s="158" t="s">
        <v>3808</v>
      </c>
      <c r="G133" s="159" t="s">
        <v>212</v>
      </c>
      <c r="H133" s="160">
        <v>6.85</v>
      </c>
      <c r="I133" s="161"/>
      <c r="J133" s="162">
        <f>ROUND(I133*H133,2)</f>
        <v>0</v>
      </c>
      <c r="K133" s="158" t="s">
        <v>3809</v>
      </c>
      <c r="L133" s="32"/>
      <c r="M133" s="163" t="s">
        <v>1</v>
      </c>
      <c r="N133" s="164" t="s">
        <v>42</v>
      </c>
      <c r="O133" s="55"/>
      <c r="P133" s="165">
        <f>O133*H133</f>
        <v>0</v>
      </c>
      <c r="Q133" s="165">
        <v>0</v>
      </c>
      <c r="R133" s="165">
        <f>Q133*H133</f>
        <v>0</v>
      </c>
      <c r="S133" s="165">
        <v>0</v>
      </c>
      <c r="T133" s="166">
        <f>S133*H133</f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>IF(N133="základní",J133,0)</f>
        <v>0</v>
      </c>
      <c r="BF133" s="168">
        <f>IF(N133="snížená",J133,0)</f>
        <v>0</v>
      </c>
      <c r="BG133" s="168">
        <f>IF(N133="zákl. přenesená",J133,0)</f>
        <v>0</v>
      </c>
      <c r="BH133" s="168">
        <f>IF(N133="sníž. přenesená",J133,0)</f>
        <v>0</v>
      </c>
      <c r="BI133" s="168">
        <f>IF(N133="nulová",J133,0)</f>
        <v>0</v>
      </c>
      <c r="BJ133" s="17" t="s">
        <v>83</v>
      </c>
      <c r="BK133" s="168">
        <f>ROUND(I133*H133,2)</f>
        <v>0</v>
      </c>
      <c r="BL133" s="17" t="s">
        <v>133</v>
      </c>
      <c r="BM133" s="167" t="s">
        <v>4266</v>
      </c>
    </row>
    <row r="134" spans="2:65" s="12" customFormat="1">
      <c r="B134" s="169"/>
      <c r="D134" s="170" t="s">
        <v>215</v>
      </c>
      <c r="E134" s="171" t="s">
        <v>1</v>
      </c>
      <c r="F134" s="172" t="s">
        <v>3811</v>
      </c>
      <c r="H134" s="173">
        <v>2.25</v>
      </c>
      <c r="I134" s="174"/>
      <c r="L134" s="169"/>
      <c r="M134" s="175"/>
      <c r="N134" s="176"/>
      <c r="O134" s="176"/>
      <c r="P134" s="176"/>
      <c r="Q134" s="176"/>
      <c r="R134" s="176"/>
      <c r="S134" s="176"/>
      <c r="T134" s="177"/>
      <c r="AT134" s="171" t="s">
        <v>215</v>
      </c>
      <c r="AU134" s="171" t="s">
        <v>85</v>
      </c>
      <c r="AV134" s="12" t="s">
        <v>85</v>
      </c>
      <c r="AW134" s="12" t="s">
        <v>34</v>
      </c>
      <c r="AX134" s="12" t="s">
        <v>77</v>
      </c>
      <c r="AY134" s="171" t="s">
        <v>207</v>
      </c>
    </row>
    <row r="135" spans="2:65" s="12" customFormat="1">
      <c r="B135" s="169"/>
      <c r="D135" s="170" t="s">
        <v>215</v>
      </c>
      <c r="E135" s="171" t="s">
        <v>1</v>
      </c>
      <c r="F135" s="172" t="s">
        <v>4267</v>
      </c>
      <c r="H135" s="173">
        <v>4.5999999999999996</v>
      </c>
      <c r="I135" s="174"/>
      <c r="L135" s="169"/>
      <c r="M135" s="175"/>
      <c r="N135" s="176"/>
      <c r="O135" s="176"/>
      <c r="P135" s="176"/>
      <c r="Q135" s="176"/>
      <c r="R135" s="176"/>
      <c r="S135" s="176"/>
      <c r="T135" s="177"/>
      <c r="AT135" s="171" t="s">
        <v>215</v>
      </c>
      <c r="AU135" s="171" t="s">
        <v>85</v>
      </c>
      <c r="AV135" s="12" t="s">
        <v>85</v>
      </c>
      <c r="AW135" s="12" t="s">
        <v>34</v>
      </c>
      <c r="AX135" s="12" t="s">
        <v>77</v>
      </c>
      <c r="AY135" s="171" t="s">
        <v>207</v>
      </c>
    </row>
    <row r="136" spans="2:65" s="15" customFormat="1">
      <c r="B136" s="200"/>
      <c r="D136" s="170" t="s">
        <v>215</v>
      </c>
      <c r="E136" s="201" t="s">
        <v>1</v>
      </c>
      <c r="F136" s="202" t="s">
        <v>372</v>
      </c>
      <c r="H136" s="203">
        <v>6.85</v>
      </c>
      <c r="I136" s="204"/>
      <c r="L136" s="200"/>
      <c r="M136" s="205"/>
      <c r="N136" s="206"/>
      <c r="O136" s="206"/>
      <c r="P136" s="206"/>
      <c r="Q136" s="206"/>
      <c r="R136" s="206"/>
      <c r="S136" s="206"/>
      <c r="T136" s="207"/>
      <c r="AT136" s="201" t="s">
        <v>215</v>
      </c>
      <c r="AU136" s="201" t="s">
        <v>85</v>
      </c>
      <c r="AV136" s="15" t="s">
        <v>133</v>
      </c>
      <c r="AW136" s="15" t="s">
        <v>34</v>
      </c>
      <c r="AX136" s="15" t="s">
        <v>83</v>
      </c>
      <c r="AY136" s="201" t="s">
        <v>207</v>
      </c>
    </row>
    <row r="137" spans="2:65" s="1" customFormat="1" ht="16.5" customHeight="1">
      <c r="B137" s="155"/>
      <c r="C137" s="156" t="s">
        <v>85</v>
      </c>
      <c r="D137" s="156" t="s">
        <v>209</v>
      </c>
      <c r="E137" s="157" t="s">
        <v>3813</v>
      </c>
      <c r="F137" s="158" t="s">
        <v>3814</v>
      </c>
      <c r="G137" s="159" t="s">
        <v>212</v>
      </c>
      <c r="H137" s="160">
        <v>6.85</v>
      </c>
      <c r="I137" s="161"/>
      <c r="J137" s="162">
        <f>ROUND(I137*H137,2)</f>
        <v>0</v>
      </c>
      <c r="K137" s="158" t="s">
        <v>3809</v>
      </c>
      <c r="L137" s="32"/>
      <c r="M137" s="163" t="s">
        <v>1</v>
      </c>
      <c r="N137" s="164" t="s">
        <v>42</v>
      </c>
      <c r="O137" s="55"/>
      <c r="P137" s="165">
        <f>O137*H137</f>
        <v>0</v>
      </c>
      <c r="Q137" s="165">
        <v>0</v>
      </c>
      <c r="R137" s="165">
        <f>Q137*H137</f>
        <v>0</v>
      </c>
      <c r="S137" s="165">
        <v>0</v>
      </c>
      <c r="T137" s="166">
        <f>S137*H137</f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>IF(N137="základní",J137,0)</f>
        <v>0</v>
      </c>
      <c r="BF137" s="168">
        <f>IF(N137="snížená",J137,0)</f>
        <v>0</v>
      </c>
      <c r="BG137" s="168">
        <f>IF(N137="zákl. přenesená",J137,0)</f>
        <v>0</v>
      </c>
      <c r="BH137" s="168">
        <f>IF(N137="sníž. přenesená",J137,0)</f>
        <v>0</v>
      </c>
      <c r="BI137" s="168">
        <f>IF(N137="nulová",J137,0)</f>
        <v>0</v>
      </c>
      <c r="BJ137" s="17" t="s">
        <v>83</v>
      </c>
      <c r="BK137" s="168">
        <f>ROUND(I137*H137,2)</f>
        <v>0</v>
      </c>
      <c r="BL137" s="17" t="s">
        <v>133</v>
      </c>
      <c r="BM137" s="167" t="s">
        <v>4268</v>
      </c>
    </row>
    <row r="138" spans="2:65" s="1" customFormat="1" ht="16.5" customHeight="1">
      <c r="B138" s="155"/>
      <c r="C138" s="156" t="s">
        <v>108</v>
      </c>
      <c r="D138" s="156" t="s">
        <v>209</v>
      </c>
      <c r="E138" s="157" t="s">
        <v>3816</v>
      </c>
      <c r="F138" s="158" t="s">
        <v>3817</v>
      </c>
      <c r="G138" s="159" t="s">
        <v>352</v>
      </c>
      <c r="H138" s="160">
        <v>3.375</v>
      </c>
      <c r="I138" s="161"/>
      <c r="J138" s="162">
        <f>ROUND(I138*H138,2)</f>
        <v>0</v>
      </c>
      <c r="K138" s="158" t="s">
        <v>3809</v>
      </c>
      <c r="L138" s="32"/>
      <c r="M138" s="163" t="s">
        <v>1</v>
      </c>
      <c r="N138" s="164" t="s">
        <v>42</v>
      </c>
      <c r="O138" s="55"/>
      <c r="P138" s="165">
        <f>O138*H138</f>
        <v>0</v>
      </c>
      <c r="Q138" s="165">
        <v>0</v>
      </c>
      <c r="R138" s="165">
        <f>Q138*H138</f>
        <v>0</v>
      </c>
      <c r="S138" s="165">
        <v>0</v>
      </c>
      <c r="T138" s="166">
        <f>S138*H138</f>
        <v>0</v>
      </c>
      <c r="AR138" s="167" t="s">
        <v>133</v>
      </c>
      <c r="AT138" s="167" t="s">
        <v>209</v>
      </c>
      <c r="AU138" s="167" t="s">
        <v>85</v>
      </c>
      <c r="AY138" s="17" t="s">
        <v>207</v>
      </c>
      <c r="BE138" s="168">
        <f>IF(N138="základní",J138,0)</f>
        <v>0</v>
      </c>
      <c r="BF138" s="168">
        <f>IF(N138="snížená",J138,0)</f>
        <v>0</v>
      </c>
      <c r="BG138" s="168">
        <f>IF(N138="zákl. přenesená",J138,0)</f>
        <v>0</v>
      </c>
      <c r="BH138" s="168">
        <f>IF(N138="sníž. přenesená",J138,0)</f>
        <v>0</v>
      </c>
      <c r="BI138" s="168">
        <f>IF(N138="nulová",J138,0)</f>
        <v>0</v>
      </c>
      <c r="BJ138" s="17" t="s">
        <v>83</v>
      </c>
      <c r="BK138" s="168">
        <f>ROUND(I138*H138,2)</f>
        <v>0</v>
      </c>
      <c r="BL138" s="17" t="s">
        <v>133</v>
      </c>
      <c r="BM138" s="167" t="s">
        <v>4269</v>
      </c>
    </row>
    <row r="139" spans="2:65" s="12" customFormat="1">
      <c r="B139" s="169"/>
      <c r="D139" s="170" t="s">
        <v>215</v>
      </c>
      <c r="E139" s="171" t="s">
        <v>1</v>
      </c>
      <c r="F139" s="172" t="s">
        <v>3819</v>
      </c>
      <c r="H139" s="173">
        <v>3.375</v>
      </c>
      <c r="I139" s="174"/>
      <c r="L139" s="169"/>
      <c r="M139" s="175"/>
      <c r="N139" s="176"/>
      <c r="O139" s="176"/>
      <c r="P139" s="176"/>
      <c r="Q139" s="176"/>
      <c r="R139" s="176"/>
      <c r="S139" s="176"/>
      <c r="T139" s="177"/>
      <c r="AT139" s="171" t="s">
        <v>215</v>
      </c>
      <c r="AU139" s="171" t="s">
        <v>85</v>
      </c>
      <c r="AV139" s="12" t="s">
        <v>85</v>
      </c>
      <c r="AW139" s="12" t="s">
        <v>34</v>
      </c>
      <c r="AX139" s="12" t="s">
        <v>77</v>
      </c>
      <c r="AY139" s="171" t="s">
        <v>207</v>
      </c>
    </row>
    <row r="140" spans="2:65" s="15" customFormat="1">
      <c r="B140" s="200"/>
      <c r="D140" s="170" t="s">
        <v>215</v>
      </c>
      <c r="E140" s="201" t="s">
        <v>1</v>
      </c>
      <c r="F140" s="202" t="s">
        <v>372</v>
      </c>
      <c r="H140" s="203">
        <v>3.375</v>
      </c>
      <c r="I140" s="204"/>
      <c r="L140" s="200"/>
      <c r="M140" s="205"/>
      <c r="N140" s="206"/>
      <c r="O140" s="206"/>
      <c r="P140" s="206"/>
      <c r="Q140" s="206"/>
      <c r="R140" s="206"/>
      <c r="S140" s="206"/>
      <c r="T140" s="207"/>
      <c r="AT140" s="201" t="s">
        <v>215</v>
      </c>
      <c r="AU140" s="201" t="s">
        <v>85</v>
      </c>
      <c r="AV140" s="15" t="s">
        <v>133</v>
      </c>
      <c r="AW140" s="15" t="s">
        <v>34</v>
      </c>
      <c r="AX140" s="15" t="s">
        <v>83</v>
      </c>
      <c r="AY140" s="201" t="s">
        <v>207</v>
      </c>
    </row>
    <row r="141" spans="2:65" s="1" customFormat="1" ht="16.5" customHeight="1">
      <c r="B141" s="155"/>
      <c r="C141" s="156" t="s">
        <v>133</v>
      </c>
      <c r="D141" s="156" t="s">
        <v>209</v>
      </c>
      <c r="E141" s="157" t="s">
        <v>3827</v>
      </c>
      <c r="F141" s="158" t="s">
        <v>3828</v>
      </c>
      <c r="G141" s="159" t="s">
        <v>352</v>
      </c>
      <c r="H141" s="160">
        <v>118.8</v>
      </c>
      <c r="I141" s="161"/>
      <c r="J141" s="162">
        <f>ROUND(I141*H141,2)</f>
        <v>0</v>
      </c>
      <c r="K141" s="158" t="s">
        <v>3809</v>
      </c>
      <c r="L141" s="32"/>
      <c r="M141" s="163" t="s">
        <v>1</v>
      </c>
      <c r="N141" s="164" t="s">
        <v>42</v>
      </c>
      <c r="O141" s="55"/>
      <c r="P141" s="165">
        <f>O141*H141</f>
        <v>0</v>
      </c>
      <c r="Q141" s="165">
        <v>0</v>
      </c>
      <c r="R141" s="165">
        <f>Q141*H141</f>
        <v>0</v>
      </c>
      <c r="S141" s="165">
        <v>0</v>
      </c>
      <c r="T141" s="166">
        <f>S141*H141</f>
        <v>0</v>
      </c>
      <c r="AR141" s="167" t="s">
        <v>133</v>
      </c>
      <c r="AT141" s="167" t="s">
        <v>209</v>
      </c>
      <c r="AU141" s="167" t="s">
        <v>85</v>
      </c>
      <c r="AY141" s="17" t="s">
        <v>207</v>
      </c>
      <c r="BE141" s="168">
        <f>IF(N141="základní",J141,0)</f>
        <v>0</v>
      </c>
      <c r="BF141" s="168">
        <f>IF(N141="snížená",J141,0)</f>
        <v>0</v>
      </c>
      <c r="BG141" s="168">
        <f>IF(N141="zákl. přenesená",J141,0)</f>
        <v>0</v>
      </c>
      <c r="BH141" s="168">
        <f>IF(N141="sníž. přenesená",J141,0)</f>
        <v>0</v>
      </c>
      <c r="BI141" s="168">
        <f>IF(N141="nulová",J141,0)</f>
        <v>0</v>
      </c>
      <c r="BJ141" s="17" t="s">
        <v>83</v>
      </c>
      <c r="BK141" s="168">
        <f>ROUND(I141*H141,2)</f>
        <v>0</v>
      </c>
      <c r="BL141" s="17" t="s">
        <v>133</v>
      </c>
      <c r="BM141" s="167" t="s">
        <v>4270</v>
      </c>
    </row>
    <row r="142" spans="2:65" s="13" customFormat="1">
      <c r="B142" s="185"/>
      <c r="D142" s="170" t="s">
        <v>215</v>
      </c>
      <c r="E142" s="186" t="s">
        <v>1</v>
      </c>
      <c r="F142" s="187" t="s">
        <v>3832</v>
      </c>
      <c r="H142" s="186" t="s">
        <v>1</v>
      </c>
      <c r="I142" s="188"/>
      <c r="L142" s="185"/>
      <c r="M142" s="189"/>
      <c r="N142" s="190"/>
      <c r="O142" s="190"/>
      <c r="P142" s="190"/>
      <c r="Q142" s="190"/>
      <c r="R142" s="190"/>
      <c r="S142" s="190"/>
      <c r="T142" s="191"/>
      <c r="AT142" s="186" t="s">
        <v>215</v>
      </c>
      <c r="AU142" s="186" t="s">
        <v>85</v>
      </c>
      <c r="AV142" s="13" t="s">
        <v>83</v>
      </c>
      <c r="AW142" s="13" t="s">
        <v>34</v>
      </c>
      <c r="AX142" s="13" t="s">
        <v>77</v>
      </c>
      <c r="AY142" s="186" t="s">
        <v>207</v>
      </c>
    </row>
    <row r="143" spans="2:65" s="12" customFormat="1">
      <c r="B143" s="169"/>
      <c r="D143" s="170" t="s">
        <v>215</v>
      </c>
      <c r="E143" s="171" t="s">
        <v>1</v>
      </c>
      <c r="F143" s="172" t="s">
        <v>4271</v>
      </c>
      <c r="H143" s="173">
        <v>118.8</v>
      </c>
      <c r="I143" s="174"/>
      <c r="L143" s="169"/>
      <c r="M143" s="175"/>
      <c r="N143" s="176"/>
      <c r="O143" s="176"/>
      <c r="P143" s="176"/>
      <c r="Q143" s="176"/>
      <c r="R143" s="176"/>
      <c r="S143" s="176"/>
      <c r="T143" s="177"/>
      <c r="AT143" s="171" t="s">
        <v>215</v>
      </c>
      <c r="AU143" s="171" t="s">
        <v>85</v>
      </c>
      <c r="AV143" s="12" t="s">
        <v>85</v>
      </c>
      <c r="AW143" s="12" t="s">
        <v>34</v>
      </c>
      <c r="AX143" s="12" t="s">
        <v>77</v>
      </c>
      <c r="AY143" s="171" t="s">
        <v>207</v>
      </c>
    </row>
    <row r="144" spans="2:65" s="15" customFormat="1">
      <c r="B144" s="200"/>
      <c r="D144" s="170" t="s">
        <v>215</v>
      </c>
      <c r="E144" s="201" t="s">
        <v>1</v>
      </c>
      <c r="F144" s="202" t="s">
        <v>372</v>
      </c>
      <c r="H144" s="203">
        <v>118.8</v>
      </c>
      <c r="I144" s="204"/>
      <c r="L144" s="200"/>
      <c r="M144" s="205"/>
      <c r="N144" s="206"/>
      <c r="O144" s="206"/>
      <c r="P144" s="206"/>
      <c r="Q144" s="206"/>
      <c r="R144" s="206"/>
      <c r="S144" s="206"/>
      <c r="T144" s="207"/>
      <c r="AT144" s="201" t="s">
        <v>215</v>
      </c>
      <c r="AU144" s="201" t="s">
        <v>85</v>
      </c>
      <c r="AV144" s="15" t="s">
        <v>133</v>
      </c>
      <c r="AW144" s="15" t="s">
        <v>34</v>
      </c>
      <c r="AX144" s="15" t="s">
        <v>83</v>
      </c>
      <c r="AY144" s="201" t="s">
        <v>207</v>
      </c>
    </row>
    <row r="145" spans="2:65" s="1" customFormat="1" ht="16.5" customHeight="1">
      <c r="B145" s="155"/>
      <c r="C145" s="156" t="s">
        <v>140</v>
      </c>
      <c r="D145" s="156" t="s">
        <v>209</v>
      </c>
      <c r="E145" s="157" t="s">
        <v>3834</v>
      </c>
      <c r="F145" s="158" t="s">
        <v>3835</v>
      </c>
      <c r="G145" s="159" t="s">
        <v>352</v>
      </c>
      <c r="H145" s="160">
        <v>118.8</v>
      </c>
      <c r="I145" s="161"/>
      <c r="J145" s="162">
        <f>ROUND(I145*H145,2)</f>
        <v>0</v>
      </c>
      <c r="K145" s="158" t="s">
        <v>3809</v>
      </c>
      <c r="L145" s="32"/>
      <c r="M145" s="163" t="s">
        <v>1</v>
      </c>
      <c r="N145" s="164" t="s">
        <v>42</v>
      </c>
      <c r="O145" s="55"/>
      <c r="P145" s="165">
        <f>O145*H145</f>
        <v>0</v>
      </c>
      <c r="Q145" s="165">
        <v>0</v>
      </c>
      <c r="R145" s="165">
        <f>Q145*H145</f>
        <v>0</v>
      </c>
      <c r="S145" s="165">
        <v>0</v>
      </c>
      <c r="T145" s="166">
        <f>S145*H145</f>
        <v>0</v>
      </c>
      <c r="AR145" s="167" t="s">
        <v>133</v>
      </c>
      <c r="AT145" s="167" t="s">
        <v>209</v>
      </c>
      <c r="AU145" s="167" t="s">
        <v>85</v>
      </c>
      <c r="AY145" s="17" t="s">
        <v>207</v>
      </c>
      <c r="BE145" s="168">
        <f>IF(N145="základní",J145,0)</f>
        <v>0</v>
      </c>
      <c r="BF145" s="168">
        <f>IF(N145="snížená",J145,0)</f>
        <v>0</v>
      </c>
      <c r="BG145" s="168">
        <f>IF(N145="zákl. přenesená",J145,0)</f>
        <v>0</v>
      </c>
      <c r="BH145" s="168">
        <f>IF(N145="sníž. přenesená",J145,0)</f>
        <v>0</v>
      </c>
      <c r="BI145" s="168">
        <f>IF(N145="nulová",J145,0)</f>
        <v>0</v>
      </c>
      <c r="BJ145" s="17" t="s">
        <v>83</v>
      </c>
      <c r="BK145" s="168">
        <f>ROUND(I145*H145,2)</f>
        <v>0</v>
      </c>
      <c r="BL145" s="17" t="s">
        <v>133</v>
      </c>
      <c r="BM145" s="167" t="s">
        <v>4272</v>
      </c>
    </row>
    <row r="146" spans="2:65" s="1" customFormat="1" ht="60" customHeight="1">
      <c r="B146" s="155"/>
      <c r="C146" s="156" t="s">
        <v>145</v>
      </c>
      <c r="D146" s="156" t="s">
        <v>209</v>
      </c>
      <c r="E146" s="157" t="s">
        <v>4273</v>
      </c>
      <c r="F146" s="158" t="s">
        <v>4274</v>
      </c>
      <c r="G146" s="159" t="s">
        <v>352</v>
      </c>
      <c r="H146" s="160">
        <v>8.343</v>
      </c>
      <c r="I146" s="161"/>
      <c r="J146" s="162">
        <f>ROUND(I146*H146,2)</f>
        <v>0</v>
      </c>
      <c r="K146" s="158" t="s">
        <v>3809</v>
      </c>
      <c r="L146" s="32"/>
      <c r="M146" s="163" t="s">
        <v>1</v>
      </c>
      <c r="N146" s="164" t="s">
        <v>42</v>
      </c>
      <c r="O146" s="55"/>
      <c r="P146" s="165">
        <f>O146*H146</f>
        <v>0</v>
      </c>
      <c r="Q146" s="165">
        <v>0</v>
      </c>
      <c r="R146" s="165">
        <f>Q146*H146</f>
        <v>0</v>
      </c>
      <c r="S146" s="165">
        <v>0</v>
      </c>
      <c r="T146" s="166">
        <f>S146*H146</f>
        <v>0</v>
      </c>
      <c r="AR146" s="167" t="s">
        <v>133</v>
      </c>
      <c r="AT146" s="167" t="s">
        <v>209</v>
      </c>
      <c r="AU146" s="167" t="s">
        <v>85</v>
      </c>
      <c r="AY146" s="17" t="s">
        <v>207</v>
      </c>
      <c r="BE146" s="168">
        <f>IF(N146="základní",J146,0)</f>
        <v>0</v>
      </c>
      <c r="BF146" s="168">
        <f>IF(N146="snížená",J146,0)</f>
        <v>0</v>
      </c>
      <c r="BG146" s="168">
        <f>IF(N146="zákl. přenesená",J146,0)</f>
        <v>0</v>
      </c>
      <c r="BH146" s="168">
        <f>IF(N146="sníž. přenesená",J146,0)</f>
        <v>0</v>
      </c>
      <c r="BI146" s="168">
        <f>IF(N146="nulová",J146,0)</f>
        <v>0</v>
      </c>
      <c r="BJ146" s="17" t="s">
        <v>83</v>
      </c>
      <c r="BK146" s="168">
        <f>ROUND(I146*H146,2)</f>
        <v>0</v>
      </c>
      <c r="BL146" s="17" t="s">
        <v>133</v>
      </c>
      <c r="BM146" s="167" t="s">
        <v>4275</v>
      </c>
    </row>
    <row r="147" spans="2:65" s="12" customFormat="1">
      <c r="B147" s="169"/>
      <c r="D147" s="170" t="s">
        <v>215</v>
      </c>
      <c r="E147" s="171" t="s">
        <v>1</v>
      </c>
      <c r="F147" s="172" t="s">
        <v>3819</v>
      </c>
      <c r="H147" s="173">
        <v>3.375</v>
      </c>
      <c r="I147" s="174"/>
      <c r="L147" s="169"/>
      <c r="M147" s="175"/>
      <c r="N147" s="176"/>
      <c r="O147" s="176"/>
      <c r="P147" s="176"/>
      <c r="Q147" s="176"/>
      <c r="R147" s="176"/>
      <c r="S147" s="176"/>
      <c r="T147" s="177"/>
      <c r="AT147" s="171" t="s">
        <v>215</v>
      </c>
      <c r="AU147" s="171" t="s">
        <v>85</v>
      </c>
      <c r="AV147" s="12" t="s">
        <v>85</v>
      </c>
      <c r="AW147" s="12" t="s">
        <v>34</v>
      </c>
      <c r="AX147" s="12" t="s">
        <v>77</v>
      </c>
      <c r="AY147" s="171" t="s">
        <v>207</v>
      </c>
    </row>
    <row r="148" spans="2:65" s="12" customFormat="1">
      <c r="B148" s="169"/>
      <c r="D148" s="170" t="s">
        <v>215</v>
      </c>
      <c r="E148" s="171" t="s">
        <v>1</v>
      </c>
      <c r="F148" s="172" t="s">
        <v>4276</v>
      </c>
      <c r="H148" s="173">
        <v>4.968</v>
      </c>
      <c r="I148" s="174"/>
      <c r="L148" s="169"/>
      <c r="M148" s="175"/>
      <c r="N148" s="176"/>
      <c r="O148" s="176"/>
      <c r="P148" s="176"/>
      <c r="Q148" s="176"/>
      <c r="R148" s="176"/>
      <c r="S148" s="176"/>
      <c r="T148" s="177"/>
      <c r="AT148" s="171" t="s">
        <v>215</v>
      </c>
      <c r="AU148" s="171" t="s">
        <v>85</v>
      </c>
      <c r="AV148" s="12" t="s">
        <v>85</v>
      </c>
      <c r="AW148" s="12" t="s">
        <v>34</v>
      </c>
      <c r="AX148" s="12" t="s">
        <v>77</v>
      </c>
      <c r="AY148" s="171" t="s">
        <v>207</v>
      </c>
    </row>
    <row r="149" spans="2:65" s="15" customFormat="1">
      <c r="B149" s="200"/>
      <c r="D149" s="170" t="s">
        <v>215</v>
      </c>
      <c r="E149" s="201" t="s">
        <v>1</v>
      </c>
      <c r="F149" s="202" t="s">
        <v>372</v>
      </c>
      <c r="H149" s="203">
        <v>8.343</v>
      </c>
      <c r="I149" s="204"/>
      <c r="L149" s="200"/>
      <c r="M149" s="205"/>
      <c r="N149" s="206"/>
      <c r="O149" s="206"/>
      <c r="P149" s="206"/>
      <c r="Q149" s="206"/>
      <c r="R149" s="206"/>
      <c r="S149" s="206"/>
      <c r="T149" s="207"/>
      <c r="AT149" s="201" t="s">
        <v>215</v>
      </c>
      <c r="AU149" s="201" t="s">
        <v>85</v>
      </c>
      <c r="AV149" s="15" t="s">
        <v>133</v>
      </c>
      <c r="AW149" s="15" t="s">
        <v>34</v>
      </c>
      <c r="AX149" s="15" t="s">
        <v>83</v>
      </c>
      <c r="AY149" s="201" t="s">
        <v>207</v>
      </c>
    </row>
    <row r="150" spans="2:65" s="1" customFormat="1" ht="60" customHeight="1">
      <c r="B150" s="155"/>
      <c r="C150" s="156" t="s">
        <v>150</v>
      </c>
      <c r="D150" s="156" t="s">
        <v>209</v>
      </c>
      <c r="E150" s="157" t="s">
        <v>4277</v>
      </c>
      <c r="F150" s="158" t="s">
        <v>4278</v>
      </c>
      <c r="G150" s="159" t="s">
        <v>352</v>
      </c>
      <c r="H150" s="160">
        <v>8.343</v>
      </c>
      <c r="I150" s="161"/>
      <c r="J150" s="162">
        <f>ROUND(I150*H150,2)</f>
        <v>0</v>
      </c>
      <c r="K150" s="158" t="s">
        <v>3809</v>
      </c>
      <c r="L150" s="32"/>
      <c r="M150" s="163" t="s">
        <v>1</v>
      </c>
      <c r="N150" s="164" t="s">
        <v>42</v>
      </c>
      <c r="O150" s="55"/>
      <c r="P150" s="165">
        <f>O150*H150</f>
        <v>0</v>
      </c>
      <c r="Q150" s="165">
        <v>0</v>
      </c>
      <c r="R150" s="165">
        <f>Q150*H150</f>
        <v>0</v>
      </c>
      <c r="S150" s="165">
        <v>0</v>
      </c>
      <c r="T150" s="166">
        <f>S150*H150</f>
        <v>0</v>
      </c>
      <c r="AR150" s="167" t="s">
        <v>133</v>
      </c>
      <c r="AT150" s="167" t="s">
        <v>209</v>
      </c>
      <c r="AU150" s="167" t="s">
        <v>85</v>
      </c>
      <c r="AY150" s="17" t="s">
        <v>207</v>
      </c>
      <c r="BE150" s="168">
        <f>IF(N150="základní",J150,0)</f>
        <v>0</v>
      </c>
      <c r="BF150" s="168">
        <f>IF(N150="snížená",J150,0)</f>
        <v>0</v>
      </c>
      <c r="BG150" s="168">
        <f>IF(N150="zákl. přenesená",J150,0)</f>
        <v>0</v>
      </c>
      <c r="BH150" s="168">
        <f>IF(N150="sníž. přenesená",J150,0)</f>
        <v>0</v>
      </c>
      <c r="BI150" s="168">
        <f>IF(N150="nulová",J150,0)</f>
        <v>0</v>
      </c>
      <c r="BJ150" s="17" t="s">
        <v>83</v>
      </c>
      <c r="BK150" s="168">
        <f>ROUND(I150*H150,2)</f>
        <v>0</v>
      </c>
      <c r="BL150" s="17" t="s">
        <v>133</v>
      </c>
      <c r="BM150" s="167" t="s">
        <v>4279</v>
      </c>
    </row>
    <row r="151" spans="2:65" s="1" customFormat="1" ht="48" customHeight="1">
      <c r="B151" s="155"/>
      <c r="C151" s="156" t="s">
        <v>155</v>
      </c>
      <c r="D151" s="156" t="s">
        <v>209</v>
      </c>
      <c r="E151" s="157" t="s">
        <v>377</v>
      </c>
      <c r="F151" s="158" t="s">
        <v>378</v>
      </c>
      <c r="G151" s="159" t="s">
        <v>352</v>
      </c>
      <c r="H151" s="160">
        <v>127.143</v>
      </c>
      <c r="I151" s="161"/>
      <c r="J151" s="162">
        <f>ROUND(I151*H151,2)</f>
        <v>0</v>
      </c>
      <c r="K151" s="158" t="s">
        <v>3809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0</v>
      </c>
      <c r="R151" s="165">
        <f>Q151*H151</f>
        <v>0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4280</v>
      </c>
    </row>
    <row r="152" spans="2:65" s="12" customFormat="1">
      <c r="B152" s="169"/>
      <c r="D152" s="170" t="s">
        <v>215</v>
      </c>
      <c r="E152" s="171" t="s">
        <v>1</v>
      </c>
      <c r="F152" s="172" t="s">
        <v>4281</v>
      </c>
      <c r="H152" s="173">
        <v>127.143</v>
      </c>
      <c r="I152" s="174"/>
      <c r="L152" s="169"/>
      <c r="M152" s="175"/>
      <c r="N152" s="176"/>
      <c r="O152" s="176"/>
      <c r="P152" s="176"/>
      <c r="Q152" s="176"/>
      <c r="R152" s="176"/>
      <c r="S152" s="176"/>
      <c r="T152" s="177"/>
      <c r="AT152" s="171" t="s">
        <v>215</v>
      </c>
      <c r="AU152" s="171" t="s">
        <v>85</v>
      </c>
      <c r="AV152" s="12" t="s">
        <v>85</v>
      </c>
      <c r="AW152" s="12" t="s">
        <v>34</v>
      </c>
      <c r="AX152" s="12" t="s">
        <v>77</v>
      </c>
      <c r="AY152" s="171" t="s">
        <v>207</v>
      </c>
    </row>
    <row r="153" spans="2:65" s="15" customFormat="1">
      <c r="B153" s="200"/>
      <c r="D153" s="170" t="s">
        <v>215</v>
      </c>
      <c r="E153" s="201" t="s">
        <v>1</v>
      </c>
      <c r="F153" s="202" t="s">
        <v>372</v>
      </c>
      <c r="H153" s="203">
        <v>127.143</v>
      </c>
      <c r="I153" s="204"/>
      <c r="L153" s="200"/>
      <c r="M153" s="205"/>
      <c r="N153" s="206"/>
      <c r="O153" s="206"/>
      <c r="P153" s="206"/>
      <c r="Q153" s="206"/>
      <c r="R153" s="206"/>
      <c r="S153" s="206"/>
      <c r="T153" s="207"/>
      <c r="AT153" s="201" t="s">
        <v>215</v>
      </c>
      <c r="AU153" s="201" t="s">
        <v>85</v>
      </c>
      <c r="AV153" s="15" t="s">
        <v>133</v>
      </c>
      <c r="AW153" s="15" t="s">
        <v>34</v>
      </c>
      <c r="AX153" s="15" t="s">
        <v>83</v>
      </c>
      <c r="AY153" s="201" t="s">
        <v>207</v>
      </c>
    </row>
    <row r="154" spans="2:65" s="1" customFormat="1" ht="16.5" customHeight="1">
      <c r="B154" s="155"/>
      <c r="C154" s="156" t="s">
        <v>162</v>
      </c>
      <c r="D154" s="156" t="s">
        <v>209</v>
      </c>
      <c r="E154" s="157" t="s">
        <v>3839</v>
      </c>
      <c r="F154" s="158" t="s">
        <v>3840</v>
      </c>
      <c r="G154" s="159" t="s">
        <v>352</v>
      </c>
      <c r="H154" s="160">
        <v>46.12</v>
      </c>
      <c r="I154" s="161"/>
      <c r="J154" s="162">
        <f>ROUND(I154*H154,2)</f>
        <v>0</v>
      </c>
      <c r="K154" s="158" t="s">
        <v>3809</v>
      </c>
      <c r="L154" s="32"/>
      <c r="M154" s="163" t="s">
        <v>1</v>
      </c>
      <c r="N154" s="164" t="s">
        <v>42</v>
      </c>
      <c r="O154" s="55"/>
      <c r="P154" s="165">
        <f>O154*H154</f>
        <v>0</v>
      </c>
      <c r="Q154" s="165">
        <v>0</v>
      </c>
      <c r="R154" s="165">
        <f>Q154*H154</f>
        <v>0</v>
      </c>
      <c r="S154" s="165">
        <v>0</v>
      </c>
      <c r="T154" s="166">
        <f>S154*H154</f>
        <v>0</v>
      </c>
      <c r="AR154" s="167" t="s">
        <v>133</v>
      </c>
      <c r="AT154" s="167" t="s">
        <v>209</v>
      </c>
      <c r="AU154" s="167" t="s">
        <v>85</v>
      </c>
      <c r="AY154" s="17" t="s">
        <v>207</v>
      </c>
      <c r="BE154" s="168">
        <f>IF(N154="základní",J154,0)</f>
        <v>0</v>
      </c>
      <c r="BF154" s="168">
        <f>IF(N154="snížená",J154,0)</f>
        <v>0</v>
      </c>
      <c r="BG154" s="168">
        <f>IF(N154="zákl. přenesená",J154,0)</f>
        <v>0</v>
      </c>
      <c r="BH154" s="168">
        <f>IF(N154="sníž. přenesená",J154,0)</f>
        <v>0</v>
      </c>
      <c r="BI154" s="168">
        <f>IF(N154="nulová",J154,0)</f>
        <v>0</v>
      </c>
      <c r="BJ154" s="17" t="s">
        <v>83</v>
      </c>
      <c r="BK154" s="168">
        <f>ROUND(I154*H154,2)</f>
        <v>0</v>
      </c>
      <c r="BL154" s="17" t="s">
        <v>133</v>
      </c>
      <c r="BM154" s="167" t="s">
        <v>4282</v>
      </c>
    </row>
    <row r="155" spans="2:65" s="12" customFormat="1">
      <c r="B155" s="169"/>
      <c r="D155" s="170" t="s">
        <v>215</v>
      </c>
      <c r="E155" s="171" t="s">
        <v>1</v>
      </c>
      <c r="F155" s="172" t="s">
        <v>4283</v>
      </c>
      <c r="H155" s="173">
        <v>2.12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77</v>
      </c>
      <c r="AY155" s="171" t="s">
        <v>207</v>
      </c>
    </row>
    <row r="156" spans="2:65" s="12" customFormat="1">
      <c r="B156" s="169"/>
      <c r="D156" s="170" t="s">
        <v>215</v>
      </c>
      <c r="E156" s="171" t="s">
        <v>1</v>
      </c>
      <c r="F156" s="172" t="s">
        <v>4284</v>
      </c>
      <c r="H156" s="173">
        <v>44</v>
      </c>
      <c r="I156" s="174"/>
      <c r="L156" s="169"/>
      <c r="M156" s="175"/>
      <c r="N156" s="176"/>
      <c r="O156" s="176"/>
      <c r="P156" s="176"/>
      <c r="Q156" s="176"/>
      <c r="R156" s="176"/>
      <c r="S156" s="176"/>
      <c r="T156" s="177"/>
      <c r="AT156" s="171" t="s">
        <v>215</v>
      </c>
      <c r="AU156" s="171" t="s">
        <v>85</v>
      </c>
      <c r="AV156" s="12" t="s">
        <v>85</v>
      </c>
      <c r="AW156" s="12" t="s">
        <v>34</v>
      </c>
      <c r="AX156" s="12" t="s">
        <v>77</v>
      </c>
      <c r="AY156" s="171" t="s">
        <v>207</v>
      </c>
    </row>
    <row r="157" spans="2:65" s="15" customFormat="1">
      <c r="B157" s="200"/>
      <c r="D157" s="170" t="s">
        <v>215</v>
      </c>
      <c r="E157" s="201" t="s">
        <v>1</v>
      </c>
      <c r="F157" s="202" t="s">
        <v>372</v>
      </c>
      <c r="H157" s="203">
        <v>46.12</v>
      </c>
      <c r="I157" s="204"/>
      <c r="L157" s="200"/>
      <c r="M157" s="205"/>
      <c r="N157" s="206"/>
      <c r="O157" s="206"/>
      <c r="P157" s="206"/>
      <c r="Q157" s="206"/>
      <c r="R157" s="206"/>
      <c r="S157" s="206"/>
      <c r="T157" s="207"/>
      <c r="AT157" s="201" t="s">
        <v>215</v>
      </c>
      <c r="AU157" s="201" t="s">
        <v>85</v>
      </c>
      <c r="AV157" s="15" t="s">
        <v>133</v>
      </c>
      <c r="AW157" s="15" t="s">
        <v>34</v>
      </c>
      <c r="AX157" s="15" t="s">
        <v>83</v>
      </c>
      <c r="AY157" s="201" t="s">
        <v>207</v>
      </c>
    </row>
    <row r="158" spans="2:65" s="1" customFormat="1" ht="60" customHeight="1">
      <c r="B158" s="155"/>
      <c r="C158" s="156" t="s">
        <v>167</v>
      </c>
      <c r="D158" s="156" t="s">
        <v>209</v>
      </c>
      <c r="E158" s="157" t="s">
        <v>3633</v>
      </c>
      <c r="F158" s="158" t="s">
        <v>4285</v>
      </c>
      <c r="G158" s="159" t="s">
        <v>352</v>
      </c>
      <c r="H158" s="160">
        <v>46.12</v>
      </c>
      <c r="I158" s="161"/>
      <c r="J158" s="162">
        <f>ROUND(I158*H158,2)</f>
        <v>0</v>
      </c>
      <c r="K158" s="158" t="s">
        <v>3809</v>
      </c>
      <c r="L158" s="32"/>
      <c r="M158" s="163" t="s">
        <v>1</v>
      </c>
      <c r="N158" s="164" t="s">
        <v>42</v>
      </c>
      <c r="O158" s="55"/>
      <c r="P158" s="165">
        <f>O158*H158</f>
        <v>0</v>
      </c>
      <c r="Q158" s="165">
        <v>0</v>
      </c>
      <c r="R158" s="165">
        <f>Q158*H158</f>
        <v>0</v>
      </c>
      <c r="S158" s="165">
        <v>0</v>
      </c>
      <c r="T158" s="166">
        <f>S158*H158</f>
        <v>0</v>
      </c>
      <c r="AR158" s="167" t="s">
        <v>133</v>
      </c>
      <c r="AT158" s="167" t="s">
        <v>209</v>
      </c>
      <c r="AU158" s="167" t="s">
        <v>85</v>
      </c>
      <c r="AY158" s="17" t="s">
        <v>207</v>
      </c>
      <c r="BE158" s="168">
        <f>IF(N158="základní",J158,0)</f>
        <v>0</v>
      </c>
      <c r="BF158" s="168">
        <f>IF(N158="snížená",J158,0)</f>
        <v>0</v>
      </c>
      <c r="BG158" s="168">
        <f>IF(N158="zákl. přenesená",J158,0)</f>
        <v>0</v>
      </c>
      <c r="BH158" s="168">
        <f>IF(N158="sníž. přenesená",J158,0)</f>
        <v>0</v>
      </c>
      <c r="BI158" s="168">
        <f>IF(N158="nulová",J158,0)</f>
        <v>0</v>
      </c>
      <c r="BJ158" s="17" t="s">
        <v>83</v>
      </c>
      <c r="BK158" s="168">
        <f>ROUND(I158*H158,2)</f>
        <v>0</v>
      </c>
      <c r="BL158" s="17" t="s">
        <v>133</v>
      </c>
      <c r="BM158" s="167" t="s">
        <v>4286</v>
      </c>
    </row>
    <row r="159" spans="2:65" s="1" customFormat="1" ht="60" customHeight="1">
      <c r="B159" s="155"/>
      <c r="C159" s="156" t="s">
        <v>174</v>
      </c>
      <c r="D159" s="156" t="s">
        <v>209</v>
      </c>
      <c r="E159" s="157" t="s">
        <v>3847</v>
      </c>
      <c r="F159" s="158" t="s">
        <v>4287</v>
      </c>
      <c r="G159" s="159" t="s">
        <v>352</v>
      </c>
      <c r="H159" s="160">
        <v>461.2</v>
      </c>
      <c r="I159" s="161"/>
      <c r="J159" s="162">
        <f>ROUND(I159*H159,2)</f>
        <v>0</v>
      </c>
      <c r="K159" s="158" t="s">
        <v>3809</v>
      </c>
      <c r="L159" s="32"/>
      <c r="M159" s="163" t="s">
        <v>1</v>
      </c>
      <c r="N159" s="164" t="s">
        <v>42</v>
      </c>
      <c r="O159" s="55"/>
      <c r="P159" s="165">
        <f>O159*H159</f>
        <v>0</v>
      </c>
      <c r="Q159" s="165">
        <v>0</v>
      </c>
      <c r="R159" s="165">
        <f>Q159*H159</f>
        <v>0</v>
      </c>
      <c r="S159" s="165">
        <v>0</v>
      </c>
      <c r="T159" s="166">
        <f>S159*H159</f>
        <v>0</v>
      </c>
      <c r="AR159" s="167" t="s">
        <v>133</v>
      </c>
      <c r="AT159" s="167" t="s">
        <v>209</v>
      </c>
      <c r="AU159" s="167" t="s">
        <v>85</v>
      </c>
      <c r="AY159" s="17" t="s">
        <v>207</v>
      </c>
      <c r="BE159" s="168">
        <f>IF(N159="základní",J159,0)</f>
        <v>0</v>
      </c>
      <c r="BF159" s="168">
        <f>IF(N159="snížená",J159,0)</f>
        <v>0</v>
      </c>
      <c r="BG159" s="168">
        <f>IF(N159="zákl. přenesená",J159,0)</f>
        <v>0</v>
      </c>
      <c r="BH159" s="168">
        <f>IF(N159="sníž. přenesená",J159,0)</f>
        <v>0</v>
      </c>
      <c r="BI159" s="168">
        <f>IF(N159="nulová",J159,0)</f>
        <v>0</v>
      </c>
      <c r="BJ159" s="17" t="s">
        <v>83</v>
      </c>
      <c r="BK159" s="168">
        <f>ROUND(I159*H159,2)</f>
        <v>0</v>
      </c>
      <c r="BL159" s="17" t="s">
        <v>133</v>
      </c>
      <c r="BM159" s="167" t="s">
        <v>4288</v>
      </c>
    </row>
    <row r="160" spans="2:65" s="12" customFormat="1">
      <c r="B160" s="169"/>
      <c r="D160" s="170" t="s">
        <v>215</v>
      </c>
      <c r="E160" s="171" t="s">
        <v>1</v>
      </c>
      <c r="F160" s="172" t="s">
        <v>4289</v>
      </c>
      <c r="H160" s="173">
        <v>461.2</v>
      </c>
      <c r="I160" s="174"/>
      <c r="L160" s="169"/>
      <c r="M160" s="175"/>
      <c r="N160" s="176"/>
      <c r="O160" s="176"/>
      <c r="P160" s="176"/>
      <c r="Q160" s="176"/>
      <c r="R160" s="176"/>
      <c r="S160" s="176"/>
      <c r="T160" s="177"/>
      <c r="AT160" s="171" t="s">
        <v>215</v>
      </c>
      <c r="AU160" s="171" t="s">
        <v>85</v>
      </c>
      <c r="AV160" s="12" t="s">
        <v>85</v>
      </c>
      <c r="AW160" s="12" t="s">
        <v>34</v>
      </c>
      <c r="AX160" s="12" t="s">
        <v>77</v>
      </c>
      <c r="AY160" s="171" t="s">
        <v>207</v>
      </c>
    </row>
    <row r="161" spans="2:65" s="15" customFormat="1">
      <c r="B161" s="200"/>
      <c r="D161" s="170" t="s">
        <v>215</v>
      </c>
      <c r="E161" s="201" t="s">
        <v>1</v>
      </c>
      <c r="F161" s="202" t="s">
        <v>372</v>
      </c>
      <c r="H161" s="203">
        <v>461.2</v>
      </c>
      <c r="I161" s="204"/>
      <c r="L161" s="200"/>
      <c r="M161" s="205"/>
      <c r="N161" s="206"/>
      <c r="O161" s="206"/>
      <c r="P161" s="206"/>
      <c r="Q161" s="206"/>
      <c r="R161" s="206"/>
      <c r="S161" s="206"/>
      <c r="T161" s="207"/>
      <c r="AT161" s="201" t="s">
        <v>215</v>
      </c>
      <c r="AU161" s="201" t="s">
        <v>85</v>
      </c>
      <c r="AV161" s="15" t="s">
        <v>133</v>
      </c>
      <c r="AW161" s="15" t="s">
        <v>34</v>
      </c>
      <c r="AX161" s="15" t="s">
        <v>83</v>
      </c>
      <c r="AY161" s="201" t="s">
        <v>207</v>
      </c>
    </row>
    <row r="162" spans="2:65" s="1" customFormat="1" ht="16.5" customHeight="1">
      <c r="B162" s="155"/>
      <c r="C162" s="156" t="s">
        <v>425</v>
      </c>
      <c r="D162" s="156" t="s">
        <v>209</v>
      </c>
      <c r="E162" s="157" t="s">
        <v>386</v>
      </c>
      <c r="F162" s="158" t="s">
        <v>3851</v>
      </c>
      <c r="G162" s="159" t="s">
        <v>352</v>
      </c>
      <c r="H162" s="160">
        <v>46.12</v>
      </c>
      <c r="I162" s="161"/>
      <c r="J162" s="162">
        <f>ROUND(I162*H162,2)</f>
        <v>0</v>
      </c>
      <c r="K162" s="158" t="s">
        <v>3809</v>
      </c>
      <c r="L162" s="32"/>
      <c r="M162" s="163" t="s">
        <v>1</v>
      </c>
      <c r="N162" s="164" t="s">
        <v>42</v>
      </c>
      <c r="O162" s="55"/>
      <c r="P162" s="165">
        <f>O162*H162</f>
        <v>0</v>
      </c>
      <c r="Q162" s="165">
        <v>0</v>
      </c>
      <c r="R162" s="165">
        <f>Q162*H162</f>
        <v>0</v>
      </c>
      <c r="S162" s="165">
        <v>0</v>
      </c>
      <c r="T162" s="166">
        <f>S162*H162</f>
        <v>0</v>
      </c>
      <c r="AR162" s="167" t="s">
        <v>133</v>
      </c>
      <c r="AT162" s="167" t="s">
        <v>209</v>
      </c>
      <c r="AU162" s="167" t="s">
        <v>85</v>
      </c>
      <c r="AY162" s="17" t="s">
        <v>207</v>
      </c>
      <c r="BE162" s="168">
        <f>IF(N162="základní",J162,0)</f>
        <v>0</v>
      </c>
      <c r="BF162" s="168">
        <f>IF(N162="snížená",J162,0)</f>
        <v>0</v>
      </c>
      <c r="BG162" s="168">
        <f>IF(N162="zákl. přenesená",J162,0)</f>
        <v>0</v>
      </c>
      <c r="BH162" s="168">
        <f>IF(N162="sníž. přenesená",J162,0)</f>
        <v>0</v>
      </c>
      <c r="BI162" s="168">
        <f>IF(N162="nulová",J162,0)</f>
        <v>0</v>
      </c>
      <c r="BJ162" s="17" t="s">
        <v>83</v>
      </c>
      <c r="BK162" s="168">
        <f>ROUND(I162*H162,2)</f>
        <v>0</v>
      </c>
      <c r="BL162" s="17" t="s">
        <v>133</v>
      </c>
      <c r="BM162" s="167" t="s">
        <v>4290</v>
      </c>
    </row>
    <row r="163" spans="2:65" s="1" customFormat="1" ht="16.5" customHeight="1">
      <c r="B163" s="155"/>
      <c r="C163" s="156" t="s">
        <v>432</v>
      </c>
      <c r="D163" s="156" t="s">
        <v>209</v>
      </c>
      <c r="E163" s="157" t="s">
        <v>4291</v>
      </c>
      <c r="F163" s="158" t="s">
        <v>4292</v>
      </c>
      <c r="G163" s="159" t="s">
        <v>352</v>
      </c>
      <c r="H163" s="160">
        <v>46.12</v>
      </c>
      <c r="I163" s="161"/>
      <c r="J163" s="162">
        <f>ROUND(I163*H163,2)</f>
        <v>0</v>
      </c>
      <c r="K163" s="158" t="s">
        <v>3809</v>
      </c>
      <c r="L163" s="32"/>
      <c r="M163" s="163" t="s">
        <v>1</v>
      </c>
      <c r="N163" s="164" t="s">
        <v>42</v>
      </c>
      <c r="O163" s="55"/>
      <c r="P163" s="165">
        <f>O163*H163</f>
        <v>0</v>
      </c>
      <c r="Q163" s="165">
        <v>0</v>
      </c>
      <c r="R163" s="165">
        <f>Q163*H163</f>
        <v>0</v>
      </c>
      <c r="S163" s="165">
        <v>0</v>
      </c>
      <c r="T163" s="166">
        <f>S163*H163</f>
        <v>0</v>
      </c>
      <c r="AR163" s="167" t="s">
        <v>133</v>
      </c>
      <c r="AT163" s="167" t="s">
        <v>209</v>
      </c>
      <c r="AU163" s="167" t="s">
        <v>85</v>
      </c>
      <c r="AY163" s="17" t="s">
        <v>207</v>
      </c>
      <c r="BE163" s="168">
        <f>IF(N163="základní",J163,0)</f>
        <v>0</v>
      </c>
      <c r="BF163" s="168">
        <f>IF(N163="snížená",J163,0)</f>
        <v>0</v>
      </c>
      <c r="BG163" s="168">
        <f>IF(N163="zákl. přenesená",J163,0)</f>
        <v>0</v>
      </c>
      <c r="BH163" s="168">
        <f>IF(N163="sníž. přenesená",J163,0)</f>
        <v>0</v>
      </c>
      <c r="BI163" s="168">
        <f>IF(N163="nulová",J163,0)</f>
        <v>0</v>
      </c>
      <c r="BJ163" s="17" t="s">
        <v>83</v>
      </c>
      <c r="BK163" s="168">
        <f>ROUND(I163*H163,2)</f>
        <v>0</v>
      </c>
      <c r="BL163" s="17" t="s">
        <v>133</v>
      </c>
      <c r="BM163" s="167" t="s">
        <v>4293</v>
      </c>
    </row>
    <row r="164" spans="2:65" s="1" customFormat="1" ht="36" customHeight="1">
      <c r="B164" s="155"/>
      <c r="C164" s="156" t="s">
        <v>436</v>
      </c>
      <c r="D164" s="156" t="s">
        <v>209</v>
      </c>
      <c r="E164" s="157" t="s">
        <v>3636</v>
      </c>
      <c r="F164" s="158" t="s">
        <v>4294</v>
      </c>
      <c r="G164" s="159" t="s">
        <v>236</v>
      </c>
      <c r="H164" s="160">
        <v>78.403999999999996</v>
      </c>
      <c r="I164" s="161"/>
      <c r="J164" s="162">
        <f>ROUND(I164*H164,2)</f>
        <v>0</v>
      </c>
      <c r="K164" s="158" t="s">
        <v>3809</v>
      </c>
      <c r="L164" s="32"/>
      <c r="M164" s="163" t="s">
        <v>1</v>
      </c>
      <c r="N164" s="164" t="s">
        <v>42</v>
      </c>
      <c r="O164" s="55"/>
      <c r="P164" s="165">
        <f>O164*H164</f>
        <v>0</v>
      </c>
      <c r="Q164" s="165">
        <v>0</v>
      </c>
      <c r="R164" s="165">
        <f>Q164*H164</f>
        <v>0</v>
      </c>
      <c r="S164" s="165">
        <v>0</v>
      </c>
      <c r="T164" s="166">
        <f>S164*H164</f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>IF(N164="základní",J164,0)</f>
        <v>0</v>
      </c>
      <c r="BF164" s="168">
        <f>IF(N164="snížená",J164,0)</f>
        <v>0</v>
      </c>
      <c r="BG164" s="168">
        <f>IF(N164="zákl. přenesená",J164,0)</f>
        <v>0</v>
      </c>
      <c r="BH164" s="168">
        <f>IF(N164="sníž. přenesená",J164,0)</f>
        <v>0</v>
      </c>
      <c r="BI164" s="168">
        <f>IF(N164="nulová",J164,0)</f>
        <v>0</v>
      </c>
      <c r="BJ164" s="17" t="s">
        <v>83</v>
      </c>
      <c r="BK164" s="168">
        <f>ROUND(I164*H164,2)</f>
        <v>0</v>
      </c>
      <c r="BL164" s="17" t="s">
        <v>133</v>
      </c>
      <c r="BM164" s="167" t="s">
        <v>4295</v>
      </c>
    </row>
    <row r="165" spans="2:65" s="12" customFormat="1">
      <c r="B165" s="169"/>
      <c r="D165" s="170" t="s">
        <v>215</v>
      </c>
      <c r="E165" s="171" t="s">
        <v>1</v>
      </c>
      <c r="F165" s="172" t="s">
        <v>4296</v>
      </c>
      <c r="H165" s="173">
        <v>46.12</v>
      </c>
      <c r="I165" s="174"/>
      <c r="L165" s="169"/>
      <c r="M165" s="175"/>
      <c r="N165" s="176"/>
      <c r="O165" s="176"/>
      <c r="P165" s="176"/>
      <c r="Q165" s="176"/>
      <c r="R165" s="176"/>
      <c r="S165" s="176"/>
      <c r="T165" s="177"/>
      <c r="AT165" s="171" t="s">
        <v>215</v>
      </c>
      <c r="AU165" s="171" t="s">
        <v>85</v>
      </c>
      <c r="AV165" s="12" t="s">
        <v>85</v>
      </c>
      <c r="AW165" s="12" t="s">
        <v>34</v>
      </c>
      <c r="AX165" s="12" t="s">
        <v>77</v>
      </c>
      <c r="AY165" s="171" t="s">
        <v>207</v>
      </c>
    </row>
    <row r="166" spans="2:65" s="15" customFormat="1">
      <c r="B166" s="200"/>
      <c r="D166" s="170" t="s">
        <v>215</v>
      </c>
      <c r="E166" s="201" t="s">
        <v>1</v>
      </c>
      <c r="F166" s="202" t="s">
        <v>372</v>
      </c>
      <c r="H166" s="203">
        <v>46.12</v>
      </c>
      <c r="I166" s="204"/>
      <c r="L166" s="200"/>
      <c r="M166" s="205"/>
      <c r="N166" s="206"/>
      <c r="O166" s="206"/>
      <c r="P166" s="206"/>
      <c r="Q166" s="206"/>
      <c r="R166" s="206"/>
      <c r="S166" s="206"/>
      <c r="T166" s="207"/>
      <c r="AT166" s="201" t="s">
        <v>215</v>
      </c>
      <c r="AU166" s="201" t="s">
        <v>85</v>
      </c>
      <c r="AV166" s="15" t="s">
        <v>133</v>
      </c>
      <c r="AW166" s="15" t="s">
        <v>34</v>
      </c>
      <c r="AX166" s="15" t="s">
        <v>77</v>
      </c>
      <c r="AY166" s="201" t="s">
        <v>207</v>
      </c>
    </row>
    <row r="167" spans="2:65" s="12" customFormat="1">
      <c r="B167" s="169"/>
      <c r="D167" s="170" t="s">
        <v>215</v>
      </c>
      <c r="E167" s="171" t="s">
        <v>1</v>
      </c>
      <c r="F167" s="172" t="s">
        <v>4297</v>
      </c>
      <c r="H167" s="173">
        <v>78.403999999999996</v>
      </c>
      <c r="I167" s="174"/>
      <c r="L167" s="169"/>
      <c r="M167" s="175"/>
      <c r="N167" s="176"/>
      <c r="O167" s="176"/>
      <c r="P167" s="176"/>
      <c r="Q167" s="176"/>
      <c r="R167" s="176"/>
      <c r="S167" s="176"/>
      <c r="T167" s="177"/>
      <c r="AT167" s="171" t="s">
        <v>215</v>
      </c>
      <c r="AU167" s="171" t="s">
        <v>85</v>
      </c>
      <c r="AV167" s="12" t="s">
        <v>85</v>
      </c>
      <c r="AW167" s="12" t="s">
        <v>34</v>
      </c>
      <c r="AX167" s="12" t="s">
        <v>77</v>
      </c>
      <c r="AY167" s="171" t="s">
        <v>207</v>
      </c>
    </row>
    <row r="168" spans="2:65" s="15" customFormat="1">
      <c r="B168" s="200"/>
      <c r="D168" s="170" t="s">
        <v>215</v>
      </c>
      <c r="E168" s="201" t="s">
        <v>1</v>
      </c>
      <c r="F168" s="202" t="s">
        <v>372</v>
      </c>
      <c r="H168" s="203">
        <v>78.403999999999996</v>
      </c>
      <c r="I168" s="204"/>
      <c r="L168" s="200"/>
      <c r="M168" s="205"/>
      <c r="N168" s="206"/>
      <c r="O168" s="206"/>
      <c r="P168" s="206"/>
      <c r="Q168" s="206"/>
      <c r="R168" s="206"/>
      <c r="S168" s="206"/>
      <c r="T168" s="207"/>
      <c r="AT168" s="201" t="s">
        <v>215</v>
      </c>
      <c r="AU168" s="201" t="s">
        <v>85</v>
      </c>
      <c r="AV168" s="15" t="s">
        <v>133</v>
      </c>
      <c r="AW168" s="15" t="s">
        <v>34</v>
      </c>
      <c r="AX168" s="15" t="s">
        <v>83</v>
      </c>
      <c r="AY168" s="201" t="s">
        <v>207</v>
      </c>
    </row>
    <row r="169" spans="2:65" s="11" customFormat="1" ht="22.9" customHeight="1">
      <c r="B169" s="142"/>
      <c r="D169" s="143" t="s">
        <v>76</v>
      </c>
      <c r="E169" s="153" t="s">
        <v>133</v>
      </c>
      <c r="F169" s="153" t="s">
        <v>665</v>
      </c>
      <c r="I169" s="145"/>
      <c r="J169" s="154">
        <f>BK169</f>
        <v>0</v>
      </c>
      <c r="L169" s="142"/>
      <c r="M169" s="147"/>
      <c r="N169" s="148"/>
      <c r="O169" s="148"/>
      <c r="P169" s="149">
        <f>SUM(P170:P173)</f>
        <v>0</v>
      </c>
      <c r="Q169" s="148"/>
      <c r="R169" s="149">
        <f>SUM(R170:R173)</f>
        <v>0</v>
      </c>
      <c r="S169" s="148"/>
      <c r="T169" s="150">
        <f>SUM(T170:T173)</f>
        <v>0</v>
      </c>
      <c r="AR169" s="143" t="s">
        <v>83</v>
      </c>
      <c r="AT169" s="151" t="s">
        <v>76</v>
      </c>
      <c r="AU169" s="151" t="s">
        <v>83</v>
      </c>
      <c r="AY169" s="143" t="s">
        <v>207</v>
      </c>
      <c r="BK169" s="152">
        <f>SUM(BK170:BK173)</f>
        <v>0</v>
      </c>
    </row>
    <row r="170" spans="2:65" s="1" customFormat="1" ht="24" customHeight="1">
      <c r="B170" s="155"/>
      <c r="C170" s="156" t="s">
        <v>8</v>
      </c>
      <c r="D170" s="156" t="s">
        <v>209</v>
      </c>
      <c r="E170" s="157" t="s">
        <v>3879</v>
      </c>
      <c r="F170" s="158" t="s">
        <v>4298</v>
      </c>
      <c r="G170" s="159" t="s">
        <v>352</v>
      </c>
      <c r="H170" s="160">
        <v>13.836</v>
      </c>
      <c r="I170" s="161"/>
      <c r="J170" s="162">
        <f>ROUND(I170*H170,2)</f>
        <v>0</v>
      </c>
      <c r="K170" s="158" t="s">
        <v>3809</v>
      </c>
      <c r="L170" s="32"/>
      <c r="M170" s="163" t="s">
        <v>1</v>
      </c>
      <c r="N170" s="164" t="s">
        <v>42</v>
      </c>
      <c r="O170" s="55"/>
      <c r="P170" s="165">
        <f>O170*H170</f>
        <v>0</v>
      </c>
      <c r="Q170" s="165">
        <v>0</v>
      </c>
      <c r="R170" s="165">
        <f>Q170*H170</f>
        <v>0</v>
      </c>
      <c r="S170" s="165">
        <v>0</v>
      </c>
      <c r="T170" s="166">
        <f>S170*H170</f>
        <v>0</v>
      </c>
      <c r="AR170" s="167" t="s">
        <v>133</v>
      </c>
      <c r="AT170" s="167" t="s">
        <v>209</v>
      </c>
      <c r="AU170" s="167" t="s">
        <v>85</v>
      </c>
      <c r="AY170" s="17" t="s">
        <v>207</v>
      </c>
      <c r="BE170" s="168">
        <f>IF(N170="základní",J170,0)</f>
        <v>0</v>
      </c>
      <c r="BF170" s="168">
        <f>IF(N170="snížená",J170,0)</f>
        <v>0</v>
      </c>
      <c r="BG170" s="168">
        <f>IF(N170="zákl. přenesená",J170,0)</f>
        <v>0</v>
      </c>
      <c r="BH170" s="168">
        <f>IF(N170="sníž. přenesená",J170,0)</f>
        <v>0</v>
      </c>
      <c r="BI170" s="168">
        <f>IF(N170="nulová",J170,0)</f>
        <v>0</v>
      </c>
      <c r="BJ170" s="17" t="s">
        <v>83</v>
      </c>
      <c r="BK170" s="168">
        <f>ROUND(I170*H170,2)</f>
        <v>0</v>
      </c>
      <c r="BL170" s="17" t="s">
        <v>133</v>
      </c>
      <c r="BM170" s="167" t="s">
        <v>4299</v>
      </c>
    </row>
    <row r="171" spans="2:65" s="12" customFormat="1">
      <c r="B171" s="169"/>
      <c r="D171" s="170" t="s">
        <v>215</v>
      </c>
      <c r="E171" s="171" t="s">
        <v>1</v>
      </c>
      <c r="F171" s="172" t="s">
        <v>4300</v>
      </c>
      <c r="H171" s="173">
        <v>13.2</v>
      </c>
      <c r="I171" s="174"/>
      <c r="L171" s="169"/>
      <c r="M171" s="175"/>
      <c r="N171" s="176"/>
      <c r="O171" s="176"/>
      <c r="P171" s="176"/>
      <c r="Q171" s="176"/>
      <c r="R171" s="176"/>
      <c r="S171" s="176"/>
      <c r="T171" s="177"/>
      <c r="AT171" s="171" t="s">
        <v>215</v>
      </c>
      <c r="AU171" s="171" t="s">
        <v>85</v>
      </c>
      <c r="AV171" s="12" t="s">
        <v>85</v>
      </c>
      <c r="AW171" s="12" t="s">
        <v>34</v>
      </c>
      <c r="AX171" s="12" t="s">
        <v>77</v>
      </c>
      <c r="AY171" s="171" t="s">
        <v>207</v>
      </c>
    </row>
    <row r="172" spans="2:65" s="12" customFormat="1">
      <c r="B172" s="169"/>
      <c r="D172" s="170" t="s">
        <v>215</v>
      </c>
      <c r="E172" s="171" t="s">
        <v>1</v>
      </c>
      <c r="F172" s="172" t="s">
        <v>4301</v>
      </c>
      <c r="H172" s="173">
        <v>0.63600000000000001</v>
      </c>
      <c r="I172" s="174"/>
      <c r="L172" s="169"/>
      <c r="M172" s="175"/>
      <c r="N172" s="176"/>
      <c r="O172" s="176"/>
      <c r="P172" s="176"/>
      <c r="Q172" s="176"/>
      <c r="R172" s="176"/>
      <c r="S172" s="176"/>
      <c r="T172" s="177"/>
      <c r="AT172" s="171" t="s">
        <v>215</v>
      </c>
      <c r="AU172" s="171" t="s">
        <v>85</v>
      </c>
      <c r="AV172" s="12" t="s">
        <v>85</v>
      </c>
      <c r="AW172" s="12" t="s">
        <v>34</v>
      </c>
      <c r="AX172" s="12" t="s">
        <v>77</v>
      </c>
      <c r="AY172" s="171" t="s">
        <v>207</v>
      </c>
    </row>
    <row r="173" spans="2:65" s="15" customFormat="1">
      <c r="B173" s="200"/>
      <c r="D173" s="170" t="s">
        <v>215</v>
      </c>
      <c r="E173" s="201" t="s">
        <v>1</v>
      </c>
      <c r="F173" s="202" t="s">
        <v>372</v>
      </c>
      <c r="H173" s="203">
        <v>13.836</v>
      </c>
      <c r="I173" s="204"/>
      <c r="L173" s="200"/>
      <c r="M173" s="205"/>
      <c r="N173" s="206"/>
      <c r="O173" s="206"/>
      <c r="P173" s="206"/>
      <c r="Q173" s="206"/>
      <c r="R173" s="206"/>
      <c r="S173" s="206"/>
      <c r="T173" s="207"/>
      <c r="AT173" s="201" t="s">
        <v>215</v>
      </c>
      <c r="AU173" s="201" t="s">
        <v>85</v>
      </c>
      <c r="AV173" s="15" t="s">
        <v>133</v>
      </c>
      <c r="AW173" s="15" t="s">
        <v>34</v>
      </c>
      <c r="AX173" s="15" t="s">
        <v>83</v>
      </c>
      <c r="AY173" s="201" t="s">
        <v>207</v>
      </c>
    </row>
    <row r="174" spans="2:65" s="11" customFormat="1" ht="22.9" customHeight="1">
      <c r="B174" s="142"/>
      <c r="D174" s="143" t="s">
        <v>76</v>
      </c>
      <c r="E174" s="153" t="s">
        <v>140</v>
      </c>
      <c r="F174" s="153" t="s">
        <v>3892</v>
      </c>
      <c r="I174" s="145"/>
      <c r="J174" s="154">
        <f>BK174</f>
        <v>0</v>
      </c>
      <c r="L174" s="142"/>
      <c r="M174" s="147"/>
      <c r="N174" s="148"/>
      <c r="O174" s="148"/>
      <c r="P174" s="149">
        <f>SUM(P175:P185)</f>
        <v>0</v>
      </c>
      <c r="Q174" s="148"/>
      <c r="R174" s="149">
        <f>SUM(R175:R185)</f>
        <v>0</v>
      </c>
      <c r="S174" s="148"/>
      <c r="T174" s="150">
        <f>SUM(T175:T185)</f>
        <v>0</v>
      </c>
      <c r="AR174" s="143" t="s">
        <v>83</v>
      </c>
      <c r="AT174" s="151" t="s">
        <v>76</v>
      </c>
      <c r="AU174" s="151" t="s">
        <v>83</v>
      </c>
      <c r="AY174" s="143" t="s">
        <v>207</v>
      </c>
      <c r="BK174" s="152">
        <f>SUM(BK175:BK185)</f>
        <v>0</v>
      </c>
    </row>
    <row r="175" spans="2:65" s="1" customFormat="1" ht="16.5" customHeight="1">
      <c r="B175" s="155"/>
      <c r="C175" s="156" t="s">
        <v>448</v>
      </c>
      <c r="D175" s="156" t="s">
        <v>209</v>
      </c>
      <c r="E175" s="157" t="s">
        <v>3893</v>
      </c>
      <c r="F175" s="158" t="s">
        <v>3894</v>
      </c>
      <c r="G175" s="159" t="s">
        <v>352</v>
      </c>
      <c r="H175" s="160">
        <v>2.4649999999999999</v>
      </c>
      <c r="I175" s="161"/>
      <c r="J175" s="162">
        <f>ROUND(I175*H175,2)</f>
        <v>0</v>
      </c>
      <c r="K175" s="158" t="s">
        <v>3809</v>
      </c>
      <c r="L175" s="32"/>
      <c r="M175" s="163" t="s">
        <v>1</v>
      </c>
      <c r="N175" s="164" t="s">
        <v>42</v>
      </c>
      <c r="O175" s="55"/>
      <c r="P175" s="165">
        <f>O175*H175</f>
        <v>0</v>
      </c>
      <c r="Q175" s="165">
        <v>0</v>
      </c>
      <c r="R175" s="165">
        <f>Q175*H175</f>
        <v>0</v>
      </c>
      <c r="S175" s="165">
        <v>0</v>
      </c>
      <c r="T175" s="166">
        <f>S175*H175</f>
        <v>0</v>
      </c>
      <c r="AR175" s="167" t="s">
        <v>133</v>
      </c>
      <c r="AT175" s="167" t="s">
        <v>209</v>
      </c>
      <c r="AU175" s="167" t="s">
        <v>85</v>
      </c>
      <c r="AY175" s="17" t="s">
        <v>207</v>
      </c>
      <c r="BE175" s="168">
        <f>IF(N175="základní",J175,0)</f>
        <v>0</v>
      </c>
      <c r="BF175" s="168">
        <f>IF(N175="snížená",J175,0)</f>
        <v>0</v>
      </c>
      <c r="BG175" s="168">
        <f>IF(N175="zákl. přenesená",J175,0)</f>
        <v>0</v>
      </c>
      <c r="BH175" s="168">
        <f>IF(N175="sníž. přenesená",J175,0)</f>
        <v>0</v>
      </c>
      <c r="BI175" s="168">
        <f>IF(N175="nulová",J175,0)</f>
        <v>0</v>
      </c>
      <c r="BJ175" s="17" t="s">
        <v>83</v>
      </c>
      <c r="BK175" s="168">
        <f>ROUND(I175*H175,2)</f>
        <v>0</v>
      </c>
      <c r="BL175" s="17" t="s">
        <v>133</v>
      </c>
      <c r="BM175" s="167" t="s">
        <v>4302</v>
      </c>
    </row>
    <row r="176" spans="2:65" s="12" customFormat="1">
      <c r="B176" s="169"/>
      <c r="D176" s="170" t="s">
        <v>215</v>
      </c>
      <c r="E176" s="171" t="s">
        <v>1</v>
      </c>
      <c r="F176" s="172" t="s">
        <v>4303</v>
      </c>
      <c r="H176" s="173">
        <v>0.76500000000000001</v>
      </c>
      <c r="I176" s="174"/>
      <c r="L176" s="169"/>
      <c r="M176" s="175"/>
      <c r="N176" s="176"/>
      <c r="O176" s="176"/>
      <c r="P176" s="176"/>
      <c r="Q176" s="176"/>
      <c r="R176" s="176"/>
      <c r="S176" s="176"/>
      <c r="T176" s="177"/>
      <c r="AT176" s="171" t="s">
        <v>215</v>
      </c>
      <c r="AU176" s="171" t="s">
        <v>85</v>
      </c>
      <c r="AV176" s="12" t="s">
        <v>85</v>
      </c>
      <c r="AW176" s="12" t="s">
        <v>34</v>
      </c>
      <c r="AX176" s="12" t="s">
        <v>77</v>
      </c>
      <c r="AY176" s="171" t="s">
        <v>207</v>
      </c>
    </row>
    <row r="177" spans="2:65" s="12" customFormat="1">
      <c r="B177" s="169"/>
      <c r="D177" s="170" t="s">
        <v>215</v>
      </c>
      <c r="E177" s="171" t="s">
        <v>1</v>
      </c>
      <c r="F177" s="172" t="s">
        <v>4304</v>
      </c>
      <c r="H177" s="173">
        <v>1.7</v>
      </c>
      <c r="I177" s="174"/>
      <c r="L177" s="169"/>
      <c r="M177" s="175"/>
      <c r="N177" s="176"/>
      <c r="O177" s="176"/>
      <c r="P177" s="176"/>
      <c r="Q177" s="176"/>
      <c r="R177" s="176"/>
      <c r="S177" s="176"/>
      <c r="T177" s="177"/>
      <c r="AT177" s="171" t="s">
        <v>215</v>
      </c>
      <c r="AU177" s="171" t="s">
        <v>85</v>
      </c>
      <c r="AV177" s="12" t="s">
        <v>85</v>
      </c>
      <c r="AW177" s="12" t="s">
        <v>34</v>
      </c>
      <c r="AX177" s="12" t="s">
        <v>77</v>
      </c>
      <c r="AY177" s="171" t="s">
        <v>207</v>
      </c>
    </row>
    <row r="178" spans="2:65" s="15" customFormat="1">
      <c r="B178" s="200"/>
      <c r="D178" s="170" t="s">
        <v>215</v>
      </c>
      <c r="E178" s="201" t="s">
        <v>1</v>
      </c>
      <c r="F178" s="202" t="s">
        <v>372</v>
      </c>
      <c r="H178" s="203">
        <v>2.4649999999999999</v>
      </c>
      <c r="I178" s="204"/>
      <c r="L178" s="200"/>
      <c r="M178" s="205"/>
      <c r="N178" s="206"/>
      <c r="O178" s="206"/>
      <c r="P178" s="206"/>
      <c r="Q178" s="206"/>
      <c r="R178" s="206"/>
      <c r="S178" s="206"/>
      <c r="T178" s="207"/>
      <c r="AT178" s="201" t="s">
        <v>215</v>
      </c>
      <c r="AU178" s="201" t="s">
        <v>85</v>
      </c>
      <c r="AV178" s="15" t="s">
        <v>133</v>
      </c>
      <c r="AW178" s="15" t="s">
        <v>34</v>
      </c>
      <c r="AX178" s="15" t="s">
        <v>83</v>
      </c>
      <c r="AY178" s="201" t="s">
        <v>207</v>
      </c>
    </row>
    <row r="179" spans="2:65" s="1" customFormat="1" ht="16.5" customHeight="1">
      <c r="B179" s="155"/>
      <c r="C179" s="156" t="s">
        <v>454</v>
      </c>
      <c r="D179" s="156" t="s">
        <v>209</v>
      </c>
      <c r="E179" s="157" t="s">
        <v>3897</v>
      </c>
      <c r="F179" s="158" t="s">
        <v>3898</v>
      </c>
      <c r="G179" s="159" t="s">
        <v>212</v>
      </c>
      <c r="H179" s="160">
        <v>7.25</v>
      </c>
      <c r="I179" s="161"/>
      <c r="J179" s="162">
        <f>ROUND(I179*H179,2)</f>
        <v>0</v>
      </c>
      <c r="K179" s="158" t="s">
        <v>3809</v>
      </c>
      <c r="L179" s="32"/>
      <c r="M179" s="163" t="s">
        <v>1</v>
      </c>
      <c r="N179" s="164" t="s">
        <v>42</v>
      </c>
      <c r="O179" s="55"/>
      <c r="P179" s="165">
        <f>O179*H179</f>
        <v>0</v>
      </c>
      <c r="Q179" s="165">
        <v>0</v>
      </c>
      <c r="R179" s="165">
        <f>Q179*H179</f>
        <v>0</v>
      </c>
      <c r="S179" s="165">
        <v>0</v>
      </c>
      <c r="T179" s="166">
        <f>S179*H179</f>
        <v>0</v>
      </c>
      <c r="AR179" s="167" t="s">
        <v>133</v>
      </c>
      <c r="AT179" s="167" t="s">
        <v>209</v>
      </c>
      <c r="AU179" s="167" t="s">
        <v>85</v>
      </c>
      <c r="AY179" s="17" t="s">
        <v>207</v>
      </c>
      <c r="BE179" s="168">
        <f>IF(N179="základní",J179,0)</f>
        <v>0</v>
      </c>
      <c r="BF179" s="168">
        <f>IF(N179="snížená",J179,0)</f>
        <v>0</v>
      </c>
      <c r="BG179" s="168">
        <f>IF(N179="zákl. přenesená",J179,0)</f>
        <v>0</v>
      </c>
      <c r="BH179" s="168">
        <f>IF(N179="sníž. přenesená",J179,0)</f>
        <v>0</v>
      </c>
      <c r="BI179" s="168">
        <f>IF(N179="nulová",J179,0)</f>
        <v>0</v>
      </c>
      <c r="BJ179" s="17" t="s">
        <v>83</v>
      </c>
      <c r="BK179" s="168">
        <f>ROUND(I179*H179,2)</f>
        <v>0</v>
      </c>
      <c r="BL179" s="17" t="s">
        <v>133</v>
      </c>
      <c r="BM179" s="167" t="s">
        <v>4305</v>
      </c>
    </row>
    <row r="180" spans="2:65" s="12" customFormat="1">
      <c r="B180" s="169"/>
      <c r="D180" s="170" t="s">
        <v>215</v>
      </c>
      <c r="E180" s="171" t="s">
        <v>1</v>
      </c>
      <c r="F180" s="172" t="s">
        <v>3811</v>
      </c>
      <c r="H180" s="173">
        <v>2.25</v>
      </c>
      <c r="I180" s="174"/>
      <c r="L180" s="169"/>
      <c r="M180" s="175"/>
      <c r="N180" s="176"/>
      <c r="O180" s="176"/>
      <c r="P180" s="176"/>
      <c r="Q180" s="176"/>
      <c r="R180" s="176"/>
      <c r="S180" s="176"/>
      <c r="T180" s="177"/>
      <c r="AT180" s="171" t="s">
        <v>215</v>
      </c>
      <c r="AU180" s="171" t="s">
        <v>85</v>
      </c>
      <c r="AV180" s="12" t="s">
        <v>85</v>
      </c>
      <c r="AW180" s="12" t="s">
        <v>34</v>
      </c>
      <c r="AX180" s="12" t="s">
        <v>77</v>
      </c>
      <c r="AY180" s="171" t="s">
        <v>207</v>
      </c>
    </row>
    <row r="181" spans="2:65" s="12" customFormat="1">
      <c r="B181" s="169"/>
      <c r="D181" s="170" t="s">
        <v>215</v>
      </c>
      <c r="E181" s="171" t="s">
        <v>1</v>
      </c>
      <c r="F181" s="172" t="s">
        <v>4306</v>
      </c>
      <c r="H181" s="173">
        <v>5</v>
      </c>
      <c r="I181" s="174"/>
      <c r="L181" s="169"/>
      <c r="M181" s="175"/>
      <c r="N181" s="176"/>
      <c r="O181" s="176"/>
      <c r="P181" s="176"/>
      <c r="Q181" s="176"/>
      <c r="R181" s="176"/>
      <c r="S181" s="176"/>
      <c r="T181" s="177"/>
      <c r="AT181" s="171" t="s">
        <v>215</v>
      </c>
      <c r="AU181" s="171" t="s">
        <v>85</v>
      </c>
      <c r="AV181" s="12" t="s">
        <v>85</v>
      </c>
      <c r="AW181" s="12" t="s">
        <v>34</v>
      </c>
      <c r="AX181" s="12" t="s">
        <v>77</v>
      </c>
      <c r="AY181" s="171" t="s">
        <v>207</v>
      </c>
    </row>
    <row r="182" spans="2:65" s="15" customFormat="1">
      <c r="B182" s="200"/>
      <c r="D182" s="170" t="s">
        <v>215</v>
      </c>
      <c r="E182" s="201" t="s">
        <v>1</v>
      </c>
      <c r="F182" s="202" t="s">
        <v>372</v>
      </c>
      <c r="H182" s="203">
        <v>7.25</v>
      </c>
      <c r="I182" s="204"/>
      <c r="L182" s="200"/>
      <c r="M182" s="205"/>
      <c r="N182" s="206"/>
      <c r="O182" s="206"/>
      <c r="P182" s="206"/>
      <c r="Q182" s="206"/>
      <c r="R182" s="206"/>
      <c r="S182" s="206"/>
      <c r="T182" s="207"/>
      <c r="AT182" s="201" t="s">
        <v>215</v>
      </c>
      <c r="AU182" s="201" t="s">
        <v>85</v>
      </c>
      <c r="AV182" s="15" t="s">
        <v>133</v>
      </c>
      <c r="AW182" s="15" t="s">
        <v>34</v>
      </c>
      <c r="AX182" s="15" t="s">
        <v>83</v>
      </c>
      <c r="AY182" s="201" t="s">
        <v>207</v>
      </c>
    </row>
    <row r="183" spans="2:65" s="1" customFormat="1" ht="16.5" customHeight="1">
      <c r="B183" s="155"/>
      <c r="C183" s="208" t="s">
        <v>491</v>
      </c>
      <c r="D183" s="208" t="s">
        <v>680</v>
      </c>
      <c r="E183" s="209" t="s">
        <v>3900</v>
      </c>
      <c r="F183" s="210" t="s">
        <v>3901</v>
      </c>
      <c r="G183" s="211" t="s">
        <v>3902</v>
      </c>
      <c r="H183" s="212">
        <v>4.5599999999999996</v>
      </c>
      <c r="I183" s="213"/>
      <c r="J183" s="214">
        <f>ROUND(I183*H183,2)</f>
        <v>0</v>
      </c>
      <c r="K183" s="210" t="s">
        <v>3809</v>
      </c>
      <c r="L183" s="215"/>
      <c r="M183" s="216" t="s">
        <v>1</v>
      </c>
      <c r="N183" s="217" t="s">
        <v>42</v>
      </c>
      <c r="O183" s="55"/>
      <c r="P183" s="165">
        <f>O183*H183</f>
        <v>0</v>
      </c>
      <c r="Q183" s="165">
        <v>0</v>
      </c>
      <c r="R183" s="165">
        <f>Q183*H183</f>
        <v>0</v>
      </c>
      <c r="S183" s="165">
        <v>0</v>
      </c>
      <c r="T183" s="166">
        <f>S183*H183</f>
        <v>0</v>
      </c>
      <c r="AR183" s="167" t="s">
        <v>155</v>
      </c>
      <c r="AT183" s="167" t="s">
        <v>680</v>
      </c>
      <c r="AU183" s="167" t="s">
        <v>85</v>
      </c>
      <c r="AY183" s="17" t="s">
        <v>207</v>
      </c>
      <c r="BE183" s="168">
        <f>IF(N183="základní",J183,0)</f>
        <v>0</v>
      </c>
      <c r="BF183" s="168">
        <f>IF(N183="snížená",J183,0)</f>
        <v>0</v>
      </c>
      <c r="BG183" s="168">
        <f>IF(N183="zákl. přenesená",J183,0)</f>
        <v>0</v>
      </c>
      <c r="BH183" s="168">
        <f>IF(N183="sníž. přenesená",J183,0)</f>
        <v>0</v>
      </c>
      <c r="BI183" s="168">
        <f>IF(N183="nulová",J183,0)</f>
        <v>0</v>
      </c>
      <c r="BJ183" s="17" t="s">
        <v>83</v>
      </c>
      <c r="BK183" s="168">
        <f>ROUND(I183*H183,2)</f>
        <v>0</v>
      </c>
      <c r="BL183" s="17" t="s">
        <v>133</v>
      </c>
      <c r="BM183" s="167" t="s">
        <v>4307</v>
      </c>
    </row>
    <row r="184" spans="2:65" s="12" customFormat="1">
      <c r="B184" s="169"/>
      <c r="D184" s="170" t="s">
        <v>215</v>
      </c>
      <c r="E184" s="171" t="s">
        <v>1</v>
      </c>
      <c r="F184" s="172" t="s">
        <v>4308</v>
      </c>
      <c r="H184" s="173">
        <v>4.5599999999999996</v>
      </c>
      <c r="I184" s="174"/>
      <c r="L184" s="169"/>
      <c r="M184" s="175"/>
      <c r="N184" s="176"/>
      <c r="O184" s="176"/>
      <c r="P184" s="176"/>
      <c r="Q184" s="176"/>
      <c r="R184" s="176"/>
      <c r="S184" s="176"/>
      <c r="T184" s="177"/>
      <c r="AT184" s="171" t="s">
        <v>215</v>
      </c>
      <c r="AU184" s="171" t="s">
        <v>85</v>
      </c>
      <c r="AV184" s="12" t="s">
        <v>85</v>
      </c>
      <c r="AW184" s="12" t="s">
        <v>34</v>
      </c>
      <c r="AX184" s="12" t="s">
        <v>77</v>
      </c>
      <c r="AY184" s="171" t="s">
        <v>207</v>
      </c>
    </row>
    <row r="185" spans="2:65" s="15" customFormat="1">
      <c r="B185" s="200"/>
      <c r="D185" s="170" t="s">
        <v>215</v>
      </c>
      <c r="E185" s="201" t="s">
        <v>1</v>
      </c>
      <c r="F185" s="202" t="s">
        <v>372</v>
      </c>
      <c r="H185" s="203">
        <v>4.5599999999999996</v>
      </c>
      <c r="I185" s="204"/>
      <c r="L185" s="200"/>
      <c r="M185" s="205"/>
      <c r="N185" s="206"/>
      <c r="O185" s="206"/>
      <c r="P185" s="206"/>
      <c r="Q185" s="206"/>
      <c r="R185" s="206"/>
      <c r="S185" s="206"/>
      <c r="T185" s="207"/>
      <c r="AT185" s="201" t="s">
        <v>215</v>
      </c>
      <c r="AU185" s="201" t="s">
        <v>85</v>
      </c>
      <c r="AV185" s="15" t="s">
        <v>133</v>
      </c>
      <c r="AW185" s="15" t="s">
        <v>34</v>
      </c>
      <c r="AX185" s="15" t="s">
        <v>83</v>
      </c>
      <c r="AY185" s="201" t="s">
        <v>207</v>
      </c>
    </row>
    <row r="186" spans="2:65" s="11" customFormat="1" ht="22.9" customHeight="1">
      <c r="B186" s="142"/>
      <c r="D186" s="143" t="s">
        <v>76</v>
      </c>
      <c r="E186" s="153" t="s">
        <v>155</v>
      </c>
      <c r="F186" s="153" t="s">
        <v>3905</v>
      </c>
      <c r="I186" s="145"/>
      <c r="J186" s="154">
        <f>BK186</f>
        <v>0</v>
      </c>
      <c r="L186" s="142"/>
      <c r="M186" s="147"/>
      <c r="N186" s="148"/>
      <c r="O186" s="148"/>
      <c r="P186" s="149">
        <f>SUM(P187:P190)</f>
        <v>0</v>
      </c>
      <c r="Q186" s="148"/>
      <c r="R186" s="149">
        <f>SUM(R187:R190)</f>
        <v>0</v>
      </c>
      <c r="S186" s="148"/>
      <c r="T186" s="150">
        <f>SUM(T187:T190)</f>
        <v>0</v>
      </c>
      <c r="AR186" s="143" t="s">
        <v>83</v>
      </c>
      <c r="AT186" s="151" t="s">
        <v>76</v>
      </c>
      <c r="AU186" s="151" t="s">
        <v>83</v>
      </c>
      <c r="AY186" s="143" t="s">
        <v>207</v>
      </c>
      <c r="BK186" s="152">
        <f>SUM(BK187:BK190)</f>
        <v>0</v>
      </c>
    </row>
    <row r="187" spans="2:65" s="1" customFormat="1" ht="16.5" customHeight="1">
      <c r="B187" s="155"/>
      <c r="C187" s="156" t="s">
        <v>497</v>
      </c>
      <c r="D187" s="156" t="s">
        <v>209</v>
      </c>
      <c r="E187" s="157" t="s">
        <v>4309</v>
      </c>
      <c r="F187" s="158" t="s">
        <v>4310</v>
      </c>
      <c r="G187" s="159" t="s">
        <v>224</v>
      </c>
      <c r="H187" s="160">
        <v>120</v>
      </c>
      <c r="I187" s="161"/>
      <c r="J187" s="162">
        <f>ROUND(I187*H187,2)</f>
        <v>0</v>
      </c>
      <c r="K187" s="158" t="s">
        <v>3809</v>
      </c>
      <c r="L187" s="32"/>
      <c r="M187" s="163" t="s">
        <v>1</v>
      </c>
      <c r="N187" s="164" t="s">
        <v>42</v>
      </c>
      <c r="O187" s="55"/>
      <c r="P187" s="165">
        <f>O187*H187</f>
        <v>0</v>
      </c>
      <c r="Q187" s="165">
        <v>0</v>
      </c>
      <c r="R187" s="165">
        <f>Q187*H187</f>
        <v>0</v>
      </c>
      <c r="S187" s="165">
        <v>0</v>
      </c>
      <c r="T187" s="166">
        <f>S187*H187</f>
        <v>0</v>
      </c>
      <c r="AR187" s="167" t="s">
        <v>133</v>
      </c>
      <c r="AT187" s="167" t="s">
        <v>209</v>
      </c>
      <c r="AU187" s="167" t="s">
        <v>85</v>
      </c>
      <c r="AY187" s="17" t="s">
        <v>207</v>
      </c>
      <c r="BE187" s="168">
        <f>IF(N187="základní",J187,0)</f>
        <v>0</v>
      </c>
      <c r="BF187" s="168">
        <f>IF(N187="snížená",J187,0)</f>
        <v>0</v>
      </c>
      <c r="BG187" s="168">
        <f>IF(N187="zákl. přenesená",J187,0)</f>
        <v>0</v>
      </c>
      <c r="BH187" s="168">
        <f>IF(N187="sníž. přenesená",J187,0)</f>
        <v>0</v>
      </c>
      <c r="BI187" s="168">
        <f>IF(N187="nulová",J187,0)</f>
        <v>0</v>
      </c>
      <c r="BJ187" s="17" t="s">
        <v>83</v>
      </c>
      <c r="BK187" s="168">
        <f>ROUND(I187*H187,2)</f>
        <v>0</v>
      </c>
      <c r="BL187" s="17" t="s">
        <v>133</v>
      </c>
      <c r="BM187" s="167" t="s">
        <v>4311</v>
      </c>
    </row>
    <row r="188" spans="2:65" s="1" customFormat="1" ht="16.5" customHeight="1">
      <c r="B188" s="155"/>
      <c r="C188" s="156" t="s">
        <v>503</v>
      </c>
      <c r="D188" s="156" t="s">
        <v>209</v>
      </c>
      <c r="E188" s="157" t="s">
        <v>4312</v>
      </c>
      <c r="F188" s="158" t="s">
        <v>4313</v>
      </c>
      <c r="G188" s="159" t="s">
        <v>224</v>
      </c>
      <c r="H188" s="160">
        <v>115.3</v>
      </c>
      <c r="I188" s="161"/>
      <c r="J188" s="162">
        <f>ROUND(I188*H188,2)</f>
        <v>0</v>
      </c>
      <c r="K188" s="158" t="s">
        <v>3809</v>
      </c>
      <c r="L188" s="32"/>
      <c r="M188" s="163" t="s">
        <v>1</v>
      </c>
      <c r="N188" s="164" t="s">
        <v>42</v>
      </c>
      <c r="O188" s="55"/>
      <c r="P188" s="165">
        <f>O188*H188</f>
        <v>0</v>
      </c>
      <c r="Q188" s="165">
        <v>0</v>
      </c>
      <c r="R188" s="165">
        <f>Q188*H188</f>
        <v>0</v>
      </c>
      <c r="S188" s="165">
        <v>0</v>
      </c>
      <c r="T188" s="166">
        <f>S188*H188</f>
        <v>0</v>
      </c>
      <c r="AR188" s="167" t="s">
        <v>133</v>
      </c>
      <c r="AT188" s="167" t="s">
        <v>209</v>
      </c>
      <c r="AU188" s="167" t="s">
        <v>85</v>
      </c>
      <c r="AY188" s="17" t="s">
        <v>207</v>
      </c>
      <c r="BE188" s="168">
        <f>IF(N188="základní",J188,0)</f>
        <v>0</v>
      </c>
      <c r="BF188" s="168">
        <f>IF(N188="snížená",J188,0)</f>
        <v>0</v>
      </c>
      <c r="BG188" s="168">
        <f>IF(N188="zákl. přenesená",J188,0)</f>
        <v>0</v>
      </c>
      <c r="BH188" s="168">
        <f>IF(N188="sníž. přenesená",J188,0)</f>
        <v>0</v>
      </c>
      <c r="BI188" s="168">
        <f>IF(N188="nulová",J188,0)</f>
        <v>0</v>
      </c>
      <c r="BJ188" s="17" t="s">
        <v>83</v>
      </c>
      <c r="BK188" s="168">
        <f>ROUND(I188*H188,2)</f>
        <v>0</v>
      </c>
      <c r="BL188" s="17" t="s">
        <v>133</v>
      </c>
      <c r="BM188" s="167" t="s">
        <v>4314</v>
      </c>
    </row>
    <row r="189" spans="2:65" s="1" customFormat="1" ht="16.5" customHeight="1">
      <c r="B189" s="155"/>
      <c r="C189" s="156" t="s">
        <v>7</v>
      </c>
      <c r="D189" s="156" t="s">
        <v>209</v>
      </c>
      <c r="E189" s="157" t="s">
        <v>3980</v>
      </c>
      <c r="F189" s="158" t="s">
        <v>3981</v>
      </c>
      <c r="G189" s="159" t="s">
        <v>3978</v>
      </c>
      <c r="H189" s="160">
        <v>24</v>
      </c>
      <c r="I189" s="161"/>
      <c r="J189" s="162">
        <f>ROUND(I189*H189,2)</f>
        <v>0</v>
      </c>
      <c r="K189" s="158" t="s">
        <v>3809</v>
      </c>
      <c r="L189" s="32"/>
      <c r="M189" s="163" t="s">
        <v>1</v>
      </c>
      <c r="N189" s="164" t="s">
        <v>42</v>
      </c>
      <c r="O189" s="55"/>
      <c r="P189" s="165">
        <f>O189*H189</f>
        <v>0</v>
      </c>
      <c r="Q189" s="165">
        <v>0</v>
      </c>
      <c r="R189" s="165">
        <f>Q189*H189</f>
        <v>0</v>
      </c>
      <c r="S189" s="165">
        <v>0</v>
      </c>
      <c r="T189" s="166">
        <f>S189*H189</f>
        <v>0</v>
      </c>
      <c r="AR189" s="167" t="s">
        <v>133</v>
      </c>
      <c r="AT189" s="167" t="s">
        <v>209</v>
      </c>
      <c r="AU189" s="167" t="s">
        <v>85</v>
      </c>
      <c r="AY189" s="17" t="s">
        <v>207</v>
      </c>
      <c r="BE189" s="168">
        <f>IF(N189="základní",J189,0)</f>
        <v>0</v>
      </c>
      <c r="BF189" s="168">
        <f>IF(N189="snížená",J189,0)</f>
        <v>0</v>
      </c>
      <c r="BG189" s="168">
        <f>IF(N189="zákl. přenesená",J189,0)</f>
        <v>0</v>
      </c>
      <c r="BH189" s="168">
        <f>IF(N189="sníž. přenesená",J189,0)</f>
        <v>0</v>
      </c>
      <c r="BI189" s="168">
        <f>IF(N189="nulová",J189,0)</f>
        <v>0</v>
      </c>
      <c r="BJ189" s="17" t="s">
        <v>83</v>
      </c>
      <c r="BK189" s="168">
        <f>ROUND(I189*H189,2)</f>
        <v>0</v>
      </c>
      <c r="BL189" s="17" t="s">
        <v>133</v>
      </c>
      <c r="BM189" s="167" t="s">
        <v>4315</v>
      </c>
    </row>
    <row r="190" spans="2:65" s="1" customFormat="1" ht="24" customHeight="1">
      <c r="B190" s="155"/>
      <c r="C190" s="156" t="s">
        <v>513</v>
      </c>
      <c r="D190" s="156" t="s">
        <v>209</v>
      </c>
      <c r="E190" s="157" t="s">
        <v>3983</v>
      </c>
      <c r="F190" s="158" t="s">
        <v>3984</v>
      </c>
      <c r="G190" s="159" t="s">
        <v>3978</v>
      </c>
      <c r="H190" s="160">
        <v>16</v>
      </c>
      <c r="I190" s="161"/>
      <c r="J190" s="162">
        <f>ROUND(I190*H190,2)</f>
        <v>0</v>
      </c>
      <c r="K190" s="158" t="s">
        <v>3809</v>
      </c>
      <c r="L190" s="32"/>
      <c r="M190" s="163" t="s">
        <v>1</v>
      </c>
      <c r="N190" s="164" t="s">
        <v>42</v>
      </c>
      <c r="O190" s="55"/>
      <c r="P190" s="165">
        <f>O190*H190</f>
        <v>0</v>
      </c>
      <c r="Q190" s="165">
        <v>0</v>
      </c>
      <c r="R190" s="165">
        <f>Q190*H190</f>
        <v>0</v>
      </c>
      <c r="S190" s="165">
        <v>0</v>
      </c>
      <c r="T190" s="166">
        <f>S190*H190</f>
        <v>0</v>
      </c>
      <c r="AR190" s="167" t="s">
        <v>133</v>
      </c>
      <c r="AT190" s="167" t="s">
        <v>209</v>
      </c>
      <c r="AU190" s="167" t="s">
        <v>85</v>
      </c>
      <c r="AY190" s="17" t="s">
        <v>207</v>
      </c>
      <c r="BE190" s="168">
        <f>IF(N190="základní",J190,0)</f>
        <v>0</v>
      </c>
      <c r="BF190" s="168">
        <f>IF(N190="snížená",J190,0)</f>
        <v>0</v>
      </c>
      <c r="BG190" s="168">
        <f>IF(N190="zákl. přenesená",J190,0)</f>
        <v>0</v>
      </c>
      <c r="BH190" s="168">
        <f>IF(N190="sníž. přenesená",J190,0)</f>
        <v>0</v>
      </c>
      <c r="BI190" s="168">
        <f>IF(N190="nulová",J190,0)</f>
        <v>0</v>
      </c>
      <c r="BJ190" s="17" t="s">
        <v>83</v>
      </c>
      <c r="BK190" s="168">
        <f>ROUND(I190*H190,2)</f>
        <v>0</v>
      </c>
      <c r="BL190" s="17" t="s">
        <v>133</v>
      </c>
      <c r="BM190" s="167" t="s">
        <v>4316</v>
      </c>
    </row>
    <row r="191" spans="2:65" s="11" customFormat="1" ht="25.9" customHeight="1">
      <c r="B191" s="142"/>
      <c r="D191" s="143" t="s">
        <v>76</v>
      </c>
      <c r="E191" s="144" t="s">
        <v>1173</v>
      </c>
      <c r="F191" s="144" t="s">
        <v>1174</v>
      </c>
      <c r="I191" s="145"/>
      <c r="J191" s="146">
        <f>BK191</f>
        <v>0</v>
      </c>
      <c r="L191" s="142"/>
      <c r="M191" s="147"/>
      <c r="N191" s="148"/>
      <c r="O191" s="148"/>
      <c r="P191" s="149">
        <f>P192</f>
        <v>0</v>
      </c>
      <c r="Q191" s="148"/>
      <c r="R191" s="149">
        <f>R192</f>
        <v>0</v>
      </c>
      <c r="S191" s="148"/>
      <c r="T191" s="150">
        <f>T192</f>
        <v>0</v>
      </c>
      <c r="AR191" s="143" t="s">
        <v>85</v>
      </c>
      <c r="AT191" s="151" t="s">
        <v>76</v>
      </c>
      <c r="AU191" s="151" t="s">
        <v>77</v>
      </c>
      <c r="AY191" s="143" t="s">
        <v>207</v>
      </c>
      <c r="BK191" s="152">
        <f>BK192</f>
        <v>0</v>
      </c>
    </row>
    <row r="192" spans="2:65" s="11" customFormat="1" ht="22.9" customHeight="1">
      <c r="B192" s="142"/>
      <c r="D192" s="143" t="s">
        <v>76</v>
      </c>
      <c r="E192" s="153" t="s">
        <v>2460</v>
      </c>
      <c r="F192" s="153" t="s">
        <v>2461</v>
      </c>
      <c r="I192" s="145"/>
      <c r="J192" s="154">
        <f>BK192</f>
        <v>0</v>
      </c>
      <c r="L192" s="142"/>
      <c r="M192" s="147"/>
      <c r="N192" s="148"/>
      <c r="O192" s="148"/>
      <c r="P192" s="149">
        <f>SUM(P193:P198)</f>
        <v>0</v>
      </c>
      <c r="Q192" s="148"/>
      <c r="R192" s="149">
        <f>SUM(R193:R198)</f>
        <v>0</v>
      </c>
      <c r="S192" s="148"/>
      <c r="T192" s="150">
        <f>SUM(T193:T198)</f>
        <v>0</v>
      </c>
      <c r="AR192" s="143" t="s">
        <v>85</v>
      </c>
      <c r="AT192" s="151" t="s">
        <v>76</v>
      </c>
      <c r="AU192" s="151" t="s">
        <v>83</v>
      </c>
      <c r="AY192" s="143" t="s">
        <v>207</v>
      </c>
      <c r="BK192" s="152">
        <f>SUM(BK193:BK198)</f>
        <v>0</v>
      </c>
    </row>
    <row r="193" spans="2:65" s="1" customFormat="1" ht="24" customHeight="1">
      <c r="B193" s="155"/>
      <c r="C193" s="156" t="s">
        <v>518</v>
      </c>
      <c r="D193" s="156" t="s">
        <v>209</v>
      </c>
      <c r="E193" s="157" t="s">
        <v>4317</v>
      </c>
      <c r="F193" s="158" t="s">
        <v>4318</v>
      </c>
      <c r="G193" s="159" t="s">
        <v>250</v>
      </c>
      <c r="H193" s="160">
        <v>1</v>
      </c>
      <c r="I193" s="161"/>
      <c r="J193" s="162">
        <f t="shared" ref="J193:J198" si="0">ROUND(I193*H193,2)</f>
        <v>0</v>
      </c>
      <c r="K193" s="158" t="s">
        <v>3809</v>
      </c>
      <c r="L193" s="32"/>
      <c r="M193" s="163" t="s">
        <v>1</v>
      </c>
      <c r="N193" s="164" t="s">
        <v>42</v>
      </c>
      <c r="O193" s="55"/>
      <c r="P193" s="165">
        <f t="shared" ref="P193:P198" si="1">O193*H193</f>
        <v>0</v>
      </c>
      <c r="Q193" s="165">
        <v>0</v>
      </c>
      <c r="R193" s="165">
        <f t="shared" ref="R193:R198" si="2">Q193*H193</f>
        <v>0</v>
      </c>
      <c r="S193" s="165">
        <v>0</v>
      </c>
      <c r="T193" s="166">
        <f t="shared" ref="T193:T198" si="3">S193*H193</f>
        <v>0</v>
      </c>
      <c r="AR193" s="167" t="s">
        <v>448</v>
      </c>
      <c r="AT193" s="167" t="s">
        <v>209</v>
      </c>
      <c r="AU193" s="167" t="s">
        <v>85</v>
      </c>
      <c r="AY193" s="17" t="s">
        <v>207</v>
      </c>
      <c r="BE193" s="168">
        <f t="shared" ref="BE193:BE198" si="4">IF(N193="základní",J193,0)</f>
        <v>0</v>
      </c>
      <c r="BF193" s="168">
        <f t="shared" ref="BF193:BF198" si="5">IF(N193="snížená",J193,0)</f>
        <v>0</v>
      </c>
      <c r="BG193" s="168">
        <f t="shared" ref="BG193:BG198" si="6">IF(N193="zákl. přenesená",J193,0)</f>
        <v>0</v>
      </c>
      <c r="BH193" s="168">
        <f t="shared" ref="BH193:BH198" si="7">IF(N193="sníž. přenesená",J193,0)</f>
        <v>0</v>
      </c>
      <c r="BI193" s="168">
        <f t="shared" ref="BI193:BI198" si="8">IF(N193="nulová",J193,0)</f>
        <v>0</v>
      </c>
      <c r="BJ193" s="17" t="s">
        <v>83</v>
      </c>
      <c r="BK193" s="168">
        <f t="shared" ref="BK193:BK198" si="9">ROUND(I193*H193,2)</f>
        <v>0</v>
      </c>
      <c r="BL193" s="17" t="s">
        <v>448</v>
      </c>
      <c r="BM193" s="167" t="s">
        <v>4319</v>
      </c>
    </row>
    <row r="194" spans="2:65" s="1" customFormat="1" ht="16.5" customHeight="1">
      <c r="B194" s="155"/>
      <c r="C194" s="156" t="s">
        <v>523</v>
      </c>
      <c r="D194" s="156" t="s">
        <v>209</v>
      </c>
      <c r="E194" s="157" t="s">
        <v>4320</v>
      </c>
      <c r="F194" s="158" t="s">
        <v>4321</v>
      </c>
      <c r="G194" s="159" t="s">
        <v>250</v>
      </c>
      <c r="H194" s="160">
        <v>1</v>
      </c>
      <c r="I194" s="161"/>
      <c r="J194" s="162">
        <f t="shared" si="0"/>
        <v>0</v>
      </c>
      <c r="K194" s="158" t="s">
        <v>3809</v>
      </c>
      <c r="L194" s="32"/>
      <c r="M194" s="163" t="s">
        <v>1</v>
      </c>
      <c r="N194" s="164" t="s">
        <v>42</v>
      </c>
      <c r="O194" s="55"/>
      <c r="P194" s="165">
        <f t="shared" si="1"/>
        <v>0</v>
      </c>
      <c r="Q194" s="165">
        <v>0</v>
      </c>
      <c r="R194" s="165">
        <f t="shared" si="2"/>
        <v>0</v>
      </c>
      <c r="S194" s="165">
        <v>0</v>
      </c>
      <c r="T194" s="166">
        <f t="shared" si="3"/>
        <v>0</v>
      </c>
      <c r="AR194" s="167" t="s">
        <v>448</v>
      </c>
      <c r="AT194" s="167" t="s">
        <v>209</v>
      </c>
      <c r="AU194" s="167" t="s">
        <v>85</v>
      </c>
      <c r="AY194" s="17" t="s">
        <v>207</v>
      </c>
      <c r="BE194" s="168">
        <f t="shared" si="4"/>
        <v>0</v>
      </c>
      <c r="BF194" s="168">
        <f t="shared" si="5"/>
        <v>0</v>
      </c>
      <c r="BG194" s="168">
        <f t="shared" si="6"/>
        <v>0</v>
      </c>
      <c r="BH194" s="168">
        <f t="shared" si="7"/>
        <v>0</v>
      </c>
      <c r="BI194" s="168">
        <f t="shared" si="8"/>
        <v>0</v>
      </c>
      <c r="BJ194" s="17" t="s">
        <v>83</v>
      </c>
      <c r="BK194" s="168">
        <f t="shared" si="9"/>
        <v>0</v>
      </c>
      <c r="BL194" s="17" t="s">
        <v>448</v>
      </c>
      <c r="BM194" s="167" t="s">
        <v>4322</v>
      </c>
    </row>
    <row r="195" spans="2:65" s="1" customFormat="1" ht="24" customHeight="1">
      <c r="B195" s="155"/>
      <c r="C195" s="156" t="s">
        <v>528</v>
      </c>
      <c r="D195" s="156" t="s">
        <v>209</v>
      </c>
      <c r="E195" s="157" t="s">
        <v>4323</v>
      </c>
      <c r="F195" s="158" t="s">
        <v>4324</v>
      </c>
      <c r="G195" s="159" t="s">
        <v>224</v>
      </c>
      <c r="H195" s="160">
        <v>2</v>
      </c>
      <c r="I195" s="161"/>
      <c r="J195" s="162">
        <f t="shared" si="0"/>
        <v>0</v>
      </c>
      <c r="K195" s="158" t="s">
        <v>3809</v>
      </c>
      <c r="L195" s="32"/>
      <c r="M195" s="163" t="s">
        <v>1</v>
      </c>
      <c r="N195" s="164" t="s">
        <v>42</v>
      </c>
      <c r="O195" s="55"/>
      <c r="P195" s="165">
        <f t="shared" si="1"/>
        <v>0</v>
      </c>
      <c r="Q195" s="165">
        <v>0</v>
      </c>
      <c r="R195" s="165">
        <f t="shared" si="2"/>
        <v>0</v>
      </c>
      <c r="S195" s="165">
        <v>0</v>
      </c>
      <c r="T195" s="166">
        <f t="shared" si="3"/>
        <v>0</v>
      </c>
      <c r="AR195" s="167" t="s">
        <v>448</v>
      </c>
      <c r="AT195" s="167" t="s">
        <v>209</v>
      </c>
      <c r="AU195" s="167" t="s">
        <v>85</v>
      </c>
      <c r="AY195" s="17" t="s">
        <v>207</v>
      </c>
      <c r="BE195" s="168">
        <f t="shared" si="4"/>
        <v>0</v>
      </c>
      <c r="BF195" s="168">
        <f t="shared" si="5"/>
        <v>0</v>
      </c>
      <c r="BG195" s="168">
        <f t="shared" si="6"/>
        <v>0</v>
      </c>
      <c r="BH195" s="168">
        <f t="shared" si="7"/>
        <v>0</v>
      </c>
      <c r="BI195" s="168">
        <f t="shared" si="8"/>
        <v>0</v>
      </c>
      <c r="BJ195" s="17" t="s">
        <v>83</v>
      </c>
      <c r="BK195" s="168">
        <f t="shared" si="9"/>
        <v>0</v>
      </c>
      <c r="BL195" s="17" t="s">
        <v>448</v>
      </c>
      <c r="BM195" s="167" t="s">
        <v>4325</v>
      </c>
    </row>
    <row r="196" spans="2:65" s="1" customFormat="1" ht="24" customHeight="1">
      <c r="B196" s="155"/>
      <c r="C196" s="156" t="s">
        <v>535</v>
      </c>
      <c r="D196" s="156" t="s">
        <v>209</v>
      </c>
      <c r="E196" s="157" t="s">
        <v>2486</v>
      </c>
      <c r="F196" s="158" t="s">
        <v>2487</v>
      </c>
      <c r="G196" s="159" t="s">
        <v>220</v>
      </c>
      <c r="H196" s="160">
        <v>2</v>
      </c>
      <c r="I196" s="161"/>
      <c r="J196" s="162">
        <f t="shared" si="0"/>
        <v>0</v>
      </c>
      <c r="K196" s="158" t="s">
        <v>3809</v>
      </c>
      <c r="L196" s="32"/>
      <c r="M196" s="163" t="s">
        <v>1</v>
      </c>
      <c r="N196" s="164" t="s">
        <v>42</v>
      </c>
      <c r="O196" s="55"/>
      <c r="P196" s="165">
        <f t="shared" si="1"/>
        <v>0</v>
      </c>
      <c r="Q196" s="165">
        <v>0</v>
      </c>
      <c r="R196" s="165">
        <f t="shared" si="2"/>
        <v>0</v>
      </c>
      <c r="S196" s="165">
        <v>0</v>
      </c>
      <c r="T196" s="166">
        <f t="shared" si="3"/>
        <v>0</v>
      </c>
      <c r="AR196" s="167" t="s">
        <v>448</v>
      </c>
      <c r="AT196" s="167" t="s">
        <v>209</v>
      </c>
      <c r="AU196" s="167" t="s">
        <v>85</v>
      </c>
      <c r="AY196" s="17" t="s">
        <v>207</v>
      </c>
      <c r="BE196" s="168">
        <f t="shared" si="4"/>
        <v>0</v>
      </c>
      <c r="BF196" s="168">
        <f t="shared" si="5"/>
        <v>0</v>
      </c>
      <c r="BG196" s="168">
        <f t="shared" si="6"/>
        <v>0</v>
      </c>
      <c r="BH196" s="168">
        <f t="shared" si="7"/>
        <v>0</v>
      </c>
      <c r="BI196" s="168">
        <f t="shared" si="8"/>
        <v>0</v>
      </c>
      <c r="BJ196" s="17" t="s">
        <v>83</v>
      </c>
      <c r="BK196" s="168">
        <f t="shared" si="9"/>
        <v>0</v>
      </c>
      <c r="BL196" s="17" t="s">
        <v>448</v>
      </c>
      <c r="BM196" s="167" t="s">
        <v>4326</v>
      </c>
    </row>
    <row r="197" spans="2:65" s="1" customFormat="1" ht="36" customHeight="1">
      <c r="B197" s="155"/>
      <c r="C197" s="156" t="s">
        <v>541</v>
      </c>
      <c r="D197" s="156" t="s">
        <v>209</v>
      </c>
      <c r="E197" s="157" t="s">
        <v>4327</v>
      </c>
      <c r="F197" s="158" t="s">
        <v>4328</v>
      </c>
      <c r="G197" s="159" t="s">
        <v>220</v>
      </c>
      <c r="H197" s="160">
        <v>1</v>
      </c>
      <c r="I197" s="161"/>
      <c r="J197" s="162">
        <f t="shared" si="0"/>
        <v>0</v>
      </c>
      <c r="K197" s="158" t="s">
        <v>3809</v>
      </c>
      <c r="L197" s="32"/>
      <c r="M197" s="163" t="s">
        <v>1</v>
      </c>
      <c r="N197" s="164" t="s">
        <v>42</v>
      </c>
      <c r="O197" s="55"/>
      <c r="P197" s="165">
        <f t="shared" si="1"/>
        <v>0</v>
      </c>
      <c r="Q197" s="165">
        <v>0</v>
      </c>
      <c r="R197" s="165">
        <f t="shared" si="2"/>
        <v>0</v>
      </c>
      <c r="S197" s="165">
        <v>0</v>
      </c>
      <c r="T197" s="166">
        <f t="shared" si="3"/>
        <v>0</v>
      </c>
      <c r="AR197" s="167" t="s">
        <v>448</v>
      </c>
      <c r="AT197" s="167" t="s">
        <v>209</v>
      </c>
      <c r="AU197" s="167" t="s">
        <v>85</v>
      </c>
      <c r="AY197" s="17" t="s">
        <v>207</v>
      </c>
      <c r="BE197" s="168">
        <f t="shared" si="4"/>
        <v>0</v>
      </c>
      <c r="BF197" s="168">
        <f t="shared" si="5"/>
        <v>0</v>
      </c>
      <c r="BG197" s="168">
        <f t="shared" si="6"/>
        <v>0</v>
      </c>
      <c r="BH197" s="168">
        <f t="shared" si="7"/>
        <v>0</v>
      </c>
      <c r="BI197" s="168">
        <f t="shared" si="8"/>
        <v>0</v>
      </c>
      <c r="BJ197" s="17" t="s">
        <v>83</v>
      </c>
      <c r="BK197" s="168">
        <f t="shared" si="9"/>
        <v>0</v>
      </c>
      <c r="BL197" s="17" t="s">
        <v>448</v>
      </c>
      <c r="BM197" s="167" t="s">
        <v>4329</v>
      </c>
    </row>
    <row r="198" spans="2:65" s="1" customFormat="1" ht="36" customHeight="1">
      <c r="B198" s="155"/>
      <c r="C198" s="156" t="s">
        <v>547</v>
      </c>
      <c r="D198" s="156" t="s">
        <v>209</v>
      </c>
      <c r="E198" s="157" t="s">
        <v>2489</v>
      </c>
      <c r="F198" s="158" t="s">
        <v>2490</v>
      </c>
      <c r="G198" s="159" t="s">
        <v>236</v>
      </c>
      <c r="H198" s="160">
        <v>1.2999999999999999E-2</v>
      </c>
      <c r="I198" s="161"/>
      <c r="J198" s="162">
        <f t="shared" si="0"/>
        <v>0</v>
      </c>
      <c r="K198" s="158" t="s">
        <v>3809</v>
      </c>
      <c r="L198" s="32"/>
      <c r="M198" s="163" t="s">
        <v>1</v>
      </c>
      <c r="N198" s="164" t="s">
        <v>42</v>
      </c>
      <c r="O198" s="55"/>
      <c r="P198" s="165">
        <f t="shared" si="1"/>
        <v>0</v>
      </c>
      <c r="Q198" s="165">
        <v>0</v>
      </c>
      <c r="R198" s="165">
        <f t="shared" si="2"/>
        <v>0</v>
      </c>
      <c r="S198" s="165">
        <v>0</v>
      </c>
      <c r="T198" s="166">
        <f t="shared" si="3"/>
        <v>0</v>
      </c>
      <c r="AR198" s="167" t="s">
        <v>448</v>
      </c>
      <c r="AT198" s="167" t="s">
        <v>209</v>
      </c>
      <c r="AU198" s="167" t="s">
        <v>85</v>
      </c>
      <c r="AY198" s="17" t="s">
        <v>207</v>
      </c>
      <c r="BE198" s="168">
        <f t="shared" si="4"/>
        <v>0</v>
      </c>
      <c r="BF198" s="168">
        <f t="shared" si="5"/>
        <v>0</v>
      </c>
      <c r="BG198" s="168">
        <f t="shared" si="6"/>
        <v>0</v>
      </c>
      <c r="BH198" s="168">
        <f t="shared" si="7"/>
        <v>0</v>
      </c>
      <c r="BI198" s="168">
        <f t="shared" si="8"/>
        <v>0</v>
      </c>
      <c r="BJ198" s="17" t="s">
        <v>83</v>
      </c>
      <c r="BK198" s="168">
        <f t="shared" si="9"/>
        <v>0</v>
      </c>
      <c r="BL198" s="17" t="s">
        <v>448</v>
      </c>
      <c r="BM198" s="167" t="s">
        <v>4330</v>
      </c>
    </row>
    <row r="199" spans="2:65" s="11" customFormat="1" ht="25.9" customHeight="1">
      <c r="B199" s="142"/>
      <c r="D199" s="143" t="s">
        <v>76</v>
      </c>
      <c r="E199" s="144" t="s">
        <v>680</v>
      </c>
      <c r="F199" s="144" t="s">
        <v>2611</v>
      </c>
      <c r="I199" s="145"/>
      <c r="J199" s="146">
        <f>BK199</f>
        <v>0</v>
      </c>
      <c r="L199" s="142"/>
      <c r="M199" s="147"/>
      <c r="N199" s="148"/>
      <c r="O199" s="148"/>
      <c r="P199" s="149">
        <f>P200</f>
        <v>0</v>
      </c>
      <c r="Q199" s="148"/>
      <c r="R199" s="149">
        <f>R200</f>
        <v>0</v>
      </c>
      <c r="S199" s="148"/>
      <c r="T199" s="150">
        <f>T200</f>
        <v>0</v>
      </c>
      <c r="AR199" s="143" t="s">
        <v>108</v>
      </c>
      <c r="AT199" s="151" t="s">
        <v>76</v>
      </c>
      <c r="AU199" s="151" t="s">
        <v>77</v>
      </c>
      <c r="AY199" s="143" t="s">
        <v>207</v>
      </c>
      <c r="BK199" s="152">
        <f>BK200</f>
        <v>0</v>
      </c>
    </row>
    <row r="200" spans="2:65" s="11" customFormat="1" ht="22.9" customHeight="1">
      <c r="B200" s="142"/>
      <c r="D200" s="143" t="s">
        <v>76</v>
      </c>
      <c r="E200" s="153" t="s">
        <v>2612</v>
      </c>
      <c r="F200" s="153" t="s">
        <v>2613</v>
      </c>
      <c r="I200" s="145"/>
      <c r="J200" s="154">
        <f>BK200</f>
        <v>0</v>
      </c>
      <c r="L200" s="142"/>
      <c r="M200" s="147"/>
      <c r="N200" s="148"/>
      <c r="O200" s="148"/>
      <c r="P200" s="149">
        <f>SUM(P201:P212)</f>
        <v>0</v>
      </c>
      <c r="Q200" s="148"/>
      <c r="R200" s="149">
        <f>SUM(R201:R212)</f>
        <v>0</v>
      </c>
      <c r="S200" s="148"/>
      <c r="T200" s="150">
        <f>SUM(T201:T212)</f>
        <v>0</v>
      </c>
      <c r="AR200" s="143" t="s">
        <v>108</v>
      </c>
      <c r="AT200" s="151" t="s">
        <v>76</v>
      </c>
      <c r="AU200" s="151" t="s">
        <v>83</v>
      </c>
      <c r="AY200" s="143" t="s">
        <v>207</v>
      </c>
      <c r="BK200" s="152">
        <f>SUM(BK201:BK212)</f>
        <v>0</v>
      </c>
    </row>
    <row r="201" spans="2:65" s="1" customFormat="1" ht="24" customHeight="1">
      <c r="B201" s="155"/>
      <c r="C201" s="156" t="s">
        <v>552</v>
      </c>
      <c r="D201" s="156" t="s">
        <v>209</v>
      </c>
      <c r="E201" s="157" t="s">
        <v>4331</v>
      </c>
      <c r="F201" s="158" t="s">
        <v>4332</v>
      </c>
      <c r="G201" s="159" t="s">
        <v>224</v>
      </c>
      <c r="H201" s="160">
        <v>1.5</v>
      </c>
      <c r="I201" s="161"/>
      <c r="J201" s="162">
        <f t="shared" ref="J201:J212" si="10">ROUND(I201*H201,2)</f>
        <v>0</v>
      </c>
      <c r="K201" s="158" t="s">
        <v>3809</v>
      </c>
      <c r="L201" s="32"/>
      <c r="M201" s="163" t="s">
        <v>1</v>
      </c>
      <c r="N201" s="164" t="s">
        <v>42</v>
      </c>
      <c r="O201" s="55"/>
      <c r="P201" s="165">
        <f t="shared" ref="P201:P212" si="11">O201*H201</f>
        <v>0</v>
      </c>
      <c r="Q201" s="165">
        <v>0</v>
      </c>
      <c r="R201" s="165">
        <f t="shared" ref="R201:R212" si="12">Q201*H201</f>
        <v>0</v>
      </c>
      <c r="S201" s="165">
        <v>0</v>
      </c>
      <c r="T201" s="166">
        <f t="shared" ref="T201:T212" si="13">S201*H201</f>
        <v>0</v>
      </c>
      <c r="AR201" s="167" t="s">
        <v>759</v>
      </c>
      <c r="AT201" s="167" t="s">
        <v>209</v>
      </c>
      <c r="AU201" s="167" t="s">
        <v>85</v>
      </c>
      <c r="AY201" s="17" t="s">
        <v>207</v>
      </c>
      <c r="BE201" s="168">
        <f t="shared" ref="BE201:BE212" si="14">IF(N201="základní",J201,0)</f>
        <v>0</v>
      </c>
      <c r="BF201" s="168">
        <f t="shared" ref="BF201:BF212" si="15">IF(N201="snížená",J201,0)</f>
        <v>0</v>
      </c>
      <c r="BG201" s="168">
        <f t="shared" ref="BG201:BG212" si="16">IF(N201="zákl. přenesená",J201,0)</f>
        <v>0</v>
      </c>
      <c r="BH201" s="168">
        <f t="shared" ref="BH201:BH212" si="17">IF(N201="sníž. přenesená",J201,0)</f>
        <v>0</v>
      </c>
      <c r="BI201" s="168">
        <f t="shared" ref="BI201:BI212" si="18">IF(N201="nulová",J201,0)</f>
        <v>0</v>
      </c>
      <c r="BJ201" s="17" t="s">
        <v>83</v>
      </c>
      <c r="BK201" s="168">
        <f t="shared" ref="BK201:BK212" si="19">ROUND(I201*H201,2)</f>
        <v>0</v>
      </c>
      <c r="BL201" s="17" t="s">
        <v>759</v>
      </c>
      <c r="BM201" s="167" t="s">
        <v>4333</v>
      </c>
    </row>
    <row r="202" spans="2:65" s="1" customFormat="1" ht="24" customHeight="1">
      <c r="B202" s="155"/>
      <c r="C202" s="208" t="s">
        <v>275</v>
      </c>
      <c r="D202" s="208" t="s">
        <v>680</v>
      </c>
      <c r="E202" s="209" t="s">
        <v>4334</v>
      </c>
      <c r="F202" s="210" t="s">
        <v>4335</v>
      </c>
      <c r="G202" s="211" t="s">
        <v>224</v>
      </c>
      <c r="H202" s="212">
        <v>1.5</v>
      </c>
      <c r="I202" s="213"/>
      <c r="J202" s="214">
        <f t="shared" si="10"/>
        <v>0</v>
      </c>
      <c r="K202" s="210" t="s">
        <v>3809</v>
      </c>
      <c r="L202" s="215"/>
      <c r="M202" s="216" t="s">
        <v>1</v>
      </c>
      <c r="N202" s="217" t="s">
        <v>42</v>
      </c>
      <c r="O202" s="55"/>
      <c r="P202" s="165">
        <f t="shared" si="11"/>
        <v>0</v>
      </c>
      <c r="Q202" s="165">
        <v>0</v>
      </c>
      <c r="R202" s="165">
        <f t="shared" si="12"/>
        <v>0</v>
      </c>
      <c r="S202" s="165">
        <v>0</v>
      </c>
      <c r="T202" s="166">
        <f t="shared" si="13"/>
        <v>0</v>
      </c>
      <c r="AR202" s="167" t="s">
        <v>1952</v>
      </c>
      <c r="AT202" s="167" t="s">
        <v>680</v>
      </c>
      <c r="AU202" s="167" t="s">
        <v>85</v>
      </c>
      <c r="AY202" s="17" t="s">
        <v>207</v>
      </c>
      <c r="BE202" s="168">
        <f t="shared" si="14"/>
        <v>0</v>
      </c>
      <c r="BF202" s="168">
        <f t="shared" si="15"/>
        <v>0</v>
      </c>
      <c r="BG202" s="168">
        <f t="shared" si="16"/>
        <v>0</v>
      </c>
      <c r="BH202" s="168">
        <f t="shared" si="17"/>
        <v>0</v>
      </c>
      <c r="BI202" s="168">
        <f t="shared" si="18"/>
        <v>0</v>
      </c>
      <c r="BJ202" s="17" t="s">
        <v>83</v>
      </c>
      <c r="BK202" s="168">
        <f t="shared" si="19"/>
        <v>0</v>
      </c>
      <c r="BL202" s="17" t="s">
        <v>759</v>
      </c>
      <c r="BM202" s="167" t="s">
        <v>4336</v>
      </c>
    </row>
    <row r="203" spans="2:65" s="1" customFormat="1" ht="24" customHeight="1">
      <c r="B203" s="155"/>
      <c r="C203" s="156" t="s">
        <v>562</v>
      </c>
      <c r="D203" s="156" t="s">
        <v>209</v>
      </c>
      <c r="E203" s="157" t="s">
        <v>4337</v>
      </c>
      <c r="F203" s="158" t="s">
        <v>4338</v>
      </c>
      <c r="G203" s="159" t="s">
        <v>220</v>
      </c>
      <c r="H203" s="160">
        <v>1</v>
      </c>
      <c r="I203" s="161"/>
      <c r="J203" s="162">
        <f t="shared" si="10"/>
        <v>0</v>
      </c>
      <c r="K203" s="158" t="s">
        <v>3809</v>
      </c>
      <c r="L203" s="32"/>
      <c r="M203" s="163" t="s">
        <v>1</v>
      </c>
      <c r="N203" s="164" t="s">
        <v>42</v>
      </c>
      <c r="O203" s="55"/>
      <c r="P203" s="165">
        <f t="shared" si="11"/>
        <v>0</v>
      </c>
      <c r="Q203" s="165">
        <v>0</v>
      </c>
      <c r="R203" s="165">
        <f t="shared" si="12"/>
        <v>0</v>
      </c>
      <c r="S203" s="165">
        <v>0</v>
      </c>
      <c r="T203" s="166">
        <f t="shared" si="13"/>
        <v>0</v>
      </c>
      <c r="AR203" s="167" t="s">
        <v>759</v>
      </c>
      <c r="AT203" s="167" t="s">
        <v>209</v>
      </c>
      <c r="AU203" s="167" t="s">
        <v>85</v>
      </c>
      <c r="AY203" s="17" t="s">
        <v>207</v>
      </c>
      <c r="BE203" s="168">
        <f t="shared" si="14"/>
        <v>0</v>
      </c>
      <c r="BF203" s="168">
        <f t="shared" si="15"/>
        <v>0</v>
      </c>
      <c r="BG203" s="168">
        <f t="shared" si="16"/>
        <v>0</v>
      </c>
      <c r="BH203" s="168">
        <f t="shared" si="17"/>
        <v>0</v>
      </c>
      <c r="BI203" s="168">
        <f t="shared" si="18"/>
        <v>0</v>
      </c>
      <c r="BJ203" s="17" t="s">
        <v>83</v>
      </c>
      <c r="BK203" s="168">
        <f t="shared" si="19"/>
        <v>0</v>
      </c>
      <c r="BL203" s="17" t="s">
        <v>759</v>
      </c>
      <c r="BM203" s="167" t="s">
        <v>4339</v>
      </c>
    </row>
    <row r="204" spans="2:65" s="1" customFormat="1" ht="16.5" customHeight="1">
      <c r="B204" s="155"/>
      <c r="C204" s="208" t="s">
        <v>569</v>
      </c>
      <c r="D204" s="208" t="s">
        <v>680</v>
      </c>
      <c r="E204" s="209" t="s">
        <v>4340</v>
      </c>
      <c r="F204" s="210" t="s">
        <v>4341</v>
      </c>
      <c r="G204" s="211" t="s">
        <v>220</v>
      </c>
      <c r="H204" s="212">
        <v>1</v>
      </c>
      <c r="I204" s="213"/>
      <c r="J204" s="214">
        <f t="shared" si="10"/>
        <v>0</v>
      </c>
      <c r="K204" s="210" t="s">
        <v>3809</v>
      </c>
      <c r="L204" s="215"/>
      <c r="M204" s="216" t="s">
        <v>1</v>
      </c>
      <c r="N204" s="217" t="s">
        <v>42</v>
      </c>
      <c r="O204" s="55"/>
      <c r="P204" s="165">
        <f t="shared" si="11"/>
        <v>0</v>
      </c>
      <c r="Q204" s="165">
        <v>0</v>
      </c>
      <c r="R204" s="165">
        <f t="shared" si="12"/>
        <v>0</v>
      </c>
      <c r="S204" s="165">
        <v>0</v>
      </c>
      <c r="T204" s="166">
        <f t="shared" si="13"/>
        <v>0</v>
      </c>
      <c r="AR204" s="167" t="s">
        <v>1952</v>
      </c>
      <c r="AT204" s="167" t="s">
        <v>680</v>
      </c>
      <c r="AU204" s="167" t="s">
        <v>85</v>
      </c>
      <c r="AY204" s="17" t="s">
        <v>207</v>
      </c>
      <c r="BE204" s="168">
        <f t="shared" si="14"/>
        <v>0</v>
      </c>
      <c r="BF204" s="168">
        <f t="shared" si="15"/>
        <v>0</v>
      </c>
      <c r="BG204" s="168">
        <f t="shared" si="16"/>
        <v>0</v>
      </c>
      <c r="BH204" s="168">
        <f t="shared" si="17"/>
        <v>0</v>
      </c>
      <c r="BI204" s="168">
        <f t="shared" si="18"/>
        <v>0</v>
      </c>
      <c r="BJ204" s="17" t="s">
        <v>83</v>
      </c>
      <c r="BK204" s="168">
        <f t="shared" si="19"/>
        <v>0</v>
      </c>
      <c r="BL204" s="17" t="s">
        <v>759</v>
      </c>
      <c r="BM204" s="167" t="s">
        <v>4342</v>
      </c>
    </row>
    <row r="205" spans="2:65" s="1" customFormat="1" ht="36" customHeight="1">
      <c r="B205" s="155"/>
      <c r="C205" s="156" t="s">
        <v>576</v>
      </c>
      <c r="D205" s="156" t="s">
        <v>209</v>
      </c>
      <c r="E205" s="157" t="s">
        <v>4343</v>
      </c>
      <c r="F205" s="158" t="s">
        <v>4344</v>
      </c>
      <c r="G205" s="159" t="s">
        <v>224</v>
      </c>
      <c r="H205" s="160">
        <v>119</v>
      </c>
      <c r="I205" s="161"/>
      <c r="J205" s="162">
        <f t="shared" si="10"/>
        <v>0</v>
      </c>
      <c r="K205" s="158" t="s">
        <v>3809</v>
      </c>
      <c r="L205" s="32"/>
      <c r="M205" s="163" t="s">
        <v>1</v>
      </c>
      <c r="N205" s="164" t="s">
        <v>42</v>
      </c>
      <c r="O205" s="55"/>
      <c r="P205" s="165">
        <f t="shared" si="11"/>
        <v>0</v>
      </c>
      <c r="Q205" s="165">
        <v>0</v>
      </c>
      <c r="R205" s="165">
        <f t="shared" si="12"/>
        <v>0</v>
      </c>
      <c r="S205" s="165">
        <v>0</v>
      </c>
      <c r="T205" s="166">
        <f t="shared" si="13"/>
        <v>0</v>
      </c>
      <c r="AR205" s="167" t="s">
        <v>759</v>
      </c>
      <c r="AT205" s="167" t="s">
        <v>209</v>
      </c>
      <c r="AU205" s="167" t="s">
        <v>85</v>
      </c>
      <c r="AY205" s="17" t="s">
        <v>207</v>
      </c>
      <c r="BE205" s="168">
        <f t="shared" si="14"/>
        <v>0</v>
      </c>
      <c r="BF205" s="168">
        <f t="shared" si="15"/>
        <v>0</v>
      </c>
      <c r="BG205" s="168">
        <f t="shared" si="16"/>
        <v>0</v>
      </c>
      <c r="BH205" s="168">
        <f t="shared" si="17"/>
        <v>0</v>
      </c>
      <c r="BI205" s="168">
        <f t="shared" si="18"/>
        <v>0</v>
      </c>
      <c r="BJ205" s="17" t="s">
        <v>83</v>
      </c>
      <c r="BK205" s="168">
        <f t="shared" si="19"/>
        <v>0</v>
      </c>
      <c r="BL205" s="17" t="s">
        <v>759</v>
      </c>
      <c r="BM205" s="167" t="s">
        <v>4345</v>
      </c>
    </row>
    <row r="206" spans="2:65" s="1" customFormat="1" ht="24" customHeight="1">
      <c r="B206" s="155"/>
      <c r="C206" s="208" t="s">
        <v>582</v>
      </c>
      <c r="D206" s="208" t="s">
        <v>680</v>
      </c>
      <c r="E206" s="209" t="s">
        <v>4346</v>
      </c>
      <c r="F206" s="210" t="s">
        <v>4347</v>
      </c>
      <c r="G206" s="211" t="s">
        <v>224</v>
      </c>
      <c r="H206" s="212">
        <v>119</v>
      </c>
      <c r="I206" s="213"/>
      <c r="J206" s="214">
        <f t="shared" si="10"/>
        <v>0</v>
      </c>
      <c r="K206" s="210" t="s">
        <v>3809</v>
      </c>
      <c r="L206" s="215"/>
      <c r="M206" s="216" t="s">
        <v>1</v>
      </c>
      <c r="N206" s="217" t="s">
        <v>42</v>
      </c>
      <c r="O206" s="55"/>
      <c r="P206" s="165">
        <f t="shared" si="11"/>
        <v>0</v>
      </c>
      <c r="Q206" s="165">
        <v>0</v>
      </c>
      <c r="R206" s="165">
        <f t="shared" si="12"/>
        <v>0</v>
      </c>
      <c r="S206" s="165">
        <v>0</v>
      </c>
      <c r="T206" s="166">
        <f t="shared" si="13"/>
        <v>0</v>
      </c>
      <c r="AR206" s="167" t="s">
        <v>1952</v>
      </c>
      <c r="AT206" s="167" t="s">
        <v>680</v>
      </c>
      <c r="AU206" s="167" t="s">
        <v>85</v>
      </c>
      <c r="AY206" s="17" t="s">
        <v>207</v>
      </c>
      <c r="BE206" s="168">
        <f t="shared" si="14"/>
        <v>0</v>
      </c>
      <c r="BF206" s="168">
        <f t="shared" si="15"/>
        <v>0</v>
      </c>
      <c r="BG206" s="168">
        <f t="shared" si="16"/>
        <v>0</v>
      </c>
      <c r="BH206" s="168">
        <f t="shared" si="17"/>
        <v>0</v>
      </c>
      <c r="BI206" s="168">
        <f t="shared" si="18"/>
        <v>0</v>
      </c>
      <c r="BJ206" s="17" t="s">
        <v>83</v>
      </c>
      <c r="BK206" s="168">
        <f t="shared" si="19"/>
        <v>0</v>
      </c>
      <c r="BL206" s="17" t="s">
        <v>759</v>
      </c>
      <c r="BM206" s="167" t="s">
        <v>4348</v>
      </c>
    </row>
    <row r="207" spans="2:65" s="1" customFormat="1" ht="36" customHeight="1">
      <c r="B207" s="155"/>
      <c r="C207" s="156" t="s">
        <v>586</v>
      </c>
      <c r="D207" s="156" t="s">
        <v>209</v>
      </c>
      <c r="E207" s="157" t="s">
        <v>4349</v>
      </c>
      <c r="F207" s="158" t="s">
        <v>4350</v>
      </c>
      <c r="G207" s="159" t="s">
        <v>220</v>
      </c>
      <c r="H207" s="160">
        <v>7</v>
      </c>
      <c r="I207" s="161"/>
      <c r="J207" s="162">
        <f t="shared" si="10"/>
        <v>0</v>
      </c>
      <c r="K207" s="158" t="s">
        <v>3809</v>
      </c>
      <c r="L207" s="32"/>
      <c r="M207" s="163" t="s">
        <v>1</v>
      </c>
      <c r="N207" s="164" t="s">
        <v>42</v>
      </c>
      <c r="O207" s="55"/>
      <c r="P207" s="165">
        <f t="shared" si="11"/>
        <v>0</v>
      </c>
      <c r="Q207" s="165">
        <v>0</v>
      </c>
      <c r="R207" s="165">
        <f t="shared" si="12"/>
        <v>0</v>
      </c>
      <c r="S207" s="165">
        <v>0</v>
      </c>
      <c r="T207" s="166">
        <f t="shared" si="13"/>
        <v>0</v>
      </c>
      <c r="AR207" s="167" t="s">
        <v>759</v>
      </c>
      <c r="AT207" s="167" t="s">
        <v>209</v>
      </c>
      <c r="AU207" s="167" t="s">
        <v>85</v>
      </c>
      <c r="AY207" s="17" t="s">
        <v>207</v>
      </c>
      <c r="BE207" s="168">
        <f t="shared" si="14"/>
        <v>0</v>
      </c>
      <c r="BF207" s="168">
        <f t="shared" si="15"/>
        <v>0</v>
      </c>
      <c r="BG207" s="168">
        <f t="shared" si="16"/>
        <v>0</v>
      </c>
      <c r="BH207" s="168">
        <f t="shared" si="17"/>
        <v>0</v>
      </c>
      <c r="BI207" s="168">
        <f t="shared" si="18"/>
        <v>0</v>
      </c>
      <c r="BJ207" s="17" t="s">
        <v>83</v>
      </c>
      <c r="BK207" s="168">
        <f t="shared" si="19"/>
        <v>0</v>
      </c>
      <c r="BL207" s="17" t="s">
        <v>759</v>
      </c>
      <c r="BM207" s="167" t="s">
        <v>4351</v>
      </c>
    </row>
    <row r="208" spans="2:65" s="1" customFormat="1" ht="16.5" customHeight="1">
      <c r="B208" s="155"/>
      <c r="C208" s="208" t="s">
        <v>591</v>
      </c>
      <c r="D208" s="208" t="s">
        <v>680</v>
      </c>
      <c r="E208" s="209" t="s">
        <v>4352</v>
      </c>
      <c r="F208" s="210" t="s">
        <v>4353</v>
      </c>
      <c r="G208" s="211" t="s">
        <v>220</v>
      </c>
      <c r="H208" s="212">
        <v>1</v>
      </c>
      <c r="I208" s="213"/>
      <c r="J208" s="214">
        <f t="shared" si="10"/>
        <v>0</v>
      </c>
      <c r="K208" s="210" t="s">
        <v>3809</v>
      </c>
      <c r="L208" s="215"/>
      <c r="M208" s="216" t="s">
        <v>1</v>
      </c>
      <c r="N208" s="217" t="s">
        <v>42</v>
      </c>
      <c r="O208" s="55"/>
      <c r="P208" s="165">
        <f t="shared" si="11"/>
        <v>0</v>
      </c>
      <c r="Q208" s="165">
        <v>0</v>
      </c>
      <c r="R208" s="165">
        <f t="shared" si="12"/>
        <v>0</v>
      </c>
      <c r="S208" s="165">
        <v>0</v>
      </c>
      <c r="T208" s="166">
        <f t="shared" si="13"/>
        <v>0</v>
      </c>
      <c r="AR208" s="167" t="s">
        <v>1952</v>
      </c>
      <c r="AT208" s="167" t="s">
        <v>680</v>
      </c>
      <c r="AU208" s="167" t="s">
        <v>85</v>
      </c>
      <c r="AY208" s="17" t="s">
        <v>207</v>
      </c>
      <c r="BE208" s="168">
        <f t="shared" si="14"/>
        <v>0</v>
      </c>
      <c r="BF208" s="168">
        <f t="shared" si="15"/>
        <v>0</v>
      </c>
      <c r="BG208" s="168">
        <f t="shared" si="16"/>
        <v>0</v>
      </c>
      <c r="BH208" s="168">
        <f t="shared" si="17"/>
        <v>0</v>
      </c>
      <c r="BI208" s="168">
        <f t="shared" si="18"/>
        <v>0</v>
      </c>
      <c r="BJ208" s="17" t="s">
        <v>83</v>
      </c>
      <c r="BK208" s="168">
        <f t="shared" si="19"/>
        <v>0</v>
      </c>
      <c r="BL208" s="17" t="s">
        <v>759</v>
      </c>
      <c r="BM208" s="167" t="s">
        <v>4354</v>
      </c>
    </row>
    <row r="209" spans="2:65" s="1" customFormat="1" ht="16.5" customHeight="1">
      <c r="B209" s="155"/>
      <c r="C209" s="208" t="s">
        <v>597</v>
      </c>
      <c r="D209" s="208" t="s">
        <v>680</v>
      </c>
      <c r="E209" s="209" t="s">
        <v>4355</v>
      </c>
      <c r="F209" s="210" t="s">
        <v>4356</v>
      </c>
      <c r="G209" s="211" t="s">
        <v>220</v>
      </c>
      <c r="H209" s="212">
        <v>5</v>
      </c>
      <c r="I209" s="213"/>
      <c r="J209" s="214">
        <f t="shared" si="10"/>
        <v>0</v>
      </c>
      <c r="K209" s="210" t="s">
        <v>3809</v>
      </c>
      <c r="L209" s="215"/>
      <c r="M209" s="216" t="s">
        <v>1</v>
      </c>
      <c r="N209" s="217" t="s">
        <v>42</v>
      </c>
      <c r="O209" s="55"/>
      <c r="P209" s="165">
        <f t="shared" si="11"/>
        <v>0</v>
      </c>
      <c r="Q209" s="165">
        <v>0</v>
      </c>
      <c r="R209" s="165">
        <f t="shared" si="12"/>
        <v>0</v>
      </c>
      <c r="S209" s="165">
        <v>0</v>
      </c>
      <c r="T209" s="166">
        <f t="shared" si="13"/>
        <v>0</v>
      </c>
      <c r="AR209" s="167" t="s">
        <v>1952</v>
      </c>
      <c r="AT209" s="167" t="s">
        <v>680</v>
      </c>
      <c r="AU209" s="167" t="s">
        <v>85</v>
      </c>
      <c r="AY209" s="17" t="s">
        <v>207</v>
      </c>
      <c r="BE209" s="168">
        <f t="shared" si="14"/>
        <v>0</v>
      </c>
      <c r="BF209" s="168">
        <f t="shared" si="15"/>
        <v>0</v>
      </c>
      <c r="BG209" s="168">
        <f t="shared" si="16"/>
        <v>0</v>
      </c>
      <c r="BH209" s="168">
        <f t="shared" si="17"/>
        <v>0</v>
      </c>
      <c r="BI209" s="168">
        <f t="shared" si="18"/>
        <v>0</v>
      </c>
      <c r="BJ209" s="17" t="s">
        <v>83</v>
      </c>
      <c r="BK209" s="168">
        <f t="shared" si="19"/>
        <v>0</v>
      </c>
      <c r="BL209" s="17" t="s">
        <v>759</v>
      </c>
      <c r="BM209" s="167" t="s">
        <v>4357</v>
      </c>
    </row>
    <row r="210" spans="2:65" s="1" customFormat="1" ht="16.5" customHeight="1">
      <c r="B210" s="155"/>
      <c r="C210" s="208" t="s">
        <v>603</v>
      </c>
      <c r="D210" s="208" t="s">
        <v>680</v>
      </c>
      <c r="E210" s="209" t="s">
        <v>4358</v>
      </c>
      <c r="F210" s="210" t="s">
        <v>4359</v>
      </c>
      <c r="G210" s="211" t="s">
        <v>220</v>
      </c>
      <c r="H210" s="212">
        <v>2</v>
      </c>
      <c r="I210" s="213"/>
      <c r="J210" s="214">
        <f t="shared" si="10"/>
        <v>0</v>
      </c>
      <c r="K210" s="210" t="s">
        <v>3809</v>
      </c>
      <c r="L210" s="215"/>
      <c r="M210" s="216" t="s">
        <v>1</v>
      </c>
      <c r="N210" s="217" t="s">
        <v>42</v>
      </c>
      <c r="O210" s="55"/>
      <c r="P210" s="165">
        <f t="shared" si="11"/>
        <v>0</v>
      </c>
      <c r="Q210" s="165">
        <v>0</v>
      </c>
      <c r="R210" s="165">
        <f t="shared" si="12"/>
        <v>0</v>
      </c>
      <c r="S210" s="165">
        <v>0</v>
      </c>
      <c r="T210" s="166">
        <f t="shared" si="13"/>
        <v>0</v>
      </c>
      <c r="AR210" s="167" t="s">
        <v>1952</v>
      </c>
      <c r="AT210" s="167" t="s">
        <v>680</v>
      </c>
      <c r="AU210" s="167" t="s">
        <v>85</v>
      </c>
      <c r="AY210" s="17" t="s">
        <v>207</v>
      </c>
      <c r="BE210" s="168">
        <f t="shared" si="14"/>
        <v>0</v>
      </c>
      <c r="BF210" s="168">
        <f t="shared" si="15"/>
        <v>0</v>
      </c>
      <c r="BG210" s="168">
        <f t="shared" si="16"/>
        <v>0</v>
      </c>
      <c r="BH210" s="168">
        <f t="shared" si="17"/>
        <v>0</v>
      </c>
      <c r="BI210" s="168">
        <f t="shared" si="18"/>
        <v>0</v>
      </c>
      <c r="BJ210" s="17" t="s">
        <v>83</v>
      </c>
      <c r="BK210" s="168">
        <f t="shared" si="19"/>
        <v>0</v>
      </c>
      <c r="BL210" s="17" t="s">
        <v>759</v>
      </c>
      <c r="BM210" s="167" t="s">
        <v>4360</v>
      </c>
    </row>
    <row r="211" spans="2:65" s="1" customFormat="1" ht="24" customHeight="1">
      <c r="B211" s="155"/>
      <c r="C211" s="208" t="s">
        <v>611</v>
      </c>
      <c r="D211" s="208" t="s">
        <v>680</v>
      </c>
      <c r="E211" s="209" t="s">
        <v>4361</v>
      </c>
      <c r="F211" s="210" t="s">
        <v>4362</v>
      </c>
      <c r="G211" s="211" t="s">
        <v>220</v>
      </c>
      <c r="H211" s="212">
        <v>1</v>
      </c>
      <c r="I211" s="213"/>
      <c r="J211" s="214">
        <f t="shared" si="10"/>
        <v>0</v>
      </c>
      <c r="K211" s="210" t="s">
        <v>3809</v>
      </c>
      <c r="L211" s="215"/>
      <c r="M211" s="216" t="s">
        <v>1</v>
      </c>
      <c r="N211" s="217" t="s">
        <v>42</v>
      </c>
      <c r="O211" s="55"/>
      <c r="P211" s="165">
        <f t="shared" si="11"/>
        <v>0</v>
      </c>
      <c r="Q211" s="165">
        <v>0</v>
      </c>
      <c r="R211" s="165">
        <f t="shared" si="12"/>
        <v>0</v>
      </c>
      <c r="S211" s="165">
        <v>0</v>
      </c>
      <c r="T211" s="166">
        <f t="shared" si="13"/>
        <v>0</v>
      </c>
      <c r="AR211" s="167" t="s">
        <v>1952</v>
      </c>
      <c r="AT211" s="167" t="s">
        <v>680</v>
      </c>
      <c r="AU211" s="167" t="s">
        <v>85</v>
      </c>
      <c r="AY211" s="17" t="s">
        <v>207</v>
      </c>
      <c r="BE211" s="168">
        <f t="shared" si="14"/>
        <v>0</v>
      </c>
      <c r="BF211" s="168">
        <f t="shared" si="15"/>
        <v>0</v>
      </c>
      <c r="BG211" s="168">
        <f t="shared" si="16"/>
        <v>0</v>
      </c>
      <c r="BH211" s="168">
        <f t="shared" si="17"/>
        <v>0</v>
      </c>
      <c r="BI211" s="168">
        <f t="shared" si="18"/>
        <v>0</v>
      </c>
      <c r="BJ211" s="17" t="s">
        <v>83</v>
      </c>
      <c r="BK211" s="168">
        <f t="shared" si="19"/>
        <v>0</v>
      </c>
      <c r="BL211" s="17" t="s">
        <v>759</v>
      </c>
      <c r="BM211" s="167" t="s">
        <v>4363</v>
      </c>
    </row>
    <row r="212" spans="2:65" s="1" customFormat="1" ht="16.5" customHeight="1">
      <c r="B212" s="155"/>
      <c r="C212" s="156" t="s">
        <v>627</v>
      </c>
      <c r="D212" s="156" t="s">
        <v>209</v>
      </c>
      <c r="E212" s="157" t="s">
        <v>2614</v>
      </c>
      <c r="F212" s="158" t="s">
        <v>2615</v>
      </c>
      <c r="G212" s="159" t="s">
        <v>224</v>
      </c>
      <c r="H212" s="160">
        <v>119</v>
      </c>
      <c r="I212" s="161"/>
      <c r="J212" s="162">
        <f t="shared" si="10"/>
        <v>0</v>
      </c>
      <c r="K212" s="158" t="s">
        <v>3809</v>
      </c>
      <c r="L212" s="32"/>
      <c r="M212" s="163" t="s">
        <v>1</v>
      </c>
      <c r="N212" s="164" t="s">
        <v>42</v>
      </c>
      <c r="O212" s="55"/>
      <c r="P212" s="165">
        <f t="shared" si="11"/>
        <v>0</v>
      </c>
      <c r="Q212" s="165">
        <v>0</v>
      </c>
      <c r="R212" s="165">
        <f t="shared" si="12"/>
        <v>0</v>
      </c>
      <c r="S212" s="165">
        <v>0</v>
      </c>
      <c r="T212" s="166">
        <f t="shared" si="13"/>
        <v>0</v>
      </c>
      <c r="AR212" s="167" t="s">
        <v>759</v>
      </c>
      <c r="AT212" s="167" t="s">
        <v>209</v>
      </c>
      <c r="AU212" s="167" t="s">
        <v>85</v>
      </c>
      <c r="AY212" s="17" t="s">
        <v>207</v>
      </c>
      <c r="BE212" s="168">
        <f t="shared" si="14"/>
        <v>0</v>
      </c>
      <c r="BF212" s="168">
        <f t="shared" si="15"/>
        <v>0</v>
      </c>
      <c r="BG212" s="168">
        <f t="shared" si="16"/>
        <v>0</v>
      </c>
      <c r="BH212" s="168">
        <f t="shared" si="17"/>
        <v>0</v>
      </c>
      <c r="BI212" s="168">
        <f t="shared" si="18"/>
        <v>0</v>
      </c>
      <c r="BJ212" s="17" t="s">
        <v>83</v>
      </c>
      <c r="BK212" s="168">
        <f t="shared" si="19"/>
        <v>0</v>
      </c>
      <c r="BL212" s="17" t="s">
        <v>759</v>
      </c>
      <c r="BM212" s="167" t="s">
        <v>4364</v>
      </c>
    </row>
    <row r="213" spans="2:65" s="11" customFormat="1" ht="25.9" customHeight="1">
      <c r="B213" s="142"/>
      <c r="D213" s="143" t="s">
        <v>76</v>
      </c>
      <c r="E213" s="144" t="s">
        <v>2620</v>
      </c>
      <c r="F213" s="144" t="s">
        <v>2621</v>
      </c>
      <c r="I213" s="145"/>
      <c r="J213" s="146">
        <f>BK213</f>
        <v>0</v>
      </c>
      <c r="L213" s="142"/>
      <c r="M213" s="147"/>
      <c r="N213" s="148"/>
      <c r="O213" s="148"/>
      <c r="P213" s="149">
        <f>P214</f>
        <v>0</v>
      </c>
      <c r="Q213" s="148"/>
      <c r="R213" s="149">
        <f>R214</f>
        <v>0</v>
      </c>
      <c r="S213" s="148"/>
      <c r="T213" s="150">
        <f>T214</f>
        <v>0</v>
      </c>
      <c r="AR213" s="143" t="s">
        <v>133</v>
      </c>
      <c r="AT213" s="151" t="s">
        <v>76</v>
      </c>
      <c r="AU213" s="151" t="s">
        <v>77</v>
      </c>
      <c r="AY213" s="143" t="s">
        <v>207</v>
      </c>
      <c r="BK213" s="152">
        <f>BK214</f>
        <v>0</v>
      </c>
    </row>
    <row r="214" spans="2:65" s="1" customFormat="1" ht="36" customHeight="1">
      <c r="B214" s="155"/>
      <c r="C214" s="156" t="s">
        <v>634</v>
      </c>
      <c r="D214" s="156" t="s">
        <v>209</v>
      </c>
      <c r="E214" s="157" t="s">
        <v>2627</v>
      </c>
      <c r="F214" s="158" t="s">
        <v>4365</v>
      </c>
      <c r="G214" s="159" t="s">
        <v>2624</v>
      </c>
      <c r="H214" s="160">
        <v>24</v>
      </c>
      <c r="I214" s="161"/>
      <c r="J214" s="162">
        <f>ROUND(I214*H214,2)</f>
        <v>0</v>
      </c>
      <c r="K214" s="158" t="s">
        <v>3809</v>
      </c>
      <c r="L214" s="32"/>
      <c r="M214" s="178" t="s">
        <v>1</v>
      </c>
      <c r="N214" s="179" t="s">
        <v>42</v>
      </c>
      <c r="O214" s="180"/>
      <c r="P214" s="181">
        <f>O214*H214</f>
        <v>0</v>
      </c>
      <c r="Q214" s="181">
        <v>0</v>
      </c>
      <c r="R214" s="181">
        <f>Q214*H214</f>
        <v>0</v>
      </c>
      <c r="S214" s="181">
        <v>0</v>
      </c>
      <c r="T214" s="182">
        <f>S214*H214</f>
        <v>0</v>
      </c>
      <c r="AR214" s="167" t="s">
        <v>2625</v>
      </c>
      <c r="AT214" s="167" t="s">
        <v>209</v>
      </c>
      <c r="AU214" s="167" t="s">
        <v>83</v>
      </c>
      <c r="AY214" s="17" t="s">
        <v>207</v>
      </c>
      <c r="BE214" s="168">
        <f>IF(N214="základní",J214,0)</f>
        <v>0</v>
      </c>
      <c r="BF214" s="168">
        <f>IF(N214="snížená",J214,0)</f>
        <v>0</v>
      </c>
      <c r="BG214" s="168">
        <f>IF(N214="zákl. přenesená",J214,0)</f>
        <v>0</v>
      </c>
      <c r="BH214" s="168">
        <f>IF(N214="sníž. přenesená",J214,0)</f>
        <v>0</v>
      </c>
      <c r="BI214" s="168">
        <f>IF(N214="nulová",J214,0)</f>
        <v>0</v>
      </c>
      <c r="BJ214" s="17" t="s">
        <v>83</v>
      </c>
      <c r="BK214" s="168">
        <f>ROUND(I214*H214,2)</f>
        <v>0</v>
      </c>
      <c r="BL214" s="17" t="s">
        <v>2625</v>
      </c>
      <c r="BM214" s="167" t="s">
        <v>4366</v>
      </c>
    </row>
    <row r="215" spans="2:65" s="1" customFormat="1" ht="6.95" customHeight="1">
      <c r="B215" s="44"/>
      <c r="C215" s="45"/>
      <c r="D215" s="45"/>
      <c r="E215" s="45"/>
      <c r="F215" s="45"/>
      <c r="G215" s="45"/>
      <c r="H215" s="45"/>
      <c r="I215" s="117"/>
      <c r="J215" s="45"/>
      <c r="K215" s="45"/>
      <c r="L215" s="32"/>
    </row>
  </sheetData>
  <autoFilter ref="C129:K214"/>
  <mergeCells count="12">
    <mergeCell ref="E122:H122"/>
    <mergeCell ref="L2:V2"/>
    <mergeCell ref="E85:H85"/>
    <mergeCell ref="E87:H87"/>
    <mergeCell ref="E89:H89"/>
    <mergeCell ref="E118:H118"/>
    <mergeCell ref="E120:H120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2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149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4367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4368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ROUND((SUM(BE122:BE131)),  2)</f>
        <v>0</v>
      </c>
      <c r="I35" s="105">
        <v>0.21</v>
      </c>
      <c r="J35" s="104">
        <f>ROUND(((SUM(BE122:BE131))*I35),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ROUND((SUM(BF122:BF131)),  2)</f>
        <v>0</v>
      </c>
      <c r="I36" s="105">
        <v>0.15</v>
      </c>
      <c r="J36" s="104">
        <f>ROUND(((SUM(BF122:BF131))*I36),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ROUND((SUM(BG122:BG131)),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ROUND((SUM(BH122:BH131)),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ROUND((SUM(BI122:BI131)),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4367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přípojka elektro NN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3256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4367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a - přípojka elektro NN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680</v>
      </c>
      <c r="F123" s="144" t="s">
        <v>2611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108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3257</v>
      </c>
      <c r="F124" s="153" t="s">
        <v>3070</v>
      </c>
      <c r="I124" s="145"/>
      <c r="J124" s="154">
        <f>BK124</f>
        <v>0</v>
      </c>
      <c r="L124" s="142"/>
      <c r="M124" s="147"/>
      <c r="N124" s="148"/>
      <c r="O124" s="148"/>
      <c r="P124" s="149">
        <f>SUM(P125:P131)</f>
        <v>0</v>
      </c>
      <c r="Q124" s="148"/>
      <c r="R124" s="149">
        <f>SUM(R125:R131)</f>
        <v>0</v>
      </c>
      <c r="S124" s="148"/>
      <c r="T124" s="150">
        <f>SUM(T125:T131)</f>
        <v>0</v>
      </c>
      <c r="AR124" s="143" t="s">
        <v>108</v>
      </c>
      <c r="AT124" s="151" t="s">
        <v>76</v>
      </c>
      <c r="AU124" s="151" t="s">
        <v>83</v>
      </c>
      <c r="AY124" s="143" t="s">
        <v>207</v>
      </c>
      <c r="BK124" s="152">
        <f>SUM(BK125:BK131)</f>
        <v>0</v>
      </c>
    </row>
    <row r="125" spans="2:65" s="1" customFormat="1" ht="16.5" customHeight="1">
      <c r="B125" s="155"/>
      <c r="C125" s="156" t="s">
        <v>83</v>
      </c>
      <c r="D125" s="156" t="s">
        <v>209</v>
      </c>
      <c r="E125" s="157" t="s">
        <v>3071</v>
      </c>
      <c r="F125" s="158" t="s">
        <v>4369</v>
      </c>
      <c r="G125" s="159" t="s">
        <v>224</v>
      </c>
      <c r="H125" s="160">
        <v>55</v>
      </c>
      <c r="I125" s="161"/>
      <c r="J125" s="162">
        <f>ROUND(I125*H125,2)</f>
        <v>0</v>
      </c>
      <c r="K125" s="158" t="s">
        <v>392</v>
      </c>
      <c r="L125" s="32"/>
      <c r="M125" s="163" t="s">
        <v>1</v>
      </c>
      <c r="N125" s="164" t="s">
        <v>42</v>
      </c>
      <c r="O125" s="55"/>
      <c r="P125" s="165">
        <f>O125*H125</f>
        <v>0</v>
      </c>
      <c r="Q125" s="165">
        <v>0</v>
      </c>
      <c r="R125" s="165">
        <f>Q125*H125</f>
        <v>0</v>
      </c>
      <c r="S125" s="165">
        <v>0</v>
      </c>
      <c r="T125" s="166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4370</v>
      </c>
    </row>
    <row r="126" spans="2:65" s="12" customFormat="1">
      <c r="B126" s="169"/>
      <c r="D126" s="170" t="s">
        <v>215</v>
      </c>
      <c r="E126" s="171" t="s">
        <v>1</v>
      </c>
      <c r="F126" s="172" t="s">
        <v>4371</v>
      </c>
      <c r="H126" s="173">
        <v>55</v>
      </c>
      <c r="I126" s="174"/>
      <c r="L126" s="169"/>
      <c r="M126" s="175"/>
      <c r="N126" s="176"/>
      <c r="O126" s="176"/>
      <c r="P126" s="176"/>
      <c r="Q126" s="176"/>
      <c r="R126" s="176"/>
      <c r="S126" s="176"/>
      <c r="T126" s="177"/>
      <c r="AT126" s="171" t="s">
        <v>215</v>
      </c>
      <c r="AU126" s="171" t="s">
        <v>85</v>
      </c>
      <c r="AV126" s="12" t="s">
        <v>85</v>
      </c>
      <c r="AW126" s="12" t="s">
        <v>34</v>
      </c>
      <c r="AX126" s="12" t="s">
        <v>77</v>
      </c>
      <c r="AY126" s="171" t="s">
        <v>207</v>
      </c>
    </row>
    <row r="127" spans="2:65" s="13" customFormat="1">
      <c r="B127" s="185"/>
      <c r="D127" s="170" t="s">
        <v>215</v>
      </c>
      <c r="E127" s="186" t="s">
        <v>1</v>
      </c>
      <c r="F127" s="187" t="s">
        <v>4372</v>
      </c>
      <c r="H127" s="186" t="s">
        <v>1</v>
      </c>
      <c r="I127" s="188"/>
      <c r="L127" s="185"/>
      <c r="M127" s="189"/>
      <c r="N127" s="190"/>
      <c r="O127" s="190"/>
      <c r="P127" s="190"/>
      <c r="Q127" s="190"/>
      <c r="R127" s="190"/>
      <c r="S127" s="190"/>
      <c r="T127" s="191"/>
      <c r="AT127" s="186" t="s">
        <v>215</v>
      </c>
      <c r="AU127" s="186" t="s">
        <v>85</v>
      </c>
      <c r="AV127" s="13" t="s">
        <v>83</v>
      </c>
      <c r="AW127" s="13" t="s">
        <v>34</v>
      </c>
      <c r="AX127" s="13" t="s">
        <v>77</v>
      </c>
      <c r="AY127" s="186" t="s">
        <v>207</v>
      </c>
    </row>
    <row r="128" spans="2:65" s="13" customFormat="1" ht="22.5">
      <c r="B128" s="185"/>
      <c r="D128" s="170" t="s">
        <v>215</v>
      </c>
      <c r="E128" s="186" t="s">
        <v>1</v>
      </c>
      <c r="F128" s="187" t="s">
        <v>4373</v>
      </c>
      <c r="H128" s="186" t="s">
        <v>1</v>
      </c>
      <c r="I128" s="188"/>
      <c r="L128" s="185"/>
      <c r="M128" s="189"/>
      <c r="N128" s="190"/>
      <c r="O128" s="190"/>
      <c r="P128" s="190"/>
      <c r="Q128" s="190"/>
      <c r="R128" s="190"/>
      <c r="S128" s="190"/>
      <c r="T128" s="191"/>
      <c r="AT128" s="186" t="s">
        <v>215</v>
      </c>
      <c r="AU128" s="186" t="s">
        <v>85</v>
      </c>
      <c r="AV128" s="13" t="s">
        <v>83</v>
      </c>
      <c r="AW128" s="13" t="s">
        <v>34</v>
      </c>
      <c r="AX128" s="13" t="s">
        <v>77</v>
      </c>
      <c r="AY128" s="186" t="s">
        <v>207</v>
      </c>
    </row>
    <row r="129" spans="2:65" s="13" customFormat="1">
      <c r="B129" s="185"/>
      <c r="D129" s="170" t="s">
        <v>215</v>
      </c>
      <c r="E129" s="186" t="s">
        <v>1</v>
      </c>
      <c r="F129" s="187" t="s">
        <v>4374</v>
      </c>
      <c r="H129" s="186" t="s">
        <v>1</v>
      </c>
      <c r="I129" s="188"/>
      <c r="L129" s="185"/>
      <c r="M129" s="189"/>
      <c r="N129" s="190"/>
      <c r="O129" s="190"/>
      <c r="P129" s="190"/>
      <c r="Q129" s="190"/>
      <c r="R129" s="190"/>
      <c r="S129" s="190"/>
      <c r="T129" s="191"/>
      <c r="AT129" s="186" t="s">
        <v>215</v>
      </c>
      <c r="AU129" s="186" t="s">
        <v>85</v>
      </c>
      <c r="AV129" s="13" t="s">
        <v>83</v>
      </c>
      <c r="AW129" s="13" t="s">
        <v>34</v>
      </c>
      <c r="AX129" s="13" t="s">
        <v>77</v>
      </c>
      <c r="AY129" s="186" t="s">
        <v>207</v>
      </c>
    </row>
    <row r="130" spans="2:65" s="15" customFormat="1">
      <c r="B130" s="200"/>
      <c r="D130" s="170" t="s">
        <v>215</v>
      </c>
      <c r="E130" s="201" t="s">
        <v>1</v>
      </c>
      <c r="F130" s="202" t="s">
        <v>372</v>
      </c>
      <c r="H130" s="203">
        <v>55</v>
      </c>
      <c r="I130" s="204"/>
      <c r="L130" s="200"/>
      <c r="M130" s="205"/>
      <c r="N130" s="206"/>
      <c r="O130" s="206"/>
      <c r="P130" s="206"/>
      <c r="Q130" s="206"/>
      <c r="R130" s="206"/>
      <c r="S130" s="206"/>
      <c r="T130" s="207"/>
      <c r="AT130" s="201" t="s">
        <v>215</v>
      </c>
      <c r="AU130" s="201" t="s">
        <v>85</v>
      </c>
      <c r="AV130" s="15" t="s">
        <v>133</v>
      </c>
      <c r="AW130" s="15" t="s">
        <v>34</v>
      </c>
      <c r="AX130" s="15" t="s">
        <v>83</v>
      </c>
      <c r="AY130" s="201" t="s">
        <v>207</v>
      </c>
    </row>
    <row r="131" spans="2:65" s="1" customFormat="1" ht="24" customHeight="1">
      <c r="B131" s="155"/>
      <c r="C131" s="156" t="s">
        <v>85</v>
      </c>
      <c r="D131" s="156" t="s">
        <v>209</v>
      </c>
      <c r="E131" s="157" t="s">
        <v>3074</v>
      </c>
      <c r="F131" s="158" t="s">
        <v>4375</v>
      </c>
      <c r="G131" s="159" t="s">
        <v>236</v>
      </c>
      <c r="H131" s="160">
        <v>1</v>
      </c>
      <c r="I131" s="161"/>
      <c r="J131" s="162">
        <f>ROUND(I131*H131,2)</f>
        <v>0</v>
      </c>
      <c r="K131" s="158" t="s">
        <v>392</v>
      </c>
      <c r="L131" s="32"/>
      <c r="M131" s="178" t="s">
        <v>1</v>
      </c>
      <c r="N131" s="179" t="s">
        <v>42</v>
      </c>
      <c r="O131" s="180"/>
      <c r="P131" s="181">
        <f>O131*H131</f>
        <v>0</v>
      </c>
      <c r="Q131" s="181">
        <v>0</v>
      </c>
      <c r="R131" s="181">
        <f>Q131*H131</f>
        <v>0</v>
      </c>
      <c r="S131" s="181">
        <v>0</v>
      </c>
      <c r="T131" s="182">
        <f>S131*H131</f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>IF(N131="základní",J131,0)</f>
        <v>0</v>
      </c>
      <c r="BF131" s="168">
        <f>IF(N131="snížená",J131,0)</f>
        <v>0</v>
      </c>
      <c r="BG131" s="168">
        <f>IF(N131="zákl. přenesená",J131,0)</f>
        <v>0</v>
      </c>
      <c r="BH131" s="168">
        <f>IF(N131="sníž. přenesená",J131,0)</f>
        <v>0</v>
      </c>
      <c r="BI131" s="168">
        <f>IF(N131="nulová",J131,0)</f>
        <v>0</v>
      </c>
      <c r="BJ131" s="17" t="s">
        <v>83</v>
      </c>
      <c r="BK131" s="168">
        <f>ROUND(I131*H131,2)</f>
        <v>0</v>
      </c>
      <c r="BL131" s="17" t="s">
        <v>133</v>
      </c>
      <c r="BM131" s="167" t="s">
        <v>4376</v>
      </c>
    </row>
    <row r="132" spans="2:65" s="1" customFormat="1" ht="6.95" customHeight="1">
      <c r="B132" s="44"/>
      <c r="C132" s="45"/>
      <c r="D132" s="45"/>
      <c r="E132" s="45"/>
      <c r="F132" s="45"/>
      <c r="G132" s="45"/>
      <c r="H132" s="45"/>
      <c r="I132" s="117"/>
      <c r="J132" s="45"/>
      <c r="K132" s="45"/>
      <c r="L132" s="32"/>
    </row>
  </sheetData>
  <autoFilter ref="C121:K131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27"/>
  <sheetViews>
    <sheetView showGridLines="0" topLeftCell="A109" workbookViewId="0">
      <selection activeCell="X26" sqref="X26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154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4377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4378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ROUND((SUM(BE122:BE126)),  2)</f>
        <v>0</v>
      </c>
      <c r="I35" s="105">
        <v>0.21</v>
      </c>
      <c r="J35" s="104">
        <f>ROUND(((SUM(BE122:BE126))*I35),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ROUND((SUM(BF122:BF126)),  2)</f>
        <v>0</v>
      </c>
      <c r="I36" s="105">
        <v>0.15</v>
      </c>
      <c r="J36" s="104">
        <f>ROUND(((SUM(BF122:BF126))*I36),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ROUND((SUM(BG122:BG126)),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ROUND((SUM(BH122:BH126)),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ROUND((SUM(BI122:BI126)),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4377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Přípojka CETIN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3256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4377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a - Přípojka CETIN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680</v>
      </c>
      <c r="F123" s="144" t="s">
        <v>2611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108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3257</v>
      </c>
      <c r="F124" s="153" t="s">
        <v>3070</v>
      </c>
      <c r="I124" s="145"/>
      <c r="J124" s="154">
        <f>BK124</f>
        <v>0</v>
      </c>
      <c r="L124" s="142"/>
      <c r="M124" s="147"/>
      <c r="N124" s="148"/>
      <c r="O124" s="148"/>
      <c r="P124" s="149">
        <f>SUM(P125:P126)</f>
        <v>0</v>
      </c>
      <c r="Q124" s="148"/>
      <c r="R124" s="149">
        <f>SUM(R125:R126)</f>
        <v>0</v>
      </c>
      <c r="S124" s="148"/>
      <c r="T124" s="150">
        <f>SUM(T125:T126)</f>
        <v>0</v>
      </c>
      <c r="AR124" s="143" t="s">
        <v>108</v>
      </c>
      <c r="AT124" s="151" t="s">
        <v>76</v>
      </c>
      <c r="AU124" s="151" t="s">
        <v>83</v>
      </c>
      <c r="AY124" s="143" t="s">
        <v>207</v>
      </c>
      <c r="BK124" s="152">
        <f>SUM(BK125:BK126)</f>
        <v>0</v>
      </c>
    </row>
    <row r="125" spans="2:65" s="1" customFormat="1" ht="24" customHeight="1">
      <c r="B125" s="155"/>
      <c r="C125" s="156" t="s">
        <v>83</v>
      </c>
      <c r="D125" s="156" t="s">
        <v>209</v>
      </c>
      <c r="E125" s="157" t="s">
        <v>3071</v>
      </c>
      <c r="F125" s="158" t="s">
        <v>4379</v>
      </c>
      <c r="G125" s="159" t="s">
        <v>224</v>
      </c>
      <c r="H125" s="160">
        <v>24</v>
      </c>
      <c r="I125" s="161"/>
      <c r="J125" s="162">
        <f>ROUND(I125*H125,2)</f>
        <v>0</v>
      </c>
      <c r="K125" s="158" t="s">
        <v>392</v>
      </c>
      <c r="L125" s="32"/>
      <c r="M125" s="163" t="s">
        <v>1</v>
      </c>
      <c r="N125" s="164" t="s">
        <v>42</v>
      </c>
      <c r="O125" s="55"/>
      <c r="P125" s="165">
        <f>O125*H125</f>
        <v>0</v>
      </c>
      <c r="Q125" s="165">
        <v>0</v>
      </c>
      <c r="R125" s="165">
        <f>Q125*H125</f>
        <v>0</v>
      </c>
      <c r="S125" s="165">
        <v>0</v>
      </c>
      <c r="T125" s="166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4380</v>
      </c>
    </row>
    <row r="126" spans="2:65" s="1" customFormat="1" ht="24" customHeight="1">
      <c r="B126" s="155"/>
      <c r="C126" s="156" t="s">
        <v>85</v>
      </c>
      <c r="D126" s="156" t="s">
        <v>209</v>
      </c>
      <c r="E126" s="157" t="s">
        <v>3074</v>
      </c>
      <c r="F126" s="158" t="s">
        <v>4375</v>
      </c>
      <c r="G126" s="159" t="s">
        <v>236</v>
      </c>
      <c r="H126" s="160">
        <v>1</v>
      </c>
      <c r="I126" s="161"/>
      <c r="J126" s="162">
        <f>ROUND(I126*H126,2)</f>
        <v>0</v>
      </c>
      <c r="K126" s="158" t="s">
        <v>392</v>
      </c>
      <c r="L126" s="32"/>
      <c r="M126" s="178" t="s">
        <v>1</v>
      </c>
      <c r="N126" s="179" t="s">
        <v>42</v>
      </c>
      <c r="O126" s="180"/>
      <c r="P126" s="181">
        <f>O126*H126</f>
        <v>0</v>
      </c>
      <c r="Q126" s="181">
        <v>0</v>
      </c>
      <c r="R126" s="181">
        <f>Q126*H126</f>
        <v>0</v>
      </c>
      <c r="S126" s="181">
        <v>0</v>
      </c>
      <c r="T126" s="182">
        <f>S126*H126</f>
        <v>0</v>
      </c>
      <c r="AR126" s="167" t="s">
        <v>133</v>
      </c>
      <c r="AT126" s="167" t="s">
        <v>209</v>
      </c>
      <c r="AU126" s="167" t="s">
        <v>85</v>
      </c>
      <c r="AY126" s="17" t="s">
        <v>207</v>
      </c>
      <c r="BE126" s="168">
        <f>IF(N126="základní",J126,0)</f>
        <v>0</v>
      </c>
      <c r="BF126" s="168">
        <f>IF(N126="snížená",J126,0)</f>
        <v>0</v>
      </c>
      <c r="BG126" s="168">
        <f>IF(N126="zákl. přenesená",J126,0)</f>
        <v>0</v>
      </c>
      <c r="BH126" s="168">
        <f>IF(N126="sníž. přenesená",J126,0)</f>
        <v>0</v>
      </c>
      <c r="BI126" s="168">
        <f>IF(N126="nulová",J126,0)</f>
        <v>0</v>
      </c>
      <c r="BJ126" s="17" t="s">
        <v>83</v>
      </c>
      <c r="BK126" s="168">
        <f>ROUND(I126*H126,2)</f>
        <v>0</v>
      </c>
      <c r="BL126" s="17" t="s">
        <v>133</v>
      </c>
      <c r="BM126" s="167" t="s">
        <v>4381</v>
      </c>
    </row>
    <row r="127" spans="2:65" s="1" customFormat="1" ht="6.95" customHeight="1">
      <c r="B127" s="44"/>
      <c r="C127" s="45"/>
      <c r="D127" s="45"/>
      <c r="E127" s="45"/>
      <c r="F127" s="45"/>
      <c r="G127" s="45"/>
      <c r="H127" s="45"/>
      <c r="I127" s="117"/>
      <c r="J127" s="45"/>
      <c r="K127" s="45"/>
      <c r="L127" s="32"/>
    </row>
  </sheetData>
  <autoFilter ref="C121:K126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40"/>
  <sheetViews>
    <sheetView showGridLines="0" tabSelected="1" topLeftCell="A118" workbookViewId="0">
      <selection activeCell="W133" sqref="W133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90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180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182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ROUND(J124,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ROUND((SUM(BE124:BE139)),  2)</f>
        <v>0</v>
      </c>
      <c r="I35" s="105">
        <v>0.21</v>
      </c>
      <c r="J35" s="104">
        <f>ROUND(((SUM(BE124:BE139))*I35),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ROUND((SUM(BF124:BF139)),  2)</f>
        <v>0</v>
      </c>
      <c r="I36" s="105">
        <v>0.15</v>
      </c>
      <c r="J36" s="104">
        <f>ROUND(((SUM(BF124:BF139))*I36),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ROUND((SUM(BG124:BG139)),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ROUND((SUM(BH124:BH139)),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ROUND((SUM(BI124:BI139)),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180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Odstranění asfaltové plochy a oplocení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J124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J125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J126</f>
        <v>0</v>
      </c>
      <c r="L100" s="128"/>
    </row>
    <row r="101" spans="2:47" s="9" customFormat="1" ht="19.899999999999999" customHeight="1">
      <c r="B101" s="128"/>
      <c r="D101" s="129" t="s">
        <v>190</v>
      </c>
      <c r="E101" s="130"/>
      <c r="F101" s="130"/>
      <c r="G101" s="130"/>
      <c r="H101" s="130"/>
      <c r="I101" s="131"/>
      <c r="J101" s="132">
        <f>J129</f>
        <v>0</v>
      </c>
      <c r="L101" s="128"/>
    </row>
    <row r="102" spans="2:47" s="9" customFormat="1" ht="19.899999999999999" customHeight="1">
      <c r="B102" s="128"/>
      <c r="D102" s="129" t="s">
        <v>191</v>
      </c>
      <c r="E102" s="130"/>
      <c r="F102" s="130"/>
      <c r="G102" s="130"/>
      <c r="H102" s="130"/>
      <c r="I102" s="131"/>
      <c r="J102" s="132">
        <f>J134</f>
        <v>0</v>
      </c>
      <c r="L102" s="128"/>
    </row>
    <row r="103" spans="2:47" s="1" customFormat="1" ht="21.75" customHeight="1">
      <c r="B103" s="32"/>
      <c r="I103" s="96"/>
      <c r="L103" s="32"/>
    </row>
    <row r="104" spans="2:47" s="1" customFormat="1" ht="6.95" customHeight="1">
      <c r="B104" s="44"/>
      <c r="C104" s="45"/>
      <c r="D104" s="45"/>
      <c r="E104" s="45"/>
      <c r="F104" s="45"/>
      <c r="G104" s="45"/>
      <c r="H104" s="45"/>
      <c r="I104" s="117"/>
      <c r="J104" s="45"/>
      <c r="K104" s="45"/>
      <c r="L104" s="32"/>
    </row>
    <row r="108" spans="2:47" s="1" customFormat="1" ht="6.95" customHeight="1">
      <c r="B108" s="46"/>
      <c r="C108" s="47"/>
      <c r="D108" s="47"/>
      <c r="E108" s="47"/>
      <c r="F108" s="47"/>
      <c r="G108" s="47"/>
      <c r="H108" s="47"/>
      <c r="I108" s="118"/>
      <c r="J108" s="47"/>
      <c r="K108" s="47"/>
      <c r="L108" s="32"/>
    </row>
    <row r="109" spans="2:47" s="1" customFormat="1" ht="24.95" customHeight="1">
      <c r="B109" s="32"/>
      <c r="C109" s="21" t="s">
        <v>192</v>
      </c>
      <c r="I109" s="96"/>
      <c r="L109" s="32"/>
    </row>
    <row r="110" spans="2:47" s="1" customFormat="1" ht="6.95" customHeight="1">
      <c r="B110" s="32"/>
      <c r="I110" s="96"/>
      <c r="L110" s="32"/>
    </row>
    <row r="111" spans="2:47" s="1" customFormat="1" ht="12" customHeight="1">
      <c r="B111" s="32"/>
      <c r="C111" s="27" t="s">
        <v>16</v>
      </c>
      <c r="I111" s="96"/>
      <c r="L111" s="32"/>
    </row>
    <row r="112" spans="2:47" s="1" customFormat="1" ht="16.5" customHeight="1">
      <c r="B112" s="32"/>
      <c r="E112" s="283" t="str">
        <f>E7</f>
        <v>Novostavba MŠ Hrabová,ul. Bažanova</v>
      </c>
      <c r="F112" s="284"/>
      <c r="G112" s="284"/>
      <c r="H112" s="284"/>
      <c r="I112" s="96"/>
      <c r="L112" s="32"/>
    </row>
    <row r="113" spans="2:65" ht="12" customHeight="1">
      <c r="B113" s="20"/>
      <c r="C113" s="27" t="s">
        <v>179</v>
      </c>
      <c r="L113" s="20"/>
    </row>
    <row r="114" spans="2:65" s="1" customFormat="1" ht="16.5" customHeight="1">
      <c r="B114" s="32"/>
      <c r="E114" s="283" t="s">
        <v>180</v>
      </c>
      <c r="F114" s="282"/>
      <c r="G114" s="282"/>
      <c r="H114" s="282"/>
      <c r="I114" s="96"/>
      <c r="L114" s="32"/>
    </row>
    <row r="115" spans="2:65" s="1" customFormat="1" ht="12" customHeight="1">
      <c r="B115" s="32"/>
      <c r="C115" s="27" t="s">
        <v>181</v>
      </c>
      <c r="I115" s="96"/>
      <c r="L115" s="32"/>
    </row>
    <row r="116" spans="2:65" s="1" customFormat="1" ht="16.5" customHeight="1">
      <c r="B116" s="32"/>
      <c r="E116" s="252" t="str">
        <f>E11</f>
        <v>a - Odstranění asfaltové plochy a oplocení</v>
      </c>
      <c r="F116" s="282"/>
      <c r="G116" s="282"/>
      <c r="H116" s="282"/>
      <c r="I116" s="96"/>
      <c r="L116" s="32"/>
    </row>
    <row r="117" spans="2:65" s="1" customFormat="1" ht="6.95" customHeight="1">
      <c r="B117" s="32"/>
      <c r="I117" s="96"/>
      <c r="L117" s="32"/>
    </row>
    <row r="118" spans="2:65" s="1" customFormat="1" ht="12" customHeight="1">
      <c r="B118" s="32"/>
      <c r="C118" s="27" t="s">
        <v>20</v>
      </c>
      <c r="F118" s="25" t="str">
        <f>F14</f>
        <v xml:space="preserve"> </v>
      </c>
      <c r="I118" s="97" t="s">
        <v>22</v>
      </c>
      <c r="J118" s="52" t="str">
        <f>IF(J14="","",J14)</f>
        <v>29. 3. 2019</v>
      </c>
      <c r="L118" s="32"/>
    </row>
    <row r="119" spans="2:65" s="1" customFormat="1" ht="6.95" customHeight="1">
      <c r="B119" s="32"/>
      <c r="I119" s="96"/>
      <c r="L119" s="32"/>
    </row>
    <row r="120" spans="2:65" s="1" customFormat="1" ht="58.15" customHeight="1">
      <c r="B120" s="32"/>
      <c r="C120" s="27" t="s">
        <v>24</v>
      </c>
      <c r="F120" s="25" t="str">
        <f>E17</f>
        <v>Statutární město Ostrava,MO Hrabová,Bažanova 4</v>
      </c>
      <c r="I120" s="97" t="s">
        <v>31</v>
      </c>
      <c r="J120" s="30" t="str">
        <f>E23</f>
        <v>DUPLEX sro,28.října 875/275,70900 Ostrava-Mar.Ho</v>
      </c>
      <c r="L120" s="32"/>
    </row>
    <row r="121" spans="2:65" s="1" customFormat="1" ht="15.2" customHeight="1">
      <c r="B121" s="32"/>
      <c r="C121" s="27" t="s">
        <v>29</v>
      </c>
      <c r="F121" s="25" t="str">
        <f>IF(E20="","",E20)</f>
        <v>Vyplň údaj</v>
      </c>
      <c r="I121" s="97" t="s">
        <v>35</v>
      </c>
      <c r="J121" s="30" t="str">
        <f>E26</f>
        <v xml:space="preserve"> </v>
      </c>
      <c r="L121" s="32"/>
    </row>
    <row r="122" spans="2:65" s="1" customFormat="1" ht="10.35" customHeight="1">
      <c r="B122" s="32"/>
      <c r="I122" s="96"/>
      <c r="L122" s="32"/>
    </row>
    <row r="123" spans="2:65" s="10" customFormat="1" ht="29.25" customHeight="1">
      <c r="B123" s="133"/>
      <c r="C123" s="134" t="s">
        <v>193</v>
      </c>
      <c r="D123" s="135" t="s">
        <v>62</v>
      </c>
      <c r="E123" s="135" t="s">
        <v>58</v>
      </c>
      <c r="F123" s="135" t="s">
        <v>59</v>
      </c>
      <c r="G123" s="135" t="s">
        <v>194</v>
      </c>
      <c r="H123" s="135" t="s">
        <v>195</v>
      </c>
      <c r="I123" s="136" t="s">
        <v>196</v>
      </c>
      <c r="J123" s="135" t="s">
        <v>185</v>
      </c>
      <c r="K123" s="137" t="s">
        <v>197</v>
      </c>
      <c r="L123" s="133"/>
      <c r="M123" s="59" t="s">
        <v>1</v>
      </c>
      <c r="N123" s="60" t="s">
        <v>41</v>
      </c>
      <c r="O123" s="60" t="s">
        <v>198</v>
      </c>
      <c r="P123" s="60" t="s">
        <v>199</v>
      </c>
      <c r="Q123" s="60" t="s">
        <v>200</v>
      </c>
      <c r="R123" s="60" t="s">
        <v>201</v>
      </c>
      <c r="S123" s="60" t="s">
        <v>202</v>
      </c>
      <c r="T123" s="61" t="s">
        <v>203</v>
      </c>
    </row>
    <row r="124" spans="2:65" s="1" customFormat="1" ht="22.9" customHeight="1">
      <c r="B124" s="32"/>
      <c r="C124" s="64" t="s">
        <v>204</v>
      </c>
      <c r="I124" s="96"/>
      <c r="J124" s="138">
        <f>BK124</f>
        <v>0</v>
      </c>
      <c r="L124" s="32"/>
      <c r="M124" s="62"/>
      <c r="N124" s="53"/>
      <c r="O124" s="53"/>
      <c r="P124" s="139">
        <f>P125</f>
        <v>0</v>
      </c>
      <c r="Q124" s="53"/>
      <c r="R124" s="139">
        <f>R125</f>
        <v>0</v>
      </c>
      <c r="S124" s="53"/>
      <c r="T124" s="140">
        <f>T125</f>
        <v>753.10745999999995</v>
      </c>
      <c r="AT124" s="17" t="s">
        <v>76</v>
      </c>
      <c r="AU124" s="17" t="s">
        <v>187</v>
      </c>
      <c r="BK124" s="141">
        <f>BK125</f>
        <v>0</v>
      </c>
    </row>
    <row r="125" spans="2:65" s="11" customFormat="1" ht="25.9" customHeight="1">
      <c r="B125" s="142"/>
      <c r="D125" s="143" t="s">
        <v>76</v>
      </c>
      <c r="E125" s="144" t="s">
        <v>205</v>
      </c>
      <c r="F125" s="144" t="s">
        <v>206</v>
      </c>
      <c r="I125" s="145"/>
      <c r="J125" s="146">
        <f>BK125</f>
        <v>0</v>
      </c>
      <c r="L125" s="142"/>
      <c r="M125" s="147"/>
      <c r="N125" s="148"/>
      <c r="O125" s="148"/>
      <c r="P125" s="149">
        <f>P126+P129+P134</f>
        <v>0</v>
      </c>
      <c r="Q125" s="148"/>
      <c r="R125" s="149">
        <f>R126+R129+R134</f>
        <v>0</v>
      </c>
      <c r="S125" s="148"/>
      <c r="T125" s="150">
        <f>T126+T129+T134</f>
        <v>753.10745999999995</v>
      </c>
      <c r="AR125" s="143" t="s">
        <v>83</v>
      </c>
      <c r="AT125" s="151" t="s">
        <v>76</v>
      </c>
      <c r="AU125" s="151" t="s">
        <v>77</v>
      </c>
      <c r="AY125" s="143" t="s">
        <v>207</v>
      </c>
      <c r="BK125" s="152">
        <f>BK126+BK129+BK134</f>
        <v>0</v>
      </c>
    </row>
    <row r="126" spans="2:65" s="11" customFormat="1" ht="22.9" customHeight="1">
      <c r="B126" s="142"/>
      <c r="D126" s="143" t="s">
        <v>76</v>
      </c>
      <c r="E126" s="153" t="s">
        <v>83</v>
      </c>
      <c r="F126" s="153" t="s">
        <v>208</v>
      </c>
      <c r="I126" s="145"/>
      <c r="J126" s="154">
        <f>BK126</f>
        <v>0</v>
      </c>
      <c r="L126" s="142"/>
      <c r="M126" s="147"/>
      <c r="N126" s="148"/>
      <c r="O126" s="148"/>
      <c r="P126" s="149">
        <f>SUM(P127:P128)</f>
        <v>0</v>
      </c>
      <c r="Q126" s="148"/>
      <c r="R126" s="149">
        <f>SUM(R127:R128)</f>
        <v>0</v>
      </c>
      <c r="S126" s="148"/>
      <c r="T126" s="150">
        <f>SUM(T127:T128)</f>
        <v>748.92</v>
      </c>
      <c r="AR126" s="143" t="s">
        <v>83</v>
      </c>
      <c r="AT126" s="151" t="s">
        <v>76</v>
      </c>
      <c r="AU126" s="151" t="s">
        <v>83</v>
      </c>
      <c r="AY126" s="143" t="s">
        <v>207</v>
      </c>
      <c r="BK126" s="152">
        <f>SUM(BK127:BK128)</f>
        <v>0</v>
      </c>
    </row>
    <row r="127" spans="2:65" s="1" customFormat="1" ht="48" customHeight="1">
      <c r="B127" s="155"/>
      <c r="C127" s="156" t="s">
        <v>83</v>
      </c>
      <c r="D127" s="156" t="s">
        <v>209</v>
      </c>
      <c r="E127" s="157" t="s">
        <v>210</v>
      </c>
      <c r="F127" s="158" t="s">
        <v>211</v>
      </c>
      <c r="G127" s="159" t="s">
        <v>212</v>
      </c>
      <c r="H127" s="160">
        <v>2370</v>
      </c>
      <c r="I127" s="161"/>
      <c r="J127" s="162">
        <f>ROUND(I127*H127,2)</f>
        <v>0</v>
      </c>
      <c r="K127" s="158" t="s">
        <v>213</v>
      </c>
      <c r="L127" s="32"/>
      <c r="M127" s="163" t="s">
        <v>1</v>
      </c>
      <c r="N127" s="164" t="s">
        <v>42</v>
      </c>
      <c r="O127" s="55"/>
      <c r="P127" s="165">
        <f>O127*H127</f>
        <v>0</v>
      </c>
      <c r="Q127" s="165">
        <v>0</v>
      </c>
      <c r="R127" s="165">
        <f>Q127*H127</f>
        <v>0</v>
      </c>
      <c r="S127" s="165">
        <v>0.316</v>
      </c>
      <c r="T127" s="166">
        <f>S127*H127</f>
        <v>748.92</v>
      </c>
      <c r="AR127" s="167" t="s">
        <v>133</v>
      </c>
      <c r="AT127" s="167" t="s">
        <v>209</v>
      </c>
      <c r="AU127" s="167" t="s">
        <v>85</v>
      </c>
      <c r="AY127" s="17" t="s">
        <v>207</v>
      </c>
      <c r="BE127" s="168">
        <f>IF(N127="základní",J127,0)</f>
        <v>0</v>
      </c>
      <c r="BF127" s="168">
        <f>IF(N127="snížená",J127,0)</f>
        <v>0</v>
      </c>
      <c r="BG127" s="168">
        <f>IF(N127="zákl. přenesená",J127,0)</f>
        <v>0</v>
      </c>
      <c r="BH127" s="168">
        <f>IF(N127="sníž. přenesená",J127,0)</f>
        <v>0</v>
      </c>
      <c r="BI127" s="168">
        <f>IF(N127="nulová",J127,0)</f>
        <v>0</v>
      </c>
      <c r="BJ127" s="17" t="s">
        <v>83</v>
      </c>
      <c r="BK127" s="168">
        <f>ROUND(I127*H127,2)</f>
        <v>0</v>
      </c>
      <c r="BL127" s="17" t="s">
        <v>133</v>
      </c>
      <c r="BM127" s="167" t="s">
        <v>214</v>
      </c>
    </row>
    <row r="128" spans="2:65" s="12" customFormat="1">
      <c r="B128" s="169"/>
      <c r="D128" s="170" t="s">
        <v>215</v>
      </c>
      <c r="E128" s="171" t="s">
        <v>1</v>
      </c>
      <c r="F128" s="172" t="s">
        <v>216</v>
      </c>
      <c r="H128" s="173">
        <v>2370</v>
      </c>
      <c r="I128" s="174"/>
      <c r="L128" s="169"/>
      <c r="M128" s="175"/>
      <c r="N128" s="176"/>
      <c r="O128" s="176"/>
      <c r="P128" s="176"/>
      <c r="Q128" s="176"/>
      <c r="R128" s="176"/>
      <c r="S128" s="176"/>
      <c r="T128" s="177"/>
      <c r="AT128" s="171" t="s">
        <v>215</v>
      </c>
      <c r="AU128" s="171" t="s">
        <v>85</v>
      </c>
      <c r="AV128" s="12" t="s">
        <v>85</v>
      </c>
      <c r="AW128" s="12" t="s">
        <v>34</v>
      </c>
      <c r="AX128" s="12" t="s">
        <v>83</v>
      </c>
      <c r="AY128" s="171" t="s">
        <v>207</v>
      </c>
    </row>
    <row r="129" spans="2:65" s="11" customFormat="1" ht="22.9" customHeight="1">
      <c r="B129" s="142"/>
      <c r="D129" s="143" t="s">
        <v>76</v>
      </c>
      <c r="E129" s="153" t="s">
        <v>162</v>
      </c>
      <c r="F129" s="153" t="s">
        <v>217</v>
      </c>
      <c r="I129" s="145"/>
      <c r="J129" s="154">
        <f>BK129</f>
        <v>0</v>
      </c>
      <c r="L129" s="142"/>
      <c r="M129" s="147"/>
      <c r="N129" s="148"/>
      <c r="O129" s="148"/>
      <c r="P129" s="149">
        <f>SUM(P130:P133)</f>
        <v>0</v>
      </c>
      <c r="Q129" s="148"/>
      <c r="R129" s="149">
        <f>SUM(R130:R133)</f>
        <v>0</v>
      </c>
      <c r="S129" s="148"/>
      <c r="T129" s="150">
        <f>SUM(T130:T133)</f>
        <v>4.1874599999999997</v>
      </c>
      <c r="AR129" s="143" t="s">
        <v>83</v>
      </c>
      <c r="AT129" s="151" t="s">
        <v>76</v>
      </c>
      <c r="AU129" s="151" t="s">
        <v>83</v>
      </c>
      <c r="AY129" s="143" t="s">
        <v>207</v>
      </c>
      <c r="BK129" s="152">
        <f>SUM(BK130:BK133)</f>
        <v>0</v>
      </c>
    </row>
    <row r="130" spans="2:65" s="1" customFormat="1" ht="36" customHeight="1">
      <c r="B130" s="155"/>
      <c r="C130" s="156" t="s">
        <v>85</v>
      </c>
      <c r="D130" s="156" t="s">
        <v>209</v>
      </c>
      <c r="E130" s="157" t="s">
        <v>218</v>
      </c>
      <c r="F130" s="158" t="s">
        <v>219</v>
      </c>
      <c r="G130" s="159" t="s">
        <v>220</v>
      </c>
      <c r="H130" s="160">
        <v>55</v>
      </c>
      <c r="I130" s="161"/>
      <c r="J130" s="162">
        <f>ROUND(I130*H130,2)</f>
        <v>0</v>
      </c>
      <c r="K130" s="158" t="s">
        <v>213</v>
      </c>
      <c r="L130" s="32"/>
      <c r="M130" s="163" t="s">
        <v>1</v>
      </c>
      <c r="N130" s="164" t="s">
        <v>42</v>
      </c>
      <c r="O130" s="55"/>
      <c r="P130" s="165">
        <f>O130*H130</f>
        <v>0</v>
      </c>
      <c r="Q130" s="165">
        <v>0</v>
      </c>
      <c r="R130" s="165">
        <f>Q130*H130</f>
        <v>0</v>
      </c>
      <c r="S130" s="165">
        <v>6.5699999999999995E-2</v>
      </c>
      <c r="T130" s="166">
        <f>S130*H130</f>
        <v>3.6134999999999997</v>
      </c>
      <c r="AR130" s="167" t="s">
        <v>133</v>
      </c>
      <c r="AT130" s="167" t="s">
        <v>209</v>
      </c>
      <c r="AU130" s="167" t="s">
        <v>85</v>
      </c>
      <c r="AY130" s="17" t="s">
        <v>207</v>
      </c>
      <c r="BE130" s="168">
        <f>IF(N130="základní",J130,0)</f>
        <v>0</v>
      </c>
      <c r="BF130" s="168">
        <f>IF(N130="snížená",J130,0)</f>
        <v>0</v>
      </c>
      <c r="BG130" s="168">
        <f>IF(N130="zákl. přenesená",J130,0)</f>
        <v>0</v>
      </c>
      <c r="BH130" s="168">
        <f>IF(N130="sníž. přenesená",J130,0)</f>
        <v>0</v>
      </c>
      <c r="BI130" s="168">
        <f>IF(N130="nulová",J130,0)</f>
        <v>0</v>
      </c>
      <c r="BJ130" s="17" t="s">
        <v>83</v>
      </c>
      <c r="BK130" s="168">
        <f>ROUND(I130*H130,2)</f>
        <v>0</v>
      </c>
      <c r="BL130" s="17" t="s">
        <v>133</v>
      </c>
      <c r="BM130" s="167" t="s">
        <v>221</v>
      </c>
    </row>
    <row r="131" spans="2:65" s="1" customFormat="1" ht="24" customHeight="1">
      <c r="B131" s="155"/>
      <c r="C131" s="156" t="s">
        <v>108</v>
      </c>
      <c r="D131" s="156" t="s">
        <v>209</v>
      </c>
      <c r="E131" s="157" t="s">
        <v>222</v>
      </c>
      <c r="F131" s="158" t="s">
        <v>223</v>
      </c>
      <c r="G131" s="159" t="s">
        <v>224</v>
      </c>
      <c r="H131" s="160">
        <v>112</v>
      </c>
      <c r="I131" s="161"/>
      <c r="J131" s="162">
        <f>ROUND(I131*H131,2)</f>
        <v>0</v>
      </c>
      <c r="K131" s="158" t="s">
        <v>213</v>
      </c>
      <c r="L131" s="32"/>
      <c r="M131" s="163" t="s">
        <v>1</v>
      </c>
      <c r="N131" s="164" t="s">
        <v>42</v>
      </c>
      <c r="O131" s="55"/>
      <c r="P131" s="165">
        <f>O131*H131</f>
        <v>0</v>
      </c>
      <c r="Q131" s="165">
        <v>0</v>
      </c>
      <c r="R131" s="165">
        <f>Q131*H131</f>
        <v>0</v>
      </c>
      <c r="S131" s="165">
        <v>2.48E-3</v>
      </c>
      <c r="T131" s="166">
        <f>S131*H131</f>
        <v>0.27776000000000001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>IF(N131="základní",J131,0)</f>
        <v>0</v>
      </c>
      <c r="BF131" s="168">
        <f>IF(N131="snížená",J131,0)</f>
        <v>0</v>
      </c>
      <c r="BG131" s="168">
        <f>IF(N131="zákl. přenesená",J131,0)</f>
        <v>0</v>
      </c>
      <c r="BH131" s="168">
        <f>IF(N131="sníž. přenesená",J131,0)</f>
        <v>0</v>
      </c>
      <c r="BI131" s="168">
        <f>IF(N131="nulová",J131,0)</f>
        <v>0</v>
      </c>
      <c r="BJ131" s="17" t="s">
        <v>83</v>
      </c>
      <c r="BK131" s="168">
        <f>ROUND(I131*H131,2)</f>
        <v>0</v>
      </c>
      <c r="BL131" s="17" t="s">
        <v>133</v>
      </c>
      <c r="BM131" s="167" t="s">
        <v>225</v>
      </c>
    </row>
    <row r="132" spans="2:65" s="1" customFormat="1" ht="24" customHeight="1">
      <c r="B132" s="155"/>
      <c r="C132" s="156" t="s">
        <v>133</v>
      </c>
      <c r="D132" s="156" t="s">
        <v>209</v>
      </c>
      <c r="E132" s="157" t="s">
        <v>226</v>
      </c>
      <c r="F132" s="158" t="s">
        <v>227</v>
      </c>
      <c r="G132" s="159" t="s">
        <v>224</v>
      </c>
      <c r="H132" s="160">
        <v>112</v>
      </c>
      <c r="I132" s="161"/>
      <c r="J132" s="162">
        <f>ROUND(I132*H132,2)</f>
        <v>0</v>
      </c>
      <c r="K132" s="158" t="s">
        <v>213</v>
      </c>
      <c r="L132" s="32"/>
      <c r="M132" s="163" t="s">
        <v>1</v>
      </c>
      <c r="N132" s="164" t="s">
        <v>42</v>
      </c>
      <c r="O132" s="55"/>
      <c r="P132" s="165">
        <f>O132*H132</f>
        <v>0</v>
      </c>
      <c r="Q132" s="165">
        <v>0</v>
      </c>
      <c r="R132" s="165">
        <f>Q132*H132</f>
        <v>0</v>
      </c>
      <c r="S132" s="165">
        <v>1E-4</v>
      </c>
      <c r="T132" s="166">
        <f>S132*H132</f>
        <v>1.12E-2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>IF(N132="základní",J132,0)</f>
        <v>0</v>
      </c>
      <c r="BF132" s="168">
        <f>IF(N132="snížená",J132,0)</f>
        <v>0</v>
      </c>
      <c r="BG132" s="168">
        <f>IF(N132="zákl. přenesená",J132,0)</f>
        <v>0</v>
      </c>
      <c r="BH132" s="168">
        <f>IF(N132="sníž. přenesená",J132,0)</f>
        <v>0</v>
      </c>
      <c r="BI132" s="168">
        <f>IF(N132="nulová",J132,0)</f>
        <v>0</v>
      </c>
      <c r="BJ132" s="17" t="s">
        <v>83</v>
      </c>
      <c r="BK132" s="168">
        <f>ROUND(I132*H132,2)</f>
        <v>0</v>
      </c>
      <c r="BL132" s="17" t="s">
        <v>133</v>
      </c>
      <c r="BM132" s="167" t="s">
        <v>228</v>
      </c>
    </row>
    <row r="133" spans="2:65" s="1" customFormat="1" ht="24" customHeight="1">
      <c r="B133" s="155"/>
      <c r="C133" s="156" t="s">
        <v>140</v>
      </c>
      <c r="D133" s="156" t="s">
        <v>209</v>
      </c>
      <c r="E133" s="157" t="s">
        <v>229</v>
      </c>
      <c r="F133" s="158" t="s">
        <v>230</v>
      </c>
      <c r="G133" s="159" t="s">
        <v>220</v>
      </c>
      <c r="H133" s="160">
        <v>1</v>
      </c>
      <c r="I133" s="161"/>
      <c r="J133" s="162">
        <f>ROUND(I133*H133,2)</f>
        <v>0</v>
      </c>
      <c r="K133" s="158" t="s">
        <v>213</v>
      </c>
      <c r="L133" s="32"/>
      <c r="M133" s="163" t="s">
        <v>1</v>
      </c>
      <c r="N133" s="164" t="s">
        <v>42</v>
      </c>
      <c r="O133" s="55"/>
      <c r="P133" s="165">
        <f>O133*H133</f>
        <v>0</v>
      </c>
      <c r="Q133" s="165">
        <v>0</v>
      </c>
      <c r="R133" s="165">
        <f>Q133*H133</f>
        <v>0</v>
      </c>
      <c r="S133" s="165">
        <v>0.28499999999999998</v>
      </c>
      <c r="T133" s="166">
        <f>S133*H133</f>
        <v>0.28499999999999998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>IF(N133="základní",J133,0)</f>
        <v>0</v>
      </c>
      <c r="BF133" s="168">
        <f>IF(N133="snížená",J133,0)</f>
        <v>0</v>
      </c>
      <c r="BG133" s="168">
        <f>IF(N133="zákl. přenesená",J133,0)</f>
        <v>0</v>
      </c>
      <c r="BH133" s="168">
        <f>IF(N133="sníž. přenesená",J133,0)</f>
        <v>0</v>
      </c>
      <c r="BI133" s="168">
        <f>IF(N133="nulová",J133,0)</f>
        <v>0</v>
      </c>
      <c r="BJ133" s="17" t="s">
        <v>83</v>
      </c>
      <c r="BK133" s="168">
        <f>ROUND(I133*H133,2)</f>
        <v>0</v>
      </c>
      <c r="BL133" s="17" t="s">
        <v>133</v>
      </c>
      <c r="BM133" s="167" t="s">
        <v>231</v>
      </c>
    </row>
    <row r="134" spans="2:65" s="11" customFormat="1" ht="22.9" customHeight="1">
      <c r="B134" s="142"/>
      <c r="D134" s="143" t="s">
        <v>76</v>
      </c>
      <c r="E134" s="153" t="s">
        <v>232</v>
      </c>
      <c r="F134" s="153" t="s">
        <v>233</v>
      </c>
      <c r="I134" s="145"/>
      <c r="J134" s="154">
        <f>BK134</f>
        <v>0</v>
      </c>
      <c r="L134" s="142"/>
      <c r="M134" s="147"/>
      <c r="N134" s="148"/>
      <c r="O134" s="148"/>
      <c r="P134" s="149">
        <f>SUM(P135:P139)</f>
        <v>0</v>
      </c>
      <c r="Q134" s="148"/>
      <c r="R134" s="149">
        <f>SUM(R135:R139)</f>
        <v>0</v>
      </c>
      <c r="S134" s="148"/>
      <c r="T134" s="150">
        <f>SUM(T135:T139)</f>
        <v>0</v>
      </c>
      <c r="AR134" s="143" t="s">
        <v>83</v>
      </c>
      <c r="AT134" s="151" t="s">
        <v>76</v>
      </c>
      <c r="AU134" s="151" t="s">
        <v>83</v>
      </c>
      <c r="AY134" s="143" t="s">
        <v>207</v>
      </c>
      <c r="BK134" s="152">
        <f>SUM(BK135:BK139)</f>
        <v>0</v>
      </c>
    </row>
    <row r="135" spans="2:65" s="1" customFormat="1" ht="36" customHeight="1">
      <c r="B135" s="155"/>
      <c r="C135" s="156" t="s">
        <v>145</v>
      </c>
      <c r="D135" s="156" t="s">
        <v>209</v>
      </c>
      <c r="E135" s="157" t="s">
        <v>234</v>
      </c>
      <c r="F135" s="158" t="s">
        <v>235</v>
      </c>
      <c r="G135" s="159" t="s">
        <v>236</v>
      </c>
      <c r="H135" s="160">
        <v>753.10699999999997</v>
      </c>
      <c r="I135" s="161"/>
      <c r="J135" s="162">
        <f>ROUND(I135*H135,2)</f>
        <v>0</v>
      </c>
      <c r="K135" s="158" t="s">
        <v>213</v>
      </c>
      <c r="L135" s="32"/>
      <c r="M135" s="163" t="s">
        <v>1</v>
      </c>
      <c r="N135" s="164" t="s">
        <v>42</v>
      </c>
      <c r="O135" s="55"/>
      <c r="P135" s="165">
        <f>O135*H135</f>
        <v>0</v>
      </c>
      <c r="Q135" s="165">
        <v>0</v>
      </c>
      <c r="R135" s="165">
        <f>Q135*H135</f>
        <v>0</v>
      </c>
      <c r="S135" s="165">
        <v>0</v>
      </c>
      <c r="T135" s="166">
        <f>S135*H135</f>
        <v>0</v>
      </c>
      <c r="AR135" s="167" t="s">
        <v>133</v>
      </c>
      <c r="AT135" s="167" t="s">
        <v>209</v>
      </c>
      <c r="AU135" s="167" t="s">
        <v>85</v>
      </c>
      <c r="AY135" s="17" t="s">
        <v>207</v>
      </c>
      <c r="BE135" s="168">
        <f>IF(N135="základní",J135,0)</f>
        <v>0</v>
      </c>
      <c r="BF135" s="168">
        <f>IF(N135="snížená",J135,0)</f>
        <v>0</v>
      </c>
      <c r="BG135" s="168">
        <f>IF(N135="zákl. přenesená",J135,0)</f>
        <v>0</v>
      </c>
      <c r="BH135" s="168">
        <f>IF(N135="sníž. přenesená",J135,0)</f>
        <v>0</v>
      </c>
      <c r="BI135" s="168">
        <f>IF(N135="nulová",J135,0)</f>
        <v>0</v>
      </c>
      <c r="BJ135" s="17" t="s">
        <v>83</v>
      </c>
      <c r="BK135" s="168">
        <f>ROUND(I135*H135,2)</f>
        <v>0</v>
      </c>
      <c r="BL135" s="17" t="s">
        <v>133</v>
      </c>
      <c r="BM135" s="167" t="s">
        <v>237</v>
      </c>
    </row>
    <row r="136" spans="2:65" s="1" customFormat="1" ht="36" customHeight="1">
      <c r="B136" s="155"/>
      <c r="C136" s="156" t="s">
        <v>150</v>
      </c>
      <c r="D136" s="156" t="s">
        <v>209</v>
      </c>
      <c r="E136" s="157" t="s">
        <v>238</v>
      </c>
      <c r="F136" s="158" t="s">
        <v>239</v>
      </c>
      <c r="G136" s="159" t="s">
        <v>236</v>
      </c>
      <c r="H136" s="160">
        <v>6777.9629999999997</v>
      </c>
      <c r="I136" s="161"/>
      <c r="J136" s="162">
        <f>ROUND(I136*H136,2)</f>
        <v>0</v>
      </c>
      <c r="K136" s="158" t="s">
        <v>213</v>
      </c>
      <c r="L136" s="32"/>
      <c r="M136" s="163" t="s">
        <v>1</v>
      </c>
      <c r="N136" s="164" t="s">
        <v>42</v>
      </c>
      <c r="O136" s="55"/>
      <c r="P136" s="165">
        <f>O136*H136</f>
        <v>0</v>
      </c>
      <c r="Q136" s="165">
        <v>0</v>
      </c>
      <c r="R136" s="165">
        <f>Q136*H136</f>
        <v>0</v>
      </c>
      <c r="S136" s="165">
        <v>0</v>
      </c>
      <c r="T136" s="166">
        <f>S136*H136</f>
        <v>0</v>
      </c>
      <c r="AR136" s="167" t="s">
        <v>133</v>
      </c>
      <c r="AT136" s="167" t="s">
        <v>209</v>
      </c>
      <c r="AU136" s="167" t="s">
        <v>85</v>
      </c>
      <c r="AY136" s="17" t="s">
        <v>207</v>
      </c>
      <c r="BE136" s="168">
        <f>IF(N136="základní",J136,0)</f>
        <v>0</v>
      </c>
      <c r="BF136" s="168">
        <f>IF(N136="snížená",J136,0)</f>
        <v>0</v>
      </c>
      <c r="BG136" s="168">
        <f>IF(N136="zákl. přenesená",J136,0)</f>
        <v>0</v>
      </c>
      <c r="BH136" s="168">
        <f>IF(N136="sníž. přenesená",J136,0)</f>
        <v>0</v>
      </c>
      <c r="BI136" s="168">
        <f>IF(N136="nulová",J136,0)</f>
        <v>0</v>
      </c>
      <c r="BJ136" s="17" t="s">
        <v>83</v>
      </c>
      <c r="BK136" s="168">
        <f>ROUND(I136*H136,2)</f>
        <v>0</v>
      </c>
      <c r="BL136" s="17" t="s">
        <v>133</v>
      </c>
      <c r="BM136" s="167" t="s">
        <v>240</v>
      </c>
    </row>
    <row r="137" spans="2:65" s="12" customFormat="1">
      <c r="B137" s="169"/>
      <c r="D137" s="170" t="s">
        <v>215</v>
      </c>
      <c r="F137" s="172" t="s">
        <v>241</v>
      </c>
      <c r="H137" s="173">
        <v>6777.9629999999997</v>
      </c>
      <c r="I137" s="174"/>
      <c r="L137" s="169"/>
      <c r="M137" s="175"/>
      <c r="N137" s="176"/>
      <c r="O137" s="176"/>
      <c r="P137" s="176"/>
      <c r="Q137" s="176"/>
      <c r="R137" s="176"/>
      <c r="S137" s="176"/>
      <c r="T137" s="177"/>
      <c r="AT137" s="171" t="s">
        <v>215</v>
      </c>
      <c r="AU137" s="171" t="s">
        <v>85</v>
      </c>
      <c r="AV137" s="12" t="s">
        <v>85</v>
      </c>
      <c r="AW137" s="12" t="s">
        <v>3</v>
      </c>
      <c r="AX137" s="12" t="s">
        <v>83</v>
      </c>
      <c r="AY137" s="171" t="s">
        <v>207</v>
      </c>
    </row>
    <row r="138" spans="2:65" s="1" customFormat="1" ht="24" customHeight="1">
      <c r="B138" s="155"/>
      <c r="C138" s="156" t="s">
        <v>155</v>
      </c>
      <c r="D138" s="156" t="s">
        <v>209</v>
      </c>
      <c r="E138" s="157" t="s">
        <v>242</v>
      </c>
      <c r="F138" s="158" t="s">
        <v>243</v>
      </c>
      <c r="G138" s="159" t="s">
        <v>236</v>
      </c>
      <c r="H138" s="160">
        <v>753.10699999999997</v>
      </c>
      <c r="I138" s="161"/>
      <c r="J138" s="162">
        <f>ROUND(I138*H138,2)</f>
        <v>0</v>
      </c>
      <c r="K138" s="158" t="s">
        <v>213</v>
      </c>
      <c r="L138" s="32"/>
      <c r="M138" s="163" t="s">
        <v>1</v>
      </c>
      <c r="N138" s="164" t="s">
        <v>42</v>
      </c>
      <c r="O138" s="55"/>
      <c r="P138" s="165">
        <f>O138*H138</f>
        <v>0</v>
      </c>
      <c r="Q138" s="165">
        <v>0</v>
      </c>
      <c r="R138" s="165">
        <f>Q138*H138</f>
        <v>0</v>
      </c>
      <c r="S138" s="165">
        <v>0</v>
      </c>
      <c r="T138" s="166">
        <f>S138*H138</f>
        <v>0</v>
      </c>
      <c r="AR138" s="167" t="s">
        <v>133</v>
      </c>
      <c r="AT138" s="167" t="s">
        <v>209</v>
      </c>
      <c r="AU138" s="167" t="s">
        <v>85</v>
      </c>
      <c r="AY138" s="17" t="s">
        <v>207</v>
      </c>
      <c r="BE138" s="168">
        <f>IF(N138="základní",J138,0)</f>
        <v>0</v>
      </c>
      <c r="BF138" s="168">
        <f>IF(N138="snížená",J138,0)</f>
        <v>0</v>
      </c>
      <c r="BG138" s="168">
        <f>IF(N138="zákl. přenesená",J138,0)</f>
        <v>0</v>
      </c>
      <c r="BH138" s="168">
        <f>IF(N138="sníž. přenesená",J138,0)</f>
        <v>0</v>
      </c>
      <c r="BI138" s="168">
        <f>IF(N138="nulová",J138,0)</f>
        <v>0</v>
      </c>
      <c r="BJ138" s="17" t="s">
        <v>83</v>
      </c>
      <c r="BK138" s="168">
        <f>ROUND(I138*H138,2)</f>
        <v>0</v>
      </c>
      <c r="BL138" s="17" t="s">
        <v>133</v>
      </c>
      <c r="BM138" s="167" t="s">
        <v>244</v>
      </c>
    </row>
    <row r="139" spans="2:65" s="1" customFormat="1" ht="24" customHeight="1">
      <c r="B139" s="155"/>
      <c r="C139" s="156" t="s">
        <v>162</v>
      </c>
      <c r="D139" s="156" t="s">
        <v>209</v>
      </c>
      <c r="E139" s="157" t="s">
        <v>245</v>
      </c>
      <c r="F139" s="158" t="s">
        <v>246</v>
      </c>
      <c r="G139" s="159" t="s">
        <v>236</v>
      </c>
      <c r="H139" s="160">
        <v>753.10699999999997</v>
      </c>
      <c r="I139" s="161"/>
      <c r="J139" s="162">
        <f>ROUND(I139*H139,2)</f>
        <v>0</v>
      </c>
      <c r="K139" s="158" t="s">
        <v>213</v>
      </c>
      <c r="L139" s="32"/>
      <c r="M139" s="178" t="s">
        <v>1</v>
      </c>
      <c r="N139" s="179" t="s">
        <v>42</v>
      </c>
      <c r="O139" s="180"/>
      <c r="P139" s="181">
        <f>O139*H139</f>
        <v>0</v>
      </c>
      <c r="Q139" s="181">
        <v>0</v>
      </c>
      <c r="R139" s="181">
        <f>Q139*H139</f>
        <v>0</v>
      </c>
      <c r="S139" s="181">
        <v>0</v>
      </c>
      <c r="T139" s="182">
        <f>S139*H139</f>
        <v>0</v>
      </c>
      <c r="AR139" s="167" t="s">
        <v>133</v>
      </c>
      <c r="AT139" s="167" t="s">
        <v>209</v>
      </c>
      <c r="AU139" s="167" t="s">
        <v>85</v>
      </c>
      <c r="AY139" s="17" t="s">
        <v>207</v>
      </c>
      <c r="BE139" s="168">
        <f>IF(N139="základní",J139,0)</f>
        <v>0</v>
      </c>
      <c r="BF139" s="168">
        <f>IF(N139="snížená",J139,0)</f>
        <v>0</v>
      </c>
      <c r="BG139" s="168">
        <f>IF(N139="zákl. přenesená",J139,0)</f>
        <v>0</v>
      </c>
      <c r="BH139" s="168">
        <f>IF(N139="sníž. přenesená",J139,0)</f>
        <v>0</v>
      </c>
      <c r="BI139" s="168">
        <f>IF(N139="nulová",J139,0)</f>
        <v>0</v>
      </c>
      <c r="BJ139" s="17" t="s">
        <v>83</v>
      </c>
      <c r="BK139" s="168">
        <f>ROUND(I139*H139,2)</f>
        <v>0</v>
      </c>
      <c r="BL139" s="17" t="s">
        <v>133</v>
      </c>
      <c r="BM139" s="167" t="s">
        <v>247</v>
      </c>
    </row>
    <row r="140" spans="2:65" s="1" customFormat="1" ht="6.95" customHeight="1">
      <c r="B140" s="44"/>
      <c r="C140" s="45"/>
      <c r="D140" s="45"/>
      <c r="E140" s="45"/>
      <c r="F140" s="45"/>
      <c r="G140" s="45"/>
      <c r="H140" s="45"/>
      <c r="I140" s="117"/>
      <c r="J140" s="45"/>
      <c r="K140" s="45"/>
      <c r="L140" s="32"/>
    </row>
  </sheetData>
  <autoFilter ref="C123:K139"/>
  <mergeCells count="12">
    <mergeCell ref="E116:H116"/>
    <mergeCell ref="L2:V2"/>
    <mergeCell ref="E85:H85"/>
    <mergeCell ref="E87:H87"/>
    <mergeCell ref="E89:H89"/>
    <mergeCell ref="E112:H112"/>
    <mergeCell ref="E114:H114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9"/>
  <sheetViews>
    <sheetView showGridLines="0" topLeftCell="A118" workbookViewId="0">
      <selection activeCell="W133" sqref="W133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159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4382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4383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ROUND((SUM(BE122:BE138)),  2)</f>
        <v>0</v>
      </c>
      <c r="I35" s="105">
        <v>0.21</v>
      </c>
      <c r="J35" s="104">
        <f>ROUND(((SUM(BE122:BE138))*I35),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ROUND((SUM(BF122:BF138)),  2)</f>
        <v>0</v>
      </c>
      <c r="I36" s="105">
        <v>0.15</v>
      </c>
      <c r="J36" s="104">
        <f>ROUND(((SUM(BF122:BF138))*I36),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ROUND((SUM(BG122:BG138)),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ROUND((SUM(BH122:BH138)),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ROUND((SUM(BI122:BI138)),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4382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Dětské hřiště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4384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4382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a - Dětské hřiště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205</v>
      </c>
      <c r="F123" s="144" t="s">
        <v>206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83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162</v>
      </c>
      <c r="F124" s="153" t="s">
        <v>4385</v>
      </c>
      <c r="I124" s="145"/>
      <c r="J124" s="154">
        <f>BK124</f>
        <v>0</v>
      </c>
      <c r="L124" s="142"/>
      <c r="M124" s="147"/>
      <c r="N124" s="148"/>
      <c r="O124" s="148"/>
      <c r="P124" s="149">
        <f>SUM(P125:P138)</f>
        <v>0</v>
      </c>
      <c r="Q124" s="148"/>
      <c r="R124" s="149">
        <f>SUM(R125:R138)</f>
        <v>0</v>
      </c>
      <c r="S124" s="148"/>
      <c r="T124" s="150">
        <f>SUM(T125:T138)</f>
        <v>0</v>
      </c>
      <c r="AR124" s="143" t="s">
        <v>83</v>
      </c>
      <c r="AT124" s="151" t="s">
        <v>76</v>
      </c>
      <c r="AU124" s="151" t="s">
        <v>83</v>
      </c>
      <c r="AY124" s="143" t="s">
        <v>207</v>
      </c>
      <c r="BK124" s="152">
        <f>SUM(BK125:BK138)</f>
        <v>0</v>
      </c>
    </row>
    <row r="125" spans="2:65" s="1" customFormat="1" ht="24" customHeight="1">
      <c r="B125" s="155"/>
      <c r="C125" s="156" t="s">
        <v>83</v>
      </c>
      <c r="D125" s="156" t="s">
        <v>209</v>
      </c>
      <c r="E125" s="157" t="s">
        <v>4386</v>
      </c>
      <c r="F125" s="158" t="s">
        <v>4387</v>
      </c>
      <c r="G125" s="159" t="s">
        <v>3727</v>
      </c>
      <c r="H125" s="160">
        <v>9</v>
      </c>
      <c r="I125" s="161"/>
      <c r="J125" s="162">
        <f t="shared" ref="J125:J138" si="0">ROUND(I125*H125,2)</f>
        <v>0</v>
      </c>
      <c r="K125" s="158" t="s">
        <v>392</v>
      </c>
      <c r="L125" s="32"/>
      <c r="M125" s="163" t="s">
        <v>1</v>
      </c>
      <c r="N125" s="164" t="s">
        <v>42</v>
      </c>
      <c r="O125" s="55"/>
      <c r="P125" s="165">
        <f t="shared" ref="P125:P138" si="1">O125*H125</f>
        <v>0</v>
      </c>
      <c r="Q125" s="165">
        <v>0</v>
      </c>
      <c r="R125" s="165">
        <f t="shared" ref="R125:R138" si="2">Q125*H125</f>
        <v>0</v>
      </c>
      <c r="S125" s="165">
        <v>0</v>
      </c>
      <c r="T125" s="166">
        <f t="shared" ref="T125:T138" si="3"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 t="shared" ref="BE125:BE138" si="4">IF(N125="základní",J125,0)</f>
        <v>0</v>
      </c>
      <c r="BF125" s="168">
        <f t="shared" ref="BF125:BF138" si="5">IF(N125="snížená",J125,0)</f>
        <v>0</v>
      </c>
      <c r="BG125" s="168">
        <f t="shared" ref="BG125:BG138" si="6">IF(N125="zákl. přenesená",J125,0)</f>
        <v>0</v>
      </c>
      <c r="BH125" s="168">
        <f t="shared" ref="BH125:BH138" si="7">IF(N125="sníž. přenesená",J125,0)</f>
        <v>0</v>
      </c>
      <c r="BI125" s="168">
        <f t="shared" ref="BI125:BI138" si="8">IF(N125="nulová",J125,0)</f>
        <v>0</v>
      </c>
      <c r="BJ125" s="17" t="s">
        <v>83</v>
      </c>
      <c r="BK125" s="168">
        <f t="shared" ref="BK125:BK138" si="9">ROUND(I125*H125,2)</f>
        <v>0</v>
      </c>
      <c r="BL125" s="17" t="s">
        <v>133</v>
      </c>
      <c r="BM125" s="167" t="s">
        <v>4388</v>
      </c>
    </row>
    <row r="126" spans="2:65" s="1" customFormat="1" ht="16.5" customHeight="1">
      <c r="B126" s="155"/>
      <c r="C126" s="156" t="s">
        <v>85</v>
      </c>
      <c r="D126" s="156" t="s">
        <v>209</v>
      </c>
      <c r="E126" s="157" t="s">
        <v>4389</v>
      </c>
      <c r="F126" s="158" t="s">
        <v>4390</v>
      </c>
      <c r="G126" s="159" t="s">
        <v>3727</v>
      </c>
      <c r="H126" s="160">
        <v>9</v>
      </c>
      <c r="I126" s="161"/>
      <c r="J126" s="162">
        <f t="shared" si="0"/>
        <v>0</v>
      </c>
      <c r="K126" s="158" t="s">
        <v>392</v>
      </c>
      <c r="L126" s="32"/>
      <c r="M126" s="163" t="s">
        <v>1</v>
      </c>
      <c r="N126" s="164" t="s">
        <v>42</v>
      </c>
      <c r="O126" s="55"/>
      <c r="P126" s="165">
        <f t="shared" si="1"/>
        <v>0</v>
      </c>
      <c r="Q126" s="165">
        <v>0</v>
      </c>
      <c r="R126" s="165">
        <f t="shared" si="2"/>
        <v>0</v>
      </c>
      <c r="S126" s="165">
        <v>0</v>
      </c>
      <c r="T126" s="166">
        <f t="shared" si="3"/>
        <v>0</v>
      </c>
      <c r="AR126" s="167" t="s">
        <v>133</v>
      </c>
      <c r="AT126" s="167" t="s">
        <v>209</v>
      </c>
      <c r="AU126" s="167" t="s">
        <v>85</v>
      </c>
      <c r="AY126" s="17" t="s">
        <v>207</v>
      </c>
      <c r="BE126" s="168">
        <f t="shared" si="4"/>
        <v>0</v>
      </c>
      <c r="BF126" s="168">
        <f t="shared" si="5"/>
        <v>0</v>
      </c>
      <c r="BG126" s="168">
        <f t="shared" si="6"/>
        <v>0</v>
      </c>
      <c r="BH126" s="168">
        <f t="shared" si="7"/>
        <v>0</v>
      </c>
      <c r="BI126" s="168">
        <f t="shared" si="8"/>
        <v>0</v>
      </c>
      <c r="BJ126" s="17" t="s">
        <v>83</v>
      </c>
      <c r="BK126" s="168">
        <f t="shared" si="9"/>
        <v>0</v>
      </c>
      <c r="BL126" s="17" t="s">
        <v>133</v>
      </c>
      <c r="BM126" s="167" t="s">
        <v>4391</v>
      </c>
    </row>
    <row r="127" spans="2:65" s="1" customFormat="1" ht="24" customHeight="1">
      <c r="B127" s="155"/>
      <c r="C127" s="156" t="s">
        <v>108</v>
      </c>
      <c r="D127" s="156" t="s">
        <v>209</v>
      </c>
      <c r="E127" s="157" t="s">
        <v>4392</v>
      </c>
      <c r="F127" s="158" t="s">
        <v>4393</v>
      </c>
      <c r="G127" s="159" t="s">
        <v>3727</v>
      </c>
      <c r="H127" s="160">
        <v>6</v>
      </c>
      <c r="I127" s="161"/>
      <c r="J127" s="162">
        <f t="shared" si="0"/>
        <v>0</v>
      </c>
      <c r="K127" s="158" t="s">
        <v>392</v>
      </c>
      <c r="L127" s="32"/>
      <c r="M127" s="163" t="s">
        <v>1</v>
      </c>
      <c r="N127" s="164" t="s">
        <v>42</v>
      </c>
      <c r="O127" s="55"/>
      <c r="P127" s="165">
        <f t="shared" si="1"/>
        <v>0</v>
      </c>
      <c r="Q127" s="165">
        <v>0</v>
      </c>
      <c r="R127" s="165">
        <f t="shared" si="2"/>
        <v>0</v>
      </c>
      <c r="S127" s="165">
        <v>0</v>
      </c>
      <c r="T127" s="166">
        <f t="shared" si="3"/>
        <v>0</v>
      </c>
      <c r="AR127" s="167" t="s">
        <v>133</v>
      </c>
      <c r="AT127" s="167" t="s">
        <v>209</v>
      </c>
      <c r="AU127" s="167" t="s">
        <v>85</v>
      </c>
      <c r="AY127" s="17" t="s">
        <v>207</v>
      </c>
      <c r="BE127" s="168">
        <f t="shared" si="4"/>
        <v>0</v>
      </c>
      <c r="BF127" s="168">
        <f t="shared" si="5"/>
        <v>0</v>
      </c>
      <c r="BG127" s="168">
        <f t="shared" si="6"/>
        <v>0</v>
      </c>
      <c r="BH127" s="168">
        <f t="shared" si="7"/>
        <v>0</v>
      </c>
      <c r="BI127" s="168">
        <f t="shared" si="8"/>
        <v>0</v>
      </c>
      <c r="BJ127" s="17" t="s">
        <v>83</v>
      </c>
      <c r="BK127" s="168">
        <f t="shared" si="9"/>
        <v>0</v>
      </c>
      <c r="BL127" s="17" t="s">
        <v>133</v>
      </c>
      <c r="BM127" s="167" t="s">
        <v>4394</v>
      </c>
    </row>
    <row r="128" spans="2:65" s="1" customFormat="1" ht="24" customHeight="1">
      <c r="B128" s="155"/>
      <c r="C128" s="156" t="s">
        <v>133</v>
      </c>
      <c r="D128" s="156" t="s">
        <v>209</v>
      </c>
      <c r="E128" s="157" t="s">
        <v>4395</v>
      </c>
      <c r="F128" s="158" t="s">
        <v>4396</v>
      </c>
      <c r="G128" s="159" t="s">
        <v>3727</v>
      </c>
      <c r="H128" s="160">
        <v>2</v>
      </c>
      <c r="I128" s="161"/>
      <c r="J128" s="162">
        <f t="shared" si="0"/>
        <v>0</v>
      </c>
      <c r="K128" s="158" t="s">
        <v>392</v>
      </c>
      <c r="L128" s="32"/>
      <c r="M128" s="163" t="s">
        <v>1</v>
      </c>
      <c r="N128" s="164" t="s">
        <v>42</v>
      </c>
      <c r="O128" s="55"/>
      <c r="P128" s="165">
        <f t="shared" si="1"/>
        <v>0</v>
      </c>
      <c r="Q128" s="165">
        <v>0</v>
      </c>
      <c r="R128" s="165">
        <f t="shared" si="2"/>
        <v>0</v>
      </c>
      <c r="S128" s="165">
        <v>0</v>
      </c>
      <c r="T128" s="166">
        <f t="shared" si="3"/>
        <v>0</v>
      </c>
      <c r="AR128" s="167" t="s">
        <v>133</v>
      </c>
      <c r="AT128" s="167" t="s">
        <v>209</v>
      </c>
      <c r="AU128" s="167" t="s">
        <v>85</v>
      </c>
      <c r="AY128" s="17" t="s">
        <v>207</v>
      </c>
      <c r="BE128" s="168">
        <f t="shared" si="4"/>
        <v>0</v>
      </c>
      <c r="BF128" s="168">
        <f t="shared" si="5"/>
        <v>0</v>
      </c>
      <c r="BG128" s="168">
        <f t="shared" si="6"/>
        <v>0</v>
      </c>
      <c r="BH128" s="168">
        <f t="shared" si="7"/>
        <v>0</v>
      </c>
      <c r="BI128" s="168">
        <f t="shared" si="8"/>
        <v>0</v>
      </c>
      <c r="BJ128" s="17" t="s">
        <v>83</v>
      </c>
      <c r="BK128" s="168">
        <f t="shared" si="9"/>
        <v>0</v>
      </c>
      <c r="BL128" s="17" t="s">
        <v>133</v>
      </c>
      <c r="BM128" s="167" t="s">
        <v>4397</v>
      </c>
    </row>
    <row r="129" spans="2:65" s="1" customFormat="1" ht="24" customHeight="1">
      <c r="B129" s="155"/>
      <c r="C129" s="156" t="s">
        <v>140</v>
      </c>
      <c r="D129" s="156" t="s">
        <v>209</v>
      </c>
      <c r="E129" s="157" t="s">
        <v>4398</v>
      </c>
      <c r="F129" s="158" t="s">
        <v>4399</v>
      </c>
      <c r="G129" s="159" t="s">
        <v>3727</v>
      </c>
      <c r="H129" s="160">
        <v>2</v>
      </c>
      <c r="I129" s="161"/>
      <c r="J129" s="162">
        <f t="shared" si="0"/>
        <v>0</v>
      </c>
      <c r="K129" s="158" t="s">
        <v>392</v>
      </c>
      <c r="L129" s="32"/>
      <c r="M129" s="163" t="s">
        <v>1</v>
      </c>
      <c r="N129" s="164" t="s">
        <v>42</v>
      </c>
      <c r="O129" s="55"/>
      <c r="P129" s="165">
        <f t="shared" si="1"/>
        <v>0</v>
      </c>
      <c r="Q129" s="165">
        <v>0</v>
      </c>
      <c r="R129" s="165">
        <f t="shared" si="2"/>
        <v>0</v>
      </c>
      <c r="S129" s="165">
        <v>0</v>
      </c>
      <c r="T129" s="166">
        <f t="shared" si="3"/>
        <v>0</v>
      </c>
      <c r="AR129" s="167" t="s">
        <v>133</v>
      </c>
      <c r="AT129" s="167" t="s">
        <v>209</v>
      </c>
      <c r="AU129" s="167" t="s">
        <v>85</v>
      </c>
      <c r="AY129" s="17" t="s">
        <v>207</v>
      </c>
      <c r="BE129" s="168">
        <f t="shared" si="4"/>
        <v>0</v>
      </c>
      <c r="BF129" s="168">
        <f t="shared" si="5"/>
        <v>0</v>
      </c>
      <c r="BG129" s="168">
        <f t="shared" si="6"/>
        <v>0</v>
      </c>
      <c r="BH129" s="168">
        <f t="shared" si="7"/>
        <v>0</v>
      </c>
      <c r="BI129" s="168">
        <f t="shared" si="8"/>
        <v>0</v>
      </c>
      <c r="BJ129" s="17" t="s">
        <v>83</v>
      </c>
      <c r="BK129" s="168">
        <f t="shared" si="9"/>
        <v>0</v>
      </c>
      <c r="BL129" s="17" t="s">
        <v>133</v>
      </c>
      <c r="BM129" s="167" t="s">
        <v>4400</v>
      </c>
    </row>
    <row r="130" spans="2:65" s="1" customFormat="1" ht="24" customHeight="1">
      <c r="B130" s="155"/>
      <c r="C130" s="156" t="s">
        <v>145</v>
      </c>
      <c r="D130" s="156" t="s">
        <v>209</v>
      </c>
      <c r="E130" s="157" t="s">
        <v>4401</v>
      </c>
      <c r="F130" s="158" t="s">
        <v>4402</v>
      </c>
      <c r="G130" s="159" t="s">
        <v>3727</v>
      </c>
      <c r="H130" s="160">
        <v>1</v>
      </c>
      <c r="I130" s="161"/>
      <c r="J130" s="162">
        <f t="shared" si="0"/>
        <v>0</v>
      </c>
      <c r="K130" s="158" t="s">
        <v>392</v>
      </c>
      <c r="L130" s="32"/>
      <c r="M130" s="163" t="s">
        <v>1</v>
      </c>
      <c r="N130" s="164" t="s">
        <v>42</v>
      </c>
      <c r="O130" s="55"/>
      <c r="P130" s="165">
        <f t="shared" si="1"/>
        <v>0</v>
      </c>
      <c r="Q130" s="165">
        <v>0</v>
      </c>
      <c r="R130" s="165">
        <f t="shared" si="2"/>
        <v>0</v>
      </c>
      <c r="S130" s="165">
        <v>0</v>
      </c>
      <c r="T130" s="166">
        <f t="shared" si="3"/>
        <v>0</v>
      </c>
      <c r="AR130" s="167" t="s">
        <v>133</v>
      </c>
      <c r="AT130" s="167" t="s">
        <v>209</v>
      </c>
      <c r="AU130" s="167" t="s">
        <v>85</v>
      </c>
      <c r="AY130" s="17" t="s">
        <v>207</v>
      </c>
      <c r="BE130" s="168">
        <f t="shared" si="4"/>
        <v>0</v>
      </c>
      <c r="BF130" s="168">
        <f t="shared" si="5"/>
        <v>0</v>
      </c>
      <c r="BG130" s="168">
        <f t="shared" si="6"/>
        <v>0</v>
      </c>
      <c r="BH130" s="168">
        <f t="shared" si="7"/>
        <v>0</v>
      </c>
      <c r="BI130" s="168">
        <f t="shared" si="8"/>
        <v>0</v>
      </c>
      <c r="BJ130" s="17" t="s">
        <v>83</v>
      </c>
      <c r="BK130" s="168">
        <f t="shared" si="9"/>
        <v>0</v>
      </c>
      <c r="BL130" s="17" t="s">
        <v>133</v>
      </c>
      <c r="BM130" s="167" t="s">
        <v>4403</v>
      </c>
    </row>
    <row r="131" spans="2:65" s="1" customFormat="1" ht="16.5" customHeight="1">
      <c r="B131" s="155"/>
      <c r="C131" s="156" t="s">
        <v>150</v>
      </c>
      <c r="D131" s="156" t="s">
        <v>209</v>
      </c>
      <c r="E131" s="157" t="s">
        <v>4404</v>
      </c>
      <c r="F131" s="158" t="s">
        <v>4405</v>
      </c>
      <c r="G131" s="159" t="s">
        <v>3727</v>
      </c>
      <c r="H131" s="160">
        <v>1</v>
      </c>
      <c r="I131" s="161"/>
      <c r="J131" s="162">
        <f t="shared" si="0"/>
        <v>0</v>
      </c>
      <c r="K131" s="158" t="s">
        <v>392</v>
      </c>
      <c r="L131" s="32"/>
      <c r="M131" s="163" t="s">
        <v>1</v>
      </c>
      <c r="N131" s="164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133</v>
      </c>
      <c r="BM131" s="167" t="s">
        <v>4406</v>
      </c>
    </row>
    <row r="132" spans="2:65" s="1" customFormat="1" ht="24" customHeight="1">
      <c r="B132" s="155"/>
      <c r="C132" s="156" t="s">
        <v>155</v>
      </c>
      <c r="D132" s="156" t="s">
        <v>209</v>
      </c>
      <c r="E132" s="157" t="s">
        <v>4407</v>
      </c>
      <c r="F132" s="158" t="s">
        <v>4408</v>
      </c>
      <c r="G132" s="159" t="s">
        <v>3727</v>
      </c>
      <c r="H132" s="160">
        <v>5</v>
      </c>
      <c r="I132" s="161"/>
      <c r="J132" s="162">
        <f t="shared" si="0"/>
        <v>0</v>
      </c>
      <c r="K132" s="158" t="s">
        <v>392</v>
      </c>
      <c r="L132" s="32"/>
      <c r="M132" s="163" t="s">
        <v>1</v>
      </c>
      <c r="N132" s="164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133</v>
      </c>
      <c r="BM132" s="167" t="s">
        <v>4409</v>
      </c>
    </row>
    <row r="133" spans="2:65" s="1" customFormat="1" ht="24" customHeight="1">
      <c r="B133" s="155"/>
      <c r="C133" s="156" t="s">
        <v>162</v>
      </c>
      <c r="D133" s="156" t="s">
        <v>209</v>
      </c>
      <c r="E133" s="157" t="s">
        <v>4410</v>
      </c>
      <c r="F133" s="158" t="s">
        <v>4411</v>
      </c>
      <c r="G133" s="159" t="s">
        <v>3727</v>
      </c>
      <c r="H133" s="160">
        <v>5</v>
      </c>
      <c r="I133" s="161"/>
      <c r="J133" s="162">
        <f t="shared" si="0"/>
        <v>0</v>
      </c>
      <c r="K133" s="158" t="s">
        <v>392</v>
      </c>
      <c r="L133" s="32"/>
      <c r="M133" s="163" t="s">
        <v>1</v>
      </c>
      <c r="N133" s="164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133</v>
      </c>
      <c r="BM133" s="167" t="s">
        <v>4412</v>
      </c>
    </row>
    <row r="134" spans="2:65" s="1" customFormat="1" ht="16.5" customHeight="1">
      <c r="B134" s="155"/>
      <c r="C134" s="156" t="s">
        <v>167</v>
      </c>
      <c r="D134" s="156" t="s">
        <v>209</v>
      </c>
      <c r="E134" s="157" t="s">
        <v>4413</v>
      </c>
      <c r="F134" s="158" t="s">
        <v>4414</v>
      </c>
      <c r="G134" s="159" t="s">
        <v>3727</v>
      </c>
      <c r="H134" s="160">
        <v>2</v>
      </c>
      <c r="I134" s="161"/>
      <c r="J134" s="162">
        <f t="shared" si="0"/>
        <v>0</v>
      </c>
      <c r="K134" s="158" t="s">
        <v>392</v>
      </c>
      <c r="L134" s="32"/>
      <c r="M134" s="163" t="s">
        <v>1</v>
      </c>
      <c r="N134" s="164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133</v>
      </c>
      <c r="AT134" s="167" t="s">
        <v>209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133</v>
      </c>
      <c r="BM134" s="167" t="s">
        <v>4415</v>
      </c>
    </row>
    <row r="135" spans="2:65" s="1" customFormat="1" ht="24" customHeight="1">
      <c r="B135" s="155"/>
      <c r="C135" s="156" t="s">
        <v>174</v>
      </c>
      <c r="D135" s="156" t="s">
        <v>209</v>
      </c>
      <c r="E135" s="157" t="s">
        <v>4416</v>
      </c>
      <c r="F135" s="158" t="s">
        <v>4417</v>
      </c>
      <c r="G135" s="159" t="s">
        <v>3727</v>
      </c>
      <c r="H135" s="160">
        <v>5</v>
      </c>
      <c r="I135" s="161"/>
      <c r="J135" s="162">
        <f t="shared" si="0"/>
        <v>0</v>
      </c>
      <c r="K135" s="158" t="s">
        <v>392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133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133</v>
      </c>
      <c r="BM135" s="167" t="s">
        <v>4418</v>
      </c>
    </row>
    <row r="136" spans="2:65" s="1" customFormat="1" ht="24" customHeight="1">
      <c r="B136" s="155"/>
      <c r="C136" s="156" t="s">
        <v>425</v>
      </c>
      <c r="D136" s="156" t="s">
        <v>209</v>
      </c>
      <c r="E136" s="157" t="s">
        <v>4419</v>
      </c>
      <c r="F136" s="158" t="s">
        <v>4420</v>
      </c>
      <c r="G136" s="159" t="s">
        <v>3727</v>
      </c>
      <c r="H136" s="160">
        <v>1</v>
      </c>
      <c r="I136" s="161"/>
      <c r="J136" s="162">
        <f t="shared" si="0"/>
        <v>0</v>
      </c>
      <c r="K136" s="158" t="s">
        <v>392</v>
      </c>
      <c r="L136" s="32"/>
      <c r="M136" s="163" t="s">
        <v>1</v>
      </c>
      <c r="N136" s="164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133</v>
      </c>
      <c r="AT136" s="167" t="s">
        <v>209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133</v>
      </c>
      <c r="BM136" s="167" t="s">
        <v>4421</v>
      </c>
    </row>
    <row r="137" spans="2:65" s="1" customFormat="1" ht="24" customHeight="1">
      <c r="B137" s="155"/>
      <c r="C137" s="156" t="s">
        <v>432</v>
      </c>
      <c r="D137" s="156" t="s">
        <v>209</v>
      </c>
      <c r="E137" s="157" t="s">
        <v>4422</v>
      </c>
      <c r="F137" s="158" t="s">
        <v>4411</v>
      </c>
      <c r="G137" s="159" t="s">
        <v>3727</v>
      </c>
      <c r="H137" s="160">
        <v>1</v>
      </c>
      <c r="I137" s="161"/>
      <c r="J137" s="162">
        <f t="shared" si="0"/>
        <v>0</v>
      </c>
      <c r="K137" s="158" t="s">
        <v>392</v>
      </c>
      <c r="L137" s="32"/>
      <c r="M137" s="163" t="s">
        <v>1</v>
      </c>
      <c r="N137" s="164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133</v>
      </c>
      <c r="BM137" s="167" t="s">
        <v>4423</v>
      </c>
    </row>
    <row r="138" spans="2:65" s="1" customFormat="1" ht="16.5" customHeight="1">
      <c r="B138" s="155"/>
      <c r="C138" s="156" t="s">
        <v>436</v>
      </c>
      <c r="D138" s="156" t="s">
        <v>209</v>
      </c>
      <c r="E138" s="157" t="s">
        <v>4424</v>
      </c>
      <c r="F138" s="158" t="s">
        <v>4425</v>
      </c>
      <c r="G138" s="159" t="s">
        <v>3727</v>
      </c>
      <c r="H138" s="160">
        <v>1</v>
      </c>
      <c r="I138" s="161"/>
      <c r="J138" s="162">
        <f t="shared" si="0"/>
        <v>0</v>
      </c>
      <c r="K138" s="158" t="s">
        <v>392</v>
      </c>
      <c r="L138" s="32"/>
      <c r="M138" s="178" t="s">
        <v>1</v>
      </c>
      <c r="N138" s="179" t="s">
        <v>42</v>
      </c>
      <c r="O138" s="180"/>
      <c r="P138" s="181">
        <f t="shared" si="1"/>
        <v>0</v>
      </c>
      <c r="Q138" s="181">
        <v>0</v>
      </c>
      <c r="R138" s="181">
        <f t="shared" si="2"/>
        <v>0</v>
      </c>
      <c r="S138" s="181">
        <v>0</v>
      </c>
      <c r="T138" s="182">
        <f t="shared" si="3"/>
        <v>0</v>
      </c>
      <c r="AR138" s="167" t="s">
        <v>133</v>
      </c>
      <c r="AT138" s="167" t="s">
        <v>209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133</v>
      </c>
      <c r="BM138" s="167" t="s">
        <v>4426</v>
      </c>
    </row>
    <row r="139" spans="2:65" s="1" customFormat="1" ht="6.95" customHeight="1">
      <c r="B139" s="44"/>
      <c r="C139" s="45"/>
      <c r="D139" s="45"/>
      <c r="E139" s="45"/>
      <c r="F139" s="45"/>
      <c r="G139" s="45"/>
      <c r="H139" s="45"/>
      <c r="I139" s="117"/>
      <c r="J139" s="45"/>
      <c r="K139" s="45"/>
      <c r="L139" s="32"/>
    </row>
  </sheetData>
  <autoFilter ref="C121:K138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7"/>
  <sheetViews>
    <sheetView showGridLines="0" topLeftCell="A112" workbookViewId="0">
      <selection activeCell="H134" sqref="H134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161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4382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4427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ROUND(J123,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ROUND((SUM(BE123:BE136)),  2)</f>
        <v>0</v>
      </c>
      <c r="I35" s="105">
        <v>0.21</v>
      </c>
      <c r="J35" s="104">
        <f>ROUND(((SUM(BE123:BE136))*I35),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ROUND((SUM(BF123:BF136)),  2)</f>
        <v>0</v>
      </c>
      <c r="I36" s="105">
        <v>0.15</v>
      </c>
      <c r="J36" s="104">
        <f>ROUND(((SUM(BF123:BF136))*I36),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ROUND((SUM(BG123:BG136)),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ROUND((SUM(BH123:BH136)),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ROUND((SUM(BI123:BI136)),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4382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Sadové úpravy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J123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J124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J125</f>
        <v>0</v>
      </c>
      <c r="L100" s="128"/>
    </row>
    <row r="101" spans="2:47" s="9" customFormat="1" ht="19.899999999999999" customHeight="1">
      <c r="B101" s="128"/>
      <c r="D101" s="129" t="s">
        <v>4384</v>
      </c>
      <c r="E101" s="130"/>
      <c r="F101" s="130"/>
      <c r="G101" s="130"/>
      <c r="H101" s="130"/>
      <c r="I101" s="131"/>
      <c r="J101" s="132">
        <f>J136</f>
        <v>0</v>
      </c>
      <c r="L101" s="128"/>
    </row>
    <row r="102" spans="2:47" s="1" customFormat="1" ht="21.75" customHeight="1">
      <c r="B102" s="32"/>
      <c r="I102" s="96"/>
      <c r="L102" s="32"/>
    </row>
    <row r="103" spans="2:47" s="1" customFormat="1" ht="6.95" customHeight="1">
      <c r="B103" s="44"/>
      <c r="C103" s="45"/>
      <c r="D103" s="45"/>
      <c r="E103" s="45"/>
      <c r="F103" s="45"/>
      <c r="G103" s="45"/>
      <c r="H103" s="45"/>
      <c r="I103" s="117"/>
      <c r="J103" s="45"/>
      <c r="K103" s="45"/>
      <c r="L103" s="32"/>
    </row>
    <row r="107" spans="2:47" s="1" customFormat="1" ht="6.95" customHeight="1">
      <c r="B107" s="46"/>
      <c r="C107" s="47"/>
      <c r="D107" s="47"/>
      <c r="E107" s="47"/>
      <c r="F107" s="47"/>
      <c r="G107" s="47"/>
      <c r="H107" s="47"/>
      <c r="I107" s="118"/>
      <c r="J107" s="47"/>
      <c r="K107" s="47"/>
      <c r="L107" s="32"/>
    </row>
    <row r="108" spans="2:47" s="1" customFormat="1" ht="24.95" customHeight="1">
      <c r="B108" s="32"/>
      <c r="C108" s="21" t="s">
        <v>192</v>
      </c>
      <c r="I108" s="96"/>
      <c r="L108" s="32"/>
    </row>
    <row r="109" spans="2:47" s="1" customFormat="1" ht="6.95" customHeight="1">
      <c r="B109" s="32"/>
      <c r="I109" s="96"/>
      <c r="L109" s="32"/>
    </row>
    <row r="110" spans="2:47" s="1" customFormat="1" ht="12" customHeight="1">
      <c r="B110" s="32"/>
      <c r="C110" s="27" t="s">
        <v>16</v>
      </c>
      <c r="I110" s="96"/>
      <c r="L110" s="32"/>
    </row>
    <row r="111" spans="2:47" s="1" customFormat="1" ht="16.5" customHeight="1">
      <c r="B111" s="32"/>
      <c r="E111" s="283" t="str">
        <f>E7</f>
        <v>Novostavba MŠ Hrabová,ul. Bažanova</v>
      </c>
      <c r="F111" s="284"/>
      <c r="G111" s="284"/>
      <c r="H111" s="284"/>
      <c r="I111" s="96"/>
      <c r="L111" s="32"/>
    </row>
    <row r="112" spans="2:47" ht="12" customHeight="1">
      <c r="B112" s="20"/>
      <c r="C112" s="27" t="s">
        <v>179</v>
      </c>
      <c r="L112" s="20"/>
    </row>
    <row r="113" spans="2:65" s="1" customFormat="1" ht="16.5" customHeight="1">
      <c r="B113" s="32"/>
      <c r="E113" s="283" t="s">
        <v>4382</v>
      </c>
      <c r="F113" s="282"/>
      <c r="G113" s="282"/>
      <c r="H113" s="282"/>
      <c r="I113" s="96"/>
      <c r="L113" s="32"/>
    </row>
    <row r="114" spans="2:65" s="1" customFormat="1" ht="12" customHeight="1">
      <c r="B114" s="32"/>
      <c r="C114" s="27" t="s">
        <v>181</v>
      </c>
      <c r="I114" s="96"/>
      <c r="L114" s="32"/>
    </row>
    <row r="115" spans="2:65" s="1" customFormat="1" ht="16.5" customHeight="1">
      <c r="B115" s="32"/>
      <c r="E115" s="252" t="str">
        <f>E11</f>
        <v>b - Sadové úpravy</v>
      </c>
      <c r="F115" s="282"/>
      <c r="G115" s="282"/>
      <c r="H115" s="282"/>
      <c r="I115" s="96"/>
      <c r="L115" s="32"/>
    </row>
    <row r="116" spans="2:65" s="1" customFormat="1" ht="6.95" customHeight="1">
      <c r="B116" s="32"/>
      <c r="I116" s="96"/>
      <c r="L116" s="32"/>
    </row>
    <row r="117" spans="2:65" s="1" customFormat="1" ht="12" customHeight="1">
      <c r="B117" s="32"/>
      <c r="C117" s="27" t="s">
        <v>20</v>
      </c>
      <c r="F117" s="25" t="str">
        <f>F14</f>
        <v xml:space="preserve"> </v>
      </c>
      <c r="I117" s="97" t="s">
        <v>22</v>
      </c>
      <c r="J117" s="52" t="str">
        <f>IF(J14="","",J14)</f>
        <v>29. 3. 2019</v>
      </c>
      <c r="L117" s="32"/>
    </row>
    <row r="118" spans="2:65" s="1" customFormat="1" ht="6.95" customHeight="1">
      <c r="B118" s="32"/>
      <c r="I118" s="96"/>
      <c r="L118" s="32"/>
    </row>
    <row r="119" spans="2:65" s="1" customFormat="1" ht="58.15" customHeight="1">
      <c r="B119" s="32"/>
      <c r="C119" s="27" t="s">
        <v>24</v>
      </c>
      <c r="F119" s="25" t="str">
        <f>E17</f>
        <v>Statutární město Ostrava,MO Hrabová,Bažanova 4</v>
      </c>
      <c r="I119" s="97" t="s">
        <v>31</v>
      </c>
      <c r="J119" s="30" t="str">
        <f>E23</f>
        <v>DUPLEX sro,28.října 875/275,70900 Ostrava-Mar.Ho</v>
      </c>
      <c r="L119" s="32"/>
    </row>
    <row r="120" spans="2:65" s="1" customFormat="1" ht="15.2" customHeight="1">
      <c r="B120" s="32"/>
      <c r="C120" s="27" t="s">
        <v>29</v>
      </c>
      <c r="F120" s="25" t="str">
        <f>IF(E20="","",E20)</f>
        <v>Vyplň údaj</v>
      </c>
      <c r="I120" s="97" t="s">
        <v>35</v>
      </c>
      <c r="J120" s="30" t="str">
        <f>E26</f>
        <v xml:space="preserve"> </v>
      </c>
      <c r="L120" s="32"/>
    </row>
    <row r="121" spans="2:65" s="1" customFormat="1" ht="10.35" customHeight="1">
      <c r="B121" s="32"/>
      <c r="I121" s="96"/>
      <c r="L121" s="32"/>
    </row>
    <row r="122" spans="2:65" s="10" customFormat="1" ht="29.25" customHeight="1">
      <c r="B122" s="133"/>
      <c r="C122" s="134" t="s">
        <v>193</v>
      </c>
      <c r="D122" s="135" t="s">
        <v>62</v>
      </c>
      <c r="E122" s="135" t="s">
        <v>58</v>
      </c>
      <c r="F122" s="135" t="s">
        <v>59</v>
      </c>
      <c r="G122" s="135" t="s">
        <v>194</v>
      </c>
      <c r="H122" s="135" t="s">
        <v>195</v>
      </c>
      <c r="I122" s="136" t="s">
        <v>196</v>
      </c>
      <c r="J122" s="135" t="s">
        <v>185</v>
      </c>
      <c r="K122" s="137" t="s">
        <v>197</v>
      </c>
      <c r="L122" s="133"/>
      <c r="M122" s="59" t="s">
        <v>1</v>
      </c>
      <c r="N122" s="60" t="s">
        <v>41</v>
      </c>
      <c r="O122" s="60" t="s">
        <v>198</v>
      </c>
      <c r="P122" s="60" t="s">
        <v>199</v>
      </c>
      <c r="Q122" s="60" t="s">
        <v>200</v>
      </c>
      <c r="R122" s="60" t="s">
        <v>201</v>
      </c>
      <c r="S122" s="60" t="s">
        <v>202</v>
      </c>
      <c r="T122" s="61" t="s">
        <v>203</v>
      </c>
    </row>
    <row r="123" spans="2:65" s="1" customFormat="1" ht="22.9" customHeight="1">
      <c r="B123" s="32"/>
      <c r="C123" s="64" t="s">
        <v>204</v>
      </c>
      <c r="I123" s="96"/>
      <c r="J123" s="138">
        <f>BK123</f>
        <v>0</v>
      </c>
      <c r="L123" s="32"/>
      <c r="M123" s="62"/>
      <c r="N123" s="53"/>
      <c r="O123" s="53"/>
      <c r="P123" s="139">
        <f>P124</f>
        <v>0</v>
      </c>
      <c r="Q123" s="53"/>
      <c r="R123" s="139">
        <f>R124</f>
        <v>0</v>
      </c>
      <c r="S123" s="53"/>
      <c r="T123" s="140">
        <f>T124</f>
        <v>0</v>
      </c>
      <c r="AT123" s="17" t="s">
        <v>76</v>
      </c>
      <c r="AU123" s="17" t="s">
        <v>187</v>
      </c>
      <c r="BK123" s="141">
        <f>BK124</f>
        <v>0</v>
      </c>
    </row>
    <row r="124" spans="2:65" s="11" customFormat="1" ht="25.9" customHeight="1">
      <c r="B124" s="142"/>
      <c r="D124" s="143" t="s">
        <v>76</v>
      </c>
      <c r="E124" s="144" t="s">
        <v>205</v>
      </c>
      <c r="F124" s="144" t="s">
        <v>206</v>
      </c>
      <c r="I124" s="145"/>
      <c r="J124" s="146">
        <f>BK124</f>
        <v>0</v>
      </c>
      <c r="L124" s="142"/>
      <c r="M124" s="147"/>
      <c r="N124" s="148"/>
      <c r="O124" s="148"/>
      <c r="P124" s="149">
        <f>P125+P136</f>
        <v>0</v>
      </c>
      <c r="Q124" s="148"/>
      <c r="R124" s="149">
        <f>R125+R136</f>
        <v>0</v>
      </c>
      <c r="S124" s="148"/>
      <c r="T124" s="150">
        <f>T125+T136</f>
        <v>0</v>
      </c>
      <c r="AR124" s="143" t="s">
        <v>83</v>
      </c>
      <c r="AT124" s="151" t="s">
        <v>76</v>
      </c>
      <c r="AU124" s="151" t="s">
        <v>77</v>
      </c>
      <c r="AY124" s="143" t="s">
        <v>207</v>
      </c>
      <c r="BK124" s="152">
        <f>BK125+BK136</f>
        <v>0</v>
      </c>
    </row>
    <row r="125" spans="2:65" s="11" customFormat="1" ht="22.9" customHeight="1">
      <c r="B125" s="142"/>
      <c r="D125" s="143" t="s">
        <v>76</v>
      </c>
      <c r="E125" s="153" t="s">
        <v>83</v>
      </c>
      <c r="F125" s="153" t="s">
        <v>208</v>
      </c>
      <c r="I125" s="145"/>
      <c r="J125" s="154">
        <f>BK125</f>
        <v>0</v>
      </c>
      <c r="L125" s="142"/>
      <c r="M125" s="147"/>
      <c r="N125" s="148"/>
      <c r="O125" s="148"/>
      <c r="P125" s="149">
        <f>SUM(P126:P135)</f>
        <v>0</v>
      </c>
      <c r="Q125" s="148"/>
      <c r="R125" s="149">
        <f>SUM(R126:R135)</f>
        <v>0</v>
      </c>
      <c r="S125" s="148"/>
      <c r="T125" s="150">
        <f>SUM(T126:T135)</f>
        <v>0</v>
      </c>
      <c r="AR125" s="143" t="s">
        <v>83</v>
      </c>
      <c r="AT125" s="151" t="s">
        <v>76</v>
      </c>
      <c r="AU125" s="151" t="s">
        <v>83</v>
      </c>
      <c r="AY125" s="143" t="s">
        <v>207</v>
      </c>
      <c r="BK125" s="152">
        <f>SUM(BK126:BK135)</f>
        <v>0</v>
      </c>
    </row>
    <row r="126" spans="2:65" s="1" customFormat="1" ht="24" customHeight="1">
      <c r="B126" s="155"/>
      <c r="C126" s="156" t="s">
        <v>83</v>
      </c>
      <c r="D126" s="156" t="s">
        <v>209</v>
      </c>
      <c r="E126" s="157" t="s">
        <v>4428</v>
      </c>
      <c r="F126" s="158" t="s">
        <v>4429</v>
      </c>
      <c r="G126" s="159" t="s">
        <v>774</v>
      </c>
      <c r="H126" s="160">
        <v>5</v>
      </c>
      <c r="I126" s="161"/>
      <c r="J126" s="162">
        <f t="shared" ref="J126:J135" si="0">ROUND(I126*H126,2)</f>
        <v>0</v>
      </c>
      <c r="K126" s="158" t="s">
        <v>392</v>
      </c>
      <c r="L126" s="32"/>
      <c r="M126" s="163" t="s">
        <v>1</v>
      </c>
      <c r="N126" s="164" t="s">
        <v>42</v>
      </c>
      <c r="O126" s="55"/>
      <c r="P126" s="165">
        <f t="shared" ref="P126:P135" si="1">O126*H126</f>
        <v>0</v>
      </c>
      <c r="Q126" s="165">
        <v>0</v>
      </c>
      <c r="R126" s="165">
        <f t="shared" ref="R126:R135" si="2">Q126*H126</f>
        <v>0</v>
      </c>
      <c r="S126" s="165">
        <v>0</v>
      </c>
      <c r="T126" s="166">
        <f t="shared" ref="T126:T135" si="3">S126*H126</f>
        <v>0</v>
      </c>
      <c r="AR126" s="167" t="s">
        <v>133</v>
      </c>
      <c r="AT126" s="167" t="s">
        <v>209</v>
      </c>
      <c r="AU126" s="167" t="s">
        <v>85</v>
      </c>
      <c r="AY126" s="17" t="s">
        <v>207</v>
      </c>
      <c r="BE126" s="168">
        <f t="shared" ref="BE126:BE135" si="4">IF(N126="základní",J126,0)</f>
        <v>0</v>
      </c>
      <c r="BF126" s="168">
        <f t="shared" ref="BF126:BF135" si="5">IF(N126="snížená",J126,0)</f>
        <v>0</v>
      </c>
      <c r="BG126" s="168">
        <f t="shared" ref="BG126:BG135" si="6">IF(N126="zákl. přenesená",J126,0)</f>
        <v>0</v>
      </c>
      <c r="BH126" s="168">
        <f t="shared" ref="BH126:BH135" si="7">IF(N126="sníž. přenesená",J126,0)</f>
        <v>0</v>
      </c>
      <c r="BI126" s="168">
        <f t="shared" ref="BI126:BI135" si="8">IF(N126="nulová",J126,0)</f>
        <v>0</v>
      </c>
      <c r="BJ126" s="17" t="s">
        <v>83</v>
      </c>
      <c r="BK126" s="168">
        <f t="shared" ref="BK126:BK135" si="9">ROUND(I126*H126,2)</f>
        <v>0</v>
      </c>
      <c r="BL126" s="17" t="s">
        <v>133</v>
      </c>
      <c r="BM126" s="167" t="s">
        <v>4430</v>
      </c>
    </row>
    <row r="127" spans="2:65" s="1" customFormat="1" ht="16.5" customHeight="1">
      <c r="B127" s="155"/>
      <c r="C127" s="156" t="s">
        <v>85</v>
      </c>
      <c r="D127" s="156" t="s">
        <v>209</v>
      </c>
      <c r="E127" s="157" t="s">
        <v>4431</v>
      </c>
      <c r="F127" s="158" t="s">
        <v>4432</v>
      </c>
      <c r="G127" s="159" t="s">
        <v>774</v>
      </c>
      <c r="H127" s="160">
        <v>5</v>
      </c>
      <c r="I127" s="161"/>
      <c r="J127" s="162">
        <f t="shared" si="0"/>
        <v>0</v>
      </c>
      <c r="K127" s="158" t="s">
        <v>392</v>
      </c>
      <c r="L127" s="32"/>
      <c r="M127" s="163" t="s">
        <v>1</v>
      </c>
      <c r="N127" s="164" t="s">
        <v>42</v>
      </c>
      <c r="O127" s="55"/>
      <c r="P127" s="165">
        <f t="shared" si="1"/>
        <v>0</v>
      </c>
      <c r="Q127" s="165">
        <v>0</v>
      </c>
      <c r="R127" s="165">
        <f t="shared" si="2"/>
        <v>0</v>
      </c>
      <c r="S127" s="165">
        <v>0</v>
      </c>
      <c r="T127" s="166">
        <f t="shared" si="3"/>
        <v>0</v>
      </c>
      <c r="AR127" s="167" t="s">
        <v>133</v>
      </c>
      <c r="AT127" s="167" t="s">
        <v>209</v>
      </c>
      <c r="AU127" s="167" t="s">
        <v>85</v>
      </c>
      <c r="AY127" s="17" t="s">
        <v>207</v>
      </c>
      <c r="BE127" s="168">
        <f t="shared" si="4"/>
        <v>0</v>
      </c>
      <c r="BF127" s="168">
        <f t="shared" si="5"/>
        <v>0</v>
      </c>
      <c r="BG127" s="168">
        <f t="shared" si="6"/>
        <v>0</v>
      </c>
      <c r="BH127" s="168">
        <f t="shared" si="7"/>
        <v>0</v>
      </c>
      <c r="BI127" s="168">
        <f t="shared" si="8"/>
        <v>0</v>
      </c>
      <c r="BJ127" s="17" t="s">
        <v>83</v>
      </c>
      <c r="BK127" s="168">
        <f t="shared" si="9"/>
        <v>0</v>
      </c>
      <c r="BL127" s="17" t="s">
        <v>133</v>
      </c>
      <c r="BM127" s="167" t="s">
        <v>4433</v>
      </c>
    </row>
    <row r="128" spans="2:65" s="1" customFormat="1" ht="24" customHeight="1">
      <c r="B128" s="155"/>
      <c r="C128" s="156" t="s">
        <v>108</v>
      </c>
      <c r="D128" s="156" t="s">
        <v>209</v>
      </c>
      <c r="E128" s="157" t="s">
        <v>4434</v>
      </c>
      <c r="F128" s="158" t="s">
        <v>4435</v>
      </c>
      <c r="G128" s="159" t="s">
        <v>774</v>
      </c>
      <c r="H128" s="160">
        <v>5</v>
      </c>
      <c r="I128" s="161"/>
      <c r="J128" s="162">
        <f t="shared" si="0"/>
        <v>0</v>
      </c>
      <c r="K128" s="158" t="s">
        <v>392</v>
      </c>
      <c r="L128" s="32"/>
      <c r="M128" s="163" t="s">
        <v>1</v>
      </c>
      <c r="N128" s="164" t="s">
        <v>42</v>
      </c>
      <c r="O128" s="55"/>
      <c r="P128" s="165">
        <f t="shared" si="1"/>
        <v>0</v>
      </c>
      <c r="Q128" s="165">
        <v>0</v>
      </c>
      <c r="R128" s="165">
        <f t="shared" si="2"/>
        <v>0</v>
      </c>
      <c r="S128" s="165">
        <v>0</v>
      </c>
      <c r="T128" s="166">
        <f t="shared" si="3"/>
        <v>0</v>
      </c>
      <c r="AR128" s="167" t="s">
        <v>133</v>
      </c>
      <c r="AT128" s="167" t="s">
        <v>209</v>
      </c>
      <c r="AU128" s="167" t="s">
        <v>85</v>
      </c>
      <c r="AY128" s="17" t="s">
        <v>207</v>
      </c>
      <c r="BE128" s="168">
        <f t="shared" si="4"/>
        <v>0</v>
      </c>
      <c r="BF128" s="168">
        <f t="shared" si="5"/>
        <v>0</v>
      </c>
      <c r="BG128" s="168">
        <f t="shared" si="6"/>
        <v>0</v>
      </c>
      <c r="BH128" s="168">
        <f t="shared" si="7"/>
        <v>0</v>
      </c>
      <c r="BI128" s="168">
        <f t="shared" si="8"/>
        <v>0</v>
      </c>
      <c r="BJ128" s="17" t="s">
        <v>83</v>
      </c>
      <c r="BK128" s="168">
        <f t="shared" si="9"/>
        <v>0</v>
      </c>
      <c r="BL128" s="17" t="s">
        <v>133</v>
      </c>
      <c r="BM128" s="167" t="s">
        <v>4436</v>
      </c>
    </row>
    <row r="129" spans="2:65" s="1" customFormat="1" ht="24" customHeight="1">
      <c r="B129" s="155"/>
      <c r="C129" s="156" t="s">
        <v>133</v>
      </c>
      <c r="D129" s="156" t="s">
        <v>209</v>
      </c>
      <c r="E129" s="157" t="s">
        <v>4437</v>
      </c>
      <c r="F129" s="158" t="s">
        <v>4438</v>
      </c>
      <c r="G129" s="159" t="s">
        <v>774</v>
      </c>
      <c r="H129" s="160">
        <v>75</v>
      </c>
      <c r="I129" s="161"/>
      <c r="J129" s="162">
        <f t="shared" si="0"/>
        <v>0</v>
      </c>
      <c r="K129" s="158" t="s">
        <v>392</v>
      </c>
      <c r="L129" s="32"/>
      <c r="M129" s="163" t="s">
        <v>1</v>
      </c>
      <c r="N129" s="164" t="s">
        <v>42</v>
      </c>
      <c r="O129" s="55"/>
      <c r="P129" s="165">
        <f t="shared" si="1"/>
        <v>0</v>
      </c>
      <c r="Q129" s="165">
        <v>0</v>
      </c>
      <c r="R129" s="165">
        <f t="shared" si="2"/>
        <v>0</v>
      </c>
      <c r="S129" s="165">
        <v>0</v>
      </c>
      <c r="T129" s="166">
        <f t="shared" si="3"/>
        <v>0</v>
      </c>
      <c r="AR129" s="167" t="s">
        <v>133</v>
      </c>
      <c r="AT129" s="167" t="s">
        <v>209</v>
      </c>
      <c r="AU129" s="167" t="s">
        <v>85</v>
      </c>
      <c r="AY129" s="17" t="s">
        <v>207</v>
      </c>
      <c r="BE129" s="168">
        <f t="shared" si="4"/>
        <v>0</v>
      </c>
      <c r="BF129" s="168">
        <f t="shared" si="5"/>
        <v>0</v>
      </c>
      <c r="BG129" s="168">
        <f t="shared" si="6"/>
        <v>0</v>
      </c>
      <c r="BH129" s="168">
        <f t="shared" si="7"/>
        <v>0</v>
      </c>
      <c r="BI129" s="168">
        <f t="shared" si="8"/>
        <v>0</v>
      </c>
      <c r="BJ129" s="17" t="s">
        <v>83</v>
      </c>
      <c r="BK129" s="168">
        <f t="shared" si="9"/>
        <v>0</v>
      </c>
      <c r="BL129" s="17" t="s">
        <v>133</v>
      </c>
      <c r="BM129" s="167" t="s">
        <v>4439</v>
      </c>
    </row>
    <row r="130" spans="2:65" s="1" customFormat="1" ht="16.5" customHeight="1">
      <c r="B130" s="155"/>
      <c r="C130" s="156" t="s">
        <v>140</v>
      </c>
      <c r="D130" s="156" t="s">
        <v>209</v>
      </c>
      <c r="E130" s="157" t="s">
        <v>4440</v>
      </c>
      <c r="F130" s="158" t="s">
        <v>4441</v>
      </c>
      <c r="G130" s="159" t="s">
        <v>250</v>
      </c>
      <c r="H130" s="160">
        <v>1</v>
      </c>
      <c r="I130" s="161"/>
      <c r="J130" s="162">
        <f t="shared" si="0"/>
        <v>0</v>
      </c>
      <c r="K130" s="158" t="s">
        <v>392</v>
      </c>
      <c r="L130" s="32"/>
      <c r="M130" s="163" t="s">
        <v>1</v>
      </c>
      <c r="N130" s="164" t="s">
        <v>42</v>
      </c>
      <c r="O130" s="55"/>
      <c r="P130" s="165">
        <f t="shared" si="1"/>
        <v>0</v>
      </c>
      <c r="Q130" s="165">
        <v>0</v>
      </c>
      <c r="R130" s="165">
        <f t="shared" si="2"/>
        <v>0</v>
      </c>
      <c r="S130" s="165">
        <v>0</v>
      </c>
      <c r="T130" s="166">
        <f t="shared" si="3"/>
        <v>0</v>
      </c>
      <c r="AR130" s="167" t="s">
        <v>133</v>
      </c>
      <c r="AT130" s="167" t="s">
        <v>209</v>
      </c>
      <c r="AU130" s="167" t="s">
        <v>85</v>
      </c>
      <c r="AY130" s="17" t="s">
        <v>207</v>
      </c>
      <c r="BE130" s="168">
        <f t="shared" si="4"/>
        <v>0</v>
      </c>
      <c r="BF130" s="168">
        <f t="shared" si="5"/>
        <v>0</v>
      </c>
      <c r="BG130" s="168">
        <f t="shared" si="6"/>
        <v>0</v>
      </c>
      <c r="BH130" s="168">
        <f t="shared" si="7"/>
        <v>0</v>
      </c>
      <c r="BI130" s="168">
        <f t="shared" si="8"/>
        <v>0</v>
      </c>
      <c r="BJ130" s="17" t="s">
        <v>83</v>
      </c>
      <c r="BK130" s="168">
        <f t="shared" si="9"/>
        <v>0</v>
      </c>
      <c r="BL130" s="17" t="s">
        <v>133</v>
      </c>
      <c r="BM130" s="167" t="s">
        <v>4442</v>
      </c>
    </row>
    <row r="131" spans="2:65" s="1" customFormat="1" ht="24" customHeight="1">
      <c r="B131" s="155"/>
      <c r="C131" s="156" t="s">
        <v>145</v>
      </c>
      <c r="D131" s="156" t="s">
        <v>209</v>
      </c>
      <c r="E131" s="157" t="s">
        <v>4443</v>
      </c>
      <c r="F131" s="158" t="s">
        <v>4444</v>
      </c>
      <c r="G131" s="159" t="s">
        <v>352</v>
      </c>
      <c r="H131" s="160">
        <v>30</v>
      </c>
      <c r="I131" s="161"/>
      <c r="J131" s="162">
        <f t="shared" si="0"/>
        <v>0</v>
      </c>
      <c r="K131" s="158" t="s">
        <v>392</v>
      </c>
      <c r="L131" s="32"/>
      <c r="M131" s="163" t="s">
        <v>1</v>
      </c>
      <c r="N131" s="164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133</v>
      </c>
      <c r="BM131" s="167" t="s">
        <v>4445</v>
      </c>
    </row>
    <row r="132" spans="2:65" s="1" customFormat="1" ht="24" customHeight="1">
      <c r="B132" s="155"/>
      <c r="C132" s="156" t="s">
        <v>150</v>
      </c>
      <c r="D132" s="156" t="s">
        <v>209</v>
      </c>
      <c r="E132" s="157" t="s">
        <v>4446</v>
      </c>
      <c r="F132" s="158" t="s">
        <v>4447</v>
      </c>
      <c r="G132" s="159" t="s">
        <v>212</v>
      </c>
      <c r="H132" s="160">
        <v>1500</v>
      </c>
      <c r="I132" s="161"/>
      <c r="J132" s="162">
        <f t="shared" si="0"/>
        <v>0</v>
      </c>
      <c r="K132" s="158" t="s">
        <v>392</v>
      </c>
      <c r="L132" s="32"/>
      <c r="M132" s="163" t="s">
        <v>1</v>
      </c>
      <c r="N132" s="164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133</v>
      </c>
      <c r="BM132" s="167" t="s">
        <v>4448</v>
      </c>
    </row>
    <row r="133" spans="2:65" s="1" customFormat="1" ht="24" customHeight="1">
      <c r="B133" s="155"/>
      <c r="C133" s="156" t="s">
        <v>155</v>
      </c>
      <c r="D133" s="156" t="s">
        <v>209</v>
      </c>
      <c r="E133" s="157" t="s">
        <v>4449</v>
      </c>
      <c r="F133" s="158" t="s">
        <v>4429</v>
      </c>
      <c r="G133" s="159" t="s">
        <v>220</v>
      </c>
      <c r="H133" s="160">
        <v>1</v>
      </c>
      <c r="I133" s="161"/>
      <c r="J133" s="162">
        <f t="shared" si="0"/>
        <v>0</v>
      </c>
      <c r="K133" s="158" t="s">
        <v>392</v>
      </c>
      <c r="L133" s="32"/>
      <c r="M133" s="163" t="s">
        <v>1</v>
      </c>
      <c r="N133" s="164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133</v>
      </c>
      <c r="BM133" s="167" t="s">
        <v>4450</v>
      </c>
    </row>
    <row r="134" spans="2:65" s="1" customFormat="1" ht="16.5" customHeight="1">
      <c r="B134" s="155"/>
      <c r="C134" s="156" t="s">
        <v>162</v>
      </c>
      <c r="D134" s="156" t="s">
        <v>209</v>
      </c>
      <c r="E134" s="157" t="s">
        <v>4451</v>
      </c>
      <c r="F134" s="158" t="s">
        <v>4452</v>
      </c>
      <c r="G134" s="159" t="s">
        <v>250</v>
      </c>
      <c r="H134" s="160">
        <v>1</v>
      </c>
      <c r="I134" s="161"/>
      <c r="J134" s="162">
        <f t="shared" si="0"/>
        <v>0</v>
      </c>
      <c r="K134" s="158" t="s">
        <v>392</v>
      </c>
      <c r="L134" s="32"/>
      <c r="M134" s="163" t="s">
        <v>1</v>
      </c>
      <c r="N134" s="164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133</v>
      </c>
      <c r="AT134" s="167" t="s">
        <v>209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133</v>
      </c>
      <c r="BM134" s="167" t="s">
        <v>4453</v>
      </c>
    </row>
    <row r="135" spans="2:65" s="1" customFormat="1" ht="24" customHeight="1">
      <c r="B135" s="155"/>
      <c r="C135" s="156" t="s">
        <v>167</v>
      </c>
      <c r="D135" s="156" t="s">
        <v>209</v>
      </c>
      <c r="E135" s="157" t="s">
        <v>4454</v>
      </c>
      <c r="F135" s="158" t="s">
        <v>4447</v>
      </c>
      <c r="G135" s="159" t="s">
        <v>212</v>
      </c>
      <c r="H135" s="160">
        <v>300</v>
      </c>
      <c r="I135" s="161"/>
      <c r="J135" s="162">
        <f t="shared" si="0"/>
        <v>0</v>
      </c>
      <c r="K135" s="158" t="s">
        <v>392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133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133</v>
      </c>
      <c r="BM135" s="167" t="s">
        <v>4455</v>
      </c>
    </row>
    <row r="136" spans="2:65" s="11" customFormat="1" ht="22.9" customHeight="1">
      <c r="B136" s="142"/>
      <c r="D136" s="143" t="s">
        <v>76</v>
      </c>
      <c r="E136" s="153" t="s">
        <v>162</v>
      </c>
      <c r="F136" s="153" t="s">
        <v>4385</v>
      </c>
      <c r="I136" s="145"/>
      <c r="J136" s="154">
        <f>BK136</f>
        <v>0</v>
      </c>
      <c r="L136" s="142"/>
      <c r="M136" s="222"/>
      <c r="N136" s="223"/>
      <c r="O136" s="223"/>
      <c r="P136" s="224">
        <v>0</v>
      </c>
      <c r="Q136" s="223"/>
      <c r="R136" s="224">
        <v>0</v>
      </c>
      <c r="S136" s="223"/>
      <c r="T136" s="225">
        <v>0</v>
      </c>
      <c r="AR136" s="143" t="s">
        <v>83</v>
      </c>
      <c r="AT136" s="151" t="s">
        <v>76</v>
      </c>
      <c r="AU136" s="151" t="s">
        <v>83</v>
      </c>
      <c r="AY136" s="143" t="s">
        <v>207</v>
      </c>
      <c r="BK136" s="152">
        <v>0</v>
      </c>
    </row>
    <row r="137" spans="2:65" s="1" customFormat="1" ht="6.95" customHeight="1">
      <c r="B137" s="44"/>
      <c r="C137" s="45"/>
      <c r="D137" s="45"/>
      <c r="E137" s="45"/>
      <c r="F137" s="45"/>
      <c r="G137" s="45"/>
      <c r="H137" s="45"/>
      <c r="I137" s="117"/>
      <c r="J137" s="45"/>
      <c r="K137" s="45"/>
      <c r="L137" s="32"/>
    </row>
  </sheetData>
  <autoFilter ref="C122:K136"/>
  <mergeCells count="12">
    <mergeCell ref="E115:H115"/>
    <mergeCell ref="L2:V2"/>
    <mergeCell ref="E85:H85"/>
    <mergeCell ref="E87:H87"/>
    <mergeCell ref="E89:H89"/>
    <mergeCell ref="E111:H111"/>
    <mergeCell ref="E113:H113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4"/>
  <sheetViews>
    <sheetView showGridLines="0" topLeftCell="A115" workbookViewId="0">
      <selection activeCell="W123" sqref="W123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165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4456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4457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ROUND((SUM(BE122:BE133)),  2)</f>
        <v>0</v>
      </c>
      <c r="I35" s="105">
        <v>0.21</v>
      </c>
      <c r="J35" s="104">
        <f>ROUND(((SUM(BE122:BE133))*I35),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ROUND((SUM(BF122:BF133)),  2)</f>
        <v>0</v>
      </c>
      <c r="I36" s="105">
        <v>0.15</v>
      </c>
      <c r="J36" s="104">
        <f>ROUND(((SUM(BF122:BF133))*I36),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ROUND((SUM(BG122:BG133)),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ROUND((SUM(BH122:BH133)),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ROUND((SUM(BI122:BI133)),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4456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Oplocení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330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4456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a - Oplocení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205</v>
      </c>
      <c r="F123" s="144" t="s">
        <v>206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83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108</v>
      </c>
      <c r="F124" s="153" t="s">
        <v>453</v>
      </c>
      <c r="I124" s="145"/>
      <c r="J124" s="154">
        <f>BK124</f>
        <v>0</v>
      </c>
      <c r="L124" s="142"/>
      <c r="M124" s="147"/>
      <c r="N124" s="148"/>
      <c r="O124" s="148"/>
      <c r="P124" s="149">
        <f>SUM(P125:P133)</f>
        <v>0</v>
      </c>
      <c r="Q124" s="148"/>
      <c r="R124" s="149">
        <f>SUM(R125:R133)</f>
        <v>0</v>
      </c>
      <c r="S124" s="148"/>
      <c r="T124" s="150">
        <f>SUM(T125:T133)</f>
        <v>0</v>
      </c>
      <c r="AR124" s="143" t="s">
        <v>83</v>
      </c>
      <c r="AT124" s="151" t="s">
        <v>76</v>
      </c>
      <c r="AU124" s="151" t="s">
        <v>83</v>
      </c>
      <c r="AY124" s="143" t="s">
        <v>207</v>
      </c>
      <c r="BK124" s="152">
        <f>SUM(BK125:BK133)</f>
        <v>0</v>
      </c>
    </row>
    <row r="125" spans="2:65" s="1" customFormat="1" ht="38.25" customHeight="1">
      <c r="B125" s="155"/>
      <c r="C125" s="156" t="s">
        <v>83</v>
      </c>
      <c r="D125" s="156" t="s">
        <v>209</v>
      </c>
      <c r="E125" s="157" t="s">
        <v>4458</v>
      </c>
      <c r="F125" s="158" t="s">
        <v>4618</v>
      </c>
      <c r="G125" s="159" t="s">
        <v>774</v>
      </c>
      <c r="H125" s="160">
        <v>80</v>
      </c>
      <c r="I125" s="161"/>
      <c r="J125" s="162">
        <f t="shared" ref="J125:J133" si="0">ROUND(I125*H125,2)</f>
        <v>0</v>
      </c>
      <c r="K125" s="158" t="s">
        <v>392</v>
      </c>
      <c r="L125" s="32"/>
      <c r="M125" s="163" t="s">
        <v>1</v>
      </c>
      <c r="N125" s="164" t="s">
        <v>42</v>
      </c>
      <c r="O125" s="55"/>
      <c r="P125" s="165">
        <f t="shared" ref="P125:P133" si="1">O125*H125</f>
        <v>0</v>
      </c>
      <c r="Q125" s="165">
        <v>0</v>
      </c>
      <c r="R125" s="165">
        <f t="shared" ref="R125:R133" si="2">Q125*H125</f>
        <v>0</v>
      </c>
      <c r="S125" s="165">
        <v>0</v>
      </c>
      <c r="T125" s="166">
        <f t="shared" ref="T125:T133" si="3"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 t="shared" ref="BE125:BE133" si="4">IF(N125="základní",J125,0)</f>
        <v>0</v>
      </c>
      <c r="BF125" s="168">
        <f t="shared" ref="BF125:BF133" si="5">IF(N125="snížená",J125,0)</f>
        <v>0</v>
      </c>
      <c r="BG125" s="168">
        <f t="shared" ref="BG125:BG133" si="6">IF(N125="zákl. přenesená",J125,0)</f>
        <v>0</v>
      </c>
      <c r="BH125" s="168">
        <f t="shared" ref="BH125:BH133" si="7">IF(N125="sníž. přenesená",J125,0)</f>
        <v>0</v>
      </c>
      <c r="BI125" s="168">
        <f t="shared" ref="BI125:BI133" si="8">IF(N125="nulová",J125,0)</f>
        <v>0</v>
      </c>
      <c r="BJ125" s="17" t="s">
        <v>83</v>
      </c>
      <c r="BK125" s="168">
        <f t="shared" ref="BK125:BK133" si="9">ROUND(I125*H125,2)</f>
        <v>0</v>
      </c>
      <c r="BL125" s="17" t="s">
        <v>133</v>
      </c>
      <c r="BM125" s="167" t="s">
        <v>4459</v>
      </c>
    </row>
    <row r="126" spans="2:65" s="1" customFormat="1" ht="24" customHeight="1">
      <c r="B126" s="155"/>
      <c r="C126" s="156" t="s">
        <v>85</v>
      </c>
      <c r="D126" s="156" t="s">
        <v>209</v>
      </c>
      <c r="E126" s="157" t="s">
        <v>4460</v>
      </c>
      <c r="F126" s="158" t="s">
        <v>4619</v>
      </c>
      <c r="G126" s="159" t="s">
        <v>774</v>
      </c>
      <c r="H126" s="160">
        <v>80</v>
      </c>
      <c r="I126" s="161"/>
      <c r="J126" s="162">
        <f t="shared" si="0"/>
        <v>0</v>
      </c>
      <c r="K126" s="158" t="s">
        <v>392</v>
      </c>
      <c r="L126" s="32"/>
      <c r="M126" s="163" t="s">
        <v>1</v>
      </c>
      <c r="N126" s="164" t="s">
        <v>42</v>
      </c>
      <c r="O126" s="55"/>
      <c r="P126" s="165">
        <f t="shared" si="1"/>
        <v>0</v>
      </c>
      <c r="Q126" s="165">
        <v>0</v>
      </c>
      <c r="R126" s="165">
        <f t="shared" si="2"/>
        <v>0</v>
      </c>
      <c r="S126" s="165">
        <v>0</v>
      </c>
      <c r="T126" s="166">
        <f t="shared" si="3"/>
        <v>0</v>
      </c>
      <c r="AR126" s="167" t="s">
        <v>133</v>
      </c>
      <c r="AT126" s="167" t="s">
        <v>209</v>
      </c>
      <c r="AU126" s="167" t="s">
        <v>85</v>
      </c>
      <c r="AY126" s="17" t="s">
        <v>207</v>
      </c>
      <c r="BE126" s="168">
        <f t="shared" si="4"/>
        <v>0</v>
      </c>
      <c r="BF126" s="168">
        <f t="shared" si="5"/>
        <v>0</v>
      </c>
      <c r="BG126" s="168">
        <f t="shared" si="6"/>
        <v>0</v>
      </c>
      <c r="BH126" s="168">
        <f t="shared" si="7"/>
        <v>0</v>
      </c>
      <c r="BI126" s="168">
        <f t="shared" si="8"/>
        <v>0</v>
      </c>
      <c r="BJ126" s="17" t="s">
        <v>83</v>
      </c>
      <c r="BK126" s="168">
        <f t="shared" si="9"/>
        <v>0</v>
      </c>
      <c r="BL126" s="17" t="s">
        <v>133</v>
      </c>
      <c r="BM126" s="167" t="s">
        <v>4461</v>
      </c>
    </row>
    <row r="127" spans="2:65" s="1" customFormat="1" ht="35.25" customHeight="1">
      <c r="B127" s="155"/>
      <c r="C127" s="156" t="s">
        <v>108</v>
      </c>
      <c r="D127" s="156" t="s">
        <v>209</v>
      </c>
      <c r="E127" s="157" t="s">
        <v>4462</v>
      </c>
      <c r="F127" s="158" t="s">
        <v>4616</v>
      </c>
      <c r="G127" s="159" t="s">
        <v>774</v>
      </c>
      <c r="H127" s="160">
        <v>80</v>
      </c>
      <c r="I127" s="161"/>
      <c r="J127" s="162">
        <f t="shared" si="0"/>
        <v>0</v>
      </c>
      <c r="K127" s="158" t="s">
        <v>392</v>
      </c>
      <c r="L127" s="32"/>
      <c r="M127" s="163" t="s">
        <v>1</v>
      </c>
      <c r="N127" s="164" t="s">
        <v>42</v>
      </c>
      <c r="O127" s="55"/>
      <c r="P127" s="165">
        <f t="shared" si="1"/>
        <v>0</v>
      </c>
      <c r="Q127" s="165">
        <v>0</v>
      </c>
      <c r="R127" s="165">
        <f t="shared" si="2"/>
        <v>0</v>
      </c>
      <c r="S127" s="165">
        <v>0</v>
      </c>
      <c r="T127" s="166">
        <f t="shared" si="3"/>
        <v>0</v>
      </c>
      <c r="AR127" s="167" t="s">
        <v>133</v>
      </c>
      <c r="AT127" s="167" t="s">
        <v>209</v>
      </c>
      <c r="AU127" s="167" t="s">
        <v>85</v>
      </c>
      <c r="AY127" s="17" t="s">
        <v>207</v>
      </c>
      <c r="BE127" s="168">
        <f t="shared" si="4"/>
        <v>0</v>
      </c>
      <c r="BF127" s="168">
        <f t="shared" si="5"/>
        <v>0</v>
      </c>
      <c r="BG127" s="168">
        <f t="shared" si="6"/>
        <v>0</v>
      </c>
      <c r="BH127" s="168">
        <f t="shared" si="7"/>
        <v>0</v>
      </c>
      <c r="BI127" s="168">
        <f t="shared" si="8"/>
        <v>0</v>
      </c>
      <c r="BJ127" s="17" t="s">
        <v>83</v>
      </c>
      <c r="BK127" s="168">
        <f t="shared" si="9"/>
        <v>0</v>
      </c>
      <c r="BL127" s="17" t="s">
        <v>133</v>
      </c>
      <c r="BM127" s="167" t="s">
        <v>4463</v>
      </c>
    </row>
    <row r="128" spans="2:65" s="1" customFormat="1" ht="24" customHeight="1">
      <c r="B128" s="155"/>
      <c r="C128" s="156" t="s">
        <v>133</v>
      </c>
      <c r="D128" s="156" t="s">
        <v>209</v>
      </c>
      <c r="E128" s="157" t="s">
        <v>4464</v>
      </c>
      <c r="F128" s="158" t="s">
        <v>4617</v>
      </c>
      <c r="G128" s="159" t="s">
        <v>774</v>
      </c>
      <c r="H128" s="160">
        <v>1</v>
      </c>
      <c r="I128" s="161"/>
      <c r="J128" s="162">
        <f t="shared" si="0"/>
        <v>0</v>
      </c>
      <c r="K128" s="158" t="s">
        <v>392</v>
      </c>
      <c r="L128" s="32"/>
      <c r="M128" s="163" t="s">
        <v>1</v>
      </c>
      <c r="N128" s="164" t="s">
        <v>42</v>
      </c>
      <c r="O128" s="55"/>
      <c r="P128" s="165">
        <f t="shared" si="1"/>
        <v>0</v>
      </c>
      <c r="Q128" s="165">
        <v>0</v>
      </c>
      <c r="R128" s="165">
        <f t="shared" si="2"/>
        <v>0</v>
      </c>
      <c r="S128" s="165">
        <v>0</v>
      </c>
      <c r="T128" s="166">
        <f t="shared" si="3"/>
        <v>0</v>
      </c>
      <c r="AR128" s="167" t="s">
        <v>133</v>
      </c>
      <c r="AT128" s="167" t="s">
        <v>209</v>
      </c>
      <c r="AU128" s="167" t="s">
        <v>85</v>
      </c>
      <c r="AY128" s="17" t="s">
        <v>207</v>
      </c>
      <c r="BE128" s="168">
        <f t="shared" si="4"/>
        <v>0</v>
      </c>
      <c r="BF128" s="168">
        <f t="shared" si="5"/>
        <v>0</v>
      </c>
      <c r="BG128" s="168">
        <f t="shared" si="6"/>
        <v>0</v>
      </c>
      <c r="BH128" s="168">
        <f t="shared" si="7"/>
        <v>0</v>
      </c>
      <c r="BI128" s="168">
        <f t="shared" si="8"/>
        <v>0</v>
      </c>
      <c r="BJ128" s="17" t="s">
        <v>83</v>
      </c>
      <c r="BK128" s="168">
        <f t="shared" si="9"/>
        <v>0</v>
      </c>
      <c r="BL128" s="17" t="s">
        <v>133</v>
      </c>
      <c r="BM128" s="167" t="s">
        <v>4465</v>
      </c>
    </row>
    <row r="129" spans="2:65" s="1" customFormat="1" ht="24" customHeight="1">
      <c r="B129" s="155"/>
      <c r="C129" s="156" t="s">
        <v>140</v>
      </c>
      <c r="D129" s="156" t="s">
        <v>209</v>
      </c>
      <c r="E129" s="157" t="s">
        <v>4466</v>
      </c>
      <c r="F129" s="158" t="s">
        <v>4467</v>
      </c>
      <c r="G129" s="159" t="s">
        <v>352</v>
      </c>
      <c r="H129" s="160">
        <v>27</v>
      </c>
      <c r="I129" s="161"/>
      <c r="J129" s="162">
        <f t="shared" si="0"/>
        <v>0</v>
      </c>
      <c r="K129" s="158" t="s">
        <v>392</v>
      </c>
      <c r="L129" s="32"/>
      <c r="M129" s="163" t="s">
        <v>1</v>
      </c>
      <c r="N129" s="164" t="s">
        <v>42</v>
      </c>
      <c r="O129" s="55"/>
      <c r="P129" s="165">
        <f t="shared" si="1"/>
        <v>0</v>
      </c>
      <c r="Q129" s="165">
        <v>0</v>
      </c>
      <c r="R129" s="165">
        <f t="shared" si="2"/>
        <v>0</v>
      </c>
      <c r="S129" s="165">
        <v>0</v>
      </c>
      <c r="T129" s="166">
        <f t="shared" si="3"/>
        <v>0</v>
      </c>
      <c r="AR129" s="167" t="s">
        <v>133</v>
      </c>
      <c r="AT129" s="167" t="s">
        <v>209</v>
      </c>
      <c r="AU129" s="167" t="s">
        <v>85</v>
      </c>
      <c r="AY129" s="17" t="s">
        <v>207</v>
      </c>
      <c r="BE129" s="168">
        <f t="shared" si="4"/>
        <v>0</v>
      </c>
      <c r="BF129" s="168">
        <f t="shared" si="5"/>
        <v>0</v>
      </c>
      <c r="BG129" s="168">
        <f t="shared" si="6"/>
        <v>0</v>
      </c>
      <c r="BH129" s="168">
        <f t="shared" si="7"/>
        <v>0</v>
      </c>
      <c r="BI129" s="168">
        <f t="shared" si="8"/>
        <v>0</v>
      </c>
      <c r="BJ129" s="17" t="s">
        <v>83</v>
      </c>
      <c r="BK129" s="168">
        <f t="shared" si="9"/>
        <v>0</v>
      </c>
      <c r="BL129" s="17" t="s">
        <v>133</v>
      </c>
      <c r="BM129" s="167" t="s">
        <v>4468</v>
      </c>
    </row>
    <row r="130" spans="2:65" s="1" customFormat="1" ht="33.75" customHeight="1">
      <c r="B130" s="155"/>
      <c r="C130" s="156" t="s">
        <v>145</v>
      </c>
      <c r="D130" s="156" t="s">
        <v>209</v>
      </c>
      <c r="E130" s="157" t="s">
        <v>4469</v>
      </c>
      <c r="F130" s="158" t="s">
        <v>4620</v>
      </c>
      <c r="G130" s="159" t="s">
        <v>2037</v>
      </c>
      <c r="H130" s="160">
        <v>1900</v>
      </c>
      <c r="I130" s="161"/>
      <c r="J130" s="162">
        <f t="shared" si="0"/>
        <v>0</v>
      </c>
      <c r="K130" s="158" t="s">
        <v>392</v>
      </c>
      <c r="L130" s="32"/>
      <c r="M130" s="163" t="s">
        <v>1</v>
      </c>
      <c r="N130" s="164" t="s">
        <v>42</v>
      </c>
      <c r="O130" s="55"/>
      <c r="P130" s="165">
        <f t="shared" si="1"/>
        <v>0</v>
      </c>
      <c r="Q130" s="165">
        <v>0</v>
      </c>
      <c r="R130" s="165">
        <f t="shared" si="2"/>
        <v>0</v>
      </c>
      <c r="S130" s="165">
        <v>0</v>
      </c>
      <c r="T130" s="166">
        <f t="shared" si="3"/>
        <v>0</v>
      </c>
      <c r="AR130" s="167" t="s">
        <v>133</v>
      </c>
      <c r="AT130" s="167" t="s">
        <v>209</v>
      </c>
      <c r="AU130" s="167" t="s">
        <v>85</v>
      </c>
      <c r="AY130" s="17" t="s">
        <v>207</v>
      </c>
      <c r="BE130" s="168">
        <f t="shared" si="4"/>
        <v>0</v>
      </c>
      <c r="BF130" s="168">
        <f t="shared" si="5"/>
        <v>0</v>
      </c>
      <c r="BG130" s="168">
        <f t="shared" si="6"/>
        <v>0</v>
      </c>
      <c r="BH130" s="168">
        <f t="shared" si="7"/>
        <v>0</v>
      </c>
      <c r="BI130" s="168">
        <f t="shared" si="8"/>
        <v>0</v>
      </c>
      <c r="BJ130" s="17" t="s">
        <v>83</v>
      </c>
      <c r="BK130" s="168">
        <f t="shared" si="9"/>
        <v>0</v>
      </c>
      <c r="BL130" s="17" t="s">
        <v>133</v>
      </c>
      <c r="BM130" s="167" t="s">
        <v>4470</v>
      </c>
    </row>
    <row r="131" spans="2:65" s="1" customFormat="1" ht="24" customHeight="1">
      <c r="B131" s="155"/>
      <c r="C131" s="156" t="s">
        <v>150</v>
      </c>
      <c r="D131" s="156" t="s">
        <v>209</v>
      </c>
      <c r="E131" s="157" t="s">
        <v>4471</v>
      </c>
      <c r="F131" s="158" t="s">
        <v>4472</v>
      </c>
      <c r="G131" s="159" t="s">
        <v>352</v>
      </c>
      <c r="H131" s="160">
        <v>2.1</v>
      </c>
      <c r="I131" s="161"/>
      <c r="J131" s="162">
        <f t="shared" si="0"/>
        <v>0</v>
      </c>
      <c r="K131" s="158" t="s">
        <v>392</v>
      </c>
      <c r="L131" s="32"/>
      <c r="M131" s="163" t="s">
        <v>1</v>
      </c>
      <c r="N131" s="164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133</v>
      </c>
      <c r="BM131" s="167" t="s">
        <v>4473</v>
      </c>
    </row>
    <row r="132" spans="2:65" s="1" customFormat="1" ht="40.5" customHeight="1">
      <c r="B132" s="155"/>
      <c r="C132" s="156" t="s">
        <v>155</v>
      </c>
      <c r="D132" s="156" t="s">
        <v>209</v>
      </c>
      <c r="E132" s="157" t="s">
        <v>4474</v>
      </c>
      <c r="F132" s="158" t="s">
        <v>4621</v>
      </c>
      <c r="G132" s="159" t="s">
        <v>3727</v>
      </c>
      <c r="H132" s="160">
        <v>2</v>
      </c>
      <c r="I132" s="161"/>
      <c r="J132" s="162">
        <f t="shared" si="0"/>
        <v>0</v>
      </c>
      <c r="K132" s="158" t="s">
        <v>392</v>
      </c>
      <c r="L132" s="32"/>
      <c r="M132" s="163" t="s">
        <v>1</v>
      </c>
      <c r="N132" s="164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133</v>
      </c>
      <c r="AT132" s="167" t="s">
        <v>209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133</v>
      </c>
      <c r="BM132" s="167" t="s">
        <v>4475</v>
      </c>
    </row>
    <row r="133" spans="2:65" s="1" customFormat="1" ht="48" customHeight="1">
      <c r="B133" s="155"/>
      <c r="C133" s="156" t="s">
        <v>162</v>
      </c>
      <c r="D133" s="156" t="s">
        <v>209</v>
      </c>
      <c r="E133" s="157" t="s">
        <v>4476</v>
      </c>
      <c r="F133" s="158" t="s">
        <v>4622</v>
      </c>
      <c r="G133" s="159" t="s">
        <v>3727</v>
      </c>
      <c r="H133" s="160">
        <v>1</v>
      </c>
      <c r="I133" s="161"/>
      <c r="J133" s="162">
        <f t="shared" si="0"/>
        <v>0</v>
      </c>
      <c r="K133" s="158" t="s">
        <v>392</v>
      </c>
      <c r="L133" s="32"/>
      <c r="M133" s="178" t="s">
        <v>1</v>
      </c>
      <c r="N133" s="179" t="s">
        <v>42</v>
      </c>
      <c r="O133" s="180"/>
      <c r="P133" s="181">
        <f t="shared" si="1"/>
        <v>0</v>
      </c>
      <c r="Q133" s="181">
        <v>0</v>
      </c>
      <c r="R133" s="181">
        <f t="shared" si="2"/>
        <v>0</v>
      </c>
      <c r="S133" s="181">
        <v>0</v>
      </c>
      <c r="T133" s="182">
        <f t="shared" si="3"/>
        <v>0</v>
      </c>
      <c r="AR133" s="167" t="s">
        <v>133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133</v>
      </c>
      <c r="BM133" s="167" t="s">
        <v>4477</v>
      </c>
    </row>
    <row r="134" spans="2:65" s="1" customFormat="1" ht="6.95" customHeight="1">
      <c r="B134" s="44"/>
      <c r="C134" s="45"/>
      <c r="D134" s="45"/>
      <c r="E134" s="45"/>
      <c r="F134" s="45"/>
      <c r="G134" s="45"/>
      <c r="H134" s="45"/>
      <c r="I134" s="117"/>
      <c r="J134" s="45"/>
      <c r="K134" s="45"/>
      <c r="L134" s="32"/>
    </row>
  </sheetData>
  <autoFilter ref="C121:K133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64"/>
  <sheetViews>
    <sheetView showGridLines="0" topLeftCell="A113" workbookViewId="0">
      <selection activeCell="V132" sqref="V132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166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4562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4561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ROUND((SUM(BE122:BE125)),  2)</f>
        <v>0</v>
      </c>
      <c r="I35" s="105">
        <v>0.21</v>
      </c>
      <c r="J35" s="104">
        <f>ROUND(((SUM(BE122:BE125))*I35),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ROUND((SUM(BF122:BF125)),  2)</f>
        <v>0</v>
      </c>
      <c r="I36" s="105">
        <v>0.15</v>
      </c>
      <c r="J36" s="104">
        <f>ROUND(((SUM(BF122:BF125))*I36),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ROUND((SUM(BG122:BG125)),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ROUND((SUM(BH122:BH125)),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ROUND((SUM(BI122:BI125)),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4456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Zahradní sklad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330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4456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b - Zahradní sklad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J123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205</v>
      </c>
      <c r="F123" s="144" t="s">
        <v>206</v>
      </c>
      <c r="I123" s="145"/>
      <c r="J123" s="146">
        <f>J124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83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108</v>
      </c>
      <c r="F124" s="153" t="s">
        <v>453</v>
      </c>
      <c r="I124" s="145"/>
      <c r="J124" s="154">
        <f>SUM(J125:J162)</f>
        <v>0</v>
      </c>
      <c r="L124" s="142"/>
      <c r="M124" s="147"/>
      <c r="N124" s="148"/>
      <c r="O124" s="148"/>
      <c r="P124" s="149">
        <f>P125</f>
        <v>0</v>
      </c>
      <c r="Q124" s="148"/>
      <c r="R124" s="149">
        <f>R125</f>
        <v>0</v>
      </c>
      <c r="S124" s="148"/>
      <c r="T124" s="150">
        <f>T125</f>
        <v>0</v>
      </c>
      <c r="AR124" s="143" t="s">
        <v>83</v>
      </c>
      <c r="AT124" s="151" t="s">
        <v>76</v>
      </c>
      <c r="AU124" s="151" t="s">
        <v>83</v>
      </c>
      <c r="AY124" s="143" t="s">
        <v>207</v>
      </c>
      <c r="BK124" s="152">
        <f>BK125</f>
        <v>0</v>
      </c>
    </row>
    <row r="125" spans="2:65" s="1" customFormat="1" ht="24" customHeight="1">
      <c r="B125" s="155"/>
      <c r="C125" s="156" t="s">
        <v>83</v>
      </c>
      <c r="D125" s="156" t="s">
        <v>209</v>
      </c>
      <c r="E125" s="157" t="s">
        <v>4478</v>
      </c>
      <c r="F125" s="287" t="s">
        <v>351</v>
      </c>
      <c r="G125" s="288" t="s">
        <v>352</v>
      </c>
      <c r="H125" s="289">
        <v>19</v>
      </c>
      <c r="I125" s="161"/>
      <c r="J125" s="162">
        <f>ROUND(I125*H125,2)</f>
        <v>0</v>
      </c>
      <c r="K125" s="158" t="s">
        <v>392</v>
      </c>
      <c r="L125" s="32"/>
      <c r="M125" s="178" t="s">
        <v>1</v>
      </c>
      <c r="N125" s="179" t="s">
        <v>42</v>
      </c>
      <c r="O125" s="180"/>
      <c r="P125" s="181">
        <f>O125*H125</f>
        <v>0</v>
      </c>
      <c r="Q125" s="181">
        <v>0</v>
      </c>
      <c r="R125" s="181">
        <f>Q125*H125</f>
        <v>0</v>
      </c>
      <c r="S125" s="181">
        <v>0</v>
      </c>
      <c r="T125" s="182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4479</v>
      </c>
    </row>
    <row r="126" spans="2:65" s="237" customFormat="1" ht="24" customHeight="1">
      <c r="B126" s="155"/>
      <c r="C126" s="156">
        <f>C125+1</f>
        <v>2</v>
      </c>
      <c r="D126" s="156"/>
      <c r="E126" s="157" t="s">
        <v>4576</v>
      </c>
      <c r="F126" s="290" t="s">
        <v>4563</v>
      </c>
      <c r="G126" s="291" t="s">
        <v>352</v>
      </c>
      <c r="H126" s="292">
        <v>8.5</v>
      </c>
      <c r="I126" s="161"/>
      <c r="J126" s="162">
        <f t="shared" ref="J126:J162" si="0">ROUND(I126*H126,2)</f>
        <v>0</v>
      </c>
      <c r="K126" s="158" t="s">
        <v>392</v>
      </c>
      <c r="L126" s="32"/>
      <c r="M126" s="234"/>
      <c r="N126" s="164"/>
      <c r="O126" s="55"/>
      <c r="P126" s="165"/>
      <c r="Q126" s="165"/>
      <c r="R126" s="165"/>
      <c r="S126" s="165"/>
      <c r="T126" s="165"/>
      <c r="AR126" s="167"/>
      <c r="AT126" s="167"/>
      <c r="AU126" s="167"/>
      <c r="AY126" s="17"/>
      <c r="BE126" s="168"/>
      <c r="BF126" s="168"/>
      <c r="BG126" s="168"/>
      <c r="BH126" s="168"/>
      <c r="BI126" s="168"/>
      <c r="BJ126" s="17"/>
      <c r="BK126" s="168"/>
      <c r="BL126" s="17"/>
      <c r="BM126" s="167"/>
    </row>
    <row r="127" spans="2:65" s="237" customFormat="1" ht="24" customHeight="1">
      <c r="B127" s="155"/>
      <c r="C127" s="156">
        <f t="shared" ref="C127:C162" si="1">C126+1</f>
        <v>3</v>
      </c>
      <c r="D127" s="156"/>
      <c r="E127" s="157" t="s">
        <v>4577</v>
      </c>
      <c r="F127" s="293" t="s">
        <v>378</v>
      </c>
      <c r="G127" s="294" t="s">
        <v>352</v>
      </c>
      <c r="H127" s="295">
        <v>27.5</v>
      </c>
      <c r="I127" s="161"/>
      <c r="J127" s="162">
        <f t="shared" si="0"/>
        <v>0</v>
      </c>
      <c r="K127" s="158" t="s">
        <v>392</v>
      </c>
      <c r="L127" s="32"/>
      <c r="M127" s="234"/>
      <c r="N127" s="164"/>
      <c r="O127" s="55"/>
      <c r="P127" s="165"/>
      <c r="Q127" s="165"/>
      <c r="R127" s="165"/>
      <c r="S127" s="165"/>
      <c r="T127" s="165"/>
      <c r="AR127" s="167"/>
      <c r="AT127" s="167"/>
      <c r="AU127" s="167"/>
      <c r="AY127" s="17"/>
      <c r="BE127" s="168"/>
      <c r="BF127" s="168"/>
      <c r="BG127" s="168"/>
      <c r="BH127" s="168"/>
      <c r="BI127" s="168"/>
      <c r="BJ127" s="17"/>
      <c r="BK127" s="168"/>
      <c r="BL127" s="17"/>
      <c r="BM127" s="167"/>
    </row>
    <row r="128" spans="2:65" s="237" customFormat="1" ht="24" customHeight="1">
      <c r="B128" s="155"/>
      <c r="C128" s="156">
        <f t="shared" si="1"/>
        <v>4</v>
      </c>
      <c r="D128" s="156"/>
      <c r="E128" s="157" t="s">
        <v>4578</v>
      </c>
      <c r="F128" s="296" t="s">
        <v>387</v>
      </c>
      <c r="G128" s="297" t="s">
        <v>352</v>
      </c>
      <c r="H128" s="298">
        <v>27.5</v>
      </c>
      <c r="I128" s="161"/>
      <c r="J128" s="162">
        <f t="shared" si="0"/>
        <v>0</v>
      </c>
      <c r="K128" s="158" t="s">
        <v>392</v>
      </c>
      <c r="L128" s="32"/>
      <c r="M128" s="234"/>
      <c r="N128" s="164"/>
      <c r="O128" s="55"/>
      <c r="P128" s="165"/>
      <c r="Q128" s="165"/>
      <c r="R128" s="165"/>
      <c r="S128" s="165"/>
      <c r="T128" s="165"/>
      <c r="AR128" s="167"/>
      <c r="AT128" s="167"/>
      <c r="AU128" s="167"/>
      <c r="AY128" s="17"/>
      <c r="BE128" s="168"/>
      <c r="BF128" s="168"/>
      <c r="BG128" s="168"/>
      <c r="BH128" s="168"/>
      <c r="BI128" s="168"/>
      <c r="BJ128" s="17"/>
      <c r="BK128" s="168"/>
      <c r="BL128" s="17"/>
      <c r="BM128" s="167"/>
    </row>
    <row r="129" spans="2:65" s="237" customFormat="1" ht="24" customHeight="1">
      <c r="B129" s="155"/>
      <c r="C129" s="156">
        <f t="shared" si="1"/>
        <v>5</v>
      </c>
      <c r="D129" s="156"/>
      <c r="E129" s="157" t="s">
        <v>4579</v>
      </c>
      <c r="F129" s="299" t="s">
        <v>405</v>
      </c>
      <c r="G129" s="300" t="s">
        <v>352</v>
      </c>
      <c r="H129" s="301">
        <v>15</v>
      </c>
      <c r="I129" s="161"/>
      <c r="J129" s="162">
        <f t="shared" si="0"/>
        <v>0</v>
      </c>
      <c r="K129" s="158" t="s">
        <v>392</v>
      </c>
      <c r="L129" s="32"/>
      <c r="M129" s="234"/>
      <c r="N129" s="164"/>
      <c r="O129" s="55"/>
      <c r="P129" s="165"/>
      <c r="Q129" s="165"/>
      <c r="R129" s="165"/>
      <c r="S129" s="165"/>
      <c r="T129" s="165"/>
      <c r="AR129" s="167"/>
      <c r="AT129" s="167"/>
      <c r="AU129" s="167"/>
      <c r="AY129" s="17"/>
      <c r="BE129" s="168"/>
      <c r="BF129" s="168"/>
      <c r="BG129" s="168"/>
      <c r="BH129" s="168"/>
      <c r="BI129" s="168"/>
      <c r="BJ129" s="17"/>
      <c r="BK129" s="168"/>
      <c r="BL129" s="17"/>
      <c r="BM129" s="167"/>
    </row>
    <row r="130" spans="2:65" s="237" customFormat="1" ht="24" customHeight="1">
      <c r="B130" s="155"/>
      <c r="C130" s="156">
        <f t="shared" si="1"/>
        <v>6</v>
      </c>
      <c r="D130" s="156"/>
      <c r="E130" s="157" t="s">
        <v>4580</v>
      </c>
      <c r="F130" s="302" t="s">
        <v>412</v>
      </c>
      <c r="G130" s="303" t="s">
        <v>352</v>
      </c>
      <c r="H130" s="304">
        <v>3.2</v>
      </c>
      <c r="I130" s="161"/>
      <c r="J130" s="162">
        <f t="shared" si="0"/>
        <v>0</v>
      </c>
      <c r="K130" s="158" t="s">
        <v>392</v>
      </c>
      <c r="L130" s="32"/>
      <c r="M130" s="234"/>
      <c r="N130" s="164"/>
      <c r="O130" s="55"/>
      <c r="P130" s="165"/>
      <c r="Q130" s="165"/>
      <c r="R130" s="165"/>
      <c r="S130" s="165"/>
      <c r="T130" s="165"/>
      <c r="AR130" s="167"/>
      <c r="AT130" s="167"/>
      <c r="AU130" s="167"/>
      <c r="AY130" s="17"/>
      <c r="BE130" s="168"/>
      <c r="BF130" s="168"/>
      <c r="BG130" s="168"/>
      <c r="BH130" s="168"/>
      <c r="BI130" s="168"/>
      <c r="BJ130" s="17"/>
      <c r="BK130" s="168"/>
      <c r="BL130" s="17"/>
      <c r="BM130" s="167"/>
    </row>
    <row r="131" spans="2:65" s="237" customFormat="1" ht="24" customHeight="1">
      <c r="B131" s="155"/>
      <c r="C131" s="156">
        <f t="shared" si="1"/>
        <v>7</v>
      </c>
      <c r="D131" s="156"/>
      <c r="E131" s="157" t="s">
        <v>4581</v>
      </c>
      <c r="F131" s="305" t="s">
        <v>427</v>
      </c>
      <c r="G131" s="306" t="s">
        <v>212</v>
      </c>
      <c r="H131" s="307">
        <v>15</v>
      </c>
      <c r="I131" s="161"/>
      <c r="J131" s="162">
        <f t="shared" si="0"/>
        <v>0</v>
      </c>
      <c r="K131" s="158" t="s">
        <v>392</v>
      </c>
      <c r="L131" s="32"/>
      <c r="M131" s="234"/>
      <c r="N131" s="164"/>
      <c r="O131" s="55"/>
      <c r="P131" s="165"/>
      <c r="Q131" s="165"/>
      <c r="R131" s="165"/>
      <c r="S131" s="165"/>
      <c r="T131" s="165"/>
      <c r="AR131" s="167"/>
      <c r="AT131" s="167"/>
      <c r="AU131" s="167"/>
      <c r="AY131" s="17"/>
      <c r="BE131" s="168"/>
      <c r="BF131" s="168"/>
      <c r="BG131" s="168"/>
      <c r="BH131" s="168"/>
      <c r="BI131" s="168"/>
      <c r="BJ131" s="17"/>
      <c r="BK131" s="168"/>
      <c r="BL131" s="17"/>
      <c r="BM131" s="167"/>
    </row>
    <row r="132" spans="2:65" s="237" customFormat="1" ht="24" customHeight="1">
      <c r="B132" s="155"/>
      <c r="C132" s="156">
        <f t="shared" si="1"/>
        <v>8</v>
      </c>
      <c r="D132" s="156"/>
      <c r="E132" s="157" t="s">
        <v>4582</v>
      </c>
      <c r="F132" s="308" t="s">
        <v>434</v>
      </c>
      <c r="G132" s="309" t="s">
        <v>212</v>
      </c>
      <c r="H132" s="310">
        <v>15</v>
      </c>
      <c r="I132" s="161"/>
      <c r="J132" s="162">
        <f t="shared" si="0"/>
        <v>0</v>
      </c>
      <c r="K132" s="158" t="s">
        <v>392</v>
      </c>
      <c r="L132" s="32"/>
      <c r="M132" s="234"/>
      <c r="N132" s="164"/>
      <c r="O132" s="55"/>
      <c r="P132" s="165"/>
      <c r="Q132" s="165"/>
      <c r="R132" s="165"/>
      <c r="S132" s="165"/>
      <c r="T132" s="165"/>
      <c r="AR132" s="167"/>
      <c r="AT132" s="167"/>
      <c r="AU132" s="167"/>
      <c r="AY132" s="17"/>
      <c r="BE132" s="168"/>
      <c r="BF132" s="168"/>
      <c r="BG132" s="168"/>
      <c r="BH132" s="168"/>
      <c r="BI132" s="168"/>
      <c r="BJ132" s="17"/>
      <c r="BK132" s="168"/>
      <c r="BL132" s="17"/>
      <c r="BM132" s="167"/>
    </row>
    <row r="133" spans="2:65" s="237" customFormat="1" ht="24" customHeight="1">
      <c r="B133" s="155"/>
      <c r="C133" s="156">
        <f t="shared" si="1"/>
        <v>9</v>
      </c>
      <c r="D133" s="156"/>
      <c r="E133" s="157" t="s">
        <v>4583</v>
      </c>
      <c r="F133" s="311" t="s">
        <v>438</v>
      </c>
      <c r="G133" s="312" t="s">
        <v>236</v>
      </c>
      <c r="H133" s="313">
        <v>0.28799999999999998</v>
      </c>
      <c r="I133" s="161"/>
      <c r="J133" s="162">
        <f t="shared" si="0"/>
        <v>0</v>
      </c>
      <c r="K133" s="158" t="s">
        <v>392</v>
      </c>
      <c r="L133" s="32"/>
      <c r="M133" s="234"/>
      <c r="N133" s="164"/>
      <c r="O133" s="55"/>
      <c r="P133" s="165"/>
      <c r="Q133" s="165"/>
      <c r="R133" s="165"/>
      <c r="S133" s="165"/>
      <c r="T133" s="165"/>
      <c r="AR133" s="167"/>
      <c r="AT133" s="167"/>
      <c r="AU133" s="167"/>
      <c r="AY133" s="17"/>
      <c r="BE133" s="168"/>
      <c r="BF133" s="168"/>
      <c r="BG133" s="168"/>
      <c r="BH133" s="168"/>
      <c r="BI133" s="168"/>
      <c r="BJ133" s="17"/>
      <c r="BK133" s="168"/>
      <c r="BL133" s="17"/>
      <c r="BM133" s="167"/>
    </row>
    <row r="134" spans="2:65" s="237" customFormat="1" ht="24" customHeight="1">
      <c r="B134" s="155"/>
      <c r="C134" s="156">
        <f t="shared" si="1"/>
        <v>10</v>
      </c>
      <c r="D134" s="156"/>
      <c r="E134" s="157" t="s">
        <v>4584</v>
      </c>
      <c r="F134" s="314" t="s">
        <v>442</v>
      </c>
      <c r="G134" s="315" t="s">
        <v>212</v>
      </c>
      <c r="H134" s="316">
        <v>13.1</v>
      </c>
      <c r="I134" s="161"/>
      <c r="J134" s="162">
        <f t="shared" si="0"/>
        <v>0</v>
      </c>
      <c r="K134" s="158" t="s">
        <v>392</v>
      </c>
      <c r="L134" s="32"/>
      <c r="M134" s="234"/>
      <c r="N134" s="164"/>
      <c r="O134" s="55"/>
      <c r="P134" s="165"/>
      <c r="Q134" s="165"/>
      <c r="R134" s="165"/>
      <c r="S134" s="165"/>
      <c r="T134" s="165"/>
      <c r="AR134" s="167"/>
      <c r="AT134" s="167"/>
      <c r="AU134" s="167"/>
      <c r="AY134" s="17"/>
      <c r="BE134" s="168"/>
      <c r="BF134" s="168"/>
      <c r="BG134" s="168"/>
      <c r="BH134" s="168"/>
      <c r="BI134" s="168"/>
      <c r="BJ134" s="17"/>
      <c r="BK134" s="168"/>
      <c r="BL134" s="17"/>
      <c r="BM134" s="167"/>
    </row>
    <row r="135" spans="2:65" s="237" customFormat="1" ht="24" customHeight="1">
      <c r="B135" s="155"/>
      <c r="C135" s="156">
        <f t="shared" si="1"/>
        <v>11</v>
      </c>
      <c r="D135" s="156"/>
      <c r="E135" s="157" t="s">
        <v>4585</v>
      </c>
      <c r="F135" s="317" t="s">
        <v>450</v>
      </c>
      <c r="G135" s="318" t="s">
        <v>236</v>
      </c>
      <c r="H135" s="319">
        <v>0.20899999999999999</v>
      </c>
      <c r="I135" s="161"/>
      <c r="J135" s="162">
        <f t="shared" si="0"/>
        <v>0</v>
      </c>
      <c r="K135" s="158" t="s">
        <v>392</v>
      </c>
      <c r="L135" s="32"/>
      <c r="M135" s="234"/>
      <c r="N135" s="164"/>
      <c r="O135" s="55"/>
      <c r="P135" s="165"/>
      <c r="Q135" s="165"/>
      <c r="R135" s="165"/>
      <c r="S135" s="165"/>
      <c r="T135" s="165"/>
      <c r="AR135" s="167"/>
      <c r="AT135" s="167"/>
      <c r="AU135" s="167"/>
      <c r="AY135" s="17"/>
      <c r="BE135" s="168"/>
      <c r="BF135" s="168"/>
      <c r="BG135" s="168"/>
      <c r="BH135" s="168"/>
      <c r="BI135" s="168"/>
      <c r="BJ135" s="17"/>
      <c r="BK135" s="168"/>
      <c r="BL135" s="17"/>
      <c r="BM135" s="167"/>
    </row>
    <row r="136" spans="2:65" s="237" customFormat="1" ht="24" customHeight="1">
      <c r="B136" s="155"/>
      <c r="C136" s="156">
        <f t="shared" si="1"/>
        <v>12</v>
      </c>
      <c r="D136" s="156"/>
      <c r="E136" s="157" t="s">
        <v>4586</v>
      </c>
      <c r="F136" s="314" t="s">
        <v>4564</v>
      </c>
      <c r="G136" s="315" t="s">
        <v>212</v>
      </c>
      <c r="H136" s="316">
        <v>48</v>
      </c>
      <c r="I136" s="161"/>
      <c r="J136" s="162">
        <f t="shared" si="0"/>
        <v>0</v>
      </c>
      <c r="K136" s="158" t="s">
        <v>392</v>
      </c>
      <c r="L136" s="32"/>
      <c r="M136" s="234"/>
      <c r="N136" s="164"/>
      <c r="O136" s="55"/>
      <c r="P136" s="165"/>
      <c r="Q136" s="165"/>
      <c r="R136" s="165"/>
      <c r="S136" s="165"/>
      <c r="T136" s="165"/>
      <c r="AR136" s="167"/>
      <c r="AT136" s="167"/>
      <c r="AU136" s="167"/>
      <c r="AY136" s="17"/>
      <c r="BE136" s="168"/>
      <c r="BF136" s="168"/>
      <c r="BG136" s="168"/>
      <c r="BH136" s="168"/>
      <c r="BI136" s="168"/>
      <c r="BJ136" s="17"/>
      <c r="BK136" s="168"/>
      <c r="BL136" s="17"/>
      <c r="BM136" s="167"/>
    </row>
    <row r="137" spans="2:65" s="237" customFormat="1" ht="24" customHeight="1">
      <c r="B137" s="155"/>
      <c r="C137" s="156">
        <f t="shared" si="1"/>
        <v>13</v>
      </c>
      <c r="D137" s="156"/>
      <c r="E137" s="157" t="s">
        <v>4587</v>
      </c>
      <c r="F137" s="317" t="s">
        <v>4565</v>
      </c>
      <c r="G137" s="318" t="s">
        <v>236</v>
      </c>
      <c r="H137" s="319">
        <v>0.57599999999999996</v>
      </c>
      <c r="I137" s="161"/>
      <c r="J137" s="162">
        <f t="shared" si="0"/>
        <v>0</v>
      </c>
      <c r="K137" s="158" t="s">
        <v>392</v>
      </c>
      <c r="L137" s="32"/>
      <c r="M137" s="234"/>
      <c r="N137" s="164"/>
      <c r="O137" s="55"/>
      <c r="P137" s="165"/>
      <c r="Q137" s="165"/>
      <c r="R137" s="165"/>
      <c r="S137" s="165"/>
      <c r="T137" s="165"/>
      <c r="AR137" s="167"/>
      <c r="AT137" s="167"/>
      <c r="AU137" s="167"/>
      <c r="AY137" s="17"/>
      <c r="BE137" s="168"/>
      <c r="BF137" s="168"/>
      <c r="BG137" s="168"/>
      <c r="BH137" s="168"/>
      <c r="BI137" s="168"/>
      <c r="BJ137" s="17"/>
      <c r="BK137" s="168"/>
      <c r="BL137" s="17"/>
      <c r="BM137" s="167"/>
    </row>
    <row r="138" spans="2:65" s="237" customFormat="1" ht="24" customHeight="1">
      <c r="B138" s="155"/>
      <c r="C138" s="156">
        <f t="shared" si="1"/>
        <v>14</v>
      </c>
      <c r="D138" s="156"/>
      <c r="E138" s="157" t="s">
        <v>4588</v>
      </c>
      <c r="F138" s="320" t="s">
        <v>4566</v>
      </c>
      <c r="G138" s="315" t="s">
        <v>212</v>
      </c>
      <c r="H138" s="316">
        <v>25</v>
      </c>
      <c r="I138" s="161"/>
      <c r="J138" s="162">
        <f t="shared" si="0"/>
        <v>0</v>
      </c>
      <c r="K138" s="158" t="s">
        <v>392</v>
      </c>
      <c r="L138" s="32"/>
      <c r="M138" s="234"/>
      <c r="N138" s="164"/>
      <c r="O138" s="55"/>
      <c r="P138" s="165"/>
      <c r="Q138" s="165"/>
      <c r="R138" s="165"/>
      <c r="S138" s="165"/>
      <c r="T138" s="165"/>
      <c r="AR138" s="167"/>
      <c r="AT138" s="167"/>
      <c r="AU138" s="167"/>
      <c r="AY138" s="17"/>
      <c r="BE138" s="168"/>
      <c r="BF138" s="168"/>
      <c r="BG138" s="168"/>
      <c r="BH138" s="168"/>
      <c r="BI138" s="168"/>
      <c r="BJ138" s="17"/>
      <c r="BK138" s="168"/>
      <c r="BL138" s="17"/>
      <c r="BM138" s="167"/>
    </row>
    <row r="139" spans="2:65" s="237" customFormat="1" ht="24" customHeight="1">
      <c r="B139" s="155"/>
      <c r="C139" s="156">
        <f t="shared" si="1"/>
        <v>15</v>
      </c>
      <c r="D139" s="156"/>
      <c r="E139" s="157" t="s">
        <v>4589</v>
      </c>
      <c r="F139" s="321" t="s">
        <v>1002</v>
      </c>
      <c r="G139" s="322" t="s">
        <v>352</v>
      </c>
      <c r="H139" s="323">
        <v>6.5</v>
      </c>
      <c r="I139" s="161"/>
      <c r="J139" s="162">
        <f t="shared" si="0"/>
        <v>0</v>
      </c>
      <c r="K139" s="158" t="s">
        <v>392</v>
      </c>
      <c r="L139" s="32"/>
      <c r="M139" s="234"/>
      <c r="N139" s="164"/>
      <c r="O139" s="55"/>
      <c r="P139" s="165"/>
      <c r="Q139" s="165"/>
      <c r="R139" s="165"/>
      <c r="S139" s="165"/>
      <c r="T139" s="165"/>
      <c r="AR139" s="167"/>
      <c r="AT139" s="167"/>
      <c r="AU139" s="167"/>
      <c r="AY139" s="17"/>
      <c r="BE139" s="168"/>
      <c r="BF139" s="168"/>
      <c r="BG139" s="168"/>
      <c r="BH139" s="168"/>
      <c r="BI139" s="168"/>
      <c r="BJ139" s="17"/>
      <c r="BK139" s="168"/>
      <c r="BL139" s="17"/>
      <c r="BM139" s="167"/>
    </row>
    <row r="140" spans="2:65" s="237" customFormat="1" ht="24" customHeight="1">
      <c r="B140" s="155"/>
      <c r="C140" s="156">
        <f t="shared" si="1"/>
        <v>16</v>
      </c>
      <c r="D140" s="156"/>
      <c r="E140" s="157" t="s">
        <v>4590</v>
      </c>
      <c r="F140" s="324" t="s">
        <v>1011</v>
      </c>
      <c r="G140" s="325" t="s">
        <v>236</v>
      </c>
      <c r="H140" s="326">
        <v>0.182</v>
      </c>
      <c r="I140" s="161"/>
      <c r="J140" s="162">
        <f t="shared" si="0"/>
        <v>0</v>
      </c>
      <c r="K140" s="158" t="s">
        <v>392</v>
      </c>
      <c r="L140" s="32"/>
      <c r="M140" s="234"/>
      <c r="N140" s="164"/>
      <c r="O140" s="55"/>
      <c r="P140" s="165"/>
      <c r="Q140" s="165"/>
      <c r="R140" s="165"/>
      <c r="S140" s="165"/>
      <c r="T140" s="165"/>
      <c r="AR140" s="167"/>
      <c r="AT140" s="167"/>
      <c r="AU140" s="167"/>
      <c r="AY140" s="17"/>
      <c r="BE140" s="168"/>
      <c r="BF140" s="168"/>
      <c r="BG140" s="168"/>
      <c r="BH140" s="168"/>
      <c r="BI140" s="168"/>
      <c r="BJ140" s="17"/>
      <c r="BK140" s="168"/>
      <c r="BL140" s="17"/>
      <c r="BM140" s="167"/>
    </row>
    <row r="141" spans="2:65" s="237" customFormat="1" ht="24" customHeight="1">
      <c r="B141" s="155"/>
      <c r="C141" s="156">
        <f t="shared" si="1"/>
        <v>17</v>
      </c>
      <c r="D141" s="156"/>
      <c r="E141" s="157" t="s">
        <v>4591</v>
      </c>
      <c r="F141" s="327" t="s">
        <v>1082</v>
      </c>
      <c r="G141" s="328" t="s">
        <v>212</v>
      </c>
      <c r="H141" s="329">
        <v>63</v>
      </c>
      <c r="I141" s="161"/>
      <c r="J141" s="162">
        <f t="shared" si="0"/>
        <v>0</v>
      </c>
      <c r="K141" s="158" t="s">
        <v>392</v>
      </c>
      <c r="L141" s="32"/>
      <c r="M141" s="234"/>
      <c r="N141" s="164"/>
      <c r="O141" s="55"/>
      <c r="P141" s="165"/>
      <c r="Q141" s="165"/>
      <c r="R141" s="165"/>
      <c r="S141" s="165"/>
      <c r="T141" s="165"/>
      <c r="AR141" s="167"/>
      <c r="AT141" s="167"/>
      <c r="AU141" s="167"/>
      <c r="AY141" s="17"/>
      <c r="BE141" s="168"/>
      <c r="BF141" s="168"/>
      <c r="BG141" s="168"/>
      <c r="BH141" s="168"/>
      <c r="BI141" s="168"/>
      <c r="BJ141" s="17"/>
      <c r="BK141" s="168"/>
      <c r="BL141" s="17"/>
      <c r="BM141" s="167"/>
    </row>
    <row r="142" spans="2:65" s="237" customFormat="1" ht="24" customHeight="1">
      <c r="B142" s="155"/>
      <c r="C142" s="156">
        <f t="shared" si="1"/>
        <v>18</v>
      </c>
      <c r="D142" s="156"/>
      <c r="E142" s="157" t="s">
        <v>4592</v>
      </c>
      <c r="F142" s="330" t="s">
        <v>1179</v>
      </c>
      <c r="G142" s="331" t="s">
        <v>212</v>
      </c>
      <c r="H142" s="332">
        <v>30</v>
      </c>
      <c r="I142" s="161"/>
      <c r="J142" s="162">
        <f t="shared" si="0"/>
        <v>0</v>
      </c>
      <c r="K142" s="158" t="s">
        <v>392</v>
      </c>
      <c r="L142" s="32"/>
      <c r="M142" s="234"/>
      <c r="N142" s="164"/>
      <c r="O142" s="55"/>
      <c r="P142" s="165"/>
      <c r="Q142" s="165"/>
      <c r="R142" s="165"/>
      <c r="S142" s="165"/>
      <c r="T142" s="165"/>
      <c r="AR142" s="167"/>
      <c r="AT142" s="167"/>
      <c r="AU142" s="167"/>
      <c r="AY142" s="17"/>
      <c r="BE142" s="168"/>
      <c r="BF142" s="168"/>
      <c r="BG142" s="168"/>
      <c r="BH142" s="168"/>
      <c r="BI142" s="168"/>
      <c r="BJ142" s="17"/>
      <c r="BK142" s="168"/>
      <c r="BL142" s="17"/>
      <c r="BM142" s="167"/>
    </row>
    <row r="143" spans="2:65" s="237" customFormat="1" ht="24" customHeight="1">
      <c r="B143" s="155"/>
      <c r="C143" s="156">
        <f t="shared" si="1"/>
        <v>19</v>
      </c>
      <c r="D143" s="156"/>
      <c r="E143" s="157" t="s">
        <v>4593</v>
      </c>
      <c r="F143" s="333" t="s">
        <v>1192</v>
      </c>
      <c r="G143" s="334" t="s">
        <v>236</v>
      </c>
      <c r="H143" s="335">
        <v>1.0500000000000001E-2</v>
      </c>
      <c r="I143" s="161"/>
      <c r="J143" s="162">
        <f t="shared" si="0"/>
        <v>0</v>
      </c>
      <c r="K143" s="158" t="s">
        <v>392</v>
      </c>
      <c r="L143" s="32"/>
      <c r="M143" s="234"/>
      <c r="N143" s="164"/>
      <c r="O143" s="55"/>
      <c r="P143" s="165"/>
      <c r="Q143" s="165"/>
      <c r="R143" s="165"/>
      <c r="S143" s="165"/>
      <c r="T143" s="165"/>
      <c r="AR143" s="167"/>
      <c r="AT143" s="167"/>
      <c r="AU143" s="167"/>
      <c r="AY143" s="17"/>
      <c r="BE143" s="168"/>
      <c r="BF143" s="168"/>
      <c r="BG143" s="168"/>
      <c r="BH143" s="168"/>
      <c r="BI143" s="168"/>
      <c r="BJ143" s="17"/>
      <c r="BK143" s="168"/>
      <c r="BL143" s="17"/>
      <c r="BM143" s="167"/>
    </row>
    <row r="144" spans="2:65" s="237" customFormat="1" ht="24" customHeight="1">
      <c r="B144" s="155"/>
      <c r="C144" s="156">
        <f t="shared" si="1"/>
        <v>20</v>
      </c>
      <c r="D144" s="156"/>
      <c r="E144" s="157" t="s">
        <v>4594</v>
      </c>
      <c r="F144" s="336" t="s">
        <v>1243</v>
      </c>
      <c r="G144" s="337" t="s">
        <v>212</v>
      </c>
      <c r="H144" s="338">
        <v>30</v>
      </c>
      <c r="I144" s="161"/>
      <c r="J144" s="162">
        <f t="shared" si="0"/>
        <v>0</v>
      </c>
      <c r="K144" s="158" t="s">
        <v>392</v>
      </c>
      <c r="L144" s="32"/>
      <c r="M144" s="234"/>
      <c r="N144" s="164"/>
      <c r="O144" s="55"/>
      <c r="P144" s="165"/>
      <c r="Q144" s="165"/>
      <c r="R144" s="165"/>
      <c r="S144" s="165"/>
      <c r="T144" s="165"/>
      <c r="AR144" s="167"/>
      <c r="AT144" s="167"/>
      <c r="AU144" s="167"/>
      <c r="AY144" s="17"/>
      <c r="BE144" s="168"/>
      <c r="BF144" s="168"/>
      <c r="BG144" s="168"/>
      <c r="BH144" s="168"/>
      <c r="BI144" s="168"/>
      <c r="BJ144" s="17"/>
      <c r="BK144" s="168"/>
      <c r="BL144" s="17"/>
      <c r="BM144" s="167"/>
    </row>
    <row r="145" spans="2:65" s="237" customFormat="1" ht="24" customHeight="1">
      <c r="B145" s="155"/>
      <c r="C145" s="156">
        <f t="shared" si="1"/>
        <v>21</v>
      </c>
      <c r="D145" s="156"/>
      <c r="E145" s="157" t="s">
        <v>4595</v>
      </c>
      <c r="F145" s="339" t="s">
        <v>1251</v>
      </c>
      <c r="G145" s="340" t="s">
        <v>212</v>
      </c>
      <c r="H145" s="341">
        <v>30</v>
      </c>
      <c r="I145" s="161"/>
      <c r="J145" s="162">
        <f t="shared" si="0"/>
        <v>0</v>
      </c>
      <c r="K145" s="158" t="s">
        <v>392</v>
      </c>
      <c r="L145" s="32"/>
      <c r="M145" s="234"/>
      <c r="N145" s="164"/>
      <c r="O145" s="55"/>
      <c r="P145" s="165"/>
      <c r="Q145" s="165"/>
      <c r="R145" s="165"/>
      <c r="S145" s="165"/>
      <c r="T145" s="165"/>
      <c r="AR145" s="167"/>
      <c r="AT145" s="167"/>
      <c r="AU145" s="167"/>
      <c r="AY145" s="17"/>
      <c r="BE145" s="168"/>
      <c r="BF145" s="168"/>
      <c r="BG145" s="168"/>
      <c r="BH145" s="168"/>
      <c r="BI145" s="168"/>
      <c r="BJ145" s="17"/>
      <c r="BK145" s="168"/>
      <c r="BL145" s="17"/>
      <c r="BM145" s="167"/>
    </row>
    <row r="146" spans="2:65" s="237" customFormat="1" ht="24" customHeight="1">
      <c r="B146" s="155"/>
      <c r="C146" s="156">
        <f t="shared" si="1"/>
        <v>22</v>
      </c>
      <c r="D146" s="156"/>
      <c r="E146" s="157" t="s">
        <v>4596</v>
      </c>
      <c r="F146" s="342" t="s">
        <v>1411</v>
      </c>
      <c r="G146" s="343" t="s">
        <v>212</v>
      </c>
      <c r="H146" s="344">
        <v>31</v>
      </c>
      <c r="I146" s="161"/>
      <c r="J146" s="162">
        <f t="shared" si="0"/>
        <v>0</v>
      </c>
      <c r="K146" s="158" t="s">
        <v>392</v>
      </c>
      <c r="L146" s="32"/>
      <c r="M146" s="234"/>
      <c r="N146" s="164"/>
      <c r="O146" s="55"/>
      <c r="P146" s="165"/>
      <c r="Q146" s="165"/>
      <c r="R146" s="165"/>
      <c r="S146" s="165"/>
      <c r="T146" s="165"/>
      <c r="AR146" s="167"/>
      <c r="AT146" s="167"/>
      <c r="AU146" s="167"/>
      <c r="AY146" s="17"/>
      <c r="BE146" s="168"/>
      <c r="BF146" s="168"/>
      <c r="BG146" s="168"/>
      <c r="BH146" s="168"/>
      <c r="BI146" s="168"/>
      <c r="BJ146" s="17"/>
      <c r="BK146" s="168"/>
      <c r="BL146" s="17"/>
      <c r="BM146" s="167"/>
    </row>
    <row r="147" spans="2:65" s="237" customFormat="1" ht="24" customHeight="1">
      <c r="B147" s="155"/>
      <c r="C147" s="156">
        <f t="shared" si="1"/>
        <v>23</v>
      </c>
      <c r="D147" s="156"/>
      <c r="E147" s="157" t="s">
        <v>4597</v>
      </c>
      <c r="F147" s="345" t="s">
        <v>4567</v>
      </c>
      <c r="G147" s="346" t="s">
        <v>212</v>
      </c>
      <c r="H147" s="347">
        <v>31</v>
      </c>
      <c r="I147" s="161"/>
      <c r="J147" s="162">
        <f t="shared" si="0"/>
        <v>0</v>
      </c>
      <c r="K147" s="158" t="s">
        <v>392</v>
      </c>
      <c r="L147" s="32"/>
      <c r="M147" s="234"/>
      <c r="N147" s="164"/>
      <c r="O147" s="55"/>
      <c r="P147" s="165"/>
      <c r="Q147" s="165"/>
      <c r="R147" s="165"/>
      <c r="S147" s="165"/>
      <c r="T147" s="165"/>
      <c r="AR147" s="167"/>
      <c r="AT147" s="167"/>
      <c r="AU147" s="167"/>
      <c r="AY147" s="17"/>
      <c r="BE147" s="168"/>
      <c r="BF147" s="168"/>
      <c r="BG147" s="168"/>
      <c r="BH147" s="168"/>
      <c r="BI147" s="168"/>
      <c r="BJ147" s="17"/>
      <c r="BK147" s="168"/>
      <c r="BL147" s="17"/>
      <c r="BM147" s="167"/>
    </row>
    <row r="148" spans="2:65" s="237" customFormat="1" ht="24" customHeight="1">
      <c r="B148" s="155"/>
      <c r="C148" s="156">
        <f t="shared" si="1"/>
        <v>24</v>
      </c>
      <c r="D148" s="156"/>
      <c r="E148" s="157" t="s">
        <v>4598</v>
      </c>
      <c r="F148" s="348" t="s">
        <v>4568</v>
      </c>
      <c r="G148" s="349" t="s">
        <v>352</v>
      </c>
      <c r="H148" s="350">
        <v>0.14000000000000001</v>
      </c>
      <c r="I148" s="161"/>
      <c r="J148" s="162">
        <f t="shared" si="0"/>
        <v>0</v>
      </c>
      <c r="K148" s="158" t="s">
        <v>392</v>
      </c>
      <c r="L148" s="32"/>
      <c r="M148" s="234"/>
      <c r="N148" s="164"/>
      <c r="O148" s="55"/>
      <c r="P148" s="165"/>
      <c r="Q148" s="165"/>
      <c r="R148" s="165"/>
      <c r="S148" s="165"/>
      <c r="T148" s="165"/>
      <c r="AR148" s="167"/>
      <c r="AT148" s="167"/>
      <c r="AU148" s="167"/>
      <c r="AY148" s="17"/>
      <c r="BE148" s="168"/>
      <c r="BF148" s="168"/>
      <c r="BG148" s="168"/>
      <c r="BH148" s="168"/>
      <c r="BI148" s="168"/>
      <c r="BJ148" s="17"/>
      <c r="BK148" s="168"/>
      <c r="BL148" s="17"/>
      <c r="BM148" s="167"/>
    </row>
    <row r="149" spans="2:65" s="237" customFormat="1" ht="24" customHeight="1">
      <c r="B149" s="155"/>
      <c r="C149" s="156">
        <f t="shared" si="1"/>
        <v>25</v>
      </c>
      <c r="D149" s="156"/>
      <c r="E149" s="157" t="s">
        <v>4599</v>
      </c>
      <c r="F149" s="345" t="s">
        <v>4569</v>
      </c>
      <c r="G149" s="346" t="s">
        <v>212</v>
      </c>
      <c r="H149" s="347">
        <v>31</v>
      </c>
      <c r="I149" s="161"/>
      <c r="J149" s="162">
        <f t="shared" si="0"/>
        <v>0</v>
      </c>
      <c r="K149" s="158" t="s">
        <v>392</v>
      </c>
      <c r="L149" s="32"/>
      <c r="M149" s="234"/>
      <c r="N149" s="164"/>
      <c r="O149" s="55"/>
      <c r="P149" s="165"/>
      <c r="Q149" s="165"/>
      <c r="R149" s="165"/>
      <c r="S149" s="165"/>
      <c r="T149" s="165"/>
      <c r="AR149" s="167"/>
      <c r="AT149" s="167"/>
      <c r="AU149" s="167"/>
      <c r="AY149" s="17"/>
      <c r="BE149" s="168"/>
      <c r="BF149" s="168"/>
      <c r="BG149" s="168"/>
      <c r="BH149" s="168"/>
      <c r="BI149" s="168"/>
      <c r="BJ149" s="17"/>
      <c r="BK149" s="168"/>
      <c r="BL149" s="17"/>
      <c r="BM149" s="167"/>
    </row>
    <row r="150" spans="2:65" s="237" customFormat="1" ht="24" customHeight="1">
      <c r="B150" s="155"/>
      <c r="C150" s="156">
        <f t="shared" si="1"/>
        <v>26</v>
      </c>
      <c r="D150" s="156"/>
      <c r="E150" s="157" t="s">
        <v>4600</v>
      </c>
      <c r="F150" s="348" t="s">
        <v>4570</v>
      </c>
      <c r="G150" s="349" t="s">
        <v>352</v>
      </c>
      <c r="H150" s="350">
        <v>0.65</v>
      </c>
      <c r="I150" s="161"/>
      <c r="J150" s="162">
        <f t="shared" si="0"/>
        <v>0</v>
      </c>
      <c r="K150" s="158" t="s">
        <v>392</v>
      </c>
      <c r="L150" s="32"/>
      <c r="M150" s="234"/>
      <c r="N150" s="164"/>
      <c r="O150" s="55"/>
      <c r="P150" s="165"/>
      <c r="Q150" s="165"/>
      <c r="R150" s="165"/>
      <c r="S150" s="165"/>
      <c r="T150" s="165"/>
      <c r="AR150" s="167"/>
      <c r="AT150" s="167"/>
      <c r="AU150" s="167"/>
      <c r="AY150" s="17"/>
      <c r="BE150" s="168"/>
      <c r="BF150" s="168"/>
      <c r="BG150" s="168"/>
      <c r="BH150" s="168"/>
      <c r="BI150" s="168"/>
      <c r="BJ150" s="17"/>
      <c r="BK150" s="168"/>
      <c r="BL150" s="17"/>
      <c r="BM150" s="167"/>
    </row>
    <row r="151" spans="2:65" s="226" customFormat="1" ht="24" customHeight="1">
      <c r="B151" s="155"/>
      <c r="C151" s="156">
        <f t="shared" si="1"/>
        <v>27</v>
      </c>
      <c r="D151" s="156"/>
      <c r="E151" s="157" t="s">
        <v>4601</v>
      </c>
      <c r="F151" s="351" t="s">
        <v>4571</v>
      </c>
      <c r="G151" s="352" t="s">
        <v>212</v>
      </c>
      <c r="H151" s="353">
        <v>31</v>
      </c>
      <c r="I151" s="161"/>
      <c r="J151" s="162">
        <f t="shared" si="0"/>
        <v>0</v>
      </c>
      <c r="K151" s="158" t="s">
        <v>392</v>
      </c>
      <c r="L151" s="32"/>
      <c r="M151" s="234"/>
      <c r="N151" s="164"/>
      <c r="O151" s="55"/>
      <c r="P151" s="165"/>
      <c r="Q151" s="165"/>
      <c r="R151" s="165"/>
      <c r="S151" s="165"/>
      <c r="T151" s="165"/>
      <c r="AR151" s="167"/>
      <c r="AT151" s="167"/>
      <c r="AU151" s="167"/>
      <c r="AY151" s="17"/>
      <c r="BE151" s="168"/>
      <c r="BF151" s="168"/>
      <c r="BG151" s="168"/>
      <c r="BH151" s="168"/>
      <c r="BI151" s="168"/>
      <c r="BJ151" s="17"/>
      <c r="BK151" s="168"/>
      <c r="BL151" s="17"/>
      <c r="BM151" s="167"/>
    </row>
    <row r="152" spans="2:65" s="226" customFormat="1" ht="24" customHeight="1">
      <c r="B152" s="155"/>
      <c r="C152" s="156">
        <f t="shared" si="1"/>
        <v>28</v>
      </c>
      <c r="D152" s="156"/>
      <c r="E152" s="157" t="s">
        <v>4602</v>
      </c>
      <c r="F152" s="354" t="s">
        <v>4572</v>
      </c>
      <c r="G152" s="355" t="s">
        <v>212</v>
      </c>
      <c r="H152" s="356">
        <v>31</v>
      </c>
      <c r="I152" s="161"/>
      <c r="J152" s="162">
        <f t="shared" si="0"/>
        <v>0</v>
      </c>
      <c r="K152" s="158" t="s">
        <v>392</v>
      </c>
      <c r="L152" s="32"/>
      <c r="M152" s="234"/>
      <c r="N152" s="164"/>
      <c r="O152" s="55"/>
      <c r="P152" s="165"/>
      <c r="Q152" s="165"/>
      <c r="R152" s="165"/>
      <c r="S152" s="165"/>
      <c r="T152" s="165"/>
      <c r="AR152" s="167"/>
      <c r="AT152" s="167"/>
      <c r="AU152" s="167"/>
      <c r="AY152" s="17"/>
      <c r="BE152" s="168"/>
      <c r="BF152" s="168"/>
      <c r="BG152" s="168"/>
      <c r="BH152" s="168"/>
      <c r="BI152" s="168"/>
      <c r="BJ152" s="17"/>
      <c r="BK152" s="168"/>
      <c r="BL152" s="17"/>
      <c r="BM152" s="167"/>
    </row>
    <row r="153" spans="2:65" s="226" customFormat="1" ht="24" customHeight="1">
      <c r="B153" s="155"/>
      <c r="C153" s="156">
        <f t="shared" si="1"/>
        <v>29</v>
      </c>
      <c r="D153" s="156"/>
      <c r="E153" s="157" t="s">
        <v>4603</v>
      </c>
      <c r="F153" s="357" t="s">
        <v>4573</v>
      </c>
      <c r="G153" s="358" t="s">
        <v>212</v>
      </c>
      <c r="H153" s="359">
        <v>31</v>
      </c>
      <c r="I153" s="161"/>
      <c r="J153" s="162">
        <f t="shared" si="0"/>
        <v>0</v>
      </c>
      <c r="K153" s="158" t="s">
        <v>392</v>
      </c>
      <c r="L153" s="32"/>
      <c r="M153" s="234"/>
      <c r="N153" s="164"/>
      <c r="O153" s="55"/>
      <c r="P153" s="165"/>
      <c r="Q153" s="165"/>
      <c r="R153" s="165"/>
      <c r="S153" s="165"/>
      <c r="T153" s="165"/>
      <c r="AR153" s="167"/>
      <c r="AT153" s="167"/>
      <c r="AU153" s="167"/>
      <c r="AY153" s="17"/>
      <c r="BE153" s="168"/>
      <c r="BF153" s="168"/>
      <c r="BG153" s="168"/>
      <c r="BH153" s="168"/>
      <c r="BI153" s="168"/>
      <c r="BJ153" s="17"/>
      <c r="BK153" s="168"/>
      <c r="BL153" s="17"/>
      <c r="BM153" s="167"/>
    </row>
    <row r="154" spans="2:65" s="226" customFormat="1" ht="24" customHeight="1">
      <c r="B154" s="155"/>
      <c r="C154" s="156">
        <f t="shared" si="1"/>
        <v>30</v>
      </c>
      <c r="D154" s="156"/>
      <c r="E154" s="157" t="s">
        <v>4604</v>
      </c>
      <c r="F154" s="360" t="s">
        <v>1596</v>
      </c>
      <c r="G154" s="361" t="s">
        <v>220</v>
      </c>
      <c r="H154" s="362">
        <v>2</v>
      </c>
      <c r="I154" s="161"/>
      <c r="J154" s="162">
        <f t="shared" si="0"/>
        <v>0</v>
      </c>
      <c r="K154" s="158" t="s">
        <v>392</v>
      </c>
      <c r="L154" s="32"/>
      <c r="M154" s="234"/>
      <c r="N154" s="164"/>
      <c r="O154" s="55"/>
      <c r="P154" s="165"/>
      <c r="Q154" s="165"/>
      <c r="R154" s="165"/>
      <c r="S154" s="165"/>
      <c r="T154" s="165"/>
      <c r="AR154" s="167"/>
      <c r="AT154" s="167"/>
      <c r="AU154" s="167"/>
      <c r="AY154" s="17"/>
      <c r="BE154" s="168"/>
      <c r="BF154" s="168"/>
      <c r="BG154" s="168"/>
      <c r="BH154" s="168"/>
      <c r="BI154" s="168"/>
      <c r="BJ154" s="17"/>
      <c r="BK154" s="168"/>
      <c r="BL154" s="17"/>
      <c r="BM154" s="167"/>
    </row>
    <row r="155" spans="2:65" s="226" customFormat="1" ht="24" customHeight="1">
      <c r="B155" s="155"/>
      <c r="C155" s="156">
        <f t="shared" si="1"/>
        <v>31</v>
      </c>
      <c r="D155" s="156"/>
      <c r="E155" s="157" t="s">
        <v>4605</v>
      </c>
      <c r="F155" s="363" t="s">
        <v>1600</v>
      </c>
      <c r="G155" s="364" t="s">
        <v>212</v>
      </c>
      <c r="H155" s="365">
        <v>31</v>
      </c>
      <c r="I155" s="161"/>
      <c r="J155" s="162">
        <f t="shared" si="0"/>
        <v>0</v>
      </c>
      <c r="K155" s="158" t="s">
        <v>392</v>
      </c>
      <c r="L155" s="32"/>
      <c r="M155" s="234"/>
      <c r="N155" s="164"/>
      <c r="O155" s="55"/>
      <c r="P155" s="165"/>
      <c r="Q155" s="165"/>
      <c r="R155" s="165"/>
      <c r="S155" s="165"/>
      <c r="T155" s="165"/>
      <c r="AR155" s="167"/>
      <c r="AT155" s="167"/>
      <c r="AU155" s="167"/>
      <c r="AY155" s="17"/>
      <c r="BE155" s="168"/>
      <c r="BF155" s="168"/>
      <c r="BG155" s="168"/>
      <c r="BH155" s="168"/>
      <c r="BI155" s="168"/>
      <c r="BJ155" s="17"/>
      <c r="BK155" s="168"/>
      <c r="BL155" s="17"/>
      <c r="BM155" s="167"/>
    </row>
    <row r="156" spans="2:65" s="226" customFormat="1" ht="24" customHeight="1">
      <c r="B156" s="155"/>
      <c r="C156" s="156">
        <f t="shared" si="1"/>
        <v>32</v>
      </c>
      <c r="D156" s="156"/>
      <c r="E156" s="157" t="s">
        <v>4606</v>
      </c>
      <c r="F156" s="366" t="s">
        <v>1617</v>
      </c>
      <c r="G156" s="367" t="s">
        <v>224</v>
      </c>
      <c r="H156" s="368">
        <v>10</v>
      </c>
      <c r="I156" s="161"/>
      <c r="J156" s="162">
        <f t="shared" si="0"/>
        <v>0</v>
      </c>
      <c r="K156" s="158" t="s">
        <v>392</v>
      </c>
      <c r="L156" s="32"/>
      <c r="M156" s="234"/>
      <c r="N156" s="164"/>
      <c r="O156" s="55"/>
      <c r="P156" s="165"/>
      <c r="Q156" s="165"/>
      <c r="R156" s="165"/>
      <c r="S156" s="165"/>
      <c r="T156" s="165"/>
      <c r="AR156" s="167"/>
      <c r="AT156" s="167"/>
      <c r="AU156" s="167"/>
      <c r="AY156" s="17"/>
      <c r="BE156" s="168"/>
      <c r="BF156" s="168"/>
      <c r="BG156" s="168"/>
      <c r="BH156" s="168"/>
      <c r="BI156" s="168"/>
      <c r="BJ156" s="17"/>
      <c r="BK156" s="168"/>
      <c r="BL156" s="17"/>
      <c r="BM156" s="167"/>
    </row>
    <row r="157" spans="2:65" s="226" customFormat="1" ht="24" customHeight="1">
      <c r="B157" s="155"/>
      <c r="C157" s="156">
        <f t="shared" si="1"/>
        <v>33</v>
      </c>
      <c r="D157" s="156"/>
      <c r="E157" s="157" t="s">
        <v>4607</v>
      </c>
      <c r="F157" s="369" t="s">
        <v>1621</v>
      </c>
      <c r="G157" s="370" t="s">
        <v>224</v>
      </c>
      <c r="H157" s="371">
        <v>5</v>
      </c>
      <c r="I157" s="161"/>
      <c r="J157" s="162">
        <f t="shared" si="0"/>
        <v>0</v>
      </c>
      <c r="K157" s="158" t="s">
        <v>392</v>
      </c>
      <c r="L157" s="32"/>
      <c r="M157" s="234"/>
      <c r="N157" s="164"/>
      <c r="O157" s="55"/>
      <c r="P157" s="165"/>
      <c r="Q157" s="165"/>
      <c r="R157" s="165"/>
      <c r="S157" s="165"/>
      <c r="T157" s="165"/>
      <c r="AR157" s="167"/>
      <c r="AT157" s="167"/>
      <c r="AU157" s="167"/>
      <c r="AY157" s="17"/>
      <c r="BE157" s="168"/>
      <c r="BF157" s="168"/>
      <c r="BG157" s="168"/>
      <c r="BH157" s="168"/>
      <c r="BI157" s="168"/>
      <c r="BJ157" s="17"/>
      <c r="BK157" s="168"/>
      <c r="BL157" s="17"/>
      <c r="BM157" s="167"/>
    </row>
    <row r="158" spans="2:65" s="226" customFormat="1" ht="24" customHeight="1">
      <c r="B158" s="155"/>
      <c r="C158" s="156">
        <f t="shared" si="1"/>
        <v>34</v>
      </c>
      <c r="D158" s="156"/>
      <c r="E158" s="157" t="s">
        <v>4608</v>
      </c>
      <c r="F158" s="372" t="s">
        <v>1631</v>
      </c>
      <c r="G158" s="373" t="s">
        <v>212</v>
      </c>
      <c r="H158" s="374">
        <v>31</v>
      </c>
      <c r="I158" s="161"/>
      <c r="J158" s="162">
        <f t="shared" si="0"/>
        <v>0</v>
      </c>
      <c r="K158" s="158" t="s">
        <v>392</v>
      </c>
      <c r="L158" s="32"/>
      <c r="M158" s="234"/>
      <c r="N158" s="164"/>
      <c r="O158" s="55"/>
      <c r="P158" s="165"/>
      <c r="Q158" s="165"/>
      <c r="R158" s="165"/>
      <c r="S158" s="165"/>
      <c r="T158" s="165"/>
      <c r="AR158" s="167"/>
      <c r="AT158" s="167"/>
      <c r="AU158" s="167"/>
      <c r="AY158" s="17"/>
      <c r="BE158" s="168"/>
      <c r="BF158" s="168"/>
      <c r="BG158" s="168"/>
      <c r="BH158" s="168"/>
      <c r="BI158" s="168"/>
      <c r="BJ158" s="17"/>
      <c r="BK158" s="168"/>
      <c r="BL158" s="17"/>
      <c r="BM158" s="167"/>
    </row>
    <row r="159" spans="2:65" s="226" customFormat="1" ht="24" customHeight="1">
      <c r="B159" s="155"/>
      <c r="C159" s="156">
        <f t="shared" si="1"/>
        <v>35</v>
      </c>
      <c r="D159" s="156"/>
      <c r="E159" s="157" t="s">
        <v>4609</v>
      </c>
      <c r="F159" s="375" t="s">
        <v>1636</v>
      </c>
      <c r="G159" s="376" t="s">
        <v>212</v>
      </c>
      <c r="H159" s="377">
        <v>31</v>
      </c>
      <c r="I159" s="161"/>
      <c r="J159" s="162">
        <f t="shared" si="0"/>
        <v>0</v>
      </c>
      <c r="K159" s="158" t="s">
        <v>392</v>
      </c>
      <c r="L159" s="32"/>
      <c r="M159" s="234"/>
      <c r="N159" s="164"/>
      <c r="O159" s="55"/>
      <c r="P159" s="165"/>
      <c r="Q159" s="165"/>
      <c r="R159" s="165"/>
      <c r="S159" s="165"/>
      <c r="T159" s="165"/>
      <c r="AR159" s="167"/>
      <c r="AT159" s="167"/>
      <c r="AU159" s="167"/>
      <c r="AY159" s="17"/>
      <c r="BE159" s="168"/>
      <c r="BF159" s="168"/>
      <c r="BG159" s="168"/>
      <c r="BH159" s="168"/>
      <c r="BI159" s="168"/>
      <c r="BJ159" s="17"/>
      <c r="BK159" s="168"/>
      <c r="BL159" s="17"/>
      <c r="BM159" s="167"/>
    </row>
    <row r="160" spans="2:65" s="226" customFormat="1" ht="24" customHeight="1">
      <c r="B160" s="155"/>
      <c r="C160" s="156">
        <f t="shared" si="1"/>
        <v>36</v>
      </c>
      <c r="D160" s="156"/>
      <c r="E160" s="157" t="s">
        <v>4610</v>
      </c>
      <c r="F160" s="378" t="s">
        <v>1646</v>
      </c>
      <c r="G160" s="379" t="s">
        <v>224</v>
      </c>
      <c r="H160" s="380">
        <v>31</v>
      </c>
      <c r="I160" s="161"/>
      <c r="J160" s="162">
        <f t="shared" si="0"/>
        <v>0</v>
      </c>
      <c r="K160" s="158" t="s">
        <v>392</v>
      </c>
      <c r="L160" s="32"/>
      <c r="M160" s="234"/>
      <c r="N160" s="164"/>
      <c r="O160" s="55"/>
      <c r="P160" s="165"/>
      <c r="Q160" s="165"/>
      <c r="R160" s="165"/>
      <c r="S160" s="165"/>
      <c r="T160" s="165"/>
      <c r="AR160" s="167"/>
      <c r="AT160" s="167"/>
      <c r="AU160" s="167"/>
      <c r="AY160" s="17"/>
      <c r="BE160" s="168"/>
      <c r="BF160" s="168"/>
      <c r="BG160" s="168"/>
      <c r="BH160" s="168"/>
      <c r="BI160" s="168"/>
      <c r="BJ160" s="17"/>
      <c r="BK160" s="168"/>
      <c r="BL160" s="17"/>
      <c r="BM160" s="167"/>
    </row>
    <row r="161" spans="2:65" s="226" customFormat="1" ht="24" customHeight="1">
      <c r="B161" s="155"/>
      <c r="C161" s="156">
        <f t="shared" si="1"/>
        <v>37</v>
      </c>
      <c r="D161" s="156"/>
      <c r="E161" s="157" t="s">
        <v>4611</v>
      </c>
      <c r="F161" s="381" t="s">
        <v>4574</v>
      </c>
      <c r="G161" s="382" t="s">
        <v>220</v>
      </c>
      <c r="H161" s="383">
        <v>2</v>
      </c>
      <c r="I161" s="161"/>
      <c r="J161" s="162">
        <f t="shared" si="0"/>
        <v>0</v>
      </c>
      <c r="K161" s="158" t="s">
        <v>392</v>
      </c>
      <c r="L161" s="32"/>
      <c r="M161" s="234"/>
      <c r="N161" s="164"/>
      <c r="O161" s="55"/>
      <c r="P161" s="165"/>
      <c r="Q161" s="165"/>
      <c r="R161" s="165"/>
      <c r="S161" s="165"/>
      <c r="T161" s="165"/>
      <c r="AR161" s="167"/>
      <c r="AT161" s="167"/>
      <c r="AU161" s="167"/>
      <c r="AY161" s="17"/>
      <c r="BE161" s="168"/>
      <c r="BF161" s="168"/>
      <c r="BG161" s="168"/>
      <c r="BH161" s="168"/>
      <c r="BI161" s="168"/>
      <c r="BJ161" s="17"/>
      <c r="BK161" s="168"/>
      <c r="BL161" s="17"/>
      <c r="BM161" s="167"/>
    </row>
    <row r="162" spans="2:65" s="226" customFormat="1" ht="24" customHeight="1">
      <c r="B162" s="155"/>
      <c r="C162" s="156">
        <f t="shared" si="1"/>
        <v>38</v>
      </c>
      <c r="D162" s="156"/>
      <c r="E162" s="157" t="s">
        <v>4612</v>
      </c>
      <c r="F162" s="384" t="s">
        <v>4575</v>
      </c>
      <c r="G162" s="385" t="s">
        <v>250</v>
      </c>
      <c r="H162" s="386">
        <v>1</v>
      </c>
      <c r="I162" s="161"/>
      <c r="J162" s="162">
        <f t="shared" si="0"/>
        <v>0</v>
      </c>
      <c r="K162" s="158" t="s">
        <v>392</v>
      </c>
      <c r="L162" s="32"/>
      <c r="M162" s="234"/>
      <c r="N162" s="164"/>
      <c r="O162" s="55"/>
      <c r="P162" s="165"/>
      <c r="Q162" s="165"/>
      <c r="R162" s="165"/>
      <c r="S162" s="165"/>
      <c r="T162" s="165"/>
      <c r="AR162" s="167"/>
      <c r="AT162" s="167"/>
      <c r="AU162" s="167"/>
      <c r="AY162" s="17"/>
      <c r="BE162" s="168"/>
      <c r="BF162" s="168"/>
      <c r="BG162" s="168"/>
      <c r="BH162" s="168"/>
      <c r="BI162" s="168"/>
      <c r="BJ162" s="17"/>
      <c r="BK162" s="168"/>
      <c r="BL162" s="17"/>
      <c r="BM162" s="167"/>
    </row>
    <row r="163" spans="2:65" s="1" customFormat="1" ht="24" customHeight="1">
      <c r="B163" s="155"/>
      <c r="C163" s="227"/>
      <c r="D163" s="227"/>
      <c r="E163" s="228"/>
      <c r="F163" s="229"/>
      <c r="G163" s="230"/>
      <c r="H163" s="231"/>
      <c r="I163" s="232"/>
      <c r="J163" s="233"/>
      <c r="K163" s="229"/>
      <c r="L163" s="32"/>
      <c r="M163" s="234"/>
      <c r="N163" s="164"/>
      <c r="O163" s="55"/>
      <c r="P163" s="165"/>
      <c r="Q163" s="165"/>
      <c r="R163" s="165"/>
      <c r="S163" s="165"/>
      <c r="T163" s="165"/>
      <c r="AR163" s="167"/>
      <c r="AT163" s="167"/>
      <c r="AU163" s="167"/>
      <c r="AY163" s="17"/>
      <c r="BE163" s="168"/>
      <c r="BF163" s="168"/>
      <c r="BG163" s="168"/>
      <c r="BH163" s="168"/>
      <c r="BI163" s="168"/>
      <c r="BJ163" s="17"/>
      <c r="BK163" s="168"/>
      <c r="BL163" s="17"/>
      <c r="BM163" s="167"/>
    </row>
    <row r="164" spans="2:65" s="1" customFormat="1" ht="6.95" customHeight="1">
      <c r="B164" s="44"/>
      <c r="C164" s="45"/>
      <c r="D164" s="45"/>
      <c r="E164" s="45"/>
      <c r="F164" s="45"/>
      <c r="G164" s="45"/>
      <c r="H164" s="45"/>
      <c r="I164" s="117"/>
      <c r="J164" s="45"/>
      <c r="K164" s="45"/>
      <c r="L164" s="32"/>
    </row>
  </sheetData>
  <autoFilter ref="C121:K125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26"/>
  <sheetViews>
    <sheetView showGridLines="0" topLeftCell="A112" workbookViewId="0">
      <selection activeCell="H134" sqref="H134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171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4480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4481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ROUND((SUM(BE122:BE125)),  2)</f>
        <v>0</v>
      </c>
      <c r="I35" s="105">
        <v>0.21</v>
      </c>
      <c r="J35" s="104">
        <f>ROUND(((SUM(BE122:BE125))*I35),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ROUND((SUM(BF122:BF125)),  2)</f>
        <v>0</v>
      </c>
      <c r="I36" s="105">
        <v>0.15</v>
      </c>
      <c r="J36" s="104">
        <f>ROUND(((SUM(BF122:BF125))*I36),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ROUND((SUM(BG122:BG125)),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ROUND((SUM(BH122:BH125)),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ROUND((SUM(BI122:BI125)),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4480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Odstranění VO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3256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4480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a - Odstranění VO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680</v>
      </c>
      <c r="F123" s="144" t="s">
        <v>2611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108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3257</v>
      </c>
      <c r="F124" s="153" t="s">
        <v>3070</v>
      </c>
      <c r="I124" s="145"/>
      <c r="J124" s="154">
        <f>BK124</f>
        <v>0</v>
      </c>
      <c r="L124" s="142"/>
      <c r="M124" s="147"/>
      <c r="N124" s="148"/>
      <c r="O124" s="148"/>
      <c r="P124" s="149">
        <f>P125</f>
        <v>0</v>
      </c>
      <c r="Q124" s="148"/>
      <c r="R124" s="149">
        <f>R125</f>
        <v>0</v>
      </c>
      <c r="S124" s="148"/>
      <c r="T124" s="150">
        <f>T125</f>
        <v>0</v>
      </c>
      <c r="AR124" s="143" t="s">
        <v>108</v>
      </c>
      <c r="AT124" s="151" t="s">
        <v>76</v>
      </c>
      <c r="AU124" s="151" t="s">
        <v>83</v>
      </c>
      <c r="AY124" s="143" t="s">
        <v>207</v>
      </c>
      <c r="BK124" s="152">
        <f>BK125</f>
        <v>0</v>
      </c>
    </row>
    <row r="125" spans="2:65" s="1" customFormat="1" ht="54.75" customHeight="1">
      <c r="B125" s="155"/>
      <c r="C125" s="156" t="s">
        <v>83</v>
      </c>
      <c r="D125" s="156" t="s">
        <v>209</v>
      </c>
      <c r="E125" s="157" t="s">
        <v>4482</v>
      </c>
      <c r="F125" s="158" t="s">
        <v>4559</v>
      </c>
      <c r="G125" s="159" t="s">
        <v>224</v>
      </c>
      <c r="H125" s="160">
        <v>40</v>
      </c>
      <c r="I125" s="161"/>
      <c r="J125" s="162">
        <f>ROUND(I125*H125,2)</f>
        <v>0</v>
      </c>
      <c r="K125" s="158" t="s">
        <v>392</v>
      </c>
      <c r="L125" s="32"/>
      <c r="M125" s="178" t="s">
        <v>1</v>
      </c>
      <c r="N125" s="179" t="s">
        <v>42</v>
      </c>
      <c r="O125" s="180"/>
      <c r="P125" s="181">
        <f>O125*H125</f>
        <v>0</v>
      </c>
      <c r="Q125" s="181">
        <v>0</v>
      </c>
      <c r="R125" s="181">
        <f>Q125*H125</f>
        <v>0</v>
      </c>
      <c r="S125" s="181">
        <v>0</v>
      </c>
      <c r="T125" s="182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4483</v>
      </c>
    </row>
    <row r="126" spans="2:65" s="1" customFormat="1" ht="6.95" customHeight="1">
      <c r="B126" s="44"/>
      <c r="C126" s="45"/>
      <c r="D126" s="45"/>
      <c r="E126" s="45"/>
      <c r="F126" s="45"/>
      <c r="G126" s="45"/>
      <c r="H126" s="45"/>
      <c r="I126" s="117"/>
      <c r="J126" s="45"/>
      <c r="K126" s="45"/>
      <c r="L126" s="32"/>
    </row>
  </sheetData>
  <autoFilter ref="C121:K125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27"/>
  <sheetViews>
    <sheetView showGridLines="0" topLeftCell="A106" workbookViewId="0">
      <selection activeCell="J134" sqref="J133:J134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173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4480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4484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ROUND((SUM(BE122:BE126)),  2)</f>
        <v>0</v>
      </c>
      <c r="I35" s="105">
        <v>0.21</v>
      </c>
      <c r="J35" s="104">
        <f>ROUND(((SUM(BE122:BE126))*I35),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ROUND((SUM(BF122:BF126)),  2)</f>
        <v>0</v>
      </c>
      <c r="I36" s="105">
        <v>0.15</v>
      </c>
      <c r="J36" s="104">
        <f>ROUND(((SUM(BF122:BF126))*I36),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ROUND((SUM(BG122:BG126)),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ROUND((SUM(BH122:BH126)),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ROUND((SUM(BI122:BI126)),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4480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Rozvod VO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2271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3256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4480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b - Rozvod VO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BK122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680</v>
      </c>
      <c r="F123" s="144" t="s">
        <v>2611</v>
      </c>
      <c r="I123" s="145"/>
      <c r="J123" s="146">
        <f>BK123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108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3257</v>
      </c>
      <c r="F124" s="153" t="s">
        <v>3070</v>
      </c>
      <c r="I124" s="145"/>
      <c r="J124" s="154">
        <f>BK124</f>
        <v>0</v>
      </c>
      <c r="L124" s="142"/>
      <c r="M124" s="147"/>
      <c r="N124" s="148"/>
      <c r="O124" s="148"/>
      <c r="P124" s="149">
        <f>SUM(P125:P126)</f>
        <v>0</v>
      </c>
      <c r="Q124" s="148"/>
      <c r="R124" s="149">
        <f>SUM(R125:R126)</f>
        <v>0</v>
      </c>
      <c r="S124" s="148"/>
      <c r="T124" s="150">
        <f>SUM(T125:T126)</f>
        <v>0</v>
      </c>
      <c r="AR124" s="143" t="s">
        <v>108</v>
      </c>
      <c r="AT124" s="151" t="s">
        <v>76</v>
      </c>
      <c r="AU124" s="151" t="s">
        <v>83</v>
      </c>
      <c r="AY124" s="143" t="s">
        <v>207</v>
      </c>
      <c r="BK124" s="152">
        <f>SUM(BK125:BK126)</f>
        <v>0</v>
      </c>
    </row>
    <row r="125" spans="2:65" s="1" customFormat="1" ht="75.75" customHeight="1">
      <c r="B125" s="155"/>
      <c r="C125" s="156" t="s">
        <v>83</v>
      </c>
      <c r="D125" s="156" t="s">
        <v>209</v>
      </c>
      <c r="E125" s="157" t="s">
        <v>4482</v>
      </c>
      <c r="F125" s="158" t="s">
        <v>4560</v>
      </c>
      <c r="G125" s="159" t="s">
        <v>224</v>
      </c>
      <c r="H125" s="160">
        <v>80</v>
      </c>
      <c r="I125" s="161"/>
      <c r="J125" s="162">
        <f>ROUND(I125*H125,2)</f>
        <v>0</v>
      </c>
      <c r="K125" s="158" t="s">
        <v>392</v>
      </c>
      <c r="L125" s="32"/>
      <c r="M125" s="163" t="s">
        <v>1</v>
      </c>
      <c r="N125" s="164" t="s">
        <v>42</v>
      </c>
      <c r="O125" s="55"/>
      <c r="P125" s="165">
        <f>O125*H125</f>
        <v>0</v>
      </c>
      <c r="Q125" s="165">
        <v>0</v>
      </c>
      <c r="R125" s="165">
        <f>Q125*H125</f>
        <v>0</v>
      </c>
      <c r="S125" s="165">
        <v>0</v>
      </c>
      <c r="T125" s="166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4485</v>
      </c>
    </row>
    <row r="126" spans="2:65" s="1" customFormat="1" ht="16.5" customHeight="1">
      <c r="B126" s="155"/>
      <c r="C126" s="156" t="s">
        <v>85</v>
      </c>
      <c r="D126" s="156" t="s">
        <v>209</v>
      </c>
      <c r="E126" s="157" t="s">
        <v>4486</v>
      </c>
      <c r="F126" s="158" t="s">
        <v>1168</v>
      </c>
      <c r="G126" s="159" t="s">
        <v>236</v>
      </c>
      <c r="H126" s="160">
        <v>1</v>
      </c>
      <c r="I126" s="161"/>
      <c r="J126" s="162">
        <f>ROUND(I126*H126,2)</f>
        <v>0</v>
      </c>
      <c r="K126" s="158" t="s">
        <v>392</v>
      </c>
      <c r="L126" s="32"/>
      <c r="M126" s="178" t="s">
        <v>1</v>
      </c>
      <c r="N126" s="179" t="s">
        <v>42</v>
      </c>
      <c r="O126" s="180"/>
      <c r="P126" s="181">
        <f>O126*H126</f>
        <v>0</v>
      </c>
      <c r="Q126" s="181">
        <v>0</v>
      </c>
      <c r="R126" s="181">
        <f>Q126*H126</f>
        <v>0</v>
      </c>
      <c r="S126" s="181">
        <v>0</v>
      </c>
      <c r="T126" s="182">
        <f>S126*H126</f>
        <v>0</v>
      </c>
      <c r="AR126" s="167" t="s">
        <v>133</v>
      </c>
      <c r="AT126" s="167" t="s">
        <v>209</v>
      </c>
      <c r="AU126" s="167" t="s">
        <v>85</v>
      </c>
      <c r="AY126" s="17" t="s">
        <v>207</v>
      </c>
      <c r="BE126" s="168">
        <f>IF(N126="základní",J126,0)</f>
        <v>0</v>
      </c>
      <c r="BF126" s="168">
        <f>IF(N126="snížená",J126,0)</f>
        <v>0</v>
      </c>
      <c r="BG126" s="168">
        <f>IF(N126="zákl. přenesená",J126,0)</f>
        <v>0</v>
      </c>
      <c r="BH126" s="168">
        <f>IF(N126="sníž. přenesená",J126,0)</f>
        <v>0</v>
      </c>
      <c r="BI126" s="168">
        <f>IF(N126="nulová",J126,0)</f>
        <v>0</v>
      </c>
      <c r="BJ126" s="17" t="s">
        <v>83</v>
      </c>
      <c r="BK126" s="168">
        <f>ROUND(I126*H126,2)</f>
        <v>0</v>
      </c>
      <c r="BL126" s="17" t="s">
        <v>133</v>
      </c>
      <c r="BM126" s="167" t="s">
        <v>4487</v>
      </c>
    </row>
    <row r="127" spans="2:65" s="1" customFormat="1" ht="6.95" customHeight="1">
      <c r="B127" s="44"/>
      <c r="C127" s="45"/>
      <c r="D127" s="45"/>
      <c r="E127" s="45"/>
      <c r="F127" s="45"/>
      <c r="G127" s="45"/>
      <c r="H127" s="45"/>
      <c r="I127" s="117"/>
      <c r="J127" s="45"/>
      <c r="K127" s="45"/>
      <c r="L127" s="32"/>
    </row>
  </sheetData>
  <autoFilter ref="C121:K126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48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177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4488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4489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ROUND(J127,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ROUND((SUM(BE127:BE147)),  2)</f>
        <v>0</v>
      </c>
      <c r="I35" s="105">
        <v>0.21</v>
      </c>
      <c r="J35" s="104">
        <f>ROUND(((SUM(BE127:BE147))*I35),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ROUND((SUM(BF127:BF147)),  2)</f>
        <v>0</v>
      </c>
      <c r="I36" s="105">
        <v>0.15</v>
      </c>
      <c r="J36" s="104">
        <f>ROUND(((SUM(BF127:BF147))*I36),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ROUND((SUM(BG127:BG147)),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ROUND((SUM(BH127:BH147)),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ROUND((SUM(BI127:BI147)),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4488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VRN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J127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4490</v>
      </c>
      <c r="E99" s="125"/>
      <c r="F99" s="125"/>
      <c r="G99" s="125"/>
      <c r="H99" s="125"/>
      <c r="I99" s="126"/>
      <c r="J99" s="127">
        <f>J128</f>
        <v>0</v>
      </c>
      <c r="L99" s="123"/>
    </row>
    <row r="100" spans="2:47" s="9" customFormat="1" ht="19.899999999999999" customHeight="1">
      <c r="B100" s="128"/>
      <c r="D100" s="129" t="s">
        <v>4491</v>
      </c>
      <c r="E100" s="130"/>
      <c r="F100" s="130"/>
      <c r="G100" s="130"/>
      <c r="H100" s="130"/>
      <c r="I100" s="131"/>
      <c r="J100" s="132">
        <f>J129</f>
        <v>0</v>
      </c>
      <c r="L100" s="128"/>
    </row>
    <row r="101" spans="2:47" s="9" customFormat="1" ht="19.899999999999999" customHeight="1">
      <c r="B101" s="128"/>
      <c r="D101" s="129" t="s">
        <v>4492</v>
      </c>
      <c r="E101" s="130"/>
      <c r="F101" s="130"/>
      <c r="G101" s="130"/>
      <c r="H101" s="130"/>
      <c r="I101" s="131"/>
      <c r="J101" s="132">
        <f>J136</f>
        <v>0</v>
      </c>
      <c r="L101" s="128"/>
    </row>
    <row r="102" spans="2:47" s="9" customFormat="1" ht="19.899999999999999" customHeight="1">
      <c r="B102" s="128"/>
      <c r="D102" s="129" t="s">
        <v>4493</v>
      </c>
      <c r="E102" s="130"/>
      <c r="F102" s="130"/>
      <c r="G102" s="130"/>
      <c r="H102" s="130"/>
      <c r="I102" s="131"/>
      <c r="J102" s="132">
        <f>J138</f>
        <v>0</v>
      </c>
      <c r="L102" s="128"/>
    </row>
    <row r="103" spans="2:47" s="9" customFormat="1" ht="19.899999999999999" customHeight="1">
      <c r="B103" s="128"/>
      <c r="D103" s="129" t="s">
        <v>4494</v>
      </c>
      <c r="E103" s="130"/>
      <c r="F103" s="130"/>
      <c r="G103" s="130"/>
      <c r="H103" s="130"/>
      <c r="I103" s="131"/>
      <c r="J103" s="132">
        <f>J140</f>
        <v>0</v>
      </c>
      <c r="L103" s="128"/>
    </row>
    <row r="104" spans="2:47" s="9" customFormat="1" ht="19.899999999999999" customHeight="1">
      <c r="B104" s="128"/>
      <c r="D104" s="129" t="s">
        <v>4495</v>
      </c>
      <c r="E104" s="130"/>
      <c r="F104" s="130"/>
      <c r="G104" s="130"/>
      <c r="H104" s="130"/>
      <c r="I104" s="131"/>
      <c r="J104" s="132">
        <f>J142</f>
        <v>0</v>
      </c>
      <c r="L104" s="128"/>
    </row>
    <row r="105" spans="2:47" s="9" customFormat="1" ht="19.899999999999999" customHeight="1">
      <c r="B105" s="128"/>
      <c r="D105" s="129" t="s">
        <v>4496</v>
      </c>
      <c r="E105" s="130"/>
      <c r="F105" s="130"/>
      <c r="G105" s="130"/>
      <c r="H105" s="130"/>
      <c r="I105" s="131"/>
      <c r="J105" s="132">
        <f>J144</f>
        <v>0</v>
      </c>
      <c r="L105" s="128"/>
    </row>
    <row r="106" spans="2:47" s="1" customFormat="1" ht="21.75" customHeight="1">
      <c r="B106" s="32"/>
      <c r="I106" s="96"/>
      <c r="L106" s="32"/>
    </row>
    <row r="107" spans="2:47" s="1" customFormat="1" ht="6.95" customHeight="1">
      <c r="B107" s="44"/>
      <c r="C107" s="45"/>
      <c r="D107" s="45"/>
      <c r="E107" s="45"/>
      <c r="F107" s="45"/>
      <c r="G107" s="45"/>
      <c r="H107" s="45"/>
      <c r="I107" s="117"/>
      <c r="J107" s="45"/>
      <c r="K107" s="45"/>
      <c r="L107" s="32"/>
    </row>
    <row r="111" spans="2:47" s="1" customFormat="1" ht="6.95" customHeight="1">
      <c r="B111" s="46"/>
      <c r="C111" s="47"/>
      <c r="D111" s="47"/>
      <c r="E111" s="47"/>
      <c r="F111" s="47"/>
      <c r="G111" s="47"/>
      <c r="H111" s="47"/>
      <c r="I111" s="118"/>
      <c r="J111" s="47"/>
      <c r="K111" s="47"/>
      <c r="L111" s="32"/>
    </row>
    <row r="112" spans="2:47" s="1" customFormat="1" ht="24.95" customHeight="1">
      <c r="B112" s="32"/>
      <c r="C112" s="21" t="s">
        <v>192</v>
      </c>
      <c r="I112" s="96"/>
      <c r="L112" s="32"/>
    </row>
    <row r="113" spans="2:63" s="1" customFormat="1" ht="6.95" customHeight="1">
      <c r="B113" s="32"/>
      <c r="I113" s="96"/>
      <c r="L113" s="32"/>
    </row>
    <row r="114" spans="2:63" s="1" customFormat="1" ht="12" customHeight="1">
      <c r="B114" s="32"/>
      <c r="C114" s="27" t="s">
        <v>16</v>
      </c>
      <c r="I114" s="96"/>
      <c r="L114" s="32"/>
    </row>
    <row r="115" spans="2:63" s="1" customFormat="1" ht="16.5" customHeight="1">
      <c r="B115" s="32"/>
      <c r="E115" s="283" t="str">
        <f>E7</f>
        <v>Novostavba MŠ Hrabová,ul. Bažanova</v>
      </c>
      <c r="F115" s="284"/>
      <c r="G115" s="284"/>
      <c r="H115" s="284"/>
      <c r="I115" s="96"/>
      <c r="L115" s="32"/>
    </row>
    <row r="116" spans="2:63" ht="12" customHeight="1">
      <c r="B116" s="20"/>
      <c r="C116" s="27" t="s">
        <v>179</v>
      </c>
      <c r="L116" s="20"/>
    </row>
    <row r="117" spans="2:63" s="1" customFormat="1" ht="16.5" customHeight="1">
      <c r="B117" s="32"/>
      <c r="E117" s="283" t="s">
        <v>4488</v>
      </c>
      <c r="F117" s="282"/>
      <c r="G117" s="282"/>
      <c r="H117" s="282"/>
      <c r="I117" s="96"/>
      <c r="L117" s="32"/>
    </row>
    <row r="118" spans="2:63" s="1" customFormat="1" ht="12" customHeight="1">
      <c r="B118" s="32"/>
      <c r="C118" s="27" t="s">
        <v>181</v>
      </c>
      <c r="I118" s="96"/>
      <c r="L118" s="32"/>
    </row>
    <row r="119" spans="2:63" s="1" customFormat="1" ht="16.5" customHeight="1">
      <c r="B119" s="32"/>
      <c r="E119" s="252" t="str">
        <f>E11</f>
        <v>a - VRN</v>
      </c>
      <c r="F119" s="282"/>
      <c r="G119" s="282"/>
      <c r="H119" s="282"/>
      <c r="I119" s="96"/>
      <c r="L119" s="32"/>
    </row>
    <row r="120" spans="2:63" s="1" customFormat="1" ht="6.95" customHeight="1">
      <c r="B120" s="32"/>
      <c r="I120" s="96"/>
      <c r="L120" s="32"/>
    </row>
    <row r="121" spans="2:63" s="1" customFormat="1" ht="12" customHeight="1">
      <c r="B121" s="32"/>
      <c r="C121" s="27" t="s">
        <v>20</v>
      </c>
      <c r="F121" s="25" t="str">
        <f>F14</f>
        <v xml:space="preserve"> </v>
      </c>
      <c r="I121" s="97" t="s">
        <v>22</v>
      </c>
      <c r="J121" s="52" t="str">
        <f>IF(J14="","",J14)</f>
        <v>29. 3. 2019</v>
      </c>
      <c r="L121" s="32"/>
    </row>
    <row r="122" spans="2:63" s="1" customFormat="1" ht="6.95" customHeight="1">
      <c r="B122" s="32"/>
      <c r="I122" s="96"/>
      <c r="L122" s="32"/>
    </row>
    <row r="123" spans="2:63" s="1" customFormat="1" ht="58.15" customHeight="1">
      <c r="B123" s="32"/>
      <c r="C123" s="27" t="s">
        <v>24</v>
      </c>
      <c r="F123" s="25" t="str">
        <f>E17</f>
        <v>Statutární město Ostrava,MO Hrabová,Bažanova 4</v>
      </c>
      <c r="I123" s="97" t="s">
        <v>31</v>
      </c>
      <c r="J123" s="30" t="str">
        <f>E23</f>
        <v>DUPLEX sro,28.října 875/275,70900 Ostrava-Mar.Ho</v>
      </c>
      <c r="L123" s="32"/>
    </row>
    <row r="124" spans="2:63" s="1" customFormat="1" ht="15.2" customHeight="1">
      <c r="B124" s="32"/>
      <c r="C124" s="27" t="s">
        <v>29</v>
      </c>
      <c r="F124" s="25" t="str">
        <f>IF(E20="","",E20)</f>
        <v>Vyplň údaj</v>
      </c>
      <c r="I124" s="97" t="s">
        <v>35</v>
      </c>
      <c r="J124" s="30" t="str">
        <f>E26</f>
        <v xml:space="preserve"> </v>
      </c>
      <c r="L124" s="32"/>
    </row>
    <row r="125" spans="2:63" s="1" customFormat="1" ht="10.35" customHeight="1">
      <c r="B125" s="32"/>
      <c r="I125" s="96"/>
      <c r="L125" s="32"/>
    </row>
    <row r="126" spans="2:63" s="10" customFormat="1" ht="29.25" customHeight="1">
      <c r="B126" s="133"/>
      <c r="C126" s="134" t="s">
        <v>193</v>
      </c>
      <c r="D126" s="135" t="s">
        <v>62</v>
      </c>
      <c r="E126" s="135" t="s">
        <v>58</v>
      </c>
      <c r="F126" s="135" t="s">
        <v>59</v>
      </c>
      <c r="G126" s="135" t="s">
        <v>194</v>
      </c>
      <c r="H126" s="135" t="s">
        <v>195</v>
      </c>
      <c r="I126" s="136" t="s">
        <v>196</v>
      </c>
      <c r="J126" s="135" t="s">
        <v>185</v>
      </c>
      <c r="K126" s="137" t="s">
        <v>197</v>
      </c>
      <c r="L126" s="133"/>
      <c r="M126" s="59" t="s">
        <v>1</v>
      </c>
      <c r="N126" s="60" t="s">
        <v>41</v>
      </c>
      <c r="O126" s="60" t="s">
        <v>198</v>
      </c>
      <c r="P126" s="60" t="s">
        <v>199</v>
      </c>
      <c r="Q126" s="60" t="s">
        <v>200</v>
      </c>
      <c r="R126" s="60" t="s">
        <v>201</v>
      </c>
      <c r="S126" s="60" t="s">
        <v>202</v>
      </c>
      <c r="T126" s="61" t="s">
        <v>203</v>
      </c>
    </row>
    <row r="127" spans="2:63" s="1" customFormat="1" ht="22.9" customHeight="1">
      <c r="B127" s="32"/>
      <c r="C127" s="64" t="s">
        <v>204</v>
      </c>
      <c r="I127" s="96"/>
      <c r="J127" s="138">
        <f>BK127</f>
        <v>0</v>
      </c>
      <c r="L127" s="32"/>
      <c r="M127" s="62"/>
      <c r="N127" s="53"/>
      <c r="O127" s="53"/>
      <c r="P127" s="139">
        <f>P128</f>
        <v>0</v>
      </c>
      <c r="Q127" s="53"/>
      <c r="R127" s="139">
        <f>R128</f>
        <v>0</v>
      </c>
      <c r="S127" s="53"/>
      <c r="T127" s="140">
        <f>T128</f>
        <v>0</v>
      </c>
      <c r="AT127" s="17" t="s">
        <v>76</v>
      </c>
      <c r="AU127" s="17" t="s">
        <v>187</v>
      </c>
      <c r="BK127" s="141">
        <f>BK128</f>
        <v>0</v>
      </c>
    </row>
    <row r="128" spans="2:63" s="11" customFormat="1" ht="25.9" customHeight="1">
      <c r="B128" s="142"/>
      <c r="D128" s="143" t="s">
        <v>76</v>
      </c>
      <c r="E128" s="144" t="s">
        <v>175</v>
      </c>
      <c r="F128" s="144" t="s">
        <v>4497</v>
      </c>
      <c r="I128" s="145"/>
      <c r="J128" s="146">
        <f>BK128</f>
        <v>0</v>
      </c>
      <c r="L128" s="142"/>
      <c r="M128" s="147"/>
      <c r="N128" s="148"/>
      <c r="O128" s="148"/>
      <c r="P128" s="149">
        <f>P129+P136+P138+P140+P142+P144</f>
        <v>0</v>
      </c>
      <c r="Q128" s="148"/>
      <c r="R128" s="149">
        <f>R129+R136+R138+R140+R142+R144</f>
        <v>0</v>
      </c>
      <c r="S128" s="148"/>
      <c r="T128" s="150">
        <f>T129+T136+T138+T140+T142+T144</f>
        <v>0</v>
      </c>
      <c r="AR128" s="143" t="s">
        <v>140</v>
      </c>
      <c r="AT128" s="151" t="s">
        <v>76</v>
      </c>
      <c r="AU128" s="151" t="s">
        <v>77</v>
      </c>
      <c r="AY128" s="143" t="s">
        <v>207</v>
      </c>
      <c r="BK128" s="152">
        <f>BK129+BK136+BK138+BK140+BK142+BK144</f>
        <v>0</v>
      </c>
    </row>
    <row r="129" spans="2:65" s="11" customFormat="1" ht="22.9" customHeight="1">
      <c r="B129" s="142"/>
      <c r="D129" s="143" t="s">
        <v>76</v>
      </c>
      <c r="E129" s="153" t="s">
        <v>4498</v>
      </c>
      <c r="F129" s="153" t="s">
        <v>4499</v>
      </c>
      <c r="I129" s="145"/>
      <c r="J129" s="154">
        <f>BK129</f>
        <v>0</v>
      </c>
      <c r="L129" s="142"/>
      <c r="M129" s="147"/>
      <c r="N129" s="148"/>
      <c r="O129" s="148"/>
      <c r="P129" s="149">
        <f>SUM(P130:P135)</f>
        <v>0</v>
      </c>
      <c r="Q129" s="148"/>
      <c r="R129" s="149">
        <f>SUM(R130:R135)</f>
        <v>0</v>
      </c>
      <c r="S129" s="148"/>
      <c r="T129" s="150">
        <f>SUM(T130:T135)</f>
        <v>0</v>
      </c>
      <c r="AR129" s="143" t="s">
        <v>140</v>
      </c>
      <c r="AT129" s="151" t="s">
        <v>76</v>
      </c>
      <c r="AU129" s="151" t="s">
        <v>83</v>
      </c>
      <c r="AY129" s="143" t="s">
        <v>207</v>
      </c>
      <c r="BK129" s="152">
        <f>SUM(BK130:BK135)</f>
        <v>0</v>
      </c>
    </row>
    <row r="130" spans="2:65" s="1" customFormat="1" ht="36" customHeight="1">
      <c r="B130" s="155"/>
      <c r="C130" s="156" t="s">
        <v>83</v>
      </c>
      <c r="D130" s="156" t="s">
        <v>209</v>
      </c>
      <c r="E130" s="157" t="s">
        <v>4500</v>
      </c>
      <c r="F130" s="158" t="s">
        <v>4501</v>
      </c>
      <c r="G130" s="159" t="s">
        <v>4502</v>
      </c>
      <c r="H130" s="160">
        <v>1</v>
      </c>
      <c r="I130" s="161"/>
      <c r="J130" s="162">
        <f t="shared" ref="J130:J135" si="0">ROUND(I130*H130,2)</f>
        <v>0</v>
      </c>
      <c r="K130" s="158" t="s">
        <v>1</v>
      </c>
      <c r="L130" s="32"/>
      <c r="M130" s="163" t="s">
        <v>1</v>
      </c>
      <c r="N130" s="164" t="s">
        <v>42</v>
      </c>
      <c r="O130" s="55"/>
      <c r="P130" s="165">
        <f t="shared" ref="P130:P135" si="1">O130*H130</f>
        <v>0</v>
      </c>
      <c r="Q130" s="165">
        <v>0</v>
      </c>
      <c r="R130" s="165">
        <f t="shared" ref="R130:R135" si="2">Q130*H130</f>
        <v>0</v>
      </c>
      <c r="S130" s="165">
        <v>0</v>
      </c>
      <c r="T130" s="166">
        <f t="shared" ref="T130:T135" si="3">S130*H130</f>
        <v>0</v>
      </c>
      <c r="AR130" s="167" t="s">
        <v>4503</v>
      </c>
      <c r="AT130" s="167" t="s">
        <v>209</v>
      </c>
      <c r="AU130" s="167" t="s">
        <v>85</v>
      </c>
      <c r="AY130" s="17" t="s">
        <v>207</v>
      </c>
      <c r="BE130" s="168">
        <f t="shared" ref="BE130:BE135" si="4">IF(N130="základní",J130,0)</f>
        <v>0</v>
      </c>
      <c r="BF130" s="168">
        <f t="shared" ref="BF130:BF135" si="5">IF(N130="snížená",J130,0)</f>
        <v>0</v>
      </c>
      <c r="BG130" s="168">
        <f t="shared" ref="BG130:BG135" si="6">IF(N130="zákl. přenesená",J130,0)</f>
        <v>0</v>
      </c>
      <c r="BH130" s="168">
        <f t="shared" ref="BH130:BH135" si="7">IF(N130="sníž. přenesená",J130,0)</f>
        <v>0</v>
      </c>
      <c r="BI130" s="168">
        <f t="shared" ref="BI130:BI135" si="8">IF(N130="nulová",J130,0)</f>
        <v>0</v>
      </c>
      <c r="BJ130" s="17" t="s">
        <v>83</v>
      </c>
      <c r="BK130" s="168">
        <f t="shared" ref="BK130:BK135" si="9">ROUND(I130*H130,2)</f>
        <v>0</v>
      </c>
      <c r="BL130" s="17" t="s">
        <v>4503</v>
      </c>
      <c r="BM130" s="167" t="s">
        <v>4504</v>
      </c>
    </row>
    <row r="131" spans="2:65" s="1" customFormat="1" ht="48" customHeight="1">
      <c r="B131" s="155"/>
      <c r="C131" s="156" t="s">
        <v>85</v>
      </c>
      <c r="D131" s="156" t="s">
        <v>209</v>
      </c>
      <c r="E131" s="157" t="s">
        <v>4505</v>
      </c>
      <c r="F131" s="158" t="s">
        <v>4506</v>
      </c>
      <c r="G131" s="159" t="s">
        <v>4502</v>
      </c>
      <c r="H131" s="160">
        <v>1</v>
      </c>
      <c r="I131" s="161"/>
      <c r="J131" s="162">
        <f t="shared" si="0"/>
        <v>0</v>
      </c>
      <c r="K131" s="158" t="s">
        <v>1</v>
      </c>
      <c r="L131" s="32"/>
      <c r="M131" s="163" t="s">
        <v>1</v>
      </c>
      <c r="N131" s="164" t="s">
        <v>42</v>
      </c>
      <c r="O131" s="55"/>
      <c r="P131" s="165">
        <f t="shared" si="1"/>
        <v>0</v>
      </c>
      <c r="Q131" s="165">
        <v>0</v>
      </c>
      <c r="R131" s="165">
        <f t="shared" si="2"/>
        <v>0</v>
      </c>
      <c r="S131" s="165">
        <v>0</v>
      </c>
      <c r="T131" s="166">
        <f t="shared" si="3"/>
        <v>0</v>
      </c>
      <c r="AR131" s="167" t="s">
        <v>4503</v>
      </c>
      <c r="AT131" s="167" t="s">
        <v>209</v>
      </c>
      <c r="AU131" s="167" t="s">
        <v>85</v>
      </c>
      <c r="AY131" s="17" t="s">
        <v>207</v>
      </c>
      <c r="BE131" s="168">
        <f t="shared" si="4"/>
        <v>0</v>
      </c>
      <c r="BF131" s="168">
        <f t="shared" si="5"/>
        <v>0</v>
      </c>
      <c r="BG131" s="168">
        <f t="shared" si="6"/>
        <v>0</v>
      </c>
      <c r="BH131" s="168">
        <f t="shared" si="7"/>
        <v>0</v>
      </c>
      <c r="BI131" s="168">
        <f t="shared" si="8"/>
        <v>0</v>
      </c>
      <c r="BJ131" s="17" t="s">
        <v>83</v>
      </c>
      <c r="BK131" s="168">
        <f t="shared" si="9"/>
        <v>0</v>
      </c>
      <c r="BL131" s="17" t="s">
        <v>4503</v>
      </c>
      <c r="BM131" s="167" t="s">
        <v>4507</v>
      </c>
    </row>
    <row r="132" spans="2:65" s="1" customFormat="1" ht="48" customHeight="1">
      <c r="B132" s="155"/>
      <c r="C132" s="156" t="s">
        <v>108</v>
      </c>
      <c r="D132" s="156" t="s">
        <v>209</v>
      </c>
      <c r="E132" s="157" t="s">
        <v>4508</v>
      </c>
      <c r="F132" s="158" t="s">
        <v>4509</v>
      </c>
      <c r="G132" s="159" t="s">
        <v>4502</v>
      </c>
      <c r="H132" s="160">
        <v>1</v>
      </c>
      <c r="I132" s="161"/>
      <c r="J132" s="162">
        <f t="shared" si="0"/>
        <v>0</v>
      </c>
      <c r="K132" s="158" t="s">
        <v>1</v>
      </c>
      <c r="L132" s="32"/>
      <c r="M132" s="163" t="s">
        <v>1</v>
      </c>
      <c r="N132" s="164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4503</v>
      </c>
      <c r="AT132" s="167" t="s">
        <v>209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4503</v>
      </c>
      <c r="BM132" s="167" t="s">
        <v>4510</v>
      </c>
    </row>
    <row r="133" spans="2:65" s="1" customFormat="1" ht="36" customHeight="1">
      <c r="B133" s="155"/>
      <c r="C133" s="156" t="s">
        <v>133</v>
      </c>
      <c r="D133" s="156" t="s">
        <v>209</v>
      </c>
      <c r="E133" s="157" t="s">
        <v>4511</v>
      </c>
      <c r="F133" s="158" t="s">
        <v>4512</v>
      </c>
      <c r="G133" s="159" t="s">
        <v>4502</v>
      </c>
      <c r="H133" s="160">
        <v>1</v>
      </c>
      <c r="I133" s="161"/>
      <c r="J133" s="162">
        <f t="shared" si="0"/>
        <v>0</v>
      </c>
      <c r="K133" s="158" t="s">
        <v>1</v>
      </c>
      <c r="L133" s="32"/>
      <c r="M133" s="163" t="s">
        <v>1</v>
      </c>
      <c r="N133" s="164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4503</v>
      </c>
      <c r="AT133" s="167" t="s">
        <v>209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4503</v>
      </c>
      <c r="BM133" s="167" t="s">
        <v>4513</v>
      </c>
    </row>
    <row r="134" spans="2:65" s="1" customFormat="1" ht="36" customHeight="1">
      <c r="B134" s="155"/>
      <c r="C134" s="156" t="s">
        <v>140</v>
      </c>
      <c r="D134" s="156" t="s">
        <v>209</v>
      </c>
      <c r="E134" s="157" t="s">
        <v>4514</v>
      </c>
      <c r="F134" s="158" t="s">
        <v>4515</v>
      </c>
      <c r="G134" s="159" t="s">
        <v>4502</v>
      </c>
      <c r="H134" s="160">
        <v>1</v>
      </c>
      <c r="I134" s="161"/>
      <c r="J134" s="162">
        <f t="shared" si="0"/>
        <v>0</v>
      </c>
      <c r="K134" s="158" t="s">
        <v>1</v>
      </c>
      <c r="L134" s="32"/>
      <c r="M134" s="163" t="s">
        <v>1</v>
      </c>
      <c r="N134" s="164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4503</v>
      </c>
      <c r="AT134" s="167" t="s">
        <v>209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4503</v>
      </c>
      <c r="BM134" s="167" t="s">
        <v>4516</v>
      </c>
    </row>
    <row r="135" spans="2:65" s="1" customFormat="1" ht="24" customHeight="1">
      <c r="B135" s="155"/>
      <c r="C135" s="156" t="s">
        <v>145</v>
      </c>
      <c r="D135" s="156" t="s">
        <v>209</v>
      </c>
      <c r="E135" s="157" t="s">
        <v>4517</v>
      </c>
      <c r="F135" s="158" t="s">
        <v>4518</v>
      </c>
      <c r="G135" s="159" t="s">
        <v>4502</v>
      </c>
      <c r="H135" s="160">
        <v>1</v>
      </c>
      <c r="I135" s="161"/>
      <c r="J135" s="162">
        <f t="shared" si="0"/>
        <v>0</v>
      </c>
      <c r="K135" s="158" t="s">
        <v>1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4503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4503</v>
      </c>
      <c r="BM135" s="167" t="s">
        <v>4519</v>
      </c>
    </row>
    <row r="136" spans="2:65" s="11" customFormat="1" ht="22.9" customHeight="1">
      <c r="B136" s="142"/>
      <c r="D136" s="143" t="s">
        <v>76</v>
      </c>
      <c r="E136" s="153" t="s">
        <v>4520</v>
      </c>
      <c r="F136" s="153" t="s">
        <v>3796</v>
      </c>
      <c r="I136" s="145"/>
      <c r="J136" s="154">
        <f>BK136</f>
        <v>0</v>
      </c>
      <c r="L136" s="142"/>
      <c r="M136" s="147"/>
      <c r="N136" s="148"/>
      <c r="O136" s="148"/>
      <c r="P136" s="149">
        <f>P137</f>
        <v>0</v>
      </c>
      <c r="Q136" s="148"/>
      <c r="R136" s="149">
        <f>R137</f>
        <v>0</v>
      </c>
      <c r="S136" s="148"/>
      <c r="T136" s="150">
        <f>T137</f>
        <v>0</v>
      </c>
      <c r="AR136" s="143" t="s">
        <v>140</v>
      </c>
      <c r="AT136" s="151" t="s">
        <v>76</v>
      </c>
      <c r="AU136" s="151" t="s">
        <v>83</v>
      </c>
      <c r="AY136" s="143" t="s">
        <v>207</v>
      </c>
      <c r="BK136" s="152">
        <f>BK137</f>
        <v>0</v>
      </c>
    </row>
    <row r="137" spans="2:65" s="1" customFormat="1" ht="16.5" customHeight="1">
      <c r="B137" s="155"/>
      <c r="C137" s="156" t="s">
        <v>150</v>
      </c>
      <c r="D137" s="156" t="s">
        <v>209</v>
      </c>
      <c r="E137" s="157" t="s">
        <v>4521</v>
      </c>
      <c r="F137" s="158" t="s">
        <v>3796</v>
      </c>
      <c r="G137" s="159" t="s">
        <v>4502</v>
      </c>
      <c r="H137" s="160">
        <v>1</v>
      </c>
      <c r="I137" s="161"/>
      <c r="J137" s="162">
        <f>ROUND(I137*H137,2)</f>
        <v>0</v>
      </c>
      <c r="K137" s="158" t="s">
        <v>1</v>
      </c>
      <c r="L137" s="32"/>
      <c r="M137" s="163" t="s">
        <v>1</v>
      </c>
      <c r="N137" s="164" t="s">
        <v>42</v>
      </c>
      <c r="O137" s="55"/>
      <c r="P137" s="165">
        <f>O137*H137</f>
        <v>0</v>
      </c>
      <c r="Q137" s="165">
        <v>0</v>
      </c>
      <c r="R137" s="165">
        <f>Q137*H137</f>
        <v>0</v>
      </c>
      <c r="S137" s="165">
        <v>0</v>
      </c>
      <c r="T137" s="166">
        <f>S137*H137</f>
        <v>0</v>
      </c>
      <c r="AR137" s="167" t="s">
        <v>4503</v>
      </c>
      <c r="AT137" s="167" t="s">
        <v>209</v>
      </c>
      <c r="AU137" s="167" t="s">
        <v>85</v>
      </c>
      <c r="AY137" s="17" t="s">
        <v>207</v>
      </c>
      <c r="BE137" s="168">
        <f>IF(N137="základní",J137,0)</f>
        <v>0</v>
      </c>
      <c r="BF137" s="168">
        <f>IF(N137="snížená",J137,0)</f>
        <v>0</v>
      </c>
      <c r="BG137" s="168">
        <f>IF(N137="zákl. přenesená",J137,0)</f>
        <v>0</v>
      </c>
      <c r="BH137" s="168">
        <f>IF(N137="sníž. přenesená",J137,0)</f>
        <v>0</v>
      </c>
      <c r="BI137" s="168">
        <f>IF(N137="nulová",J137,0)</f>
        <v>0</v>
      </c>
      <c r="BJ137" s="17" t="s">
        <v>83</v>
      </c>
      <c r="BK137" s="168">
        <f>ROUND(I137*H137,2)</f>
        <v>0</v>
      </c>
      <c r="BL137" s="17" t="s">
        <v>4503</v>
      </c>
      <c r="BM137" s="167" t="s">
        <v>4522</v>
      </c>
    </row>
    <row r="138" spans="2:65" s="11" customFormat="1" ht="22.9" customHeight="1">
      <c r="B138" s="142"/>
      <c r="D138" s="143" t="s">
        <v>76</v>
      </c>
      <c r="E138" s="153" t="s">
        <v>4523</v>
      </c>
      <c r="F138" s="153" t="s">
        <v>4524</v>
      </c>
      <c r="I138" s="145"/>
      <c r="J138" s="154">
        <f>BK138</f>
        <v>0</v>
      </c>
      <c r="L138" s="142"/>
      <c r="M138" s="147"/>
      <c r="N138" s="148"/>
      <c r="O138" s="148"/>
      <c r="P138" s="149">
        <f>P139</f>
        <v>0</v>
      </c>
      <c r="Q138" s="148"/>
      <c r="R138" s="149">
        <f>R139</f>
        <v>0</v>
      </c>
      <c r="S138" s="148"/>
      <c r="T138" s="150">
        <f>T139</f>
        <v>0</v>
      </c>
      <c r="AR138" s="143" t="s">
        <v>140</v>
      </c>
      <c r="AT138" s="151" t="s">
        <v>76</v>
      </c>
      <c r="AU138" s="151" t="s">
        <v>83</v>
      </c>
      <c r="AY138" s="143" t="s">
        <v>207</v>
      </c>
      <c r="BK138" s="152">
        <f>BK139</f>
        <v>0</v>
      </c>
    </row>
    <row r="139" spans="2:65" s="1" customFormat="1" ht="16.5" customHeight="1">
      <c r="B139" s="155"/>
      <c r="C139" s="156" t="s">
        <v>155</v>
      </c>
      <c r="D139" s="156" t="s">
        <v>209</v>
      </c>
      <c r="E139" s="157" t="s">
        <v>4525</v>
      </c>
      <c r="F139" s="158" t="s">
        <v>4524</v>
      </c>
      <c r="G139" s="159" t="s">
        <v>4502</v>
      </c>
      <c r="H139" s="160">
        <v>1</v>
      </c>
      <c r="I139" s="161"/>
      <c r="J139" s="162">
        <f>ROUND(I139*H139,2)</f>
        <v>0</v>
      </c>
      <c r="K139" s="158" t="s">
        <v>1</v>
      </c>
      <c r="L139" s="32"/>
      <c r="M139" s="163" t="s">
        <v>1</v>
      </c>
      <c r="N139" s="164" t="s">
        <v>42</v>
      </c>
      <c r="O139" s="55"/>
      <c r="P139" s="165">
        <f>O139*H139</f>
        <v>0</v>
      </c>
      <c r="Q139" s="165">
        <v>0</v>
      </c>
      <c r="R139" s="165">
        <f>Q139*H139</f>
        <v>0</v>
      </c>
      <c r="S139" s="165">
        <v>0</v>
      </c>
      <c r="T139" s="166">
        <f>S139*H139</f>
        <v>0</v>
      </c>
      <c r="AR139" s="167" t="s">
        <v>4503</v>
      </c>
      <c r="AT139" s="167" t="s">
        <v>209</v>
      </c>
      <c r="AU139" s="167" t="s">
        <v>85</v>
      </c>
      <c r="AY139" s="17" t="s">
        <v>207</v>
      </c>
      <c r="BE139" s="168">
        <f>IF(N139="základní",J139,0)</f>
        <v>0</v>
      </c>
      <c r="BF139" s="168">
        <f>IF(N139="snížená",J139,0)</f>
        <v>0</v>
      </c>
      <c r="BG139" s="168">
        <f>IF(N139="zákl. přenesená",J139,0)</f>
        <v>0</v>
      </c>
      <c r="BH139" s="168">
        <f>IF(N139="sníž. přenesená",J139,0)</f>
        <v>0</v>
      </c>
      <c r="BI139" s="168">
        <f>IF(N139="nulová",J139,0)</f>
        <v>0</v>
      </c>
      <c r="BJ139" s="17" t="s">
        <v>83</v>
      </c>
      <c r="BK139" s="168">
        <f>ROUND(I139*H139,2)</f>
        <v>0</v>
      </c>
      <c r="BL139" s="17" t="s">
        <v>4503</v>
      </c>
      <c r="BM139" s="167" t="s">
        <v>4526</v>
      </c>
    </row>
    <row r="140" spans="2:65" s="11" customFormat="1" ht="22.9" customHeight="1">
      <c r="B140" s="142"/>
      <c r="D140" s="143" t="s">
        <v>76</v>
      </c>
      <c r="E140" s="153" t="s">
        <v>4527</v>
      </c>
      <c r="F140" s="153" t="s">
        <v>4528</v>
      </c>
      <c r="I140" s="145"/>
      <c r="J140" s="154">
        <f>BK140</f>
        <v>0</v>
      </c>
      <c r="L140" s="142"/>
      <c r="M140" s="147"/>
      <c r="N140" s="148"/>
      <c r="O140" s="148"/>
      <c r="P140" s="149">
        <f>P141</f>
        <v>0</v>
      </c>
      <c r="Q140" s="148"/>
      <c r="R140" s="149">
        <f>R141</f>
        <v>0</v>
      </c>
      <c r="S140" s="148"/>
      <c r="T140" s="150">
        <f>T141</f>
        <v>0</v>
      </c>
      <c r="AR140" s="143" t="s">
        <v>140</v>
      </c>
      <c r="AT140" s="151" t="s">
        <v>76</v>
      </c>
      <c r="AU140" s="151" t="s">
        <v>83</v>
      </c>
      <c r="AY140" s="143" t="s">
        <v>207</v>
      </c>
      <c r="BK140" s="152">
        <f>BK141</f>
        <v>0</v>
      </c>
    </row>
    <row r="141" spans="2:65" s="1" customFormat="1" ht="16.5" customHeight="1">
      <c r="B141" s="155"/>
      <c r="C141" s="156" t="s">
        <v>162</v>
      </c>
      <c r="D141" s="156" t="s">
        <v>209</v>
      </c>
      <c r="E141" s="157" t="s">
        <v>4529</v>
      </c>
      <c r="F141" s="158" t="s">
        <v>4528</v>
      </c>
      <c r="G141" s="159" t="s">
        <v>4502</v>
      </c>
      <c r="H141" s="160">
        <v>1</v>
      </c>
      <c r="I141" s="161"/>
      <c r="J141" s="162">
        <f>ROUND(I141*H141,2)</f>
        <v>0</v>
      </c>
      <c r="K141" s="158" t="s">
        <v>1</v>
      </c>
      <c r="L141" s="32"/>
      <c r="M141" s="163" t="s">
        <v>1</v>
      </c>
      <c r="N141" s="164" t="s">
        <v>42</v>
      </c>
      <c r="O141" s="55"/>
      <c r="P141" s="165">
        <f>O141*H141</f>
        <v>0</v>
      </c>
      <c r="Q141" s="165">
        <v>0</v>
      </c>
      <c r="R141" s="165">
        <f>Q141*H141</f>
        <v>0</v>
      </c>
      <c r="S141" s="165">
        <v>0</v>
      </c>
      <c r="T141" s="166">
        <f>S141*H141</f>
        <v>0</v>
      </c>
      <c r="AR141" s="167" t="s">
        <v>4503</v>
      </c>
      <c r="AT141" s="167" t="s">
        <v>209</v>
      </c>
      <c r="AU141" s="167" t="s">
        <v>85</v>
      </c>
      <c r="AY141" s="17" t="s">
        <v>207</v>
      </c>
      <c r="BE141" s="168">
        <f>IF(N141="základní",J141,0)</f>
        <v>0</v>
      </c>
      <c r="BF141" s="168">
        <f>IF(N141="snížená",J141,0)</f>
        <v>0</v>
      </c>
      <c r="BG141" s="168">
        <f>IF(N141="zákl. přenesená",J141,0)</f>
        <v>0</v>
      </c>
      <c r="BH141" s="168">
        <f>IF(N141="sníž. přenesená",J141,0)</f>
        <v>0</v>
      </c>
      <c r="BI141" s="168">
        <f>IF(N141="nulová",J141,0)</f>
        <v>0</v>
      </c>
      <c r="BJ141" s="17" t="s">
        <v>83</v>
      </c>
      <c r="BK141" s="168">
        <f>ROUND(I141*H141,2)</f>
        <v>0</v>
      </c>
      <c r="BL141" s="17" t="s">
        <v>4503</v>
      </c>
      <c r="BM141" s="167" t="s">
        <v>4530</v>
      </c>
    </row>
    <row r="142" spans="2:65" s="11" customFormat="1" ht="22.9" customHeight="1">
      <c r="B142" s="142"/>
      <c r="D142" s="143" t="s">
        <v>76</v>
      </c>
      <c r="E142" s="153" t="s">
        <v>4531</v>
      </c>
      <c r="F142" s="153" t="s">
        <v>4532</v>
      </c>
      <c r="I142" s="145"/>
      <c r="J142" s="154">
        <f>BK142</f>
        <v>0</v>
      </c>
      <c r="L142" s="142"/>
      <c r="M142" s="147"/>
      <c r="N142" s="148"/>
      <c r="O142" s="148"/>
      <c r="P142" s="149">
        <f>P143</f>
        <v>0</v>
      </c>
      <c r="Q142" s="148"/>
      <c r="R142" s="149">
        <f>R143</f>
        <v>0</v>
      </c>
      <c r="S142" s="148"/>
      <c r="T142" s="150">
        <f>T143</f>
        <v>0</v>
      </c>
      <c r="AR142" s="143" t="s">
        <v>140</v>
      </c>
      <c r="AT142" s="151" t="s">
        <v>76</v>
      </c>
      <c r="AU142" s="151" t="s">
        <v>83</v>
      </c>
      <c r="AY142" s="143" t="s">
        <v>207</v>
      </c>
      <c r="BK142" s="152">
        <f>BK143</f>
        <v>0</v>
      </c>
    </row>
    <row r="143" spans="2:65" s="1" customFormat="1" ht="16.5" customHeight="1">
      <c r="B143" s="155"/>
      <c r="C143" s="156" t="s">
        <v>167</v>
      </c>
      <c r="D143" s="156" t="s">
        <v>209</v>
      </c>
      <c r="E143" s="157" t="s">
        <v>4533</v>
      </c>
      <c r="F143" s="158" t="s">
        <v>4532</v>
      </c>
      <c r="G143" s="159" t="s">
        <v>4502</v>
      </c>
      <c r="H143" s="160">
        <v>1</v>
      </c>
      <c r="I143" s="161"/>
      <c r="J143" s="162">
        <f>ROUND(I143*H143,2)</f>
        <v>0</v>
      </c>
      <c r="K143" s="158" t="s">
        <v>1</v>
      </c>
      <c r="L143" s="32"/>
      <c r="M143" s="163" t="s">
        <v>1</v>
      </c>
      <c r="N143" s="164" t="s">
        <v>42</v>
      </c>
      <c r="O143" s="55"/>
      <c r="P143" s="165">
        <f>O143*H143</f>
        <v>0</v>
      </c>
      <c r="Q143" s="165">
        <v>0</v>
      </c>
      <c r="R143" s="165">
        <f>Q143*H143</f>
        <v>0</v>
      </c>
      <c r="S143" s="165">
        <v>0</v>
      </c>
      <c r="T143" s="166">
        <f>S143*H143</f>
        <v>0</v>
      </c>
      <c r="AR143" s="167" t="s">
        <v>4503</v>
      </c>
      <c r="AT143" s="167" t="s">
        <v>209</v>
      </c>
      <c r="AU143" s="167" t="s">
        <v>85</v>
      </c>
      <c r="AY143" s="17" t="s">
        <v>207</v>
      </c>
      <c r="BE143" s="168">
        <f>IF(N143="základní",J143,0)</f>
        <v>0</v>
      </c>
      <c r="BF143" s="168">
        <f>IF(N143="snížená",J143,0)</f>
        <v>0</v>
      </c>
      <c r="BG143" s="168">
        <f>IF(N143="zákl. přenesená",J143,0)</f>
        <v>0</v>
      </c>
      <c r="BH143" s="168">
        <f>IF(N143="sníž. přenesená",J143,0)</f>
        <v>0</v>
      </c>
      <c r="BI143" s="168">
        <f>IF(N143="nulová",J143,0)</f>
        <v>0</v>
      </c>
      <c r="BJ143" s="17" t="s">
        <v>83</v>
      </c>
      <c r="BK143" s="168">
        <f>ROUND(I143*H143,2)</f>
        <v>0</v>
      </c>
      <c r="BL143" s="17" t="s">
        <v>4503</v>
      </c>
      <c r="BM143" s="167" t="s">
        <v>4534</v>
      </c>
    </row>
    <row r="144" spans="2:65" s="11" customFormat="1" ht="22.9" customHeight="1">
      <c r="B144" s="142"/>
      <c r="D144" s="143" t="s">
        <v>76</v>
      </c>
      <c r="E144" s="153" t="s">
        <v>4535</v>
      </c>
      <c r="F144" s="153" t="s">
        <v>4536</v>
      </c>
      <c r="I144" s="145"/>
      <c r="J144" s="154">
        <f>BK144</f>
        <v>0</v>
      </c>
      <c r="L144" s="142"/>
      <c r="M144" s="147"/>
      <c r="N144" s="148"/>
      <c r="O144" s="148"/>
      <c r="P144" s="149">
        <f>SUM(P145:P147)</f>
        <v>0</v>
      </c>
      <c r="Q144" s="148"/>
      <c r="R144" s="149">
        <f>SUM(R145:R147)</f>
        <v>0</v>
      </c>
      <c r="S144" s="148"/>
      <c r="T144" s="150">
        <f>SUM(T145:T147)</f>
        <v>0</v>
      </c>
      <c r="AR144" s="143" t="s">
        <v>140</v>
      </c>
      <c r="AT144" s="151" t="s">
        <v>76</v>
      </c>
      <c r="AU144" s="151" t="s">
        <v>83</v>
      </c>
      <c r="AY144" s="143" t="s">
        <v>207</v>
      </c>
      <c r="BK144" s="152">
        <f>SUM(BK145:BK147)</f>
        <v>0</v>
      </c>
    </row>
    <row r="145" spans="2:65" s="1" customFormat="1" ht="72" customHeight="1">
      <c r="B145" s="155"/>
      <c r="C145" s="156" t="s">
        <v>174</v>
      </c>
      <c r="D145" s="156" t="s">
        <v>209</v>
      </c>
      <c r="E145" s="157" t="s">
        <v>4537</v>
      </c>
      <c r="F145" s="158" t="s">
        <v>4538</v>
      </c>
      <c r="G145" s="159" t="s">
        <v>4502</v>
      </c>
      <c r="H145" s="160">
        <v>1</v>
      </c>
      <c r="I145" s="161"/>
      <c r="J145" s="162">
        <f>ROUND(I145*H145,2)</f>
        <v>0</v>
      </c>
      <c r="K145" s="158" t="s">
        <v>1</v>
      </c>
      <c r="L145" s="32"/>
      <c r="M145" s="163" t="s">
        <v>1</v>
      </c>
      <c r="N145" s="164" t="s">
        <v>42</v>
      </c>
      <c r="O145" s="55"/>
      <c r="P145" s="165">
        <f>O145*H145</f>
        <v>0</v>
      </c>
      <c r="Q145" s="165">
        <v>0</v>
      </c>
      <c r="R145" s="165">
        <f>Q145*H145</f>
        <v>0</v>
      </c>
      <c r="S145" s="165">
        <v>0</v>
      </c>
      <c r="T145" s="166">
        <f>S145*H145</f>
        <v>0</v>
      </c>
      <c r="AR145" s="167" t="s">
        <v>4503</v>
      </c>
      <c r="AT145" s="167" t="s">
        <v>209</v>
      </c>
      <c r="AU145" s="167" t="s">
        <v>85</v>
      </c>
      <c r="AY145" s="17" t="s">
        <v>207</v>
      </c>
      <c r="BE145" s="168">
        <f>IF(N145="základní",J145,0)</f>
        <v>0</v>
      </c>
      <c r="BF145" s="168">
        <f>IF(N145="snížená",J145,0)</f>
        <v>0</v>
      </c>
      <c r="BG145" s="168">
        <f>IF(N145="zákl. přenesená",J145,0)</f>
        <v>0</v>
      </c>
      <c r="BH145" s="168">
        <f>IF(N145="sníž. přenesená",J145,0)</f>
        <v>0</v>
      </c>
      <c r="BI145" s="168">
        <f>IF(N145="nulová",J145,0)</f>
        <v>0</v>
      </c>
      <c r="BJ145" s="17" t="s">
        <v>83</v>
      </c>
      <c r="BK145" s="168">
        <f>ROUND(I145*H145,2)</f>
        <v>0</v>
      </c>
      <c r="BL145" s="17" t="s">
        <v>4503</v>
      </c>
      <c r="BM145" s="167" t="s">
        <v>4539</v>
      </c>
    </row>
    <row r="146" spans="2:65" s="1" customFormat="1" ht="24" customHeight="1">
      <c r="B146" s="155"/>
      <c r="C146" s="156" t="s">
        <v>425</v>
      </c>
      <c r="D146" s="156" t="s">
        <v>209</v>
      </c>
      <c r="E146" s="157" t="s">
        <v>4540</v>
      </c>
      <c r="F146" s="158" t="s">
        <v>4541</v>
      </c>
      <c r="G146" s="159" t="s">
        <v>4502</v>
      </c>
      <c r="H146" s="160">
        <v>1</v>
      </c>
      <c r="I146" s="161"/>
      <c r="J146" s="162">
        <f>ROUND(I146*H146,2)</f>
        <v>0</v>
      </c>
      <c r="K146" s="158" t="s">
        <v>1</v>
      </c>
      <c r="L146" s="32"/>
      <c r="M146" s="163" t="s">
        <v>1</v>
      </c>
      <c r="N146" s="164" t="s">
        <v>42</v>
      </c>
      <c r="O146" s="55"/>
      <c r="P146" s="165">
        <f>O146*H146</f>
        <v>0</v>
      </c>
      <c r="Q146" s="165">
        <v>0</v>
      </c>
      <c r="R146" s="165">
        <f>Q146*H146</f>
        <v>0</v>
      </c>
      <c r="S146" s="165">
        <v>0</v>
      </c>
      <c r="T146" s="166">
        <f>S146*H146</f>
        <v>0</v>
      </c>
      <c r="AR146" s="167" t="s">
        <v>4503</v>
      </c>
      <c r="AT146" s="167" t="s">
        <v>209</v>
      </c>
      <c r="AU146" s="167" t="s">
        <v>85</v>
      </c>
      <c r="AY146" s="17" t="s">
        <v>207</v>
      </c>
      <c r="BE146" s="168">
        <f>IF(N146="základní",J146,0)</f>
        <v>0</v>
      </c>
      <c r="BF146" s="168">
        <f>IF(N146="snížená",J146,0)</f>
        <v>0</v>
      </c>
      <c r="BG146" s="168">
        <f>IF(N146="zákl. přenesená",J146,0)</f>
        <v>0</v>
      </c>
      <c r="BH146" s="168">
        <f>IF(N146="sníž. přenesená",J146,0)</f>
        <v>0</v>
      </c>
      <c r="BI146" s="168">
        <f>IF(N146="nulová",J146,0)</f>
        <v>0</v>
      </c>
      <c r="BJ146" s="17" t="s">
        <v>83</v>
      </c>
      <c r="BK146" s="168">
        <f>ROUND(I146*H146,2)</f>
        <v>0</v>
      </c>
      <c r="BL146" s="17" t="s">
        <v>4503</v>
      </c>
      <c r="BM146" s="167" t="s">
        <v>4542</v>
      </c>
    </row>
    <row r="147" spans="2:65" s="1" customFormat="1" ht="60" customHeight="1">
      <c r="B147" s="155"/>
      <c r="C147" s="156" t="s">
        <v>432</v>
      </c>
      <c r="D147" s="156" t="s">
        <v>209</v>
      </c>
      <c r="E147" s="157" t="s">
        <v>4543</v>
      </c>
      <c r="F147" s="158" t="s">
        <v>4544</v>
      </c>
      <c r="G147" s="159" t="s">
        <v>4502</v>
      </c>
      <c r="H147" s="160">
        <v>1</v>
      </c>
      <c r="I147" s="161"/>
      <c r="J147" s="162">
        <f>ROUND(I147*H147,2)</f>
        <v>0</v>
      </c>
      <c r="K147" s="158" t="s">
        <v>1</v>
      </c>
      <c r="L147" s="32"/>
      <c r="M147" s="178" t="s">
        <v>1</v>
      </c>
      <c r="N147" s="179" t="s">
        <v>42</v>
      </c>
      <c r="O147" s="180"/>
      <c r="P147" s="181">
        <f>O147*H147</f>
        <v>0</v>
      </c>
      <c r="Q147" s="181">
        <v>0</v>
      </c>
      <c r="R147" s="181">
        <f>Q147*H147</f>
        <v>0</v>
      </c>
      <c r="S147" s="181">
        <v>0</v>
      </c>
      <c r="T147" s="182">
        <f>S147*H147</f>
        <v>0</v>
      </c>
      <c r="AR147" s="167" t="s">
        <v>4503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4503</v>
      </c>
      <c r="BM147" s="167" t="s">
        <v>4545</v>
      </c>
    </row>
    <row r="148" spans="2:65" s="1" customFormat="1" ht="6.95" customHeight="1">
      <c r="B148" s="44"/>
      <c r="C148" s="45"/>
      <c r="D148" s="45"/>
      <c r="E148" s="45"/>
      <c r="F148" s="45"/>
      <c r="G148" s="45"/>
      <c r="H148" s="45"/>
      <c r="I148" s="117"/>
      <c r="J148" s="45"/>
      <c r="K148" s="45"/>
      <c r="L148" s="32"/>
    </row>
  </sheetData>
  <autoFilter ref="C126:K147"/>
  <mergeCells count="12">
    <mergeCell ref="E119:H119"/>
    <mergeCell ref="L2:V2"/>
    <mergeCell ref="E85:H85"/>
    <mergeCell ref="E87:H87"/>
    <mergeCell ref="E89:H89"/>
    <mergeCell ref="E115:H115"/>
    <mergeCell ref="E117:H117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6"/>
  <sheetViews>
    <sheetView showGridLines="0" topLeftCell="A90" workbookViewId="0">
      <selection activeCell="F118" sqref="F118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93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180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248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ROUND(J122,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ROUND((SUM(BE122:BE125)),  2)</f>
        <v>0</v>
      </c>
      <c r="I35" s="105">
        <v>0.21</v>
      </c>
      <c r="J35" s="104">
        <f>ROUND(((SUM(BE122:BE125))*I35),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ROUND((SUM(BF122:BF125)),  2)</f>
        <v>0</v>
      </c>
      <c r="I36" s="105">
        <v>0.15</v>
      </c>
      <c r="J36" s="104">
        <f>ROUND(((SUM(BF122:BF125))*I36),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ROUND((SUM(BG122:BG125)),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ROUND((SUM(BH122:BH125)),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ROUND((SUM(BI122:BI125)),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180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Kácení zeleně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J122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J123</f>
        <v>0</v>
      </c>
      <c r="L99" s="123"/>
    </row>
    <row r="100" spans="2:47" s="9" customFormat="1" ht="19.899999999999999" customHeight="1">
      <c r="B100" s="128"/>
      <c r="D100" s="129" t="s">
        <v>4615</v>
      </c>
      <c r="E100" s="130"/>
      <c r="F100" s="130"/>
      <c r="G100" s="130"/>
      <c r="H100" s="130"/>
      <c r="I100" s="131"/>
      <c r="J100" s="132">
        <f>J124</f>
        <v>0</v>
      </c>
      <c r="L100" s="128"/>
    </row>
    <row r="101" spans="2:47" s="1" customFormat="1" ht="21.75" customHeight="1">
      <c r="B101" s="32"/>
      <c r="I101" s="96"/>
      <c r="L101" s="32"/>
    </row>
    <row r="102" spans="2:47" s="1" customFormat="1" ht="6.95" customHeight="1">
      <c r="B102" s="44"/>
      <c r="C102" s="45"/>
      <c r="D102" s="45"/>
      <c r="E102" s="45"/>
      <c r="F102" s="45"/>
      <c r="G102" s="45"/>
      <c r="H102" s="45"/>
      <c r="I102" s="117"/>
      <c r="J102" s="45"/>
      <c r="K102" s="45"/>
      <c r="L102" s="32"/>
    </row>
    <row r="106" spans="2:47" s="1" customFormat="1" ht="6.95" customHeight="1">
      <c r="B106" s="46"/>
      <c r="C106" s="47"/>
      <c r="D106" s="47"/>
      <c r="E106" s="47"/>
      <c r="F106" s="47"/>
      <c r="G106" s="47"/>
      <c r="H106" s="47"/>
      <c r="I106" s="118"/>
      <c r="J106" s="47"/>
      <c r="K106" s="47"/>
      <c r="L106" s="32"/>
    </row>
    <row r="107" spans="2:47" s="1" customFormat="1" ht="24.95" customHeight="1">
      <c r="B107" s="32"/>
      <c r="C107" s="21" t="s">
        <v>192</v>
      </c>
      <c r="I107" s="96"/>
      <c r="L107" s="32"/>
    </row>
    <row r="108" spans="2:47" s="1" customFormat="1" ht="6.95" customHeight="1">
      <c r="B108" s="32"/>
      <c r="I108" s="96"/>
      <c r="L108" s="32"/>
    </row>
    <row r="109" spans="2:47" s="1" customFormat="1" ht="12" customHeight="1">
      <c r="B109" s="32"/>
      <c r="C109" s="27" t="s">
        <v>16</v>
      </c>
      <c r="I109" s="96"/>
      <c r="L109" s="32"/>
    </row>
    <row r="110" spans="2:47" s="1" customFormat="1" ht="16.5" customHeight="1">
      <c r="B110" s="32"/>
      <c r="E110" s="283" t="str">
        <f>E7</f>
        <v>Novostavba MŠ Hrabová,ul. Bažanova</v>
      </c>
      <c r="F110" s="284"/>
      <c r="G110" s="284"/>
      <c r="H110" s="284"/>
      <c r="I110" s="96"/>
      <c r="L110" s="32"/>
    </row>
    <row r="111" spans="2:47" ht="12" customHeight="1">
      <c r="B111" s="20"/>
      <c r="C111" s="27" t="s">
        <v>179</v>
      </c>
      <c r="L111" s="20"/>
    </row>
    <row r="112" spans="2:47" s="1" customFormat="1" ht="16.5" customHeight="1">
      <c r="B112" s="32"/>
      <c r="E112" s="283" t="s">
        <v>180</v>
      </c>
      <c r="F112" s="282"/>
      <c r="G112" s="282"/>
      <c r="H112" s="282"/>
      <c r="I112" s="96"/>
      <c r="L112" s="32"/>
    </row>
    <row r="113" spans="2:65" s="1" customFormat="1" ht="12" customHeight="1">
      <c r="B113" s="32"/>
      <c r="C113" s="27" t="s">
        <v>181</v>
      </c>
      <c r="I113" s="96"/>
      <c r="L113" s="32"/>
    </row>
    <row r="114" spans="2:65" s="1" customFormat="1" ht="16.5" customHeight="1">
      <c r="B114" s="32"/>
      <c r="E114" s="252" t="str">
        <f>E11</f>
        <v>b - Kácení zeleně</v>
      </c>
      <c r="F114" s="282"/>
      <c r="G114" s="282"/>
      <c r="H114" s="282"/>
      <c r="I114" s="96"/>
      <c r="L114" s="32"/>
    </row>
    <row r="115" spans="2:65" s="1" customFormat="1" ht="6.95" customHeight="1">
      <c r="B115" s="32"/>
      <c r="I115" s="96"/>
      <c r="L115" s="32"/>
    </row>
    <row r="116" spans="2:65" s="1" customFormat="1" ht="12" customHeight="1">
      <c r="B116" s="32"/>
      <c r="C116" s="27" t="s">
        <v>20</v>
      </c>
      <c r="F116" s="25" t="str">
        <f>F14</f>
        <v xml:space="preserve"> </v>
      </c>
      <c r="I116" s="97" t="s">
        <v>22</v>
      </c>
      <c r="J116" s="52" t="str">
        <f>IF(J14="","",J14)</f>
        <v>29. 3. 2019</v>
      </c>
      <c r="L116" s="32"/>
    </row>
    <row r="117" spans="2:65" s="1" customFormat="1" ht="6.95" customHeight="1">
      <c r="B117" s="32"/>
      <c r="I117" s="96"/>
      <c r="L117" s="32"/>
    </row>
    <row r="118" spans="2:65" s="1" customFormat="1" ht="58.15" customHeight="1">
      <c r="B118" s="32"/>
      <c r="C118" s="27" t="s">
        <v>24</v>
      </c>
      <c r="F118" s="25" t="str">
        <f>E17</f>
        <v>Statutární město Ostrava,MO Hrabová,Bažanova 4</v>
      </c>
      <c r="I118" s="97" t="s">
        <v>31</v>
      </c>
      <c r="J118" s="30" t="str">
        <f>E23</f>
        <v>DUPLEX sro,28.října 875/275,70900 Ostrava-Mar.Ho</v>
      </c>
      <c r="L118" s="32"/>
    </row>
    <row r="119" spans="2:65" s="1" customFormat="1" ht="15.2" customHeight="1">
      <c r="B119" s="32"/>
      <c r="C119" s="27" t="s">
        <v>29</v>
      </c>
      <c r="F119" s="25" t="str">
        <f>IF(E20="","",E20)</f>
        <v>Vyplň údaj</v>
      </c>
      <c r="I119" s="97" t="s">
        <v>35</v>
      </c>
      <c r="J119" s="30" t="str">
        <f>E26</f>
        <v xml:space="preserve"> </v>
      </c>
      <c r="L119" s="32"/>
    </row>
    <row r="120" spans="2:65" s="1" customFormat="1" ht="10.35" customHeight="1">
      <c r="B120" s="32"/>
      <c r="I120" s="96"/>
      <c r="L120" s="32"/>
    </row>
    <row r="121" spans="2:65" s="10" customFormat="1" ht="29.25" customHeight="1">
      <c r="B121" s="133"/>
      <c r="C121" s="134" t="s">
        <v>193</v>
      </c>
      <c r="D121" s="135" t="s">
        <v>62</v>
      </c>
      <c r="E121" s="135" t="s">
        <v>58</v>
      </c>
      <c r="F121" s="135" t="s">
        <v>59</v>
      </c>
      <c r="G121" s="135" t="s">
        <v>194</v>
      </c>
      <c r="H121" s="135" t="s">
        <v>195</v>
      </c>
      <c r="I121" s="136" t="s">
        <v>196</v>
      </c>
      <c r="J121" s="135" t="s">
        <v>185</v>
      </c>
      <c r="K121" s="137" t="s">
        <v>197</v>
      </c>
      <c r="L121" s="133"/>
      <c r="M121" s="59" t="s">
        <v>1</v>
      </c>
      <c r="N121" s="60" t="s">
        <v>41</v>
      </c>
      <c r="O121" s="60" t="s">
        <v>198</v>
      </c>
      <c r="P121" s="60" t="s">
        <v>199</v>
      </c>
      <c r="Q121" s="60" t="s">
        <v>200</v>
      </c>
      <c r="R121" s="60" t="s">
        <v>201</v>
      </c>
      <c r="S121" s="60" t="s">
        <v>202</v>
      </c>
      <c r="T121" s="61" t="s">
        <v>203</v>
      </c>
    </row>
    <row r="122" spans="2:65" s="1" customFormat="1" ht="22.9" customHeight="1">
      <c r="B122" s="32"/>
      <c r="C122" s="64" t="s">
        <v>204</v>
      </c>
      <c r="I122" s="96"/>
      <c r="J122" s="138">
        <f>J123</f>
        <v>0</v>
      </c>
      <c r="L122" s="32"/>
      <c r="M122" s="62"/>
      <c r="N122" s="53"/>
      <c r="O122" s="53"/>
      <c r="P122" s="139">
        <f>P123</f>
        <v>0</v>
      </c>
      <c r="Q122" s="53"/>
      <c r="R122" s="139">
        <f>R123</f>
        <v>0</v>
      </c>
      <c r="S122" s="53"/>
      <c r="T122" s="140">
        <f>T123</f>
        <v>0</v>
      </c>
      <c r="AT122" s="17" t="s">
        <v>76</v>
      </c>
      <c r="AU122" s="17" t="s">
        <v>187</v>
      </c>
      <c r="BK122" s="141">
        <f>BK123</f>
        <v>0</v>
      </c>
    </row>
    <row r="123" spans="2:65" s="11" customFormat="1" ht="25.9" customHeight="1">
      <c r="B123" s="142"/>
      <c r="D123" s="143" t="s">
        <v>76</v>
      </c>
      <c r="E123" s="144" t="s">
        <v>205</v>
      </c>
      <c r="F123" s="144" t="s">
        <v>206</v>
      </c>
      <c r="I123" s="145"/>
      <c r="J123" s="146">
        <f>J124</f>
        <v>0</v>
      </c>
      <c r="L123" s="142"/>
      <c r="M123" s="147"/>
      <c r="N123" s="148"/>
      <c r="O123" s="148"/>
      <c r="P123" s="149">
        <f>P124</f>
        <v>0</v>
      </c>
      <c r="Q123" s="148"/>
      <c r="R123" s="149">
        <f>R124</f>
        <v>0</v>
      </c>
      <c r="S123" s="148"/>
      <c r="T123" s="150">
        <f>T124</f>
        <v>0</v>
      </c>
      <c r="AR123" s="143" t="s">
        <v>83</v>
      </c>
      <c r="AT123" s="151" t="s">
        <v>76</v>
      </c>
      <c r="AU123" s="151" t="s">
        <v>77</v>
      </c>
      <c r="AY123" s="143" t="s">
        <v>207</v>
      </c>
      <c r="BK123" s="152">
        <f>BK124</f>
        <v>0</v>
      </c>
    </row>
    <row r="124" spans="2:65" s="11" customFormat="1" ht="22.9" customHeight="1">
      <c r="B124" s="142"/>
      <c r="D124" s="143" t="s">
        <v>76</v>
      </c>
      <c r="E124" s="153" t="s">
        <v>83</v>
      </c>
      <c r="F124" s="153" t="s">
        <v>92</v>
      </c>
      <c r="I124" s="145"/>
      <c r="J124" s="154">
        <f>SUM(J125:J136)</f>
        <v>0</v>
      </c>
      <c r="L124" s="142"/>
      <c r="M124" s="147"/>
      <c r="N124" s="148"/>
      <c r="O124" s="148"/>
      <c r="P124" s="149">
        <f>P125</f>
        <v>0</v>
      </c>
      <c r="Q124" s="148"/>
      <c r="R124" s="149">
        <f>R125</f>
        <v>0</v>
      </c>
      <c r="S124" s="148"/>
      <c r="T124" s="150">
        <f>T125</f>
        <v>0</v>
      </c>
      <c r="AR124" s="143" t="s">
        <v>83</v>
      </c>
      <c r="AT124" s="151" t="s">
        <v>76</v>
      </c>
      <c r="AU124" s="151" t="s">
        <v>83</v>
      </c>
      <c r="AY124" s="143" t="s">
        <v>207</v>
      </c>
      <c r="BK124" s="152">
        <f>BK125</f>
        <v>0</v>
      </c>
    </row>
    <row r="125" spans="2:65" s="1" customFormat="1" ht="48" customHeight="1">
      <c r="B125" s="155"/>
      <c r="C125" s="156" t="s">
        <v>83</v>
      </c>
      <c r="D125" s="156" t="s">
        <v>209</v>
      </c>
      <c r="E125" s="157" t="s">
        <v>249</v>
      </c>
      <c r="F125" s="158" t="s">
        <v>4547</v>
      </c>
      <c r="G125" s="159" t="s">
        <v>4546</v>
      </c>
      <c r="H125" s="160">
        <v>7</v>
      </c>
      <c r="I125" s="161"/>
      <c r="J125" s="162">
        <f t="shared" ref="J125:J136" si="0">ROUND(I125*H125,2)</f>
        <v>0</v>
      </c>
      <c r="K125" s="158" t="s">
        <v>392</v>
      </c>
      <c r="L125" s="32"/>
      <c r="M125" s="178" t="s">
        <v>1</v>
      </c>
      <c r="N125" s="179" t="s">
        <v>42</v>
      </c>
      <c r="O125" s="180"/>
      <c r="P125" s="181">
        <f>O125*H125</f>
        <v>0</v>
      </c>
      <c r="Q125" s="181">
        <v>0</v>
      </c>
      <c r="R125" s="181">
        <f>Q125*H125</f>
        <v>0</v>
      </c>
      <c r="S125" s="181">
        <v>0</v>
      </c>
      <c r="T125" s="182">
        <f>S125*H125</f>
        <v>0</v>
      </c>
      <c r="AR125" s="167" t="s">
        <v>133</v>
      </c>
      <c r="AT125" s="167" t="s">
        <v>209</v>
      </c>
      <c r="AU125" s="167" t="s">
        <v>85</v>
      </c>
      <c r="AY125" s="17" t="s">
        <v>207</v>
      </c>
      <c r="BE125" s="168">
        <f>IF(N125="základní",J125,0)</f>
        <v>0</v>
      </c>
      <c r="BF125" s="168">
        <f>IF(N125="snížená",J125,0)</f>
        <v>0</v>
      </c>
      <c r="BG125" s="168">
        <f>IF(N125="zákl. přenesená",J125,0)</f>
        <v>0</v>
      </c>
      <c r="BH125" s="168">
        <f>IF(N125="sníž. přenesená",J125,0)</f>
        <v>0</v>
      </c>
      <c r="BI125" s="168">
        <f>IF(N125="nulová",J125,0)</f>
        <v>0</v>
      </c>
      <c r="BJ125" s="17" t="s">
        <v>83</v>
      </c>
      <c r="BK125" s="168">
        <f>ROUND(I125*H125,2)</f>
        <v>0</v>
      </c>
      <c r="BL125" s="17" t="s">
        <v>133</v>
      </c>
      <c r="BM125" s="167" t="s">
        <v>251</v>
      </c>
    </row>
    <row r="126" spans="2:65" s="1" customFormat="1" ht="46.5" customHeight="1">
      <c r="B126" s="155"/>
      <c r="C126" s="156">
        <v>2</v>
      </c>
      <c r="D126" s="156" t="s">
        <v>209</v>
      </c>
      <c r="E126" s="157" t="s">
        <v>249</v>
      </c>
      <c r="F126" s="158" t="s">
        <v>4548</v>
      </c>
      <c r="G126" s="159" t="s">
        <v>4546</v>
      </c>
      <c r="H126" s="160">
        <v>1</v>
      </c>
      <c r="I126" s="161"/>
      <c r="J126" s="162">
        <f t="shared" si="0"/>
        <v>0</v>
      </c>
      <c r="K126" s="158" t="s">
        <v>392</v>
      </c>
      <c r="L126" s="32"/>
      <c r="M126" s="234"/>
      <c r="N126" s="164"/>
      <c r="O126" s="55"/>
      <c r="P126" s="165"/>
      <c r="Q126" s="165"/>
      <c r="R126" s="165"/>
      <c r="S126" s="165"/>
      <c r="T126" s="165"/>
      <c r="AR126" s="167"/>
      <c r="AT126" s="167"/>
      <c r="AU126" s="167"/>
      <c r="AY126" s="17"/>
      <c r="BE126" s="168"/>
      <c r="BF126" s="168"/>
      <c r="BG126" s="168"/>
      <c r="BH126" s="168"/>
      <c r="BI126" s="168"/>
      <c r="BJ126" s="17"/>
      <c r="BK126" s="168"/>
      <c r="BL126" s="17"/>
      <c r="BM126" s="167"/>
    </row>
    <row r="127" spans="2:65" s="1" customFormat="1" ht="46.5" customHeight="1">
      <c r="B127" s="155"/>
      <c r="C127" s="156">
        <v>3</v>
      </c>
      <c r="D127" s="156" t="s">
        <v>209</v>
      </c>
      <c r="E127" s="157" t="s">
        <v>249</v>
      </c>
      <c r="F127" s="158" t="s">
        <v>4552</v>
      </c>
      <c r="G127" s="159" t="s">
        <v>2819</v>
      </c>
      <c r="H127" s="160">
        <v>25</v>
      </c>
      <c r="I127" s="161"/>
      <c r="J127" s="162">
        <f t="shared" si="0"/>
        <v>0</v>
      </c>
      <c r="K127" s="158" t="s">
        <v>392</v>
      </c>
      <c r="L127" s="32"/>
      <c r="M127" s="234"/>
      <c r="N127" s="164"/>
      <c r="O127" s="55"/>
      <c r="P127" s="165"/>
      <c r="Q127" s="165"/>
      <c r="R127" s="165"/>
      <c r="S127" s="165"/>
      <c r="T127" s="165"/>
      <c r="AR127" s="167"/>
      <c r="AT127" s="167"/>
      <c r="AU127" s="167"/>
      <c r="AY127" s="17"/>
      <c r="BE127" s="168"/>
      <c r="BF127" s="168"/>
      <c r="BG127" s="168"/>
      <c r="BH127" s="168"/>
      <c r="BI127" s="168"/>
      <c r="BJ127" s="17"/>
      <c r="BK127" s="168"/>
      <c r="BL127" s="17"/>
      <c r="BM127" s="167"/>
    </row>
    <row r="128" spans="2:65" s="1" customFormat="1" ht="46.5" customHeight="1">
      <c r="B128" s="155"/>
      <c r="C128" s="156">
        <v>4</v>
      </c>
      <c r="D128" s="156" t="s">
        <v>209</v>
      </c>
      <c r="E128" s="157" t="s">
        <v>249</v>
      </c>
      <c r="F128" s="158" t="s">
        <v>4549</v>
      </c>
      <c r="G128" s="159" t="s">
        <v>4546</v>
      </c>
      <c r="H128" s="160">
        <v>2</v>
      </c>
      <c r="I128" s="161"/>
      <c r="J128" s="162">
        <f t="shared" si="0"/>
        <v>0</v>
      </c>
      <c r="K128" s="158" t="s">
        <v>392</v>
      </c>
      <c r="L128" s="32"/>
      <c r="M128" s="234"/>
      <c r="N128" s="164"/>
      <c r="O128" s="55"/>
      <c r="P128" s="165"/>
      <c r="Q128" s="165"/>
      <c r="R128" s="165"/>
      <c r="S128" s="165"/>
      <c r="T128" s="165"/>
      <c r="AR128" s="167"/>
      <c r="AT128" s="167"/>
      <c r="AU128" s="167"/>
      <c r="AY128" s="17"/>
      <c r="BE128" s="168"/>
      <c r="BF128" s="168"/>
      <c r="BG128" s="168"/>
      <c r="BH128" s="168"/>
      <c r="BI128" s="168"/>
      <c r="BJ128" s="17"/>
      <c r="BK128" s="168"/>
      <c r="BL128" s="17"/>
      <c r="BM128" s="167"/>
    </row>
    <row r="129" spans="2:65" s="1" customFormat="1" ht="46.5" customHeight="1">
      <c r="B129" s="155"/>
      <c r="C129" s="156">
        <v>5</v>
      </c>
      <c r="D129" s="156" t="s">
        <v>209</v>
      </c>
      <c r="E129" s="157" t="s">
        <v>249</v>
      </c>
      <c r="F129" s="158" t="s">
        <v>4550</v>
      </c>
      <c r="G129" s="159" t="s">
        <v>4546</v>
      </c>
      <c r="H129" s="160">
        <v>19</v>
      </c>
      <c r="I129" s="161"/>
      <c r="J129" s="162">
        <f t="shared" si="0"/>
        <v>0</v>
      </c>
      <c r="K129" s="158" t="s">
        <v>392</v>
      </c>
      <c r="L129" s="32"/>
      <c r="M129" s="234"/>
      <c r="N129" s="164"/>
      <c r="O129" s="55"/>
      <c r="P129" s="165"/>
      <c r="Q129" s="165"/>
      <c r="R129" s="165"/>
      <c r="S129" s="165"/>
      <c r="T129" s="165"/>
      <c r="AR129" s="167"/>
      <c r="AT129" s="167"/>
      <c r="AU129" s="167"/>
      <c r="AY129" s="17"/>
      <c r="BE129" s="168"/>
      <c r="BF129" s="168"/>
      <c r="BG129" s="168"/>
      <c r="BH129" s="168"/>
      <c r="BI129" s="168"/>
      <c r="BJ129" s="17"/>
      <c r="BK129" s="168"/>
      <c r="BL129" s="17"/>
      <c r="BM129" s="167"/>
    </row>
    <row r="130" spans="2:65" s="1" customFormat="1" ht="46.5" customHeight="1">
      <c r="B130" s="155"/>
      <c r="C130" s="156">
        <v>6</v>
      </c>
      <c r="D130" s="156" t="s">
        <v>209</v>
      </c>
      <c r="E130" s="157" t="s">
        <v>249</v>
      </c>
      <c r="F130" s="158" t="s">
        <v>4551</v>
      </c>
      <c r="G130" s="159" t="s">
        <v>2819</v>
      </c>
      <c r="H130" s="160">
        <v>15</v>
      </c>
      <c r="I130" s="161"/>
      <c r="J130" s="162">
        <f t="shared" si="0"/>
        <v>0</v>
      </c>
      <c r="K130" s="158" t="s">
        <v>392</v>
      </c>
      <c r="L130" s="32"/>
      <c r="M130" s="234"/>
      <c r="N130" s="164"/>
      <c r="O130" s="55"/>
      <c r="P130" s="165"/>
      <c r="Q130" s="165"/>
      <c r="R130" s="165"/>
      <c r="S130" s="165"/>
      <c r="T130" s="165"/>
      <c r="AR130" s="167"/>
      <c r="AT130" s="167"/>
      <c r="AU130" s="167"/>
      <c r="AY130" s="17"/>
      <c r="BE130" s="168"/>
      <c r="BF130" s="168"/>
      <c r="BG130" s="168"/>
      <c r="BH130" s="168"/>
      <c r="BI130" s="168"/>
      <c r="BJ130" s="17"/>
      <c r="BK130" s="168"/>
      <c r="BL130" s="17"/>
      <c r="BM130" s="167"/>
    </row>
    <row r="131" spans="2:65" s="1" customFormat="1" ht="46.5" customHeight="1">
      <c r="B131" s="155"/>
      <c r="C131" s="156">
        <v>7</v>
      </c>
      <c r="D131" s="156" t="s">
        <v>209</v>
      </c>
      <c r="E131" s="157" t="s">
        <v>249</v>
      </c>
      <c r="F131" s="158" t="s">
        <v>4553</v>
      </c>
      <c r="G131" s="159" t="s">
        <v>4546</v>
      </c>
      <c r="H131" s="160">
        <v>1</v>
      </c>
      <c r="I131" s="161"/>
      <c r="J131" s="162">
        <f t="shared" si="0"/>
        <v>0</v>
      </c>
      <c r="K131" s="158" t="s">
        <v>392</v>
      </c>
      <c r="L131" s="32"/>
      <c r="M131" s="234"/>
      <c r="N131" s="164"/>
      <c r="O131" s="55"/>
      <c r="P131" s="165"/>
      <c r="Q131" s="165"/>
      <c r="R131" s="165"/>
      <c r="S131" s="165"/>
      <c r="T131" s="165"/>
      <c r="AR131" s="167"/>
      <c r="AT131" s="167"/>
      <c r="AU131" s="167"/>
      <c r="AY131" s="17"/>
      <c r="BE131" s="168"/>
      <c r="BF131" s="168"/>
      <c r="BG131" s="168"/>
      <c r="BH131" s="168"/>
      <c r="BI131" s="168"/>
      <c r="BJ131" s="17"/>
      <c r="BK131" s="168"/>
      <c r="BL131" s="17"/>
      <c r="BM131" s="167"/>
    </row>
    <row r="132" spans="2:65" s="1" customFormat="1" ht="46.5" customHeight="1">
      <c r="B132" s="155"/>
      <c r="C132" s="156">
        <v>8</v>
      </c>
      <c r="D132" s="156" t="s">
        <v>209</v>
      </c>
      <c r="E132" s="157" t="s">
        <v>249</v>
      </c>
      <c r="F132" s="158" t="s">
        <v>4555</v>
      </c>
      <c r="G132" s="159" t="s">
        <v>4546</v>
      </c>
      <c r="H132" s="160">
        <v>2</v>
      </c>
      <c r="I132" s="161"/>
      <c r="J132" s="162">
        <f t="shared" si="0"/>
        <v>0</v>
      </c>
      <c r="K132" s="158" t="s">
        <v>392</v>
      </c>
      <c r="L132" s="32"/>
      <c r="M132" s="234"/>
      <c r="N132" s="164"/>
      <c r="O132" s="55"/>
      <c r="P132" s="165"/>
      <c r="Q132" s="165"/>
      <c r="R132" s="165"/>
      <c r="S132" s="165"/>
      <c r="T132" s="165"/>
      <c r="AR132" s="167"/>
      <c r="AT132" s="167"/>
      <c r="AU132" s="167"/>
      <c r="AY132" s="17"/>
      <c r="BE132" s="168"/>
      <c r="BF132" s="168"/>
      <c r="BG132" s="168"/>
      <c r="BH132" s="168"/>
      <c r="BI132" s="168"/>
      <c r="BJ132" s="17"/>
      <c r="BK132" s="168"/>
      <c r="BL132" s="17"/>
      <c r="BM132" s="167"/>
    </row>
    <row r="133" spans="2:65" s="1" customFormat="1" ht="46.5" customHeight="1">
      <c r="B133" s="155"/>
      <c r="C133" s="156">
        <v>9</v>
      </c>
      <c r="D133" s="156" t="s">
        <v>209</v>
      </c>
      <c r="E133" s="157" t="s">
        <v>249</v>
      </c>
      <c r="F133" s="158" t="s">
        <v>4554</v>
      </c>
      <c r="G133" s="159" t="s">
        <v>4546</v>
      </c>
      <c r="H133" s="160">
        <v>3</v>
      </c>
      <c r="I133" s="161"/>
      <c r="J133" s="162">
        <f t="shared" si="0"/>
        <v>0</v>
      </c>
      <c r="K133" s="158" t="s">
        <v>392</v>
      </c>
      <c r="L133" s="32"/>
      <c r="M133" s="234"/>
      <c r="N133" s="164"/>
      <c r="O133" s="55"/>
      <c r="P133" s="165"/>
      <c r="Q133" s="165"/>
      <c r="R133" s="165"/>
      <c r="S133" s="165"/>
      <c r="T133" s="165"/>
      <c r="AR133" s="167"/>
      <c r="AT133" s="167"/>
      <c r="AU133" s="167"/>
      <c r="AY133" s="17"/>
      <c r="BE133" s="168"/>
      <c r="BF133" s="168"/>
      <c r="BG133" s="168"/>
      <c r="BH133" s="168"/>
      <c r="BI133" s="168"/>
      <c r="BJ133" s="17"/>
      <c r="BK133" s="168"/>
      <c r="BL133" s="17"/>
      <c r="BM133" s="167"/>
    </row>
    <row r="134" spans="2:65" s="1" customFormat="1" ht="46.5" customHeight="1">
      <c r="B134" s="155"/>
      <c r="C134" s="156">
        <v>10</v>
      </c>
      <c r="D134" s="156" t="s">
        <v>209</v>
      </c>
      <c r="E134" s="157" t="s">
        <v>249</v>
      </c>
      <c r="F134" s="158" t="s">
        <v>4552</v>
      </c>
      <c r="G134" s="159" t="s">
        <v>2819</v>
      </c>
      <c r="H134" s="160">
        <v>15</v>
      </c>
      <c r="I134" s="161"/>
      <c r="J134" s="162">
        <f t="shared" si="0"/>
        <v>0</v>
      </c>
      <c r="K134" s="158" t="s">
        <v>392</v>
      </c>
      <c r="L134" s="32"/>
      <c r="M134" s="234"/>
      <c r="N134" s="164"/>
      <c r="O134" s="55"/>
      <c r="P134" s="165"/>
      <c r="Q134" s="165"/>
      <c r="R134" s="165"/>
      <c r="S134" s="165"/>
      <c r="T134" s="165"/>
      <c r="AR134" s="167"/>
      <c r="AT134" s="167"/>
      <c r="AU134" s="167"/>
      <c r="AY134" s="17"/>
      <c r="BE134" s="168"/>
      <c r="BF134" s="168"/>
      <c r="BG134" s="168"/>
      <c r="BH134" s="168"/>
      <c r="BI134" s="168"/>
      <c r="BJ134" s="17"/>
      <c r="BK134" s="168"/>
      <c r="BL134" s="17"/>
      <c r="BM134" s="167"/>
    </row>
    <row r="135" spans="2:65" s="1" customFormat="1" ht="54" customHeight="1">
      <c r="B135" s="155"/>
      <c r="C135" s="156">
        <v>11</v>
      </c>
      <c r="D135" s="156" t="s">
        <v>209</v>
      </c>
      <c r="E135" s="157" t="s">
        <v>249</v>
      </c>
      <c r="F135" s="158" t="s">
        <v>4556</v>
      </c>
      <c r="G135" s="159" t="s">
        <v>4546</v>
      </c>
      <c r="H135" s="160">
        <v>17</v>
      </c>
      <c r="I135" s="161"/>
      <c r="J135" s="162">
        <f t="shared" si="0"/>
        <v>0</v>
      </c>
      <c r="K135" s="158" t="s">
        <v>392</v>
      </c>
      <c r="L135" s="32"/>
      <c r="M135" s="234"/>
      <c r="N135" s="164"/>
      <c r="O135" s="55"/>
      <c r="P135" s="165"/>
      <c r="Q135" s="165"/>
      <c r="R135" s="165"/>
      <c r="S135" s="165"/>
      <c r="T135" s="165"/>
      <c r="AR135" s="167"/>
      <c r="AT135" s="167"/>
      <c r="AU135" s="167"/>
      <c r="AY135" s="17"/>
      <c r="BE135" s="168"/>
      <c r="BF135" s="168"/>
      <c r="BG135" s="168"/>
      <c r="BH135" s="168"/>
      <c r="BI135" s="168"/>
      <c r="BJ135" s="17"/>
      <c r="BK135" s="168"/>
      <c r="BL135" s="17"/>
      <c r="BM135" s="167"/>
    </row>
    <row r="136" spans="2:65" s="1" customFormat="1" ht="46.5" customHeight="1">
      <c r="B136" s="155"/>
      <c r="C136" s="156">
        <v>12</v>
      </c>
      <c r="D136" s="156" t="s">
        <v>209</v>
      </c>
      <c r="E136" s="157" t="s">
        <v>249</v>
      </c>
      <c r="F136" s="158" t="s">
        <v>4557</v>
      </c>
      <c r="G136" s="159" t="s">
        <v>4546</v>
      </c>
      <c r="H136" s="160">
        <v>17</v>
      </c>
      <c r="I136" s="161"/>
      <c r="J136" s="162">
        <f t="shared" si="0"/>
        <v>0</v>
      </c>
      <c r="K136" s="158" t="s">
        <v>392</v>
      </c>
      <c r="L136" s="32"/>
      <c r="M136" s="234"/>
      <c r="N136" s="164"/>
      <c r="O136" s="55"/>
      <c r="P136" s="165"/>
      <c r="Q136" s="165"/>
      <c r="R136" s="165"/>
      <c r="S136" s="165"/>
      <c r="T136" s="165"/>
      <c r="AR136" s="167"/>
      <c r="AT136" s="167"/>
      <c r="AU136" s="167"/>
      <c r="AY136" s="17"/>
      <c r="BE136" s="168"/>
      <c r="BF136" s="168"/>
      <c r="BG136" s="168"/>
      <c r="BH136" s="168"/>
      <c r="BI136" s="168"/>
      <c r="BJ136" s="17"/>
      <c r="BK136" s="168"/>
      <c r="BL136" s="17"/>
      <c r="BM136" s="167"/>
    </row>
  </sheetData>
  <autoFilter ref="C121:K125"/>
  <mergeCells count="12">
    <mergeCell ref="E114:H114"/>
    <mergeCell ref="L2:V2"/>
    <mergeCell ref="E85:H85"/>
    <mergeCell ref="E87:H87"/>
    <mergeCell ref="E89:H89"/>
    <mergeCell ref="E110:H110"/>
    <mergeCell ref="E112:H112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348"/>
  <sheetViews>
    <sheetView showGridLines="0" topLeftCell="A436" workbookViewId="0">
      <selection activeCell="V449" sqref="V449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5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97</v>
      </c>
      <c r="AZ2" s="183" t="s">
        <v>252</v>
      </c>
      <c r="BA2" s="183" t="s">
        <v>1</v>
      </c>
      <c r="BB2" s="183" t="s">
        <v>1</v>
      </c>
      <c r="BC2" s="183" t="s">
        <v>253</v>
      </c>
      <c r="BD2" s="183" t="s">
        <v>85</v>
      </c>
    </row>
    <row r="3" spans="2:5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  <c r="AZ3" s="183" t="s">
        <v>254</v>
      </c>
      <c r="BA3" s="183" t="s">
        <v>1</v>
      </c>
      <c r="BB3" s="183" t="s">
        <v>1</v>
      </c>
      <c r="BC3" s="183" t="s">
        <v>255</v>
      </c>
      <c r="BD3" s="183" t="s">
        <v>85</v>
      </c>
    </row>
    <row r="4" spans="2:56" ht="24.95" customHeight="1">
      <c r="B4" s="20"/>
      <c r="D4" s="21" t="s">
        <v>178</v>
      </c>
      <c r="L4" s="20"/>
      <c r="M4" s="95" t="s">
        <v>10</v>
      </c>
      <c r="AT4" s="17" t="s">
        <v>3</v>
      </c>
      <c r="AZ4" s="183" t="s">
        <v>256</v>
      </c>
      <c r="BA4" s="183" t="s">
        <v>1</v>
      </c>
      <c r="BB4" s="183" t="s">
        <v>1</v>
      </c>
      <c r="BC4" s="183" t="s">
        <v>257</v>
      </c>
      <c r="BD4" s="183" t="s">
        <v>85</v>
      </c>
    </row>
    <row r="5" spans="2:56" ht="6.95" customHeight="1">
      <c r="B5" s="20"/>
      <c r="L5" s="20"/>
      <c r="AZ5" s="183" t="s">
        <v>258</v>
      </c>
      <c r="BA5" s="183" t="s">
        <v>1</v>
      </c>
      <c r="BB5" s="183" t="s">
        <v>1</v>
      </c>
      <c r="BC5" s="183" t="s">
        <v>259</v>
      </c>
      <c r="BD5" s="183" t="s">
        <v>85</v>
      </c>
    </row>
    <row r="6" spans="2:56" ht="12" customHeight="1">
      <c r="B6" s="20"/>
      <c r="D6" s="27" t="s">
        <v>16</v>
      </c>
      <c r="L6" s="20"/>
      <c r="AZ6" s="183" t="s">
        <v>260</v>
      </c>
      <c r="BA6" s="183" t="s">
        <v>1</v>
      </c>
      <c r="BB6" s="183" t="s">
        <v>1</v>
      </c>
      <c r="BC6" s="183" t="s">
        <v>261</v>
      </c>
      <c r="BD6" s="183" t="s">
        <v>85</v>
      </c>
    </row>
    <row r="7" spans="2:5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  <c r="AZ7" s="183" t="s">
        <v>262</v>
      </c>
      <c r="BA7" s="183" t="s">
        <v>1</v>
      </c>
      <c r="BB7" s="183" t="s">
        <v>1</v>
      </c>
      <c r="BC7" s="183" t="s">
        <v>263</v>
      </c>
      <c r="BD7" s="183" t="s">
        <v>85</v>
      </c>
    </row>
    <row r="8" spans="2:56" ht="12" customHeight="1">
      <c r="B8" s="20"/>
      <c r="D8" s="27" t="s">
        <v>179</v>
      </c>
      <c r="L8" s="20"/>
      <c r="AZ8" s="183" t="s">
        <v>264</v>
      </c>
      <c r="BA8" s="183" t="s">
        <v>1</v>
      </c>
      <c r="BB8" s="183" t="s">
        <v>1</v>
      </c>
      <c r="BC8" s="183" t="s">
        <v>265</v>
      </c>
      <c r="BD8" s="183" t="s">
        <v>85</v>
      </c>
    </row>
    <row r="9" spans="2:56" s="1" customFormat="1" ht="16.5" customHeight="1">
      <c r="B9" s="32"/>
      <c r="E9" s="283" t="s">
        <v>266</v>
      </c>
      <c r="F9" s="282"/>
      <c r="G9" s="282"/>
      <c r="H9" s="282"/>
      <c r="I9" s="96"/>
      <c r="L9" s="32"/>
      <c r="AZ9" s="183" t="s">
        <v>267</v>
      </c>
      <c r="BA9" s="183" t="s">
        <v>1</v>
      </c>
      <c r="BB9" s="183" t="s">
        <v>1</v>
      </c>
      <c r="BC9" s="183" t="s">
        <v>268</v>
      </c>
      <c r="BD9" s="183" t="s">
        <v>85</v>
      </c>
    </row>
    <row r="10" spans="2:56" s="1" customFormat="1" ht="12" customHeight="1">
      <c r="B10" s="32"/>
      <c r="D10" s="27" t="s">
        <v>181</v>
      </c>
      <c r="I10" s="96"/>
      <c r="L10" s="32"/>
      <c r="AZ10" s="183" t="s">
        <v>269</v>
      </c>
      <c r="BA10" s="183" t="s">
        <v>1</v>
      </c>
      <c r="BB10" s="183" t="s">
        <v>1</v>
      </c>
      <c r="BC10" s="183" t="s">
        <v>270</v>
      </c>
      <c r="BD10" s="183" t="s">
        <v>85</v>
      </c>
    </row>
    <row r="11" spans="2:56" s="1" customFormat="1" ht="36.950000000000003" customHeight="1">
      <c r="B11" s="32"/>
      <c r="E11" s="252" t="s">
        <v>271</v>
      </c>
      <c r="F11" s="282"/>
      <c r="G11" s="282"/>
      <c r="H11" s="282"/>
      <c r="I11" s="96"/>
      <c r="L11" s="32"/>
      <c r="AZ11" s="183" t="s">
        <v>272</v>
      </c>
      <c r="BA11" s="183" t="s">
        <v>1</v>
      </c>
      <c r="BB11" s="183" t="s">
        <v>1</v>
      </c>
      <c r="BC11" s="183" t="s">
        <v>273</v>
      </c>
      <c r="BD11" s="183" t="s">
        <v>85</v>
      </c>
    </row>
    <row r="12" spans="2:56" s="1" customFormat="1">
      <c r="B12" s="32"/>
      <c r="I12" s="96"/>
      <c r="L12" s="32"/>
      <c r="AZ12" s="183" t="s">
        <v>274</v>
      </c>
      <c r="BA12" s="183" t="s">
        <v>1</v>
      </c>
      <c r="BB12" s="183" t="s">
        <v>1</v>
      </c>
      <c r="BC12" s="183" t="s">
        <v>275</v>
      </c>
      <c r="BD12" s="183" t="s">
        <v>85</v>
      </c>
    </row>
    <row r="13" spans="2:5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  <c r="AZ13" s="183" t="s">
        <v>276</v>
      </c>
      <c r="BA13" s="183" t="s">
        <v>1</v>
      </c>
      <c r="BB13" s="183" t="s">
        <v>1</v>
      </c>
      <c r="BC13" s="183" t="s">
        <v>277</v>
      </c>
      <c r="BD13" s="183" t="s">
        <v>85</v>
      </c>
    </row>
    <row r="14" spans="2:5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  <c r="AZ14" s="183" t="s">
        <v>278</v>
      </c>
      <c r="BA14" s="183" t="s">
        <v>1</v>
      </c>
      <c r="BB14" s="183" t="s">
        <v>1</v>
      </c>
      <c r="BC14" s="183" t="s">
        <v>279</v>
      </c>
      <c r="BD14" s="183" t="s">
        <v>85</v>
      </c>
    </row>
    <row r="15" spans="2:56" s="1" customFormat="1" ht="10.9" customHeight="1">
      <c r="B15" s="32"/>
      <c r="I15" s="96"/>
      <c r="L15" s="32"/>
      <c r="AZ15" s="183" t="s">
        <v>280</v>
      </c>
      <c r="BA15" s="183" t="s">
        <v>1</v>
      </c>
      <c r="BB15" s="183" t="s">
        <v>1</v>
      </c>
      <c r="BC15" s="183" t="s">
        <v>281</v>
      </c>
      <c r="BD15" s="183" t="s">
        <v>85</v>
      </c>
    </row>
    <row r="16" spans="2:5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  <c r="AZ16" s="183" t="s">
        <v>282</v>
      </c>
      <c r="BA16" s="183" t="s">
        <v>1</v>
      </c>
      <c r="BB16" s="183" t="s">
        <v>1</v>
      </c>
      <c r="BC16" s="183" t="s">
        <v>283</v>
      </c>
      <c r="BD16" s="183" t="s">
        <v>85</v>
      </c>
    </row>
    <row r="17" spans="2:56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  <c r="AZ17" s="183" t="s">
        <v>284</v>
      </c>
      <c r="BA17" s="183" t="s">
        <v>1</v>
      </c>
      <c r="BB17" s="183" t="s">
        <v>1</v>
      </c>
      <c r="BC17" s="183" t="s">
        <v>150</v>
      </c>
      <c r="BD17" s="183" t="s">
        <v>85</v>
      </c>
    </row>
    <row r="18" spans="2:56" s="1" customFormat="1" ht="6.95" customHeight="1">
      <c r="B18" s="32"/>
      <c r="I18" s="96"/>
      <c r="L18" s="32"/>
      <c r="AZ18" s="183" t="s">
        <v>285</v>
      </c>
      <c r="BA18" s="183" t="s">
        <v>1</v>
      </c>
      <c r="BB18" s="183" t="s">
        <v>1</v>
      </c>
      <c r="BC18" s="183" t="s">
        <v>286</v>
      </c>
      <c r="BD18" s="183" t="s">
        <v>85</v>
      </c>
    </row>
    <row r="19" spans="2:56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  <c r="AZ19" s="183" t="s">
        <v>287</v>
      </c>
      <c r="BA19" s="183" t="s">
        <v>1</v>
      </c>
      <c r="BB19" s="183" t="s">
        <v>1</v>
      </c>
      <c r="BC19" s="183" t="s">
        <v>288</v>
      </c>
      <c r="BD19" s="183" t="s">
        <v>85</v>
      </c>
    </row>
    <row r="20" spans="2:56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  <c r="AZ20" s="183" t="s">
        <v>289</v>
      </c>
      <c r="BA20" s="183" t="s">
        <v>1</v>
      </c>
      <c r="BB20" s="183" t="s">
        <v>1</v>
      </c>
      <c r="BC20" s="183" t="s">
        <v>290</v>
      </c>
      <c r="BD20" s="183" t="s">
        <v>85</v>
      </c>
    </row>
    <row r="21" spans="2:56" s="1" customFormat="1" ht="6.95" customHeight="1">
      <c r="B21" s="32"/>
      <c r="I21" s="96"/>
      <c r="L21" s="32"/>
      <c r="AZ21" s="183" t="s">
        <v>291</v>
      </c>
      <c r="BA21" s="183" t="s">
        <v>1</v>
      </c>
      <c r="BB21" s="183" t="s">
        <v>1</v>
      </c>
      <c r="BC21" s="183" t="s">
        <v>292</v>
      </c>
      <c r="BD21" s="183" t="s">
        <v>85</v>
      </c>
    </row>
    <row r="22" spans="2:56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  <c r="AZ22" s="183" t="s">
        <v>293</v>
      </c>
      <c r="BA22" s="183" t="s">
        <v>1</v>
      </c>
      <c r="BB22" s="183" t="s">
        <v>1</v>
      </c>
      <c r="BC22" s="183" t="s">
        <v>294</v>
      </c>
      <c r="BD22" s="183" t="s">
        <v>85</v>
      </c>
    </row>
    <row r="23" spans="2:56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  <c r="AZ23" s="183" t="s">
        <v>295</v>
      </c>
      <c r="BA23" s="183" t="s">
        <v>1</v>
      </c>
      <c r="BB23" s="183" t="s">
        <v>1</v>
      </c>
      <c r="BC23" s="183" t="s">
        <v>296</v>
      </c>
      <c r="BD23" s="183" t="s">
        <v>85</v>
      </c>
    </row>
    <row r="24" spans="2:56" s="1" customFormat="1" ht="6.95" customHeight="1">
      <c r="B24" s="32"/>
      <c r="I24" s="96"/>
      <c r="L24" s="32"/>
      <c r="AZ24" s="183" t="s">
        <v>297</v>
      </c>
      <c r="BA24" s="183" t="s">
        <v>1</v>
      </c>
      <c r="BB24" s="183" t="s">
        <v>1</v>
      </c>
      <c r="BC24" s="183" t="s">
        <v>8</v>
      </c>
      <c r="BD24" s="183" t="s">
        <v>85</v>
      </c>
    </row>
    <row r="25" spans="2:56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  <c r="AZ25" s="183" t="s">
        <v>298</v>
      </c>
      <c r="BA25" s="183" t="s">
        <v>1</v>
      </c>
      <c r="BB25" s="183" t="s">
        <v>1</v>
      </c>
      <c r="BC25" s="183" t="s">
        <v>299</v>
      </c>
      <c r="BD25" s="183" t="s">
        <v>85</v>
      </c>
    </row>
    <row r="26" spans="2:56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  <c r="AZ26" s="183" t="s">
        <v>300</v>
      </c>
      <c r="BA26" s="183" t="s">
        <v>1</v>
      </c>
      <c r="BB26" s="183" t="s">
        <v>1</v>
      </c>
      <c r="BC26" s="183" t="s">
        <v>301</v>
      </c>
      <c r="BD26" s="183" t="s">
        <v>85</v>
      </c>
    </row>
    <row r="27" spans="2:56" s="1" customFormat="1" ht="6.95" customHeight="1">
      <c r="B27" s="32"/>
      <c r="I27" s="96"/>
      <c r="L27" s="32"/>
      <c r="AZ27" s="183" t="s">
        <v>302</v>
      </c>
      <c r="BA27" s="183" t="s">
        <v>1</v>
      </c>
      <c r="BB27" s="183" t="s">
        <v>1</v>
      </c>
      <c r="BC27" s="183" t="s">
        <v>301</v>
      </c>
      <c r="BD27" s="183" t="s">
        <v>85</v>
      </c>
    </row>
    <row r="28" spans="2:56" s="1" customFormat="1" ht="12" customHeight="1">
      <c r="B28" s="32"/>
      <c r="D28" s="27" t="s">
        <v>36</v>
      </c>
      <c r="I28" s="96"/>
      <c r="L28" s="32"/>
      <c r="AZ28" s="183" t="s">
        <v>303</v>
      </c>
      <c r="BA28" s="183" t="s">
        <v>1</v>
      </c>
      <c r="BB28" s="183" t="s">
        <v>1</v>
      </c>
      <c r="BC28" s="183" t="s">
        <v>304</v>
      </c>
      <c r="BD28" s="183" t="s">
        <v>85</v>
      </c>
    </row>
    <row r="29" spans="2:56" s="7" customFormat="1" ht="16.5" customHeight="1">
      <c r="B29" s="98"/>
      <c r="E29" s="259" t="s">
        <v>1</v>
      </c>
      <c r="F29" s="259"/>
      <c r="G29" s="259"/>
      <c r="H29" s="259"/>
      <c r="I29" s="99"/>
      <c r="L29" s="98"/>
      <c r="AZ29" s="184" t="s">
        <v>305</v>
      </c>
      <c r="BA29" s="184" t="s">
        <v>1</v>
      </c>
      <c r="BB29" s="184" t="s">
        <v>1</v>
      </c>
      <c r="BC29" s="184" t="s">
        <v>306</v>
      </c>
      <c r="BD29" s="184" t="s">
        <v>85</v>
      </c>
    </row>
    <row r="30" spans="2:56" s="1" customFormat="1" ht="6.95" customHeight="1">
      <c r="B30" s="32"/>
      <c r="I30" s="96"/>
      <c r="L30" s="32"/>
      <c r="AZ30" s="183" t="s">
        <v>307</v>
      </c>
      <c r="BA30" s="183" t="s">
        <v>1</v>
      </c>
      <c r="BB30" s="183" t="s">
        <v>1</v>
      </c>
      <c r="BC30" s="183" t="s">
        <v>308</v>
      </c>
      <c r="BD30" s="183" t="s">
        <v>85</v>
      </c>
    </row>
    <row r="31" spans="2:56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  <c r="AZ31" s="183" t="s">
        <v>309</v>
      </c>
      <c r="BA31" s="183" t="s">
        <v>1</v>
      </c>
      <c r="BB31" s="183" t="s">
        <v>1</v>
      </c>
      <c r="BC31" s="183" t="s">
        <v>310</v>
      </c>
      <c r="BD31" s="183" t="s">
        <v>85</v>
      </c>
    </row>
    <row r="32" spans="2:56" s="1" customFormat="1" ht="25.35" customHeight="1">
      <c r="B32" s="32"/>
      <c r="D32" s="101" t="s">
        <v>37</v>
      </c>
      <c r="I32" s="96"/>
      <c r="J32" s="66">
        <f>ROUND(J144, 2)</f>
        <v>0</v>
      </c>
      <c r="L32" s="32"/>
      <c r="AZ32" s="183" t="s">
        <v>311</v>
      </c>
      <c r="BA32" s="183" t="s">
        <v>1</v>
      </c>
      <c r="BB32" s="183" t="s">
        <v>1</v>
      </c>
      <c r="BC32" s="183" t="s">
        <v>312</v>
      </c>
      <c r="BD32" s="183" t="s">
        <v>85</v>
      </c>
    </row>
    <row r="33" spans="2:56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  <c r="AZ33" s="183" t="s">
        <v>313</v>
      </c>
      <c r="BA33" s="183" t="s">
        <v>1</v>
      </c>
      <c r="BB33" s="183" t="s">
        <v>1</v>
      </c>
      <c r="BC33" s="183" t="s">
        <v>314</v>
      </c>
      <c r="BD33" s="183" t="s">
        <v>85</v>
      </c>
    </row>
    <row r="34" spans="2:56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  <c r="AZ34" s="183" t="s">
        <v>315</v>
      </c>
      <c r="BA34" s="183" t="s">
        <v>1</v>
      </c>
      <c r="BB34" s="183" t="s">
        <v>1</v>
      </c>
      <c r="BC34" s="183" t="s">
        <v>316</v>
      </c>
      <c r="BD34" s="183" t="s">
        <v>85</v>
      </c>
    </row>
    <row r="35" spans="2:56" s="1" customFormat="1" ht="14.45" customHeight="1">
      <c r="B35" s="32"/>
      <c r="D35" s="103" t="s">
        <v>41</v>
      </c>
      <c r="E35" s="27" t="s">
        <v>42</v>
      </c>
      <c r="F35" s="104">
        <f>ROUND((SUM(BE144:BE1347)),  2)</f>
        <v>0</v>
      </c>
      <c r="I35" s="105">
        <v>0.21</v>
      </c>
      <c r="J35" s="104">
        <f>ROUND(((SUM(BE144:BE1347))*I35),  2)</f>
        <v>0</v>
      </c>
      <c r="L35" s="32"/>
      <c r="AZ35" s="183" t="s">
        <v>317</v>
      </c>
      <c r="BA35" s="183" t="s">
        <v>1</v>
      </c>
      <c r="BB35" s="183" t="s">
        <v>1</v>
      </c>
      <c r="BC35" s="183" t="s">
        <v>318</v>
      </c>
      <c r="BD35" s="183" t="s">
        <v>85</v>
      </c>
    </row>
    <row r="36" spans="2:56" s="1" customFormat="1" ht="14.45" customHeight="1">
      <c r="B36" s="32"/>
      <c r="E36" s="27" t="s">
        <v>43</v>
      </c>
      <c r="F36" s="104">
        <f>ROUND((SUM(BF144:BF1347)),  2)</f>
        <v>0</v>
      </c>
      <c r="I36" s="105">
        <v>0.15</v>
      </c>
      <c r="J36" s="104">
        <f>ROUND(((SUM(BF144:BF1347))*I36),  2)</f>
        <v>0</v>
      </c>
      <c r="L36" s="32"/>
      <c r="AZ36" s="183" t="s">
        <v>319</v>
      </c>
      <c r="BA36" s="183" t="s">
        <v>1</v>
      </c>
      <c r="BB36" s="183" t="s">
        <v>1</v>
      </c>
      <c r="BC36" s="183" t="s">
        <v>320</v>
      </c>
      <c r="BD36" s="183" t="s">
        <v>85</v>
      </c>
    </row>
    <row r="37" spans="2:56" s="1" customFormat="1" ht="14.45" hidden="1" customHeight="1">
      <c r="B37" s="32"/>
      <c r="E37" s="27" t="s">
        <v>44</v>
      </c>
      <c r="F37" s="104">
        <f>ROUND((SUM(BG144:BG1347)),  2)</f>
        <v>0</v>
      </c>
      <c r="I37" s="105">
        <v>0.21</v>
      </c>
      <c r="J37" s="104">
        <f>0</f>
        <v>0</v>
      </c>
      <c r="L37" s="32"/>
      <c r="AZ37" s="183" t="s">
        <v>321</v>
      </c>
      <c r="BA37" s="183" t="s">
        <v>1</v>
      </c>
      <c r="BB37" s="183" t="s">
        <v>1</v>
      </c>
      <c r="BC37" s="183" t="s">
        <v>322</v>
      </c>
      <c r="BD37" s="183" t="s">
        <v>85</v>
      </c>
    </row>
    <row r="38" spans="2:56" s="1" customFormat="1" ht="14.45" hidden="1" customHeight="1">
      <c r="B38" s="32"/>
      <c r="E38" s="27" t="s">
        <v>45</v>
      </c>
      <c r="F38" s="104">
        <f>ROUND((SUM(BH144:BH1347)),  2)</f>
        <v>0</v>
      </c>
      <c r="I38" s="105">
        <v>0.15</v>
      </c>
      <c r="J38" s="104">
        <f>0</f>
        <v>0</v>
      </c>
      <c r="L38" s="32"/>
      <c r="AZ38" s="183" t="s">
        <v>323</v>
      </c>
      <c r="BA38" s="183" t="s">
        <v>1</v>
      </c>
      <c r="BB38" s="183" t="s">
        <v>1</v>
      </c>
      <c r="BC38" s="183" t="s">
        <v>324</v>
      </c>
      <c r="BD38" s="183" t="s">
        <v>85</v>
      </c>
    </row>
    <row r="39" spans="2:56" s="1" customFormat="1" ht="14.45" hidden="1" customHeight="1">
      <c r="B39" s="32"/>
      <c r="E39" s="27" t="s">
        <v>46</v>
      </c>
      <c r="F39" s="104">
        <f>ROUND((SUM(BI144:BI1347)),  2)</f>
        <v>0</v>
      </c>
      <c r="I39" s="105">
        <v>0</v>
      </c>
      <c r="J39" s="104">
        <f>0</f>
        <v>0</v>
      </c>
      <c r="L39" s="32"/>
      <c r="AZ39" s="183" t="s">
        <v>325</v>
      </c>
      <c r="BA39" s="183" t="s">
        <v>1</v>
      </c>
      <c r="BB39" s="183" t="s">
        <v>1</v>
      </c>
      <c r="BC39" s="183" t="s">
        <v>326</v>
      </c>
      <c r="BD39" s="183" t="s">
        <v>85</v>
      </c>
    </row>
    <row r="40" spans="2:56" s="1" customFormat="1" ht="6.95" customHeight="1">
      <c r="B40" s="32"/>
      <c r="I40" s="96"/>
      <c r="L40" s="32"/>
      <c r="AZ40" s="183" t="s">
        <v>327</v>
      </c>
      <c r="BA40" s="183" t="s">
        <v>1</v>
      </c>
      <c r="BB40" s="183" t="s">
        <v>1</v>
      </c>
      <c r="BC40" s="183" t="s">
        <v>328</v>
      </c>
      <c r="BD40" s="183" t="s">
        <v>85</v>
      </c>
    </row>
    <row r="41" spans="2:56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56" s="1" customFormat="1" ht="14.45" customHeight="1">
      <c r="B42" s="32"/>
      <c r="I42" s="96"/>
      <c r="L42" s="32"/>
    </row>
    <row r="43" spans="2:56" ht="14.45" customHeight="1">
      <c r="B43" s="20"/>
      <c r="L43" s="20"/>
    </row>
    <row r="44" spans="2:56" ht="14.45" customHeight="1">
      <c r="B44" s="20"/>
      <c r="L44" s="20"/>
    </row>
    <row r="45" spans="2:56" ht="14.45" customHeight="1">
      <c r="B45" s="20"/>
      <c r="L45" s="20"/>
    </row>
    <row r="46" spans="2:56" ht="14.45" customHeight="1">
      <c r="B46" s="20"/>
      <c r="L46" s="20"/>
    </row>
    <row r="47" spans="2:56" ht="14.45" customHeight="1">
      <c r="B47" s="20"/>
      <c r="L47" s="20"/>
    </row>
    <row r="48" spans="2:56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a - Stavební část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J144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J145</f>
        <v>0</v>
      </c>
      <c r="L99" s="123"/>
    </row>
    <row r="100" spans="2:47" s="9" customFormat="1" ht="19.899999999999999" customHeight="1">
      <c r="B100" s="128"/>
      <c r="D100" s="129" t="s">
        <v>189</v>
      </c>
      <c r="E100" s="130"/>
      <c r="F100" s="130"/>
      <c r="G100" s="130"/>
      <c r="H100" s="130"/>
      <c r="I100" s="131"/>
      <c r="J100" s="132">
        <f>J146</f>
        <v>0</v>
      </c>
      <c r="L100" s="128"/>
    </row>
    <row r="101" spans="2:47" s="9" customFormat="1" ht="19.899999999999999" customHeight="1">
      <c r="B101" s="128"/>
      <c r="D101" s="129" t="s">
        <v>329</v>
      </c>
      <c r="E101" s="130"/>
      <c r="F101" s="130"/>
      <c r="G101" s="130"/>
      <c r="H101" s="130"/>
      <c r="I101" s="131"/>
      <c r="J101" s="132">
        <f>J183</f>
        <v>0</v>
      </c>
      <c r="L101" s="128"/>
    </row>
    <row r="102" spans="2:47" s="9" customFormat="1" ht="19.899999999999999" customHeight="1">
      <c r="B102" s="128"/>
      <c r="D102" s="129" t="s">
        <v>330</v>
      </c>
      <c r="E102" s="130"/>
      <c r="F102" s="130"/>
      <c r="G102" s="130"/>
      <c r="H102" s="130"/>
      <c r="I102" s="131"/>
      <c r="J102" s="132">
        <f>J229</f>
        <v>0</v>
      </c>
      <c r="L102" s="128"/>
    </row>
    <row r="103" spans="2:47" s="9" customFormat="1" ht="19.899999999999999" customHeight="1">
      <c r="B103" s="128"/>
      <c r="D103" s="129" t="s">
        <v>331</v>
      </c>
      <c r="E103" s="130"/>
      <c r="F103" s="130"/>
      <c r="G103" s="130"/>
      <c r="H103" s="130"/>
      <c r="I103" s="131"/>
      <c r="J103" s="132">
        <f>J395</f>
        <v>0</v>
      </c>
      <c r="L103" s="128"/>
    </row>
    <row r="104" spans="2:47" s="9" customFormat="1" ht="19.899999999999999" customHeight="1">
      <c r="B104" s="128"/>
      <c r="D104" s="129" t="s">
        <v>332</v>
      </c>
      <c r="E104" s="130"/>
      <c r="F104" s="130"/>
      <c r="G104" s="130"/>
      <c r="H104" s="130"/>
      <c r="I104" s="131"/>
      <c r="J104" s="132">
        <f>J505</f>
        <v>0</v>
      </c>
      <c r="L104" s="128"/>
    </row>
    <row r="105" spans="2:47" s="9" customFormat="1" ht="19.899999999999999" customHeight="1">
      <c r="B105" s="128"/>
      <c r="D105" s="129" t="s">
        <v>190</v>
      </c>
      <c r="E105" s="130"/>
      <c r="F105" s="130"/>
      <c r="G105" s="130"/>
      <c r="H105" s="130"/>
      <c r="I105" s="131"/>
      <c r="J105" s="132">
        <f>J653</f>
        <v>0</v>
      </c>
      <c r="L105" s="128"/>
    </row>
    <row r="106" spans="2:47" s="9" customFormat="1" ht="19.899999999999999" customHeight="1">
      <c r="B106" s="128"/>
      <c r="D106" s="129" t="s">
        <v>333</v>
      </c>
      <c r="E106" s="130"/>
      <c r="F106" s="130"/>
      <c r="G106" s="130"/>
      <c r="H106" s="130"/>
      <c r="I106" s="131"/>
      <c r="J106" s="132">
        <f>J755</f>
        <v>0</v>
      </c>
      <c r="L106" s="128"/>
    </row>
    <row r="107" spans="2:47" s="8" customFormat="1" ht="24.95" customHeight="1">
      <c r="B107" s="123"/>
      <c r="D107" s="124" t="s">
        <v>334</v>
      </c>
      <c r="E107" s="125"/>
      <c r="F107" s="125"/>
      <c r="G107" s="125"/>
      <c r="H107" s="125"/>
      <c r="I107" s="126"/>
      <c r="J107" s="127">
        <f>J757</f>
        <v>0</v>
      </c>
      <c r="L107" s="123"/>
    </row>
    <row r="108" spans="2:47" s="9" customFormat="1" ht="19.899999999999999" customHeight="1">
      <c r="B108" s="128"/>
      <c r="D108" s="129" t="s">
        <v>335</v>
      </c>
      <c r="E108" s="130"/>
      <c r="F108" s="130"/>
      <c r="G108" s="130"/>
      <c r="H108" s="130"/>
      <c r="I108" s="131"/>
      <c r="J108" s="132">
        <f>J758</f>
        <v>0</v>
      </c>
      <c r="L108" s="128"/>
    </row>
    <row r="109" spans="2:47" s="9" customFormat="1" ht="19.899999999999999" customHeight="1">
      <c r="B109" s="128"/>
      <c r="D109" s="129" t="s">
        <v>336</v>
      </c>
      <c r="E109" s="130"/>
      <c r="F109" s="130"/>
      <c r="G109" s="130"/>
      <c r="H109" s="130"/>
      <c r="I109" s="131"/>
      <c r="J109" s="132">
        <f>J813</f>
        <v>0</v>
      </c>
      <c r="L109" s="128"/>
    </row>
    <row r="110" spans="2:47" s="9" customFormat="1" ht="19.899999999999999" customHeight="1">
      <c r="B110" s="128"/>
      <c r="D110" s="129" t="s">
        <v>337</v>
      </c>
      <c r="E110" s="130"/>
      <c r="F110" s="130"/>
      <c r="G110" s="130"/>
      <c r="H110" s="130"/>
      <c r="I110" s="131"/>
      <c r="J110" s="132">
        <f>J848</f>
        <v>0</v>
      </c>
      <c r="L110" s="128"/>
    </row>
    <row r="111" spans="2:47" s="9" customFormat="1" ht="19.899999999999999" customHeight="1">
      <c r="B111" s="128"/>
      <c r="D111" s="129" t="s">
        <v>338</v>
      </c>
      <c r="E111" s="130"/>
      <c r="F111" s="130"/>
      <c r="G111" s="130"/>
      <c r="H111" s="130"/>
      <c r="I111" s="131"/>
      <c r="J111" s="132">
        <f>J895</f>
        <v>0</v>
      </c>
      <c r="L111" s="128"/>
    </row>
    <row r="112" spans="2:47" s="9" customFormat="1" ht="19.899999999999999" customHeight="1">
      <c r="B112" s="128"/>
      <c r="D112" s="129" t="s">
        <v>339</v>
      </c>
      <c r="E112" s="130"/>
      <c r="F112" s="130"/>
      <c r="G112" s="130"/>
      <c r="H112" s="130"/>
      <c r="I112" s="131"/>
      <c r="J112" s="132">
        <f>J898</f>
        <v>0</v>
      </c>
      <c r="L112" s="128"/>
    </row>
    <row r="113" spans="2:12" s="9" customFormat="1" ht="19.899999999999999" customHeight="1">
      <c r="B113" s="128"/>
      <c r="D113" s="129" t="s">
        <v>340</v>
      </c>
      <c r="E113" s="130"/>
      <c r="F113" s="130"/>
      <c r="G113" s="130"/>
      <c r="H113" s="130"/>
      <c r="I113" s="131"/>
      <c r="J113" s="132">
        <f>J923</f>
        <v>0</v>
      </c>
      <c r="L113" s="128"/>
    </row>
    <row r="114" spans="2:12" s="9" customFormat="1" ht="19.899999999999999" customHeight="1">
      <c r="B114" s="128"/>
      <c r="D114" s="129" t="s">
        <v>341</v>
      </c>
      <c r="E114" s="130"/>
      <c r="F114" s="130"/>
      <c r="G114" s="130"/>
      <c r="H114" s="130"/>
      <c r="I114" s="131"/>
      <c r="J114" s="132">
        <f>J1021</f>
        <v>0</v>
      </c>
      <c r="L114" s="128"/>
    </row>
    <row r="115" spans="2:12" s="9" customFormat="1" ht="19.899999999999999" customHeight="1">
      <c r="B115" s="128"/>
      <c r="D115" s="129" t="s">
        <v>342</v>
      </c>
      <c r="E115" s="130"/>
      <c r="F115" s="130"/>
      <c r="G115" s="130"/>
      <c r="H115" s="130"/>
      <c r="I115" s="131"/>
      <c r="J115" s="132">
        <f>J1025</f>
        <v>0</v>
      </c>
      <c r="L115" s="128"/>
    </row>
    <row r="116" spans="2:12" s="9" customFormat="1" ht="19.899999999999999" customHeight="1">
      <c r="B116" s="128"/>
      <c r="D116" s="129" t="s">
        <v>343</v>
      </c>
      <c r="E116" s="130"/>
      <c r="F116" s="130"/>
      <c r="G116" s="130"/>
      <c r="H116" s="130"/>
      <c r="I116" s="131"/>
      <c r="J116" s="132">
        <f>J1036</f>
        <v>0</v>
      </c>
      <c r="L116" s="128"/>
    </row>
    <row r="117" spans="2:12" s="9" customFormat="1" ht="19.899999999999999" customHeight="1">
      <c r="B117" s="128"/>
      <c r="D117" s="129" t="s">
        <v>344</v>
      </c>
      <c r="E117" s="130"/>
      <c r="F117" s="130"/>
      <c r="G117" s="130"/>
      <c r="H117" s="130"/>
      <c r="I117" s="131"/>
      <c r="J117" s="132">
        <f>J1046</f>
        <v>0</v>
      </c>
      <c r="L117" s="128"/>
    </row>
    <row r="118" spans="2:12" s="9" customFormat="1" ht="19.899999999999999" customHeight="1">
      <c r="B118" s="128"/>
      <c r="D118" s="129" t="s">
        <v>345</v>
      </c>
      <c r="E118" s="130"/>
      <c r="F118" s="130"/>
      <c r="G118" s="130"/>
      <c r="H118" s="130"/>
      <c r="I118" s="131"/>
      <c r="J118" s="132">
        <f>J1157</f>
        <v>0</v>
      </c>
      <c r="L118" s="128"/>
    </row>
    <row r="119" spans="2:12" s="9" customFormat="1" ht="19.899999999999999" customHeight="1">
      <c r="B119" s="128"/>
      <c r="D119" s="129" t="s">
        <v>346</v>
      </c>
      <c r="E119" s="130"/>
      <c r="F119" s="130"/>
      <c r="G119" s="130"/>
      <c r="H119" s="130"/>
      <c r="I119" s="131"/>
      <c r="J119" s="132">
        <f>J1200</f>
        <v>0</v>
      </c>
      <c r="L119" s="128"/>
    </row>
    <row r="120" spans="2:12" s="9" customFormat="1" ht="19.899999999999999" customHeight="1">
      <c r="B120" s="128"/>
      <c r="D120" s="129" t="s">
        <v>347</v>
      </c>
      <c r="E120" s="130"/>
      <c r="F120" s="130"/>
      <c r="G120" s="130"/>
      <c r="H120" s="130"/>
      <c r="I120" s="131"/>
      <c r="J120" s="132">
        <f>J1219</f>
        <v>0</v>
      </c>
      <c r="L120" s="128"/>
    </row>
    <row r="121" spans="2:12" s="9" customFormat="1" ht="19.899999999999999" customHeight="1">
      <c r="B121" s="128"/>
      <c r="D121" s="129" t="s">
        <v>348</v>
      </c>
      <c r="E121" s="130"/>
      <c r="F121" s="130"/>
      <c r="G121" s="130"/>
      <c r="H121" s="130"/>
      <c r="I121" s="131"/>
      <c r="J121" s="132">
        <f>J1291</f>
        <v>0</v>
      </c>
      <c r="L121" s="128"/>
    </row>
    <row r="122" spans="2:12" s="9" customFormat="1" ht="19.899999999999999" customHeight="1">
      <c r="B122" s="128"/>
      <c r="D122" s="129" t="s">
        <v>349</v>
      </c>
      <c r="E122" s="130"/>
      <c r="F122" s="130"/>
      <c r="G122" s="130"/>
      <c r="H122" s="130"/>
      <c r="I122" s="131"/>
      <c r="J122" s="132">
        <f>J1334</f>
        <v>0</v>
      </c>
      <c r="L122" s="128"/>
    </row>
    <row r="123" spans="2:12" s="1" customFormat="1" ht="21.75" customHeight="1">
      <c r="B123" s="32"/>
      <c r="I123" s="96"/>
      <c r="L123" s="32"/>
    </row>
    <row r="124" spans="2:12" s="1" customFormat="1" ht="6.95" customHeight="1">
      <c r="B124" s="44"/>
      <c r="C124" s="45"/>
      <c r="D124" s="45"/>
      <c r="E124" s="45"/>
      <c r="F124" s="45"/>
      <c r="G124" s="45"/>
      <c r="H124" s="45"/>
      <c r="I124" s="117"/>
      <c r="J124" s="45"/>
      <c r="K124" s="45"/>
      <c r="L124" s="32"/>
    </row>
    <row r="128" spans="2:12" s="1" customFormat="1" ht="6.95" customHeight="1">
      <c r="B128" s="46"/>
      <c r="C128" s="47"/>
      <c r="D128" s="47"/>
      <c r="E128" s="47"/>
      <c r="F128" s="47"/>
      <c r="G128" s="47"/>
      <c r="H128" s="47"/>
      <c r="I128" s="118"/>
      <c r="J128" s="47"/>
      <c r="K128" s="47"/>
      <c r="L128" s="32"/>
    </row>
    <row r="129" spans="2:63" s="1" customFormat="1" ht="24.95" customHeight="1">
      <c r="B129" s="32"/>
      <c r="C129" s="21" t="s">
        <v>192</v>
      </c>
      <c r="I129" s="96"/>
      <c r="L129" s="32"/>
    </row>
    <row r="130" spans="2:63" s="1" customFormat="1" ht="6.95" customHeight="1">
      <c r="B130" s="32"/>
      <c r="I130" s="96"/>
      <c r="L130" s="32"/>
    </row>
    <row r="131" spans="2:63" s="1" customFormat="1" ht="12" customHeight="1">
      <c r="B131" s="32"/>
      <c r="C131" s="27" t="s">
        <v>16</v>
      </c>
      <c r="I131" s="96"/>
      <c r="L131" s="32"/>
    </row>
    <row r="132" spans="2:63" s="1" customFormat="1" ht="16.5" customHeight="1">
      <c r="B132" s="32"/>
      <c r="E132" s="283" t="str">
        <f>E7</f>
        <v>Novostavba MŠ Hrabová,ul. Bažanova</v>
      </c>
      <c r="F132" s="284"/>
      <c r="G132" s="284"/>
      <c r="H132" s="284"/>
      <c r="I132" s="96"/>
      <c r="L132" s="32"/>
    </row>
    <row r="133" spans="2:63" ht="12" customHeight="1">
      <c r="B133" s="20"/>
      <c r="C133" s="27" t="s">
        <v>179</v>
      </c>
      <c r="L133" s="20"/>
    </row>
    <row r="134" spans="2:63" s="1" customFormat="1" ht="16.5" customHeight="1">
      <c r="B134" s="32"/>
      <c r="E134" s="283" t="s">
        <v>266</v>
      </c>
      <c r="F134" s="282"/>
      <c r="G134" s="282"/>
      <c r="H134" s="282"/>
      <c r="I134" s="96"/>
      <c r="L134" s="32"/>
    </row>
    <row r="135" spans="2:63" s="1" customFormat="1" ht="12" customHeight="1">
      <c r="B135" s="32"/>
      <c r="C135" s="27" t="s">
        <v>181</v>
      </c>
      <c r="I135" s="96"/>
      <c r="L135" s="32"/>
    </row>
    <row r="136" spans="2:63" s="1" customFormat="1" ht="16.5" customHeight="1">
      <c r="B136" s="32"/>
      <c r="E136" s="252" t="str">
        <f>E11</f>
        <v>a - Stavební část</v>
      </c>
      <c r="F136" s="282"/>
      <c r="G136" s="282"/>
      <c r="H136" s="282"/>
      <c r="I136" s="96"/>
      <c r="L136" s="32"/>
    </row>
    <row r="137" spans="2:63" s="1" customFormat="1" ht="6.95" customHeight="1">
      <c r="B137" s="32"/>
      <c r="I137" s="96"/>
      <c r="L137" s="32"/>
    </row>
    <row r="138" spans="2:63" s="1" customFormat="1" ht="12" customHeight="1">
      <c r="B138" s="32"/>
      <c r="C138" s="27" t="s">
        <v>20</v>
      </c>
      <c r="F138" s="25" t="str">
        <f>F14</f>
        <v xml:space="preserve"> </v>
      </c>
      <c r="I138" s="97" t="s">
        <v>22</v>
      </c>
      <c r="J138" s="52" t="str">
        <f>IF(J14="","",J14)</f>
        <v>29. 3. 2019</v>
      </c>
      <c r="L138" s="32"/>
    </row>
    <row r="139" spans="2:63" s="1" customFormat="1" ht="6.95" customHeight="1">
      <c r="B139" s="32"/>
      <c r="I139" s="96"/>
      <c r="L139" s="32"/>
    </row>
    <row r="140" spans="2:63" s="1" customFormat="1" ht="58.15" customHeight="1">
      <c r="B140" s="32"/>
      <c r="C140" s="27" t="s">
        <v>24</v>
      </c>
      <c r="F140" s="25" t="str">
        <f>E17</f>
        <v>Statutární město Ostrava,MO Hrabová,Bažanova 4</v>
      </c>
      <c r="I140" s="97" t="s">
        <v>31</v>
      </c>
      <c r="J140" s="30" t="str">
        <f>E23</f>
        <v>DUPLEX sro,28.října 875/275,70900 Ostrava-Mar.Ho</v>
      </c>
      <c r="L140" s="32"/>
    </row>
    <row r="141" spans="2:63" s="1" customFormat="1" ht="15.2" customHeight="1">
      <c r="B141" s="32"/>
      <c r="C141" s="27" t="s">
        <v>29</v>
      </c>
      <c r="F141" s="25" t="str">
        <f>IF(E20="","",E20)</f>
        <v>Vyplň údaj</v>
      </c>
      <c r="I141" s="97" t="s">
        <v>35</v>
      </c>
      <c r="J141" s="30" t="str">
        <f>E26</f>
        <v xml:space="preserve"> </v>
      </c>
      <c r="L141" s="32"/>
    </row>
    <row r="142" spans="2:63" s="1" customFormat="1" ht="10.35" customHeight="1">
      <c r="B142" s="32"/>
      <c r="I142" s="96"/>
      <c r="L142" s="32"/>
    </row>
    <row r="143" spans="2:63" s="10" customFormat="1" ht="29.25" customHeight="1">
      <c r="B143" s="133"/>
      <c r="C143" s="134" t="s">
        <v>193</v>
      </c>
      <c r="D143" s="135" t="s">
        <v>62</v>
      </c>
      <c r="E143" s="135" t="s">
        <v>58</v>
      </c>
      <c r="F143" s="135" t="s">
        <v>59</v>
      </c>
      <c r="G143" s="135" t="s">
        <v>194</v>
      </c>
      <c r="H143" s="135" t="s">
        <v>195</v>
      </c>
      <c r="I143" s="136" t="s">
        <v>196</v>
      </c>
      <c r="J143" s="135" t="s">
        <v>185</v>
      </c>
      <c r="K143" s="137" t="s">
        <v>197</v>
      </c>
      <c r="L143" s="133"/>
      <c r="M143" s="59" t="s">
        <v>1</v>
      </c>
      <c r="N143" s="60" t="s">
        <v>41</v>
      </c>
      <c r="O143" s="60" t="s">
        <v>198</v>
      </c>
      <c r="P143" s="60" t="s">
        <v>199</v>
      </c>
      <c r="Q143" s="60" t="s">
        <v>200</v>
      </c>
      <c r="R143" s="60" t="s">
        <v>201</v>
      </c>
      <c r="S143" s="60" t="s">
        <v>202</v>
      </c>
      <c r="T143" s="61" t="s">
        <v>203</v>
      </c>
    </row>
    <row r="144" spans="2:63" s="1" customFormat="1" ht="22.9" customHeight="1">
      <c r="B144" s="32"/>
      <c r="C144" s="64" t="s">
        <v>204</v>
      </c>
      <c r="I144" s="96"/>
      <c r="J144" s="138">
        <f>BK144</f>
        <v>0</v>
      </c>
      <c r="L144" s="32"/>
      <c r="M144" s="62"/>
      <c r="N144" s="53"/>
      <c r="O144" s="53"/>
      <c r="P144" s="139">
        <f>P145+P757</f>
        <v>0</v>
      </c>
      <c r="Q144" s="53"/>
      <c r="R144" s="139">
        <f>R145+R757</f>
        <v>3426.9072655800001</v>
      </c>
      <c r="S144" s="53"/>
      <c r="T144" s="140">
        <f>T145+T757</f>
        <v>0.19530000000000003</v>
      </c>
      <c r="AT144" s="17" t="s">
        <v>76</v>
      </c>
      <c r="AU144" s="17" t="s">
        <v>187</v>
      </c>
      <c r="BK144" s="141">
        <f>BK145+BK757</f>
        <v>0</v>
      </c>
    </row>
    <row r="145" spans="2:65" s="11" customFormat="1" ht="25.9" customHeight="1">
      <c r="B145" s="142"/>
      <c r="D145" s="143" t="s">
        <v>76</v>
      </c>
      <c r="E145" s="144" t="s">
        <v>205</v>
      </c>
      <c r="F145" s="144" t="s">
        <v>206</v>
      </c>
      <c r="I145" s="145"/>
      <c r="J145" s="146">
        <f>BK145</f>
        <v>0</v>
      </c>
      <c r="L145" s="142"/>
      <c r="M145" s="147"/>
      <c r="N145" s="148"/>
      <c r="O145" s="148"/>
      <c r="P145" s="149">
        <f>P146+P183+P229+P395+P505+P653+P755</f>
        <v>0</v>
      </c>
      <c r="Q145" s="148"/>
      <c r="R145" s="149">
        <f>R146+R183+R229+R395+R505+R653+R755</f>
        <v>3335.66462817</v>
      </c>
      <c r="S145" s="148"/>
      <c r="T145" s="150">
        <f>T146+T183+T229+T395+T505+T653+T755</f>
        <v>0.15680000000000002</v>
      </c>
      <c r="AR145" s="143" t="s">
        <v>83</v>
      </c>
      <c r="AT145" s="151" t="s">
        <v>76</v>
      </c>
      <c r="AU145" s="151" t="s">
        <v>77</v>
      </c>
      <c r="AY145" s="143" t="s">
        <v>207</v>
      </c>
      <c r="BK145" s="152">
        <f>BK146+BK183+BK229+BK395+BK505+BK653+BK755</f>
        <v>0</v>
      </c>
    </row>
    <row r="146" spans="2:65" s="11" customFormat="1" ht="22.9" customHeight="1">
      <c r="B146" s="142"/>
      <c r="D146" s="143" t="s">
        <v>76</v>
      </c>
      <c r="E146" s="153" t="s">
        <v>83</v>
      </c>
      <c r="F146" s="153" t="s">
        <v>208</v>
      </c>
      <c r="I146" s="145"/>
      <c r="J146" s="154">
        <f>BK146</f>
        <v>0</v>
      </c>
      <c r="L146" s="142"/>
      <c r="M146" s="147"/>
      <c r="N146" s="148"/>
      <c r="O146" s="148"/>
      <c r="P146" s="149">
        <f>SUM(P147:P182)</f>
        <v>0</v>
      </c>
      <c r="Q146" s="148"/>
      <c r="R146" s="149">
        <f>SUM(R147:R182)</f>
        <v>0</v>
      </c>
      <c r="S146" s="148"/>
      <c r="T146" s="150">
        <f>SUM(T147:T182)</f>
        <v>0</v>
      </c>
      <c r="AR146" s="143" t="s">
        <v>83</v>
      </c>
      <c r="AT146" s="151" t="s">
        <v>76</v>
      </c>
      <c r="AU146" s="151" t="s">
        <v>83</v>
      </c>
      <c r="AY146" s="143" t="s">
        <v>207</v>
      </c>
      <c r="BK146" s="152">
        <f>SUM(BK147:BK182)</f>
        <v>0</v>
      </c>
    </row>
    <row r="147" spans="2:65" s="1" customFormat="1" ht="36" customHeight="1">
      <c r="B147" s="155"/>
      <c r="C147" s="156" t="s">
        <v>83</v>
      </c>
      <c r="D147" s="156" t="s">
        <v>209</v>
      </c>
      <c r="E147" s="157" t="s">
        <v>350</v>
      </c>
      <c r="F147" s="158" t="s">
        <v>351</v>
      </c>
      <c r="G147" s="159" t="s">
        <v>352</v>
      </c>
      <c r="H147" s="160">
        <v>1074.71</v>
      </c>
      <c r="I147" s="161"/>
      <c r="J147" s="162">
        <f>ROUND(I147*H147,2)</f>
        <v>0</v>
      </c>
      <c r="K147" s="158" t="s">
        <v>213</v>
      </c>
      <c r="L147" s="32"/>
      <c r="M147" s="163" t="s">
        <v>1</v>
      </c>
      <c r="N147" s="164" t="s">
        <v>42</v>
      </c>
      <c r="O147" s="55"/>
      <c r="P147" s="165">
        <f>O147*H147</f>
        <v>0</v>
      </c>
      <c r="Q147" s="165">
        <v>0</v>
      </c>
      <c r="R147" s="165">
        <f>Q147*H147</f>
        <v>0</v>
      </c>
      <c r="S147" s="165">
        <v>0</v>
      </c>
      <c r="T147" s="166">
        <f>S147*H147</f>
        <v>0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133</v>
      </c>
      <c r="BM147" s="167" t="s">
        <v>353</v>
      </c>
    </row>
    <row r="148" spans="2:65" s="13" customFormat="1">
      <c r="B148" s="185"/>
      <c r="D148" s="170" t="s">
        <v>215</v>
      </c>
      <c r="E148" s="186" t="s">
        <v>1</v>
      </c>
      <c r="F148" s="187" t="s">
        <v>354</v>
      </c>
      <c r="H148" s="186" t="s">
        <v>1</v>
      </c>
      <c r="I148" s="188"/>
      <c r="L148" s="185"/>
      <c r="M148" s="189"/>
      <c r="N148" s="190"/>
      <c r="O148" s="190"/>
      <c r="P148" s="190"/>
      <c r="Q148" s="190"/>
      <c r="R148" s="190"/>
      <c r="S148" s="190"/>
      <c r="T148" s="191"/>
      <c r="AT148" s="186" t="s">
        <v>215</v>
      </c>
      <c r="AU148" s="186" t="s">
        <v>85</v>
      </c>
      <c r="AV148" s="13" t="s">
        <v>83</v>
      </c>
      <c r="AW148" s="13" t="s">
        <v>34</v>
      </c>
      <c r="AX148" s="13" t="s">
        <v>77</v>
      </c>
      <c r="AY148" s="186" t="s">
        <v>207</v>
      </c>
    </row>
    <row r="149" spans="2:65" s="13" customFormat="1">
      <c r="B149" s="185"/>
      <c r="D149" s="170" t="s">
        <v>215</v>
      </c>
      <c r="E149" s="186" t="s">
        <v>1</v>
      </c>
      <c r="F149" s="187" t="s">
        <v>355</v>
      </c>
      <c r="H149" s="186" t="s">
        <v>1</v>
      </c>
      <c r="I149" s="188"/>
      <c r="L149" s="185"/>
      <c r="M149" s="189"/>
      <c r="N149" s="190"/>
      <c r="O149" s="190"/>
      <c r="P149" s="190"/>
      <c r="Q149" s="190"/>
      <c r="R149" s="190"/>
      <c r="S149" s="190"/>
      <c r="T149" s="191"/>
      <c r="AT149" s="186" t="s">
        <v>215</v>
      </c>
      <c r="AU149" s="186" t="s">
        <v>85</v>
      </c>
      <c r="AV149" s="13" t="s">
        <v>83</v>
      </c>
      <c r="AW149" s="13" t="s">
        <v>34</v>
      </c>
      <c r="AX149" s="13" t="s">
        <v>77</v>
      </c>
      <c r="AY149" s="186" t="s">
        <v>207</v>
      </c>
    </row>
    <row r="150" spans="2:65" s="12" customFormat="1">
      <c r="B150" s="169"/>
      <c r="D150" s="170" t="s">
        <v>215</v>
      </c>
      <c r="E150" s="171" t="s">
        <v>252</v>
      </c>
      <c r="F150" s="172" t="s">
        <v>356</v>
      </c>
      <c r="H150" s="173">
        <v>1074.71</v>
      </c>
      <c r="I150" s="174"/>
      <c r="L150" s="169"/>
      <c r="M150" s="175"/>
      <c r="N150" s="176"/>
      <c r="O150" s="176"/>
      <c r="P150" s="176"/>
      <c r="Q150" s="176"/>
      <c r="R150" s="176"/>
      <c r="S150" s="176"/>
      <c r="T150" s="177"/>
      <c r="AT150" s="171" t="s">
        <v>215</v>
      </c>
      <c r="AU150" s="171" t="s">
        <v>85</v>
      </c>
      <c r="AV150" s="12" t="s">
        <v>85</v>
      </c>
      <c r="AW150" s="12" t="s">
        <v>34</v>
      </c>
      <c r="AX150" s="12" t="s">
        <v>83</v>
      </c>
      <c r="AY150" s="171" t="s">
        <v>207</v>
      </c>
    </row>
    <row r="151" spans="2:65" s="1" customFormat="1" ht="36" customHeight="1">
      <c r="B151" s="155"/>
      <c r="C151" s="156" t="s">
        <v>85</v>
      </c>
      <c r="D151" s="156" t="s">
        <v>209</v>
      </c>
      <c r="E151" s="157" t="s">
        <v>357</v>
      </c>
      <c r="F151" s="158" t="s">
        <v>358</v>
      </c>
      <c r="G151" s="159" t="s">
        <v>352</v>
      </c>
      <c r="H151" s="160">
        <v>260.05900000000003</v>
      </c>
      <c r="I151" s="161"/>
      <c r="J151" s="162">
        <f>ROUND(I151*H151,2)</f>
        <v>0</v>
      </c>
      <c r="K151" s="158" t="s">
        <v>213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0</v>
      </c>
      <c r="R151" s="165">
        <f>Q151*H151</f>
        <v>0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359</v>
      </c>
    </row>
    <row r="152" spans="2:65" s="13" customFormat="1">
      <c r="B152" s="185"/>
      <c r="D152" s="170" t="s">
        <v>215</v>
      </c>
      <c r="E152" s="186" t="s">
        <v>1</v>
      </c>
      <c r="F152" s="187" t="s">
        <v>354</v>
      </c>
      <c r="H152" s="186" t="s">
        <v>1</v>
      </c>
      <c r="I152" s="188"/>
      <c r="L152" s="185"/>
      <c r="M152" s="189"/>
      <c r="N152" s="190"/>
      <c r="O152" s="190"/>
      <c r="P152" s="190"/>
      <c r="Q152" s="190"/>
      <c r="R152" s="190"/>
      <c r="S152" s="190"/>
      <c r="T152" s="191"/>
      <c r="AT152" s="186" t="s">
        <v>215</v>
      </c>
      <c r="AU152" s="186" t="s">
        <v>85</v>
      </c>
      <c r="AV152" s="13" t="s">
        <v>83</v>
      </c>
      <c r="AW152" s="13" t="s">
        <v>34</v>
      </c>
      <c r="AX152" s="13" t="s">
        <v>77</v>
      </c>
      <c r="AY152" s="186" t="s">
        <v>207</v>
      </c>
    </row>
    <row r="153" spans="2:65" s="13" customFormat="1">
      <c r="B153" s="185"/>
      <c r="D153" s="170" t="s">
        <v>215</v>
      </c>
      <c r="E153" s="186" t="s">
        <v>1</v>
      </c>
      <c r="F153" s="187" t="s">
        <v>360</v>
      </c>
      <c r="H153" s="186" t="s">
        <v>1</v>
      </c>
      <c r="I153" s="188"/>
      <c r="L153" s="185"/>
      <c r="M153" s="189"/>
      <c r="N153" s="190"/>
      <c r="O153" s="190"/>
      <c r="P153" s="190"/>
      <c r="Q153" s="190"/>
      <c r="R153" s="190"/>
      <c r="S153" s="190"/>
      <c r="T153" s="191"/>
      <c r="AT153" s="186" t="s">
        <v>215</v>
      </c>
      <c r="AU153" s="186" t="s">
        <v>85</v>
      </c>
      <c r="AV153" s="13" t="s">
        <v>83</v>
      </c>
      <c r="AW153" s="13" t="s">
        <v>34</v>
      </c>
      <c r="AX153" s="13" t="s">
        <v>77</v>
      </c>
      <c r="AY153" s="186" t="s">
        <v>207</v>
      </c>
    </row>
    <row r="154" spans="2:65" s="12" customFormat="1">
      <c r="B154" s="169"/>
      <c r="D154" s="170" t="s">
        <v>215</v>
      </c>
      <c r="E154" s="171" t="s">
        <v>1</v>
      </c>
      <c r="F154" s="172" t="s">
        <v>361</v>
      </c>
      <c r="H154" s="173">
        <v>13.356</v>
      </c>
      <c r="I154" s="174"/>
      <c r="L154" s="169"/>
      <c r="M154" s="175"/>
      <c r="N154" s="176"/>
      <c r="O154" s="176"/>
      <c r="P154" s="176"/>
      <c r="Q154" s="176"/>
      <c r="R154" s="176"/>
      <c r="S154" s="176"/>
      <c r="T154" s="177"/>
      <c r="AT154" s="171" t="s">
        <v>215</v>
      </c>
      <c r="AU154" s="171" t="s">
        <v>85</v>
      </c>
      <c r="AV154" s="12" t="s">
        <v>85</v>
      </c>
      <c r="AW154" s="12" t="s">
        <v>34</v>
      </c>
      <c r="AX154" s="12" t="s">
        <v>77</v>
      </c>
      <c r="AY154" s="171" t="s">
        <v>207</v>
      </c>
    </row>
    <row r="155" spans="2:65" s="12" customFormat="1">
      <c r="B155" s="169"/>
      <c r="D155" s="170" t="s">
        <v>215</v>
      </c>
      <c r="E155" s="171" t="s">
        <v>1</v>
      </c>
      <c r="F155" s="172" t="s">
        <v>362</v>
      </c>
      <c r="H155" s="173">
        <v>11.351000000000001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77</v>
      </c>
      <c r="AY155" s="171" t="s">
        <v>207</v>
      </c>
    </row>
    <row r="156" spans="2:65" s="12" customFormat="1">
      <c r="B156" s="169"/>
      <c r="D156" s="170" t="s">
        <v>215</v>
      </c>
      <c r="E156" s="171" t="s">
        <v>1</v>
      </c>
      <c r="F156" s="172" t="s">
        <v>363</v>
      </c>
      <c r="H156" s="173">
        <v>113.86799999999999</v>
      </c>
      <c r="I156" s="174"/>
      <c r="L156" s="169"/>
      <c r="M156" s="175"/>
      <c r="N156" s="176"/>
      <c r="O156" s="176"/>
      <c r="P156" s="176"/>
      <c r="Q156" s="176"/>
      <c r="R156" s="176"/>
      <c r="S156" s="176"/>
      <c r="T156" s="177"/>
      <c r="AT156" s="171" t="s">
        <v>215</v>
      </c>
      <c r="AU156" s="171" t="s">
        <v>85</v>
      </c>
      <c r="AV156" s="12" t="s">
        <v>85</v>
      </c>
      <c r="AW156" s="12" t="s">
        <v>34</v>
      </c>
      <c r="AX156" s="12" t="s">
        <v>77</v>
      </c>
      <c r="AY156" s="171" t="s">
        <v>207</v>
      </c>
    </row>
    <row r="157" spans="2:65" s="12" customFormat="1">
      <c r="B157" s="169"/>
      <c r="D157" s="170" t="s">
        <v>215</v>
      </c>
      <c r="E157" s="171" t="s">
        <v>1</v>
      </c>
      <c r="F157" s="172" t="s">
        <v>364</v>
      </c>
      <c r="H157" s="173">
        <v>22.428000000000001</v>
      </c>
      <c r="I157" s="174"/>
      <c r="L157" s="169"/>
      <c r="M157" s="175"/>
      <c r="N157" s="176"/>
      <c r="O157" s="176"/>
      <c r="P157" s="176"/>
      <c r="Q157" s="176"/>
      <c r="R157" s="176"/>
      <c r="S157" s="176"/>
      <c r="T157" s="177"/>
      <c r="AT157" s="171" t="s">
        <v>215</v>
      </c>
      <c r="AU157" s="171" t="s">
        <v>85</v>
      </c>
      <c r="AV157" s="12" t="s">
        <v>85</v>
      </c>
      <c r="AW157" s="12" t="s">
        <v>34</v>
      </c>
      <c r="AX157" s="12" t="s">
        <v>77</v>
      </c>
      <c r="AY157" s="171" t="s">
        <v>207</v>
      </c>
    </row>
    <row r="158" spans="2:65" s="12" customFormat="1">
      <c r="B158" s="169"/>
      <c r="D158" s="170" t="s">
        <v>215</v>
      </c>
      <c r="E158" s="171" t="s">
        <v>1</v>
      </c>
      <c r="F158" s="172" t="s">
        <v>365</v>
      </c>
      <c r="H158" s="173">
        <v>3.7589999999999999</v>
      </c>
      <c r="I158" s="174"/>
      <c r="L158" s="169"/>
      <c r="M158" s="175"/>
      <c r="N158" s="176"/>
      <c r="O158" s="176"/>
      <c r="P158" s="176"/>
      <c r="Q158" s="176"/>
      <c r="R158" s="176"/>
      <c r="S158" s="176"/>
      <c r="T158" s="177"/>
      <c r="AT158" s="171" t="s">
        <v>215</v>
      </c>
      <c r="AU158" s="171" t="s">
        <v>85</v>
      </c>
      <c r="AV158" s="12" t="s">
        <v>85</v>
      </c>
      <c r="AW158" s="12" t="s">
        <v>34</v>
      </c>
      <c r="AX158" s="12" t="s">
        <v>77</v>
      </c>
      <c r="AY158" s="171" t="s">
        <v>207</v>
      </c>
    </row>
    <row r="159" spans="2:65" s="14" customFormat="1">
      <c r="B159" s="192"/>
      <c r="D159" s="170" t="s">
        <v>215</v>
      </c>
      <c r="E159" s="193" t="s">
        <v>254</v>
      </c>
      <c r="F159" s="194" t="s">
        <v>366</v>
      </c>
      <c r="H159" s="195">
        <v>164.762</v>
      </c>
      <c r="I159" s="196"/>
      <c r="L159" s="192"/>
      <c r="M159" s="197"/>
      <c r="N159" s="198"/>
      <c r="O159" s="198"/>
      <c r="P159" s="198"/>
      <c r="Q159" s="198"/>
      <c r="R159" s="198"/>
      <c r="S159" s="198"/>
      <c r="T159" s="199"/>
      <c r="AT159" s="193" t="s">
        <v>215</v>
      </c>
      <c r="AU159" s="193" t="s">
        <v>85</v>
      </c>
      <c r="AV159" s="14" t="s">
        <v>108</v>
      </c>
      <c r="AW159" s="14" t="s">
        <v>34</v>
      </c>
      <c r="AX159" s="14" t="s">
        <v>77</v>
      </c>
      <c r="AY159" s="193" t="s">
        <v>207</v>
      </c>
    </row>
    <row r="160" spans="2:65" s="13" customFormat="1">
      <c r="B160" s="185"/>
      <c r="D160" s="170" t="s">
        <v>215</v>
      </c>
      <c r="E160" s="186" t="s">
        <v>1</v>
      </c>
      <c r="F160" s="187" t="s">
        <v>367</v>
      </c>
      <c r="H160" s="186" t="s">
        <v>1</v>
      </c>
      <c r="I160" s="188"/>
      <c r="L160" s="185"/>
      <c r="M160" s="189"/>
      <c r="N160" s="190"/>
      <c r="O160" s="190"/>
      <c r="P160" s="190"/>
      <c r="Q160" s="190"/>
      <c r="R160" s="190"/>
      <c r="S160" s="190"/>
      <c r="T160" s="191"/>
      <c r="AT160" s="186" t="s">
        <v>215</v>
      </c>
      <c r="AU160" s="186" t="s">
        <v>85</v>
      </c>
      <c r="AV160" s="13" t="s">
        <v>83</v>
      </c>
      <c r="AW160" s="13" t="s">
        <v>34</v>
      </c>
      <c r="AX160" s="13" t="s">
        <v>77</v>
      </c>
      <c r="AY160" s="186" t="s">
        <v>207</v>
      </c>
    </row>
    <row r="161" spans="2:65" s="12" customFormat="1">
      <c r="B161" s="169"/>
      <c r="D161" s="170" t="s">
        <v>215</v>
      </c>
      <c r="E161" s="171" t="s">
        <v>1</v>
      </c>
      <c r="F161" s="172" t="s">
        <v>368</v>
      </c>
      <c r="H161" s="173">
        <v>19.670999999999999</v>
      </c>
      <c r="I161" s="174"/>
      <c r="L161" s="169"/>
      <c r="M161" s="175"/>
      <c r="N161" s="176"/>
      <c r="O161" s="176"/>
      <c r="P161" s="176"/>
      <c r="Q161" s="176"/>
      <c r="R161" s="176"/>
      <c r="S161" s="176"/>
      <c r="T161" s="177"/>
      <c r="AT161" s="171" t="s">
        <v>215</v>
      </c>
      <c r="AU161" s="171" t="s">
        <v>85</v>
      </c>
      <c r="AV161" s="12" t="s">
        <v>85</v>
      </c>
      <c r="AW161" s="12" t="s">
        <v>34</v>
      </c>
      <c r="AX161" s="12" t="s">
        <v>77</v>
      </c>
      <c r="AY161" s="171" t="s">
        <v>207</v>
      </c>
    </row>
    <row r="162" spans="2:65" s="12" customFormat="1">
      <c r="B162" s="169"/>
      <c r="D162" s="170" t="s">
        <v>215</v>
      </c>
      <c r="E162" s="171" t="s">
        <v>1</v>
      </c>
      <c r="F162" s="172" t="s">
        <v>369</v>
      </c>
      <c r="H162" s="173">
        <v>11.539</v>
      </c>
      <c r="I162" s="174"/>
      <c r="L162" s="169"/>
      <c r="M162" s="175"/>
      <c r="N162" s="176"/>
      <c r="O162" s="176"/>
      <c r="P162" s="176"/>
      <c r="Q162" s="176"/>
      <c r="R162" s="176"/>
      <c r="S162" s="176"/>
      <c r="T162" s="177"/>
      <c r="AT162" s="171" t="s">
        <v>215</v>
      </c>
      <c r="AU162" s="171" t="s">
        <v>85</v>
      </c>
      <c r="AV162" s="12" t="s">
        <v>85</v>
      </c>
      <c r="AW162" s="12" t="s">
        <v>34</v>
      </c>
      <c r="AX162" s="12" t="s">
        <v>77</v>
      </c>
      <c r="AY162" s="171" t="s">
        <v>207</v>
      </c>
    </row>
    <row r="163" spans="2:65" s="12" customFormat="1">
      <c r="B163" s="169"/>
      <c r="D163" s="170" t="s">
        <v>215</v>
      </c>
      <c r="E163" s="171" t="s">
        <v>1</v>
      </c>
      <c r="F163" s="172" t="s">
        <v>370</v>
      </c>
      <c r="H163" s="173">
        <v>32.234000000000002</v>
      </c>
      <c r="I163" s="174"/>
      <c r="L163" s="169"/>
      <c r="M163" s="175"/>
      <c r="N163" s="176"/>
      <c r="O163" s="176"/>
      <c r="P163" s="176"/>
      <c r="Q163" s="176"/>
      <c r="R163" s="176"/>
      <c r="S163" s="176"/>
      <c r="T163" s="177"/>
      <c r="AT163" s="171" t="s">
        <v>215</v>
      </c>
      <c r="AU163" s="171" t="s">
        <v>85</v>
      </c>
      <c r="AV163" s="12" t="s">
        <v>85</v>
      </c>
      <c r="AW163" s="12" t="s">
        <v>34</v>
      </c>
      <c r="AX163" s="12" t="s">
        <v>77</v>
      </c>
      <c r="AY163" s="171" t="s">
        <v>207</v>
      </c>
    </row>
    <row r="164" spans="2:65" s="12" customFormat="1">
      <c r="B164" s="169"/>
      <c r="D164" s="170" t="s">
        <v>215</v>
      </c>
      <c r="E164" s="171" t="s">
        <v>1</v>
      </c>
      <c r="F164" s="172" t="s">
        <v>371</v>
      </c>
      <c r="H164" s="173">
        <v>31.853000000000002</v>
      </c>
      <c r="I164" s="174"/>
      <c r="L164" s="169"/>
      <c r="M164" s="175"/>
      <c r="N164" s="176"/>
      <c r="O164" s="176"/>
      <c r="P164" s="176"/>
      <c r="Q164" s="176"/>
      <c r="R164" s="176"/>
      <c r="S164" s="176"/>
      <c r="T164" s="177"/>
      <c r="AT164" s="171" t="s">
        <v>215</v>
      </c>
      <c r="AU164" s="171" t="s">
        <v>85</v>
      </c>
      <c r="AV164" s="12" t="s">
        <v>85</v>
      </c>
      <c r="AW164" s="12" t="s">
        <v>34</v>
      </c>
      <c r="AX164" s="12" t="s">
        <v>77</v>
      </c>
      <c r="AY164" s="171" t="s">
        <v>207</v>
      </c>
    </row>
    <row r="165" spans="2:65" s="14" customFormat="1">
      <c r="B165" s="192"/>
      <c r="D165" s="170" t="s">
        <v>215</v>
      </c>
      <c r="E165" s="193" t="s">
        <v>256</v>
      </c>
      <c r="F165" s="194" t="s">
        <v>366</v>
      </c>
      <c r="H165" s="195">
        <v>95.296999999999997</v>
      </c>
      <c r="I165" s="196"/>
      <c r="L165" s="192"/>
      <c r="M165" s="197"/>
      <c r="N165" s="198"/>
      <c r="O165" s="198"/>
      <c r="P165" s="198"/>
      <c r="Q165" s="198"/>
      <c r="R165" s="198"/>
      <c r="S165" s="198"/>
      <c r="T165" s="199"/>
      <c r="AT165" s="193" t="s">
        <v>215</v>
      </c>
      <c r="AU165" s="193" t="s">
        <v>85</v>
      </c>
      <c r="AV165" s="14" t="s">
        <v>108</v>
      </c>
      <c r="AW165" s="14" t="s">
        <v>34</v>
      </c>
      <c r="AX165" s="14" t="s">
        <v>77</v>
      </c>
      <c r="AY165" s="193" t="s">
        <v>207</v>
      </c>
    </row>
    <row r="166" spans="2:65" s="15" customFormat="1">
      <c r="B166" s="200"/>
      <c r="D166" s="170" t="s">
        <v>215</v>
      </c>
      <c r="E166" s="201" t="s">
        <v>1</v>
      </c>
      <c r="F166" s="202" t="s">
        <v>372</v>
      </c>
      <c r="H166" s="203">
        <v>260.05900000000003</v>
      </c>
      <c r="I166" s="204"/>
      <c r="L166" s="200"/>
      <c r="M166" s="205"/>
      <c r="N166" s="206"/>
      <c r="O166" s="206"/>
      <c r="P166" s="206"/>
      <c r="Q166" s="206"/>
      <c r="R166" s="206"/>
      <c r="S166" s="206"/>
      <c r="T166" s="207"/>
      <c r="AT166" s="201" t="s">
        <v>215</v>
      </c>
      <c r="AU166" s="201" t="s">
        <v>85</v>
      </c>
      <c r="AV166" s="15" t="s">
        <v>133</v>
      </c>
      <c r="AW166" s="15" t="s">
        <v>34</v>
      </c>
      <c r="AX166" s="15" t="s">
        <v>83</v>
      </c>
      <c r="AY166" s="201" t="s">
        <v>207</v>
      </c>
    </row>
    <row r="167" spans="2:65" s="1" customFormat="1" ht="36" customHeight="1">
      <c r="B167" s="155"/>
      <c r="C167" s="156" t="s">
        <v>108</v>
      </c>
      <c r="D167" s="156" t="s">
        <v>209</v>
      </c>
      <c r="E167" s="157" t="s">
        <v>373</v>
      </c>
      <c r="F167" s="158" t="s">
        <v>374</v>
      </c>
      <c r="G167" s="159" t="s">
        <v>352</v>
      </c>
      <c r="H167" s="160">
        <v>29.512</v>
      </c>
      <c r="I167" s="161"/>
      <c r="J167" s="162">
        <f>ROUND(I167*H167,2)</f>
        <v>0</v>
      </c>
      <c r="K167" s="158" t="s">
        <v>213</v>
      </c>
      <c r="L167" s="32"/>
      <c r="M167" s="163" t="s">
        <v>1</v>
      </c>
      <c r="N167" s="164" t="s">
        <v>42</v>
      </c>
      <c r="O167" s="55"/>
      <c r="P167" s="165">
        <f>O167*H167</f>
        <v>0</v>
      </c>
      <c r="Q167" s="165">
        <v>0</v>
      </c>
      <c r="R167" s="165">
        <f>Q167*H167</f>
        <v>0</v>
      </c>
      <c r="S167" s="165">
        <v>0</v>
      </c>
      <c r="T167" s="166">
        <f>S167*H167</f>
        <v>0</v>
      </c>
      <c r="AR167" s="167" t="s">
        <v>133</v>
      </c>
      <c r="AT167" s="167" t="s">
        <v>209</v>
      </c>
      <c r="AU167" s="167" t="s">
        <v>85</v>
      </c>
      <c r="AY167" s="17" t="s">
        <v>207</v>
      </c>
      <c r="BE167" s="168">
        <f>IF(N167="základní",J167,0)</f>
        <v>0</v>
      </c>
      <c r="BF167" s="168">
        <f>IF(N167="snížená",J167,0)</f>
        <v>0</v>
      </c>
      <c r="BG167" s="168">
        <f>IF(N167="zákl. přenesená",J167,0)</f>
        <v>0</v>
      </c>
      <c r="BH167" s="168">
        <f>IF(N167="sníž. přenesená",J167,0)</f>
        <v>0</v>
      </c>
      <c r="BI167" s="168">
        <f>IF(N167="nulová",J167,0)</f>
        <v>0</v>
      </c>
      <c r="BJ167" s="17" t="s">
        <v>83</v>
      </c>
      <c r="BK167" s="168">
        <f>ROUND(I167*H167,2)</f>
        <v>0</v>
      </c>
      <c r="BL167" s="17" t="s">
        <v>133</v>
      </c>
      <c r="BM167" s="167" t="s">
        <v>375</v>
      </c>
    </row>
    <row r="168" spans="2:65" s="13" customFormat="1">
      <c r="B168" s="185"/>
      <c r="D168" s="170" t="s">
        <v>215</v>
      </c>
      <c r="E168" s="186" t="s">
        <v>1</v>
      </c>
      <c r="F168" s="187" t="s">
        <v>354</v>
      </c>
      <c r="H168" s="186" t="s">
        <v>1</v>
      </c>
      <c r="I168" s="188"/>
      <c r="L168" s="185"/>
      <c r="M168" s="189"/>
      <c r="N168" s="190"/>
      <c r="O168" s="190"/>
      <c r="P168" s="190"/>
      <c r="Q168" s="190"/>
      <c r="R168" s="190"/>
      <c r="S168" s="190"/>
      <c r="T168" s="191"/>
      <c r="AT168" s="186" t="s">
        <v>215</v>
      </c>
      <c r="AU168" s="186" t="s">
        <v>85</v>
      </c>
      <c r="AV168" s="13" t="s">
        <v>83</v>
      </c>
      <c r="AW168" s="13" t="s">
        <v>34</v>
      </c>
      <c r="AX168" s="13" t="s">
        <v>77</v>
      </c>
      <c r="AY168" s="186" t="s">
        <v>207</v>
      </c>
    </row>
    <row r="169" spans="2:65" s="13" customFormat="1">
      <c r="B169" s="185"/>
      <c r="D169" s="170" t="s">
        <v>215</v>
      </c>
      <c r="E169" s="186" t="s">
        <v>1</v>
      </c>
      <c r="F169" s="187" t="s">
        <v>360</v>
      </c>
      <c r="H169" s="186" t="s">
        <v>1</v>
      </c>
      <c r="I169" s="188"/>
      <c r="L169" s="185"/>
      <c r="M169" s="189"/>
      <c r="N169" s="190"/>
      <c r="O169" s="190"/>
      <c r="P169" s="190"/>
      <c r="Q169" s="190"/>
      <c r="R169" s="190"/>
      <c r="S169" s="190"/>
      <c r="T169" s="191"/>
      <c r="AT169" s="186" t="s">
        <v>215</v>
      </c>
      <c r="AU169" s="186" t="s">
        <v>85</v>
      </c>
      <c r="AV169" s="13" t="s">
        <v>83</v>
      </c>
      <c r="AW169" s="13" t="s">
        <v>34</v>
      </c>
      <c r="AX169" s="13" t="s">
        <v>77</v>
      </c>
      <c r="AY169" s="186" t="s">
        <v>207</v>
      </c>
    </row>
    <row r="170" spans="2:65" s="12" customFormat="1">
      <c r="B170" s="169"/>
      <c r="D170" s="170" t="s">
        <v>215</v>
      </c>
      <c r="E170" s="171" t="s">
        <v>258</v>
      </c>
      <c r="F170" s="172" t="s">
        <v>376</v>
      </c>
      <c r="H170" s="173">
        <v>29.512</v>
      </c>
      <c r="I170" s="174"/>
      <c r="L170" s="169"/>
      <c r="M170" s="175"/>
      <c r="N170" s="176"/>
      <c r="O170" s="176"/>
      <c r="P170" s="176"/>
      <c r="Q170" s="176"/>
      <c r="R170" s="176"/>
      <c r="S170" s="176"/>
      <c r="T170" s="177"/>
      <c r="AT170" s="171" t="s">
        <v>215</v>
      </c>
      <c r="AU170" s="171" t="s">
        <v>85</v>
      </c>
      <c r="AV170" s="12" t="s">
        <v>85</v>
      </c>
      <c r="AW170" s="12" t="s">
        <v>34</v>
      </c>
      <c r="AX170" s="12" t="s">
        <v>83</v>
      </c>
      <c r="AY170" s="171" t="s">
        <v>207</v>
      </c>
    </row>
    <row r="171" spans="2:65" s="1" customFormat="1" ht="48" customHeight="1">
      <c r="B171" s="155"/>
      <c r="C171" s="156" t="s">
        <v>133</v>
      </c>
      <c r="D171" s="156" t="s">
        <v>209</v>
      </c>
      <c r="E171" s="157" t="s">
        <v>377</v>
      </c>
      <c r="F171" s="158" t="s">
        <v>378</v>
      </c>
      <c r="G171" s="159" t="s">
        <v>352</v>
      </c>
      <c r="H171" s="160">
        <v>375.548</v>
      </c>
      <c r="I171" s="161"/>
      <c r="J171" s="162">
        <f>ROUND(I171*H171,2)</f>
        <v>0</v>
      </c>
      <c r="K171" s="158" t="s">
        <v>213</v>
      </c>
      <c r="L171" s="32"/>
      <c r="M171" s="163" t="s">
        <v>1</v>
      </c>
      <c r="N171" s="164" t="s">
        <v>42</v>
      </c>
      <c r="O171" s="55"/>
      <c r="P171" s="165">
        <f>O171*H171</f>
        <v>0</v>
      </c>
      <c r="Q171" s="165">
        <v>0</v>
      </c>
      <c r="R171" s="165">
        <f>Q171*H171</f>
        <v>0</v>
      </c>
      <c r="S171" s="165">
        <v>0</v>
      </c>
      <c r="T171" s="166">
        <f>S171*H171</f>
        <v>0</v>
      </c>
      <c r="AR171" s="167" t="s">
        <v>133</v>
      </c>
      <c r="AT171" s="167" t="s">
        <v>209</v>
      </c>
      <c r="AU171" s="167" t="s">
        <v>85</v>
      </c>
      <c r="AY171" s="17" t="s">
        <v>207</v>
      </c>
      <c r="BE171" s="168">
        <f>IF(N171="základní",J171,0)</f>
        <v>0</v>
      </c>
      <c r="BF171" s="168">
        <f>IF(N171="snížená",J171,0)</f>
        <v>0</v>
      </c>
      <c r="BG171" s="168">
        <f>IF(N171="zákl. přenesená",J171,0)</f>
        <v>0</v>
      </c>
      <c r="BH171" s="168">
        <f>IF(N171="sníž. přenesená",J171,0)</f>
        <v>0</v>
      </c>
      <c r="BI171" s="168">
        <f>IF(N171="nulová",J171,0)</f>
        <v>0</v>
      </c>
      <c r="BJ171" s="17" t="s">
        <v>83</v>
      </c>
      <c r="BK171" s="168">
        <f>ROUND(I171*H171,2)</f>
        <v>0</v>
      </c>
      <c r="BL171" s="17" t="s">
        <v>133</v>
      </c>
      <c r="BM171" s="167" t="s">
        <v>379</v>
      </c>
    </row>
    <row r="172" spans="2:65" s="12" customFormat="1">
      <c r="B172" s="169"/>
      <c r="D172" s="170" t="s">
        <v>215</v>
      </c>
      <c r="E172" s="171" t="s">
        <v>1</v>
      </c>
      <c r="F172" s="172" t="s">
        <v>380</v>
      </c>
      <c r="H172" s="173">
        <v>85.977000000000004</v>
      </c>
      <c r="I172" s="174"/>
      <c r="L172" s="169"/>
      <c r="M172" s="175"/>
      <c r="N172" s="176"/>
      <c r="O172" s="176"/>
      <c r="P172" s="176"/>
      <c r="Q172" s="176"/>
      <c r="R172" s="176"/>
      <c r="S172" s="176"/>
      <c r="T172" s="177"/>
      <c r="AT172" s="171" t="s">
        <v>215</v>
      </c>
      <c r="AU172" s="171" t="s">
        <v>85</v>
      </c>
      <c r="AV172" s="12" t="s">
        <v>85</v>
      </c>
      <c r="AW172" s="12" t="s">
        <v>34</v>
      </c>
      <c r="AX172" s="12" t="s">
        <v>77</v>
      </c>
      <c r="AY172" s="171" t="s">
        <v>207</v>
      </c>
    </row>
    <row r="173" spans="2:65" s="12" customFormat="1">
      <c r="B173" s="169"/>
      <c r="D173" s="170" t="s">
        <v>215</v>
      </c>
      <c r="E173" s="171" t="s">
        <v>1</v>
      </c>
      <c r="F173" s="172" t="s">
        <v>381</v>
      </c>
      <c r="H173" s="173">
        <v>289.57100000000003</v>
      </c>
      <c r="I173" s="174"/>
      <c r="L173" s="169"/>
      <c r="M173" s="175"/>
      <c r="N173" s="176"/>
      <c r="O173" s="176"/>
      <c r="P173" s="176"/>
      <c r="Q173" s="176"/>
      <c r="R173" s="176"/>
      <c r="S173" s="176"/>
      <c r="T173" s="177"/>
      <c r="AT173" s="171" t="s">
        <v>215</v>
      </c>
      <c r="AU173" s="171" t="s">
        <v>85</v>
      </c>
      <c r="AV173" s="12" t="s">
        <v>85</v>
      </c>
      <c r="AW173" s="12" t="s">
        <v>34</v>
      </c>
      <c r="AX173" s="12" t="s">
        <v>77</v>
      </c>
      <c r="AY173" s="171" t="s">
        <v>207</v>
      </c>
    </row>
    <row r="174" spans="2:65" s="15" customFormat="1">
      <c r="B174" s="200"/>
      <c r="D174" s="170" t="s">
        <v>215</v>
      </c>
      <c r="E174" s="201" t="s">
        <v>1</v>
      </c>
      <c r="F174" s="202" t="s">
        <v>372</v>
      </c>
      <c r="H174" s="203">
        <v>375.548</v>
      </c>
      <c r="I174" s="204"/>
      <c r="L174" s="200"/>
      <c r="M174" s="205"/>
      <c r="N174" s="206"/>
      <c r="O174" s="206"/>
      <c r="P174" s="206"/>
      <c r="Q174" s="206"/>
      <c r="R174" s="206"/>
      <c r="S174" s="206"/>
      <c r="T174" s="207"/>
      <c r="AT174" s="201" t="s">
        <v>215</v>
      </c>
      <c r="AU174" s="201" t="s">
        <v>85</v>
      </c>
      <c r="AV174" s="15" t="s">
        <v>133</v>
      </c>
      <c r="AW174" s="15" t="s">
        <v>34</v>
      </c>
      <c r="AX174" s="15" t="s">
        <v>83</v>
      </c>
      <c r="AY174" s="201" t="s">
        <v>207</v>
      </c>
    </row>
    <row r="175" spans="2:65" s="1" customFormat="1" ht="48" customHeight="1">
      <c r="B175" s="155"/>
      <c r="C175" s="156" t="s">
        <v>140</v>
      </c>
      <c r="D175" s="156" t="s">
        <v>209</v>
      </c>
      <c r="E175" s="157" t="s">
        <v>382</v>
      </c>
      <c r="F175" s="158" t="s">
        <v>383</v>
      </c>
      <c r="G175" s="159" t="s">
        <v>352</v>
      </c>
      <c r="H175" s="160">
        <v>1364.2809999999999</v>
      </c>
      <c r="I175" s="161"/>
      <c r="J175" s="162">
        <f>ROUND(I175*H175,2)</f>
        <v>0</v>
      </c>
      <c r="K175" s="158" t="s">
        <v>213</v>
      </c>
      <c r="L175" s="32"/>
      <c r="M175" s="163" t="s">
        <v>1</v>
      </c>
      <c r="N175" s="164" t="s">
        <v>42</v>
      </c>
      <c r="O175" s="55"/>
      <c r="P175" s="165">
        <f>O175*H175</f>
        <v>0</v>
      </c>
      <c r="Q175" s="165">
        <v>0</v>
      </c>
      <c r="R175" s="165">
        <f>Q175*H175</f>
        <v>0</v>
      </c>
      <c r="S175" s="165">
        <v>0</v>
      </c>
      <c r="T175" s="166">
        <f>S175*H175</f>
        <v>0</v>
      </c>
      <c r="AR175" s="167" t="s">
        <v>133</v>
      </c>
      <c r="AT175" s="167" t="s">
        <v>209</v>
      </c>
      <c r="AU175" s="167" t="s">
        <v>85</v>
      </c>
      <c r="AY175" s="17" t="s">
        <v>207</v>
      </c>
      <c r="BE175" s="168">
        <f>IF(N175="základní",J175,0)</f>
        <v>0</v>
      </c>
      <c r="BF175" s="168">
        <f>IF(N175="snížená",J175,0)</f>
        <v>0</v>
      </c>
      <c r="BG175" s="168">
        <f>IF(N175="zákl. přenesená",J175,0)</f>
        <v>0</v>
      </c>
      <c r="BH175" s="168">
        <f>IF(N175="sníž. přenesená",J175,0)</f>
        <v>0</v>
      </c>
      <c r="BI175" s="168">
        <f>IF(N175="nulová",J175,0)</f>
        <v>0</v>
      </c>
      <c r="BJ175" s="17" t="s">
        <v>83</v>
      </c>
      <c r="BK175" s="168">
        <f>ROUND(I175*H175,2)</f>
        <v>0</v>
      </c>
      <c r="BL175" s="17" t="s">
        <v>133</v>
      </c>
      <c r="BM175" s="167" t="s">
        <v>384</v>
      </c>
    </row>
    <row r="176" spans="2:65" s="12" customFormat="1">
      <c r="B176" s="169"/>
      <c r="D176" s="170" t="s">
        <v>215</v>
      </c>
      <c r="E176" s="171" t="s">
        <v>1</v>
      </c>
      <c r="F176" s="172" t="s">
        <v>385</v>
      </c>
      <c r="H176" s="173">
        <v>1364.2809999999999</v>
      </c>
      <c r="I176" s="174"/>
      <c r="L176" s="169"/>
      <c r="M176" s="175"/>
      <c r="N176" s="176"/>
      <c r="O176" s="176"/>
      <c r="P176" s="176"/>
      <c r="Q176" s="176"/>
      <c r="R176" s="176"/>
      <c r="S176" s="176"/>
      <c r="T176" s="177"/>
      <c r="AT176" s="171" t="s">
        <v>215</v>
      </c>
      <c r="AU176" s="171" t="s">
        <v>85</v>
      </c>
      <c r="AV176" s="12" t="s">
        <v>85</v>
      </c>
      <c r="AW176" s="12" t="s">
        <v>34</v>
      </c>
      <c r="AX176" s="12" t="s">
        <v>83</v>
      </c>
      <c r="AY176" s="171" t="s">
        <v>207</v>
      </c>
    </row>
    <row r="177" spans="2:65" s="1" customFormat="1" ht="36" customHeight="1">
      <c r="B177" s="155"/>
      <c r="C177" s="156" t="s">
        <v>145</v>
      </c>
      <c r="D177" s="156" t="s">
        <v>209</v>
      </c>
      <c r="E177" s="157" t="s">
        <v>386</v>
      </c>
      <c r="F177" s="158" t="s">
        <v>387</v>
      </c>
      <c r="G177" s="159" t="s">
        <v>352</v>
      </c>
      <c r="H177" s="160">
        <v>95.296999999999997</v>
      </c>
      <c r="I177" s="161"/>
      <c r="J177" s="162">
        <f>ROUND(I177*H177,2)</f>
        <v>0</v>
      </c>
      <c r="K177" s="158" t="s">
        <v>213</v>
      </c>
      <c r="L177" s="32"/>
      <c r="M177" s="163" t="s">
        <v>1</v>
      </c>
      <c r="N177" s="164" t="s">
        <v>42</v>
      </c>
      <c r="O177" s="55"/>
      <c r="P177" s="165">
        <f>O177*H177</f>
        <v>0</v>
      </c>
      <c r="Q177" s="165">
        <v>0</v>
      </c>
      <c r="R177" s="165">
        <f>Q177*H177</f>
        <v>0</v>
      </c>
      <c r="S177" s="165">
        <v>0</v>
      </c>
      <c r="T177" s="166">
        <f>S177*H177</f>
        <v>0</v>
      </c>
      <c r="AR177" s="167" t="s">
        <v>133</v>
      </c>
      <c r="AT177" s="167" t="s">
        <v>209</v>
      </c>
      <c r="AU177" s="167" t="s">
        <v>85</v>
      </c>
      <c r="AY177" s="17" t="s">
        <v>207</v>
      </c>
      <c r="BE177" s="168">
        <f>IF(N177="základní",J177,0)</f>
        <v>0</v>
      </c>
      <c r="BF177" s="168">
        <f>IF(N177="snížená",J177,0)</f>
        <v>0</v>
      </c>
      <c r="BG177" s="168">
        <f>IF(N177="zákl. přenesená",J177,0)</f>
        <v>0</v>
      </c>
      <c r="BH177" s="168">
        <f>IF(N177="sníž. přenesená",J177,0)</f>
        <v>0</v>
      </c>
      <c r="BI177" s="168">
        <f>IF(N177="nulová",J177,0)</f>
        <v>0</v>
      </c>
      <c r="BJ177" s="17" t="s">
        <v>83</v>
      </c>
      <c r="BK177" s="168">
        <f>ROUND(I177*H177,2)</f>
        <v>0</v>
      </c>
      <c r="BL177" s="17" t="s">
        <v>133</v>
      </c>
      <c r="BM177" s="167" t="s">
        <v>388</v>
      </c>
    </row>
    <row r="178" spans="2:65" s="12" customFormat="1">
      <c r="B178" s="169"/>
      <c r="D178" s="170" t="s">
        <v>215</v>
      </c>
      <c r="E178" s="171" t="s">
        <v>1</v>
      </c>
      <c r="F178" s="172" t="s">
        <v>389</v>
      </c>
      <c r="H178" s="173">
        <v>95.296999999999997</v>
      </c>
      <c r="I178" s="174"/>
      <c r="L178" s="169"/>
      <c r="M178" s="175"/>
      <c r="N178" s="176"/>
      <c r="O178" s="176"/>
      <c r="P178" s="176"/>
      <c r="Q178" s="176"/>
      <c r="R178" s="176"/>
      <c r="S178" s="176"/>
      <c r="T178" s="177"/>
      <c r="AT178" s="171" t="s">
        <v>215</v>
      </c>
      <c r="AU178" s="171" t="s">
        <v>85</v>
      </c>
      <c r="AV178" s="12" t="s">
        <v>85</v>
      </c>
      <c r="AW178" s="12" t="s">
        <v>34</v>
      </c>
      <c r="AX178" s="12" t="s">
        <v>83</v>
      </c>
      <c r="AY178" s="171" t="s">
        <v>207</v>
      </c>
    </row>
    <row r="179" spans="2:65" s="1" customFormat="1" ht="24" customHeight="1">
      <c r="B179" s="155"/>
      <c r="C179" s="156" t="s">
        <v>150</v>
      </c>
      <c r="D179" s="156" t="s">
        <v>209</v>
      </c>
      <c r="E179" s="157" t="s">
        <v>390</v>
      </c>
      <c r="F179" s="158" t="s">
        <v>391</v>
      </c>
      <c r="G179" s="159" t="s">
        <v>352</v>
      </c>
      <c r="H179" s="160">
        <v>1364.2809999999999</v>
      </c>
      <c r="I179" s="161"/>
      <c r="J179" s="162">
        <f>ROUND(I179*H179,2)</f>
        <v>0</v>
      </c>
      <c r="K179" s="158" t="s">
        <v>392</v>
      </c>
      <c r="L179" s="32"/>
      <c r="M179" s="163" t="s">
        <v>1</v>
      </c>
      <c r="N179" s="164" t="s">
        <v>42</v>
      </c>
      <c r="O179" s="55"/>
      <c r="P179" s="165">
        <f>O179*H179</f>
        <v>0</v>
      </c>
      <c r="Q179" s="165">
        <v>0</v>
      </c>
      <c r="R179" s="165">
        <f>Q179*H179</f>
        <v>0</v>
      </c>
      <c r="S179" s="165">
        <v>0</v>
      </c>
      <c r="T179" s="166">
        <f>S179*H179</f>
        <v>0</v>
      </c>
      <c r="AR179" s="167" t="s">
        <v>133</v>
      </c>
      <c r="AT179" s="167" t="s">
        <v>209</v>
      </c>
      <c r="AU179" s="167" t="s">
        <v>85</v>
      </c>
      <c r="AY179" s="17" t="s">
        <v>207</v>
      </c>
      <c r="BE179" s="168">
        <f>IF(N179="základní",J179,0)</f>
        <v>0</v>
      </c>
      <c r="BF179" s="168">
        <f>IF(N179="snížená",J179,0)</f>
        <v>0</v>
      </c>
      <c r="BG179" s="168">
        <f>IF(N179="zákl. přenesená",J179,0)</f>
        <v>0</v>
      </c>
      <c r="BH179" s="168">
        <f>IF(N179="sníž. přenesená",J179,0)</f>
        <v>0</v>
      </c>
      <c r="BI179" s="168">
        <f>IF(N179="nulová",J179,0)</f>
        <v>0</v>
      </c>
      <c r="BJ179" s="17" t="s">
        <v>83</v>
      </c>
      <c r="BK179" s="168">
        <f>ROUND(I179*H179,2)</f>
        <v>0</v>
      </c>
      <c r="BL179" s="17" t="s">
        <v>133</v>
      </c>
      <c r="BM179" s="167" t="s">
        <v>393</v>
      </c>
    </row>
    <row r="180" spans="2:65" s="12" customFormat="1">
      <c r="B180" s="169"/>
      <c r="D180" s="170" t="s">
        <v>215</v>
      </c>
      <c r="E180" s="171" t="s">
        <v>1</v>
      </c>
      <c r="F180" s="172" t="s">
        <v>385</v>
      </c>
      <c r="H180" s="173">
        <v>1364.2809999999999</v>
      </c>
      <c r="I180" s="174"/>
      <c r="L180" s="169"/>
      <c r="M180" s="175"/>
      <c r="N180" s="176"/>
      <c r="O180" s="176"/>
      <c r="P180" s="176"/>
      <c r="Q180" s="176"/>
      <c r="R180" s="176"/>
      <c r="S180" s="176"/>
      <c r="T180" s="177"/>
      <c r="AT180" s="171" t="s">
        <v>215</v>
      </c>
      <c r="AU180" s="171" t="s">
        <v>85</v>
      </c>
      <c r="AV180" s="12" t="s">
        <v>85</v>
      </c>
      <c r="AW180" s="12" t="s">
        <v>34</v>
      </c>
      <c r="AX180" s="12" t="s">
        <v>83</v>
      </c>
      <c r="AY180" s="171" t="s">
        <v>207</v>
      </c>
    </row>
    <row r="181" spans="2:65" s="1" customFormat="1" ht="36" customHeight="1">
      <c r="B181" s="155"/>
      <c r="C181" s="156" t="s">
        <v>155</v>
      </c>
      <c r="D181" s="156" t="s">
        <v>209</v>
      </c>
      <c r="E181" s="157" t="s">
        <v>394</v>
      </c>
      <c r="F181" s="158" t="s">
        <v>395</v>
      </c>
      <c r="G181" s="159" t="s">
        <v>352</v>
      </c>
      <c r="H181" s="160">
        <v>95.296999999999997</v>
      </c>
      <c r="I181" s="161"/>
      <c r="J181" s="162">
        <f>ROUND(I181*H181,2)</f>
        <v>0</v>
      </c>
      <c r="K181" s="158" t="s">
        <v>213</v>
      </c>
      <c r="L181" s="32"/>
      <c r="M181" s="163" t="s">
        <v>1</v>
      </c>
      <c r="N181" s="164" t="s">
        <v>42</v>
      </c>
      <c r="O181" s="55"/>
      <c r="P181" s="165">
        <f>O181*H181</f>
        <v>0</v>
      </c>
      <c r="Q181" s="165">
        <v>0</v>
      </c>
      <c r="R181" s="165">
        <f>Q181*H181</f>
        <v>0</v>
      </c>
      <c r="S181" s="165">
        <v>0</v>
      </c>
      <c r="T181" s="166">
        <f>S181*H181</f>
        <v>0</v>
      </c>
      <c r="AR181" s="167" t="s">
        <v>133</v>
      </c>
      <c r="AT181" s="167" t="s">
        <v>209</v>
      </c>
      <c r="AU181" s="167" t="s">
        <v>85</v>
      </c>
      <c r="AY181" s="17" t="s">
        <v>207</v>
      </c>
      <c r="BE181" s="168">
        <f>IF(N181="základní",J181,0)</f>
        <v>0</v>
      </c>
      <c r="BF181" s="168">
        <f>IF(N181="snížená",J181,0)</f>
        <v>0</v>
      </c>
      <c r="BG181" s="168">
        <f>IF(N181="zákl. přenesená",J181,0)</f>
        <v>0</v>
      </c>
      <c r="BH181" s="168">
        <f>IF(N181="sníž. přenesená",J181,0)</f>
        <v>0</v>
      </c>
      <c r="BI181" s="168">
        <f>IF(N181="nulová",J181,0)</f>
        <v>0</v>
      </c>
      <c r="BJ181" s="17" t="s">
        <v>83</v>
      </c>
      <c r="BK181" s="168">
        <f>ROUND(I181*H181,2)</f>
        <v>0</v>
      </c>
      <c r="BL181" s="17" t="s">
        <v>133</v>
      </c>
      <c r="BM181" s="167" t="s">
        <v>396</v>
      </c>
    </row>
    <row r="182" spans="2:65" s="12" customFormat="1">
      <c r="B182" s="169"/>
      <c r="D182" s="170" t="s">
        <v>215</v>
      </c>
      <c r="E182" s="171" t="s">
        <v>1</v>
      </c>
      <c r="F182" s="172" t="s">
        <v>397</v>
      </c>
      <c r="H182" s="173">
        <v>95.296999999999997</v>
      </c>
      <c r="I182" s="174"/>
      <c r="L182" s="169"/>
      <c r="M182" s="175"/>
      <c r="N182" s="176"/>
      <c r="O182" s="176"/>
      <c r="P182" s="176"/>
      <c r="Q182" s="176"/>
      <c r="R182" s="176"/>
      <c r="S182" s="176"/>
      <c r="T182" s="177"/>
      <c r="AT182" s="171" t="s">
        <v>215</v>
      </c>
      <c r="AU182" s="171" t="s">
        <v>85</v>
      </c>
      <c r="AV182" s="12" t="s">
        <v>85</v>
      </c>
      <c r="AW182" s="12" t="s">
        <v>34</v>
      </c>
      <c r="AX182" s="12" t="s">
        <v>83</v>
      </c>
      <c r="AY182" s="171" t="s">
        <v>207</v>
      </c>
    </row>
    <row r="183" spans="2:65" s="11" customFormat="1" ht="22.9" customHeight="1">
      <c r="B183" s="142"/>
      <c r="D183" s="143" t="s">
        <v>76</v>
      </c>
      <c r="E183" s="153" t="s">
        <v>85</v>
      </c>
      <c r="F183" s="153" t="s">
        <v>398</v>
      </c>
      <c r="I183" s="145"/>
      <c r="J183" s="154">
        <f>BK183</f>
        <v>0</v>
      </c>
      <c r="L183" s="142"/>
      <c r="M183" s="147"/>
      <c r="N183" s="148"/>
      <c r="O183" s="148"/>
      <c r="P183" s="149">
        <f>SUM(P184:P228)</f>
        <v>0</v>
      </c>
      <c r="Q183" s="148"/>
      <c r="R183" s="149">
        <f>SUM(R184:R228)</f>
        <v>1324.9037659100002</v>
      </c>
      <c r="S183" s="148"/>
      <c r="T183" s="150">
        <f>SUM(T184:T228)</f>
        <v>0</v>
      </c>
      <c r="AR183" s="143" t="s">
        <v>83</v>
      </c>
      <c r="AT183" s="151" t="s">
        <v>76</v>
      </c>
      <c r="AU183" s="151" t="s">
        <v>83</v>
      </c>
      <c r="AY183" s="143" t="s">
        <v>207</v>
      </c>
      <c r="BK183" s="152">
        <f>SUM(BK184:BK228)</f>
        <v>0</v>
      </c>
    </row>
    <row r="184" spans="2:65" s="1" customFormat="1" ht="16.5" customHeight="1">
      <c r="B184" s="155"/>
      <c r="C184" s="156" t="s">
        <v>162</v>
      </c>
      <c r="D184" s="156" t="s">
        <v>209</v>
      </c>
      <c r="E184" s="157" t="s">
        <v>399</v>
      </c>
      <c r="F184" s="158" t="s">
        <v>400</v>
      </c>
      <c r="G184" s="159" t="s">
        <v>224</v>
      </c>
      <c r="H184" s="160">
        <v>271.35000000000002</v>
      </c>
      <c r="I184" s="161"/>
      <c r="J184" s="162">
        <f>ROUND(I184*H184,2)</f>
        <v>0</v>
      </c>
      <c r="K184" s="158" t="s">
        <v>392</v>
      </c>
      <c r="L184" s="32"/>
      <c r="M184" s="163" t="s">
        <v>1</v>
      </c>
      <c r="N184" s="164" t="s">
        <v>42</v>
      </c>
      <c r="O184" s="55"/>
      <c r="P184" s="165">
        <f>O184*H184</f>
        <v>0</v>
      </c>
      <c r="Q184" s="165">
        <v>0.43099999999999999</v>
      </c>
      <c r="R184" s="165">
        <f>Q184*H184</f>
        <v>116.95185000000001</v>
      </c>
      <c r="S184" s="165">
        <v>0</v>
      </c>
      <c r="T184" s="166">
        <f>S184*H184</f>
        <v>0</v>
      </c>
      <c r="AR184" s="167" t="s">
        <v>133</v>
      </c>
      <c r="AT184" s="167" t="s">
        <v>209</v>
      </c>
      <c r="AU184" s="167" t="s">
        <v>85</v>
      </c>
      <c r="AY184" s="17" t="s">
        <v>207</v>
      </c>
      <c r="BE184" s="168">
        <f>IF(N184="základní",J184,0)</f>
        <v>0</v>
      </c>
      <c r="BF184" s="168">
        <f>IF(N184="snížená",J184,0)</f>
        <v>0</v>
      </c>
      <c r="BG184" s="168">
        <f>IF(N184="zákl. přenesená",J184,0)</f>
        <v>0</v>
      </c>
      <c r="BH184" s="168">
        <f>IF(N184="sníž. přenesená",J184,0)</f>
        <v>0</v>
      </c>
      <c r="BI184" s="168">
        <f>IF(N184="nulová",J184,0)</f>
        <v>0</v>
      </c>
      <c r="BJ184" s="17" t="s">
        <v>83</v>
      </c>
      <c r="BK184" s="168">
        <f>ROUND(I184*H184,2)</f>
        <v>0</v>
      </c>
      <c r="BL184" s="17" t="s">
        <v>133</v>
      </c>
      <c r="BM184" s="167" t="s">
        <v>401</v>
      </c>
    </row>
    <row r="185" spans="2:65" s="13" customFormat="1">
      <c r="B185" s="185"/>
      <c r="D185" s="170" t="s">
        <v>215</v>
      </c>
      <c r="E185" s="186" t="s">
        <v>1</v>
      </c>
      <c r="F185" s="187" t="s">
        <v>354</v>
      </c>
      <c r="H185" s="186" t="s">
        <v>1</v>
      </c>
      <c r="I185" s="188"/>
      <c r="L185" s="185"/>
      <c r="M185" s="189"/>
      <c r="N185" s="190"/>
      <c r="O185" s="190"/>
      <c r="P185" s="190"/>
      <c r="Q185" s="190"/>
      <c r="R185" s="190"/>
      <c r="S185" s="190"/>
      <c r="T185" s="191"/>
      <c r="AT185" s="186" t="s">
        <v>215</v>
      </c>
      <c r="AU185" s="186" t="s">
        <v>85</v>
      </c>
      <c r="AV185" s="13" t="s">
        <v>83</v>
      </c>
      <c r="AW185" s="13" t="s">
        <v>34</v>
      </c>
      <c r="AX185" s="13" t="s">
        <v>77</v>
      </c>
      <c r="AY185" s="186" t="s">
        <v>207</v>
      </c>
    </row>
    <row r="186" spans="2:65" s="12" customFormat="1">
      <c r="B186" s="169"/>
      <c r="D186" s="170" t="s">
        <v>215</v>
      </c>
      <c r="E186" s="171" t="s">
        <v>1</v>
      </c>
      <c r="F186" s="172" t="s">
        <v>402</v>
      </c>
      <c r="H186" s="173">
        <v>106.7</v>
      </c>
      <c r="I186" s="174"/>
      <c r="L186" s="169"/>
      <c r="M186" s="175"/>
      <c r="N186" s="176"/>
      <c r="O186" s="176"/>
      <c r="P186" s="176"/>
      <c r="Q186" s="176"/>
      <c r="R186" s="176"/>
      <c r="S186" s="176"/>
      <c r="T186" s="177"/>
      <c r="AT186" s="171" t="s">
        <v>215</v>
      </c>
      <c r="AU186" s="171" t="s">
        <v>85</v>
      </c>
      <c r="AV186" s="12" t="s">
        <v>85</v>
      </c>
      <c r="AW186" s="12" t="s">
        <v>34</v>
      </c>
      <c r="AX186" s="12" t="s">
        <v>77</v>
      </c>
      <c r="AY186" s="171" t="s">
        <v>207</v>
      </c>
    </row>
    <row r="187" spans="2:65" s="12" customFormat="1">
      <c r="B187" s="169"/>
      <c r="D187" s="170" t="s">
        <v>215</v>
      </c>
      <c r="E187" s="171" t="s">
        <v>1</v>
      </c>
      <c r="F187" s="172" t="s">
        <v>403</v>
      </c>
      <c r="H187" s="173">
        <v>164.65</v>
      </c>
      <c r="I187" s="174"/>
      <c r="L187" s="169"/>
      <c r="M187" s="175"/>
      <c r="N187" s="176"/>
      <c r="O187" s="176"/>
      <c r="P187" s="176"/>
      <c r="Q187" s="176"/>
      <c r="R187" s="176"/>
      <c r="S187" s="176"/>
      <c r="T187" s="177"/>
      <c r="AT187" s="171" t="s">
        <v>215</v>
      </c>
      <c r="AU187" s="171" t="s">
        <v>85</v>
      </c>
      <c r="AV187" s="12" t="s">
        <v>85</v>
      </c>
      <c r="AW187" s="12" t="s">
        <v>34</v>
      </c>
      <c r="AX187" s="12" t="s">
        <v>77</v>
      </c>
      <c r="AY187" s="171" t="s">
        <v>207</v>
      </c>
    </row>
    <row r="188" spans="2:65" s="15" customFormat="1">
      <c r="B188" s="200"/>
      <c r="D188" s="170" t="s">
        <v>215</v>
      </c>
      <c r="E188" s="201" t="s">
        <v>1</v>
      </c>
      <c r="F188" s="202" t="s">
        <v>372</v>
      </c>
      <c r="H188" s="203">
        <v>271.35000000000002</v>
      </c>
      <c r="I188" s="204"/>
      <c r="L188" s="200"/>
      <c r="M188" s="205"/>
      <c r="N188" s="206"/>
      <c r="O188" s="206"/>
      <c r="P188" s="206"/>
      <c r="Q188" s="206"/>
      <c r="R188" s="206"/>
      <c r="S188" s="206"/>
      <c r="T188" s="207"/>
      <c r="AT188" s="201" t="s">
        <v>215</v>
      </c>
      <c r="AU188" s="201" t="s">
        <v>85</v>
      </c>
      <c r="AV188" s="15" t="s">
        <v>133</v>
      </c>
      <c r="AW188" s="15" t="s">
        <v>34</v>
      </c>
      <c r="AX188" s="15" t="s">
        <v>83</v>
      </c>
      <c r="AY188" s="201" t="s">
        <v>207</v>
      </c>
    </row>
    <row r="189" spans="2:65" s="1" customFormat="1" ht="24" customHeight="1">
      <c r="B189" s="155"/>
      <c r="C189" s="156" t="s">
        <v>167</v>
      </c>
      <c r="D189" s="156" t="s">
        <v>209</v>
      </c>
      <c r="E189" s="157" t="s">
        <v>404</v>
      </c>
      <c r="F189" s="158" t="s">
        <v>405</v>
      </c>
      <c r="G189" s="159" t="s">
        <v>352</v>
      </c>
      <c r="H189" s="160">
        <v>352.87200000000001</v>
      </c>
      <c r="I189" s="161"/>
      <c r="J189" s="162">
        <f>ROUND(I189*H189,2)</f>
        <v>0</v>
      </c>
      <c r="K189" s="158" t="s">
        <v>213</v>
      </c>
      <c r="L189" s="32"/>
      <c r="M189" s="163" t="s">
        <v>1</v>
      </c>
      <c r="N189" s="164" t="s">
        <v>42</v>
      </c>
      <c r="O189" s="55"/>
      <c r="P189" s="165">
        <f>O189*H189</f>
        <v>0</v>
      </c>
      <c r="Q189" s="165">
        <v>2.16</v>
      </c>
      <c r="R189" s="165">
        <f>Q189*H189</f>
        <v>762.20352000000003</v>
      </c>
      <c r="S189" s="165">
        <v>0</v>
      </c>
      <c r="T189" s="166">
        <f>S189*H189</f>
        <v>0</v>
      </c>
      <c r="AR189" s="167" t="s">
        <v>133</v>
      </c>
      <c r="AT189" s="167" t="s">
        <v>209</v>
      </c>
      <c r="AU189" s="167" t="s">
        <v>85</v>
      </c>
      <c r="AY189" s="17" t="s">
        <v>207</v>
      </c>
      <c r="BE189" s="168">
        <f>IF(N189="základní",J189,0)</f>
        <v>0</v>
      </c>
      <c r="BF189" s="168">
        <f>IF(N189="snížená",J189,0)</f>
        <v>0</v>
      </c>
      <c r="BG189" s="168">
        <f>IF(N189="zákl. přenesená",J189,0)</f>
        <v>0</v>
      </c>
      <c r="BH189" s="168">
        <f>IF(N189="sníž. přenesená",J189,0)</f>
        <v>0</v>
      </c>
      <c r="BI189" s="168">
        <f>IF(N189="nulová",J189,0)</f>
        <v>0</v>
      </c>
      <c r="BJ189" s="17" t="s">
        <v>83</v>
      </c>
      <c r="BK189" s="168">
        <f>ROUND(I189*H189,2)</f>
        <v>0</v>
      </c>
      <c r="BL189" s="17" t="s">
        <v>133</v>
      </c>
      <c r="BM189" s="167" t="s">
        <v>406</v>
      </c>
    </row>
    <row r="190" spans="2:65" s="13" customFormat="1">
      <c r="B190" s="185"/>
      <c r="D190" s="170" t="s">
        <v>215</v>
      </c>
      <c r="E190" s="186" t="s">
        <v>1</v>
      </c>
      <c r="F190" s="187" t="s">
        <v>354</v>
      </c>
      <c r="H190" s="186" t="s">
        <v>1</v>
      </c>
      <c r="I190" s="188"/>
      <c r="L190" s="185"/>
      <c r="M190" s="189"/>
      <c r="N190" s="190"/>
      <c r="O190" s="190"/>
      <c r="P190" s="190"/>
      <c r="Q190" s="190"/>
      <c r="R190" s="190"/>
      <c r="S190" s="190"/>
      <c r="T190" s="191"/>
      <c r="AT190" s="186" t="s">
        <v>215</v>
      </c>
      <c r="AU190" s="186" t="s">
        <v>85</v>
      </c>
      <c r="AV190" s="13" t="s">
        <v>83</v>
      </c>
      <c r="AW190" s="13" t="s">
        <v>34</v>
      </c>
      <c r="AX190" s="13" t="s">
        <v>77</v>
      </c>
      <c r="AY190" s="186" t="s">
        <v>207</v>
      </c>
    </row>
    <row r="191" spans="2:65" s="13" customFormat="1">
      <c r="B191" s="185"/>
      <c r="D191" s="170" t="s">
        <v>215</v>
      </c>
      <c r="E191" s="186" t="s">
        <v>1</v>
      </c>
      <c r="F191" s="187" t="s">
        <v>407</v>
      </c>
      <c r="H191" s="186" t="s">
        <v>1</v>
      </c>
      <c r="I191" s="188"/>
      <c r="L191" s="185"/>
      <c r="M191" s="189"/>
      <c r="N191" s="190"/>
      <c r="O191" s="190"/>
      <c r="P191" s="190"/>
      <c r="Q191" s="190"/>
      <c r="R191" s="190"/>
      <c r="S191" s="190"/>
      <c r="T191" s="191"/>
      <c r="AT191" s="186" t="s">
        <v>215</v>
      </c>
      <c r="AU191" s="186" t="s">
        <v>85</v>
      </c>
      <c r="AV191" s="13" t="s">
        <v>83</v>
      </c>
      <c r="AW191" s="13" t="s">
        <v>34</v>
      </c>
      <c r="AX191" s="13" t="s">
        <v>77</v>
      </c>
      <c r="AY191" s="186" t="s">
        <v>207</v>
      </c>
    </row>
    <row r="192" spans="2:65" s="12" customFormat="1">
      <c r="B192" s="169"/>
      <c r="D192" s="170" t="s">
        <v>215</v>
      </c>
      <c r="E192" s="171" t="s">
        <v>1</v>
      </c>
      <c r="F192" s="172" t="s">
        <v>408</v>
      </c>
      <c r="H192" s="173">
        <v>262.82499999999999</v>
      </c>
      <c r="I192" s="174"/>
      <c r="L192" s="169"/>
      <c r="M192" s="175"/>
      <c r="N192" s="176"/>
      <c r="O192" s="176"/>
      <c r="P192" s="176"/>
      <c r="Q192" s="176"/>
      <c r="R192" s="176"/>
      <c r="S192" s="176"/>
      <c r="T192" s="177"/>
      <c r="AT192" s="171" t="s">
        <v>215</v>
      </c>
      <c r="AU192" s="171" t="s">
        <v>85</v>
      </c>
      <c r="AV192" s="12" t="s">
        <v>85</v>
      </c>
      <c r="AW192" s="12" t="s">
        <v>34</v>
      </c>
      <c r="AX192" s="12" t="s">
        <v>77</v>
      </c>
      <c r="AY192" s="171" t="s">
        <v>207</v>
      </c>
    </row>
    <row r="193" spans="2:65" s="12" customFormat="1">
      <c r="B193" s="169"/>
      <c r="D193" s="170" t="s">
        <v>215</v>
      </c>
      <c r="E193" s="171" t="s">
        <v>1</v>
      </c>
      <c r="F193" s="172" t="s">
        <v>409</v>
      </c>
      <c r="H193" s="173">
        <v>52.482999999999997</v>
      </c>
      <c r="I193" s="174"/>
      <c r="L193" s="169"/>
      <c r="M193" s="175"/>
      <c r="N193" s="176"/>
      <c r="O193" s="176"/>
      <c r="P193" s="176"/>
      <c r="Q193" s="176"/>
      <c r="R193" s="176"/>
      <c r="S193" s="176"/>
      <c r="T193" s="177"/>
      <c r="AT193" s="171" t="s">
        <v>215</v>
      </c>
      <c r="AU193" s="171" t="s">
        <v>85</v>
      </c>
      <c r="AV193" s="12" t="s">
        <v>85</v>
      </c>
      <c r="AW193" s="12" t="s">
        <v>34</v>
      </c>
      <c r="AX193" s="12" t="s">
        <v>77</v>
      </c>
      <c r="AY193" s="171" t="s">
        <v>207</v>
      </c>
    </row>
    <row r="194" spans="2:65" s="12" customFormat="1">
      <c r="B194" s="169"/>
      <c r="D194" s="170" t="s">
        <v>215</v>
      </c>
      <c r="E194" s="171" t="s">
        <v>1</v>
      </c>
      <c r="F194" s="172" t="s">
        <v>410</v>
      </c>
      <c r="H194" s="173">
        <v>37.564</v>
      </c>
      <c r="I194" s="174"/>
      <c r="L194" s="169"/>
      <c r="M194" s="175"/>
      <c r="N194" s="176"/>
      <c r="O194" s="176"/>
      <c r="P194" s="176"/>
      <c r="Q194" s="176"/>
      <c r="R194" s="176"/>
      <c r="S194" s="176"/>
      <c r="T194" s="177"/>
      <c r="AT194" s="171" t="s">
        <v>215</v>
      </c>
      <c r="AU194" s="171" t="s">
        <v>85</v>
      </c>
      <c r="AV194" s="12" t="s">
        <v>85</v>
      </c>
      <c r="AW194" s="12" t="s">
        <v>34</v>
      </c>
      <c r="AX194" s="12" t="s">
        <v>77</v>
      </c>
      <c r="AY194" s="171" t="s">
        <v>207</v>
      </c>
    </row>
    <row r="195" spans="2:65" s="15" customFormat="1">
      <c r="B195" s="200"/>
      <c r="D195" s="170" t="s">
        <v>215</v>
      </c>
      <c r="E195" s="201" t="s">
        <v>1</v>
      </c>
      <c r="F195" s="202" t="s">
        <v>372</v>
      </c>
      <c r="H195" s="203">
        <v>352.87200000000001</v>
      </c>
      <c r="I195" s="204"/>
      <c r="L195" s="200"/>
      <c r="M195" s="205"/>
      <c r="N195" s="206"/>
      <c r="O195" s="206"/>
      <c r="P195" s="206"/>
      <c r="Q195" s="206"/>
      <c r="R195" s="206"/>
      <c r="S195" s="206"/>
      <c r="T195" s="207"/>
      <c r="AT195" s="201" t="s">
        <v>215</v>
      </c>
      <c r="AU195" s="201" t="s">
        <v>85</v>
      </c>
      <c r="AV195" s="15" t="s">
        <v>133</v>
      </c>
      <c r="AW195" s="15" t="s">
        <v>34</v>
      </c>
      <c r="AX195" s="15" t="s">
        <v>83</v>
      </c>
      <c r="AY195" s="201" t="s">
        <v>207</v>
      </c>
    </row>
    <row r="196" spans="2:65" s="1" customFormat="1" ht="24" customHeight="1">
      <c r="B196" s="155"/>
      <c r="C196" s="156" t="s">
        <v>174</v>
      </c>
      <c r="D196" s="156" t="s">
        <v>209</v>
      </c>
      <c r="E196" s="157" t="s">
        <v>411</v>
      </c>
      <c r="F196" s="158" t="s">
        <v>412</v>
      </c>
      <c r="G196" s="159" t="s">
        <v>352</v>
      </c>
      <c r="H196" s="160">
        <v>114.899</v>
      </c>
      <c r="I196" s="161"/>
      <c r="J196" s="162">
        <f>ROUND(I196*H196,2)</f>
        <v>0</v>
      </c>
      <c r="K196" s="158" t="s">
        <v>213</v>
      </c>
      <c r="L196" s="32"/>
      <c r="M196" s="163" t="s">
        <v>1</v>
      </c>
      <c r="N196" s="164" t="s">
        <v>42</v>
      </c>
      <c r="O196" s="55"/>
      <c r="P196" s="165">
        <f>O196*H196</f>
        <v>0</v>
      </c>
      <c r="Q196" s="165">
        <v>2.45329</v>
      </c>
      <c r="R196" s="165">
        <f>Q196*H196</f>
        <v>281.88056770999998</v>
      </c>
      <c r="S196" s="165">
        <v>0</v>
      </c>
      <c r="T196" s="166">
        <f>S196*H196</f>
        <v>0</v>
      </c>
      <c r="AR196" s="167" t="s">
        <v>133</v>
      </c>
      <c r="AT196" s="167" t="s">
        <v>209</v>
      </c>
      <c r="AU196" s="167" t="s">
        <v>85</v>
      </c>
      <c r="AY196" s="17" t="s">
        <v>207</v>
      </c>
      <c r="BE196" s="168">
        <f>IF(N196="základní",J196,0)</f>
        <v>0</v>
      </c>
      <c r="BF196" s="168">
        <f>IF(N196="snížená",J196,0)</f>
        <v>0</v>
      </c>
      <c r="BG196" s="168">
        <f>IF(N196="zákl. přenesená",J196,0)</f>
        <v>0</v>
      </c>
      <c r="BH196" s="168">
        <f>IF(N196="sníž. přenesená",J196,0)</f>
        <v>0</v>
      </c>
      <c r="BI196" s="168">
        <f>IF(N196="nulová",J196,0)</f>
        <v>0</v>
      </c>
      <c r="BJ196" s="17" t="s">
        <v>83</v>
      </c>
      <c r="BK196" s="168">
        <f>ROUND(I196*H196,2)</f>
        <v>0</v>
      </c>
      <c r="BL196" s="17" t="s">
        <v>133</v>
      </c>
      <c r="BM196" s="167" t="s">
        <v>413</v>
      </c>
    </row>
    <row r="197" spans="2:65" s="13" customFormat="1">
      <c r="B197" s="185"/>
      <c r="D197" s="170" t="s">
        <v>215</v>
      </c>
      <c r="E197" s="186" t="s">
        <v>1</v>
      </c>
      <c r="F197" s="187" t="s">
        <v>354</v>
      </c>
      <c r="H197" s="186" t="s">
        <v>1</v>
      </c>
      <c r="I197" s="188"/>
      <c r="L197" s="185"/>
      <c r="M197" s="189"/>
      <c r="N197" s="190"/>
      <c r="O197" s="190"/>
      <c r="P197" s="190"/>
      <c r="Q197" s="190"/>
      <c r="R197" s="190"/>
      <c r="S197" s="190"/>
      <c r="T197" s="191"/>
      <c r="AT197" s="186" t="s">
        <v>215</v>
      </c>
      <c r="AU197" s="186" t="s">
        <v>85</v>
      </c>
      <c r="AV197" s="13" t="s">
        <v>83</v>
      </c>
      <c r="AW197" s="13" t="s">
        <v>34</v>
      </c>
      <c r="AX197" s="13" t="s">
        <v>77</v>
      </c>
      <c r="AY197" s="186" t="s">
        <v>207</v>
      </c>
    </row>
    <row r="198" spans="2:65" s="13" customFormat="1">
      <c r="B198" s="185"/>
      <c r="D198" s="170" t="s">
        <v>215</v>
      </c>
      <c r="E198" s="186" t="s">
        <v>1</v>
      </c>
      <c r="F198" s="187" t="s">
        <v>414</v>
      </c>
      <c r="H198" s="186" t="s">
        <v>1</v>
      </c>
      <c r="I198" s="188"/>
      <c r="L198" s="185"/>
      <c r="M198" s="189"/>
      <c r="N198" s="190"/>
      <c r="O198" s="190"/>
      <c r="P198" s="190"/>
      <c r="Q198" s="190"/>
      <c r="R198" s="190"/>
      <c r="S198" s="190"/>
      <c r="T198" s="191"/>
      <c r="AT198" s="186" t="s">
        <v>215</v>
      </c>
      <c r="AU198" s="186" t="s">
        <v>85</v>
      </c>
      <c r="AV198" s="13" t="s">
        <v>83</v>
      </c>
      <c r="AW198" s="13" t="s">
        <v>34</v>
      </c>
      <c r="AX198" s="13" t="s">
        <v>77</v>
      </c>
      <c r="AY198" s="186" t="s">
        <v>207</v>
      </c>
    </row>
    <row r="199" spans="2:65" s="13" customFormat="1">
      <c r="B199" s="185"/>
      <c r="D199" s="170" t="s">
        <v>215</v>
      </c>
      <c r="E199" s="186" t="s">
        <v>1</v>
      </c>
      <c r="F199" s="187" t="s">
        <v>415</v>
      </c>
      <c r="H199" s="186" t="s">
        <v>1</v>
      </c>
      <c r="I199" s="188"/>
      <c r="L199" s="185"/>
      <c r="M199" s="189"/>
      <c r="N199" s="190"/>
      <c r="O199" s="190"/>
      <c r="P199" s="190"/>
      <c r="Q199" s="190"/>
      <c r="R199" s="190"/>
      <c r="S199" s="190"/>
      <c r="T199" s="191"/>
      <c r="AT199" s="186" t="s">
        <v>215</v>
      </c>
      <c r="AU199" s="186" t="s">
        <v>85</v>
      </c>
      <c r="AV199" s="13" t="s">
        <v>83</v>
      </c>
      <c r="AW199" s="13" t="s">
        <v>34</v>
      </c>
      <c r="AX199" s="13" t="s">
        <v>77</v>
      </c>
      <c r="AY199" s="186" t="s">
        <v>207</v>
      </c>
    </row>
    <row r="200" spans="2:65" s="12" customFormat="1">
      <c r="B200" s="169"/>
      <c r="D200" s="170" t="s">
        <v>215</v>
      </c>
      <c r="E200" s="171" t="s">
        <v>1</v>
      </c>
      <c r="F200" s="172" t="s">
        <v>416</v>
      </c>
      <c r="H200" s="173">
        <v>7.6319999999999997</v>
      </c>
      <c r="I200" s="174"/>
      <c r="L200" s="169"/>
      <c r="M200" s="175"/>
      <c r="N200" s="176"/>
      <c r="O200" s="176"/>
      <c r="P200" s="176"/>
      <c r="Q200" s="176"/>
      <c r="R200" s="176"/>
      <c r="S200" s="176"/>
      <c r="T200" s="177"/>
      <c r="AT200" s="171" t="s">
        <v>215</v>
      </c>
      <c r="AU200" s="171" t="s">
        <v>85</v>
      </c>
      <c r="AV200" s="12" t="s">
        <v>85</v>
      </c>
      <c r="AW200" s="12" t="s">
        <v>34</v>
      </c>
      <c r="AX200" s="12" t="s">
        <v>77</v>
      </c>
      <c r="AY200" s="171" t="s">
        <v>207</v>
      </c>
    </row>
    <row r="201" spans="2:65" s="12" customFormat="1">
      <c r="B201" s="169"/>
      <c r="D201" s="170" t="s">
        <v>215</v>
      </c>
      <c r="E201" s="171" t="s">
        <v>1</v>
      </c>
      <c r="F201" s="172" t="s">
        <v>417</v>
      </c>
      <c r="H201" s="173">
        <v>6.4859999999999998</v>
      </c>
      <c r="I201" s="174"/>
      <c r="L201" s="169"/>
      <c r="M201" s="175"/>
      <c r="N201" s="176"/>
      <c r="O201" s="176"/>
      <c r="P201" s="176"/>
      <c r="Q201" s="176"/>
      <c r="R201" s="176"/>
      <c r="S201" s="176"/>
      <c r="T201" s="177"/>
      <c r="AT201" s="171" t="s">
        <v>215</v>
      </c>
      <c r="AU201" s="171" t="s">
        <v>85</v>
      </c>
      <c r="AV201" s="12" t="s">
        <v>85</v>
      </c>
      <c r="AW201" s="12" t="s">
        <v>34</v>
      </c>
      <c r="AX201" s="12" t="s">
        <v>77</v>
      </c>
      <c r="AY201" s="171" t="s">
        <v>207</v>
      </c>
    </row>
    <row r="202" spans="2:65" s="12" customFormat="1">
      <c r="B202" s="169"/>
      <c r="D202" s="170" t="s">
        <v>215</v>
      </c>
      <c r="E202" s="171" t="s">
        <v>1</v>
      </c>
      <c r="F202" s="172" t="s">
        <v>418</v>
      </c>
      <c r="H202" s="173">
        <v>65.067999999999998</v>
      </c>
      <c r="I202" s="174"/>
      <c r="L202" s="169"/>
      <c r="M202" s="175"/>
      <c r="N202" s="176"/>
      <c r="O202" s="176"/>
      <c r="P202" s="176"/>
      <c r="Q202" s="176"/>
      <c r="R202" s="176"/>
      <c r="S202" s="176"/>
      <c r="T202" s="177"/>
      <c r="AT202" s="171" t="s">
        <v>215</v>
      </c>
      <c r="AU202" s="171" t="s">
        <v>85</v>
      </c>
      <c r="AV202" s="12" t="s">
        <v>85</v>
      </c>
      <c r="AW202" s="12" t="s">
        <v>34</v>
      </c>
      <c r="AX202" s="12" t="s">
        <v>77</v>
      </c>
      <c r="AY202" s="171" t="s">
        <v>207</v>
      </c>
    </row>
    <row r="203" spans="2:65" s="12" customFormat="1">
      <c r="B203" s="169"/>
      <c r="D203" s="170" t="s">
        <v>215</v>
      </c>
      <c r="E203" s="171" t="s">
        <v>1</v>
      </c>
      <c r="F203" s="172" t="s">
        <v>419</v>
      </c>
      <c r="H203" s="173">
        <v>12.816000000000001</v>
      </c>
      <c r="I203" s="174"/>
      <c r="L203" s="169"/>
      <c r="M203" s="175"/>
      <c r="N203" s="176"/>
      <c r="O203" s="176"/>
      <c r="P203" s="176"/>
      <c r="Q203" s="176"/>
      <c r="R203" s="176"/>
      <c r="S203" s="176"/>
      <c r="T203" s="177"/>
      <c r="AT203" s="171" t="s">
        <v>215</v>
      </c>
      <c r="AU203" s="171" t="s">
        <v>85</v>
      </c>
      <c r="AV203" s="12" t="s">
        <v>85</v>
      </c>
      <c r="AW203" s="12" t="s">
        <v>34</v>
      </c>
      <c r="AX203" s="12" t="s">
        <v>77</v>
      </c>
      <c r="AY203" s="171" t="s">
        <v>207</v>
      </c>
    </row>
    <row r="204" spans="2:65" s="12" customFormat="1">
      <c r="B204" s="169"/>
      <c r="D204" s="170" t="s">
        <v>215</v>
      </c>
      <c r="E204" s="171" t="s">
        <v>1</v>
      </c>
      <c r="F204" s="172" t="s">
        <v>420</v>
      </c>
      <c r="H204" s="173">
        <v>2.1480000000000001</v>
      </c>
      <c r="I204" s="174"/>
      <c r="L204" s="169"/>
      <c r="M204" s="175"/>
      <c r="N204" s="176"/>
      <c r="O204" s="176"/>
      <c r="P204" s="176"/>
      <c r="Q204" s="176"/>
      <c r="R204" s="176"/>
      <c r="S204" s="176"/>
      <c r="T204" s="177"/>
      <c r="AT204" s="171" t="s">
        <v>215</v>
      </c>
      <c r="AU204" s="171" t="s">
        <v>85</v>
      </c>
      <c r="AV204" s="12" t="s">
        <v>85</v>
      </c>
      <c r="AW204" s="12" t="s">
        <v>34</v>
      </c>
      <c r="AX204" s="12" t="s">
        <v>77</v>
      </c>
      <c r="AY204" s="171" t="s">
        <v>207</v>
      </c>
    </row>
    <row r="205" spans="2:65" s="13" customFormat="1">
      <c r="B205" s="185"/>
      <c r="D205" s="170" t="s">
        <v>215</v>
      </c>
      <c r="E205" s="186" t="s">
        <v>1</v>
      </c>
      <c r="F205" s="187" t="s">
        <v>421</v>
      </c>
      <c r="H205" s="186" t="s">
        <v>1</v>
      </c>
      <c r="I205" s="188"/>
      <c r="L205" s="185"/>
      <c r="M205" s="189"/>
      <c r="N205" s="190"/>
      <c r="O205" s="190"/>
      <c r="P205" s="190"/>
      <c r="Q205" s="190"/>
      <c r="R205" s="190"/>
      <c r="S205" s="190"/>
      <c r="T205" s="191"/>
      <c r="AT205" s="186" t="s">
        <v>215</v>
      </c>
      <c r="AU205" s="186" t="s">
        <v>85</v>
      </c>
      <c r="AV205" s="13" t="s">
        <v>83</v>
      </c>
      <c r="AW205" s="13" t="s">
        <v>34</v>
      </c>
      <c r="AX205" s="13" t="s">
        <v>77</v>
      </c>
      <c r="AY205" s="186" t="s">
        <v>207</v>
      </c>
    </row>
    <row r="206" spans="2:65" s="12" customFormat="1">
      <c r="B206" s="169"/>
      <c r="D206" s="170" t="s">
        <v>215</v>
      </c>
      <c r="E206" s="171" t="s">
        <v>1</v>
      </c>
      <c r="F206" s="172" t="s">
        <v>422</v>
      </c>
      <c r="H206" s="173">
        <v>16.864000000000001</v>
      </c>
      <c r="I206" s="174"/>
      <c r="L206" s="169"/>
      <c r="M206" s="175"/>
      <c r="N206" s="176"/>
      <c r="O206" s="176"/>
      <c r="P206" s="176"/>
      <c r="Q206" s="176"/>
      <c r="R206" s="176"/>
      <c r="S206" s="176"/>
      <c r="T206" s="177"/>
      <c r="AT206" s="171" t="s">
        <v>215</v>
      </c>
      <c r="AU206" s="171" t="s">
        <v>85</v>
      </c>
      <c r="AV206" s="12" t="s">
        <v>85</v>
      </c>
      <c r="AW206" s="12" t="s">
        <v>34</v>
      </c>
      <c r="AX206" s="12" t="s">
        <v>77</v>
      </c>
      <c r="AY206" s="171" t="s">
        <v>207</v>
      </c>
    </row>
    <row r="207" spans="2:65" s="14" customFormat="1">
      <c r="B207" s="192"/>
      <c r="D207" s="170" t="s">
        <v>215</v>
      </c>
      <c r="E207" s="193" t="s">
        <v>1</v>
      </c>
      <c r="F207" s="194" t="s">
        <v>366</v>
      </c>
      <c r="H207" s="195">
        <v>111.014</v>
      </c>
      <c r="I207" s="196"/>
      <c r="L207" s="192"/>
      <c r="M207" s="197"/>
      <c r="N207" s="198"/>
      <c r="O207" s="198"/>
      <c r="P207" s="198"/>
      <c r="Q207" s="198"/>
      <c r="R207" s="198"/>
      <c r="S207" s="198"/>
      <c r="T207" s="199"/>
      <c r="AT207" s="193" t="s">
        <v>215</v>
      </c>
      <c r="AU207" s="193" t="s">
        <v>85</v>
      </c>
      <c r="AV207" s="14" t="s">
        <v>108</v>
      </c>
      <c r="AW207" s="14" t="s">
        <v>34</v>
      </c>
      <c r="AX207" s="14" t="s">
        <v>77</v>
      </c>
      <c r="AY207" s="193" t="s">
        <v>207</v>
      </c>
    </row>
    <row r="208" spans="2:65" s="13" customFormat="1">
      <c r="B208" s="185"/>
      <c r="D208" s="170" t="s">
        <v>215</v>
      </c>
      <c r="E208" s="186" t="s">
        <v>1</v>
      </c>
      <c r="F208" s="187" t="s">
        <v>423</v>
      </c>
      <c r="H208" s="186" t="s">
        <v>1</v>
      </c>
      <c r="I208" s="188"/>
      <c r="L208" s="185"/>
      <c r="M208" s="189"/>
      <c r="N208" s="190"/>
      <c r="O208" s="190"/>
      <c r="P208" s="190"/>
      <c r="Q208" s="190"/>
      <c r="R208" s="190"/>
      <c r="S208" s="190"/>
      <c r="T208" s="191"/>
      <c r="AT208" s="186" t="s">
        <v>215</v>
      </c>
      <c r="AU208" s="186" t="s">
        <v>85</v>
      </c>
      <c r="AV208" s="13" t="s">
        <v>83</v>
      </c>
      <c r="AW208" s="13" t="s">
        <v>34</v>
      </c>
      <c r="AX208" s="13" t="s">
        <v>77</v>
      </c>
      <c r="AY208" s="186" t="s">
        <v>207</v>
      </c>
    </row>
    <row r="209" spans="2:65" s="12" customFormat="1">
      <c r="B209" s="169"/>
      <c r="D209" s="170" t="s">
        <v>215</v>
      </c>
      <c r="E209" s="171" t="s">
        <v>1</v>
      </c>
      <c r="F209" s="172" t="s">
        <v>424</v>
      </c>
      <c r="H209" s="173">
        <v>3.8849999999999998</v>
      </c>
      <c r="I209" s="174"/>
      <c r="L209" s="169"/>
      <c r="M209" s="175"/>
      <c r="N209" s="176"/>
      <c r="O209" s="176"/>
      <c r="P209" s="176"/>
      <c r="Q209" s="176"/>
      <c r="R209" s="176"/>
      <c r="S209" s="176"/>
      <c r="T209" s="177"/>
      <c r="AT209" s="171" t="s">
        <v>215</v>
      </c>
      <c r="AU209" s="171" t="s">
        <v>85</v>
      </c>
      <c r="AV209" s="12" t="s">
        <v>85</v>
      </c>
      <c r="AW209" s="12" t="s">
        <v>34</v>
      </c>
      <c r="AX209" s="12" t="s">
        <v>77</v>
      </c>
      <c r="AY209" s="171" t="s">
        <v>207</v>
      </c>
    </row>
    <row r="210" spans="2:65" s="15" customFormat="1">
      <c r="B210" s="200"/>
      <c r="D210" s="170" t="s">
        <v>215</v>
      </c>
      <c r="E210" s="201" t="s">
        <v>1</v>
      </c>
      <c r="F210" s="202" t="s">
        <v>372</v>
      </c>
      <c r="H210" s="203">
        <v>114.899</v>
      </c>
      <c r="I210" s="204"/>
      <c r="L210" s="200"/>
      <c r="M210" s="205"/>
      <c r="N210" s="206"/>
      <c r="O210" s="206"/>
      <c r="P210" s="206"/>
      <c r="Q210" s="206"/>
      <c r="R210" s="206"/>
      <c r="S210" s="206"/>
      <c r="T210" s="207"/>
      <c r="AT210" s="201" t="s">
        <v>215</v>
      </c>
      <c r="AU210" s="201" t="s">
        <v>85</v>
      </c>
      <c r="AV210" s="15" t="s">
        <v>133</v>
      </c>
      <c r="AW210" s="15" t="s">
        <v>34</v>
      </c>
      <c r="AX210" s="15" t="s">
        <v>83</v>
      </c>
      <c r="AY210" s="201" t="s">
        <v>207</v>
      </c>
    </row>
    <row r="211" spans="2:65" s="1" customFormat="1" ht="16.5" customHeight="1">
      <c r="B211" s="155"/>
      <c r="C211" s="156" t="s">
        <v>425</v>
      </c>
      <c r="D211" s="156" t="s">
        <v>209</v>
      </c>
      <c r="E211" s="157" t="s">
        <v>426</v>
      </c>
      <c r="F211" s="158" t="s">
        <v>427</v>
      </c>
      <c r="G211" s="159" t="s">
        <v>212</v>
      </c>
      <c r="H211" s="160">
        <v>120.22</v>
      </c>
      <c r="I211" s="161"/>
      <c r="J211" s="162">
        <f>ROUND(I211*H211,2)</f>
        <v>0</v>
      </c>
      <c r="K211" s="158" t="s">
        <v>213</v>
      </c>
      <c r="L211" s="32"/>
      <c r="M211" s="163" t="s">
        <v>1</v>
      </c>
      <c r="N211" s="164" t="s">
        <v>42</v>
      </c>
      <c r="O211" s="55"/>
      <c r="P211" s="165">
        <f>O211*H211</f>
        <v>0</v>
      </c>
      <c r="Q211" s="165">
        <v>2.6900000000000001E-3</v>
      </c>
      <c r="R211" s="165">
        <f>Q211*H211</f>
        <v>0.32339180000000001</v>
      </c>
      <c r="S211" s="165">
        <v>0</v>
      </c>
      <c r="T211" s="166">
        <f>S211*H211</f>
        <v>0</v>
      </c>
      <c r="AR211" s="167" t="s">
        <v>133</v>
      </c>
      <c r="AT211" s="167" t="s">
        <v>209</v>
      </c>
      <c r="AU211" s="167" t="s">
        <v>85</v>
      </c>
      <c r="AY211" s="17" t="s">
        <v>207</v>
      </c>
      <c r="BE211" s="168">
        <f>IF(N211="základní",J211,0)</f>
        <v>0</v>
      </c>
      <c r="BF211" s="168">
        <f>IF(N211="snížená",J211,0)</f>
        <v>0</v>
      </c>
      <c r="BG211" s="168">
        <f>IF(N211="zákl. přenesená",J211,0)</f>
        <v>0</v>
      </c>
      <c r="BH211" s="168">
        <f>IF(N211="sníž. přenesená",J211,0)</f>
        <v>0</v>
      </c>
      <c r="BI211" s="168">
        <f>IF(N211="nulová",J211,0)</f>
        <v>0</v>
      </c>
      <c r="BJ211" s="17" t="s">
        <v>83</v>
      </c>
      <c r="BK211" s="168">
        <f>ROUND(I211*H211,2)</f>
        <v>0</v>
      </c>
      <c r="BL211" s="17" t="s">
        <v>133</v>
      </c>
      <c r="BM211" s="167" t="s">
        <v>428</v>
      </c>
    </row>
    <row r="212" spans="2:65" s="13" customFormat="1">
      <c r="B212" s="185"/>
      <c r="D212" s="170" t="s">
        <v>215</v>
      </c>
      <c r="E212" s="186" t="s">
        <v>1</v>
      </c>
      <c r="F212" s="187" t="s">
        <v>354</v>
      </c>
      <c r="H212" s="186" t="s">
        <v>1</v>
      </c>
      <c r="I212" s="188"/>
      <c r="L212" s="185"/>
      <c r="M212" s="189"/>
      <c r="N212" s="190"/>
      <c r="O212" s="190"/>
      <c r="P212" s="190"/>
      <c r="Q212" s="190"/>
      <c r="R212" s="190"/>
      <c r="S212" s="190"/>
      <c r="T212" s="191"/>
      <c r="AT212" s="186" t="s">
        <v>215</v>
      </c>
      <c r="AU212" s="186" t="s">
        <v>85</v>
      </c>
      <c r="AV212" s="13" t="s">
        <v>83</v>
      </c>
      <c r="AW212" s="13" t="s">
        <v>34</v>
      </c>
      <c r="AX212" s="13" t="s">
        <v>77</v>
      </c>
      <c r="AY212" s="186" t="s">
        <v>207</v>
      </c>
    </row>
    <row r="213" spans="2:65" s="12" customFormat="1">
      <c r="B213" s="169"/>
      <c r="D213" s="170" t="s">
        <v>215</v>
      </c>
      <c r="E213" s="171" t="s">
        <v>1</v>
      </c>
      <c r="F213" s="172" t="s">
        <v>429</v>
      </c>
      <c r="H213" s="173">
        <v>50.01</v>
      </c>
      <c r="I213" s="174"/>
      <c r="L213" s="169"/>
      <c r="M213" s="175"/>
      <c r="N213" s="176"/>
      <c r="O213" s="176"/>
      <c r="P213" s="176"/>
      <c r="Q213" s="176"/>
      <c r="R213" s="176"/>
      <c r="S213" s="176"/>
      <c r="T213" s="177"/>
      <c r="AT213" s="171" t="s">
        <v>215</v>
      </c>
      <c r="AU213" s="171" t="s">
        <v>85</v>
      </c>
      <c r="AV213" s="12" t="s">
        <v>85</v>
      </c>
      <c r="AW213" s="12" t="s">
        <v>34</v>
      </c>
      <c r="AX213" s="12" t="s">
        <v>77</v>
      </c>
      <c r="AY213" s="171" t="s">
        <v>207</v>
      </c>
    </row>
    <row r="214" spans="2:65" s="12" customFormat="1">
      <c r="B214" s="169"/>
      <c r="D214" s="170" t="s">
        <v>215</v>
      </c>
      <c r="E214" s="171" t="s">
        <v>1</v>
      </c>
      <c r="F214" s="172" t="s">
        <v>430</v>
      </c>
      <c r="H214" s="173">
        <v>21.07</v>
      </c>
      <c r="I214" s="174"/>
      <c r="L214" s="169"/>
      <c r="M214" s="175"/>
      <c r="N214" s="176"/>
      <c r="O214" s="176"/>
      <c r="P214" s="176"/>
      <c r="Q214" s="176"/>
      <c r="R214" s="176"/>
      <c r="S214" s="176"/>
      <c r="T214" s="177"/>
      <c r="AT214" s="171" t="s">
        <v>215</v>
      </c>
      <c r="AU214" s="171" t="s">
        <v>85</v>
      </c>
      <c r="AV214" s="12" t="s">
        <v>85</v>
      </c>
      <c r="AW214" s="12" t="s">
        <v>34</v>
      </c>
      <c r="AX214" s="12" t="s">
        <v>77</v>
      </c>
      <c r="AY214" s="171" t="s">
        <v>207</v>
      </c>
    </row>
    <row r="215" spans="2:65" s="12" customFormat="1">
      <c r="B215" s="169"/>
      <c r="D215" s="170" t="s">
        <v>215</v>
      </c>
      <c r="E215" s="171" t="s">
        <v>1</v>
      </c>
      <c r="F215" s="172" t="s">
        <v>431</v>
      </c>
      <c r="H215" s="173">
        <v>49.14</v>
      </c>
      <c r="I215" s="174"/>
      <c r="L215" s="169"/>
      <c r="M215" s="175"/>
      <c r="N215" s="176"/>
      <c r="O215" s="176"/>
      <c r="P215" s="176"/>
      <c r="Q215" s="176"/>
      <c r="R215" s="176"/>
      <c r="S215" s="176"/>
      <c r="T215" s="177"/>
      <c r="AT215" s="171" t="s">
        <v>215</v>
      </c>
      <c r="AU215" s="171" t="s">
        <v>85</v>
      </c>
      <c r="AV215" s="12" t="s">
        <v>85</v>
      </c>
      <c r="AW215" s="12" t="s">
        <v>34</v>
      </c>
      <c r="AX215" s="12" t="s">
        <v>77</v>
      </c>
      <c r="AY215" s="171" t="s">
        <v>207</v>
      </c>
    </row>
    <row r="216" spans="2:65" s="15" customFormat="1">
      <c r="B216" s="200"/>
      <c r="D216" s="170" t="s">
        <v>215</v>
      </c>
      <c r="E216" s="201" t="s">
        <v>1</v>
      </c>
      <c r="F216" s="202" t="s">
        <v>372</v>
      </c>
      <c r="H216" s="203">
        <v>120.22</v>
      </c>
      <c r="I216" s="204"/>
      <c r="L216" s="200"/>
      <c r="M216" s="205"/>
      <c r="N216" s="206"/>
      <c r="O216" s="206"/>
      <c r="P216" s="206"/>
      <c r="Q216" s="206"/>
      <c r="R216" s="206"/>
      <c r="S216" s="206"/>
      <c r="T216" s="207"/>
      <c r="AT216" s="201" t="s">
        <v>215</v>
      </c>
      <c r="AU216" s="201" t="s">
        <v>85</v>
      </c>
      <c r="AV216" s="15" t="s">
        <v>133</v>
      </c>
      <c r="AW216" s="15" t="s">
        <v>34</v>
      </c>
      <c r="AX216" s="15" t="s">
        <v>83</v>
      </c>
      <c r="AY216" s="201" t="s">
        <v>207</v>
      </c>
    </row>
    <row r="217" spans="2:65" s="1" customFormat="1" ht="16.5" customHeight="1">
      <c r="B217" s="155"/>
      <c r="C217" s="156" t="s">
        <v>432</v>
      </c>
      <c r="D217" s="156" t="s">
        <v>209</v>
      </c>
      <c r="E217" s="157" t="s">
        <v>433</v>
      </c>
      <c r="F217" s="158" t="s">
        <v>434</v>
      </c>
      <c r="G217" s="159" t="s">
        <v>212</v>
      </c>
      <c r="H217" s="160">
        <v>120.22</v>
      </c>
      <c r="I217" s="161"/>
      <c r="J217" s="162">
        <f>ROUND(I217*H217,2)</f>
        <v>0</v>
      </c>
      <c r="K217" s="158" t="s">
        <v>213</v>
      </c>
      <c r="L217" s="32"/>
      <c r="M217" s="163" t="s">
        <v>1</v>
      </c>
      <c r="N217" s="164" t="s">
        <v>42</v>
      </c>
      <c r="O217" s="55"/>
      <c r="P217" s="165">
        <f>O217*H217</f>
        <v>0</v>
      </c>
      <c r="Q217" s="165">
        <v>0</v>
      </c>
      <c r="R217" s="165">
        <f>Q217*H217</f>
        <v>0</v>
      </c>
      <c r="S217" s="165">
        <v>0</v>
      </c>
      <c r="T217" s="166">
        <f>S217*H217</f>
        <v>0</v>
      </c>
      <c r="AR217" s="167" t="s">
        <v>133</v>
      </c>
      <c r="AT217" s="167" t="s">
        <v>209</v>
      </c>
      <c r="AU217" s="167" t="s">
        <v>85</v>
      </c>
      <c r="AY217" s="17" t="s">
        <v>207</v>
      </c>
      <c r="BE217" s="168">
        <f>IF(N217="základní",J217,0)</f>
        <v>0</v>
      </c>
      <c r="BF217" s="168">
        <f>IF(N217="snížená",J217,0)</f>
        <v>0</v>
      </c>
      <c r="BG217" s="168">
        <f>IF(N217="zákl. přenesená",J217,0)</f>
        <v>0</v>
      </c>
      <c r="BH217" s="168">
        <f>IF(N217="sníž. přenesená",J217,0)</f>
        <v>0</v>
      </c>
      <c r="BI217" s="168">
        <f>IF(N217="nulová",J217,0)</f>
        <v>0</v>
      </c>
      <c r="BJ217" s="17" t="s">
        <v>83</v>
      </c>
      <c r="BK217" s="168">
        <f>ROUND(I217*H217,2)</f>
        <v>0</v>
      </c>
      <c r="BL217" s="17" t="s">
        <v>133</v>
      </c>
      <c r="BM217" s="167" t="s">
        <v>435</v>
      </c>
    </row>
    <row r="218" spans="2:65" s="1" customFormat="1" ht="24" customHeight="1">
      <c r="B218" s="155"/>
      <c r="C218" s="156" t="s">
        <v>436</v>
      </c>
      <c r="D218" s="156" t="s">
        <v>209</v>
      </c>
      <c r="E218" s="157" t="s">
        <v>437</v>
      </c>
      <c r="F218" s="158" t="s">
        <v>438</v>
      </c>
      <c r="G218" s="159" t="s">
        <v>236</v>
      </c>
      <c r="H218" s="160">
        <v>9.9909999999999997</v>
      </c>
      <c r="I218" s="161"/>
      <c r="J218" s="162">
        <f>ROUND(I218*H218,2)</f>
        <v>0</v>
      </c>
      <c r="K218" s="158" t="s">
        <v>213</v>
      </c>
      <c r="L218" s="32"/>
      <c r="M218" s="163" t="s">
        <v>1</v>
      </c>
      <c r="N218" s="164" t="s">
        <v>42</v>
      </c>
      <c r="O218" s="55"/>
      <c r="P218" s="165">
        <f>O218*H218</f>
        <v>0</v>
      </c>
      <c r="Q218" s="165">
        <v>1.0601700000000001</v>
      </c>
      <c r="R218" s="165">
        <f>Q218*H218</f>
        <v>10.592158469999999</v>
      </c>
      <c r="S218" s="165">
        <v>0</v>
      </c>
      <c r="T218" s="166">
        <f>S218*H218</f>
        <v>0</v>
      </c>
      <c r="AR218" s="167" t="s">
        <v>133</v>
      </c>
      <c r="AT218" s="167" t="s">
        <v>209</v>
      </c>
      <c r="AU218" s="167" t="s">
        <v>85</v>
      </c>
      <c r="AY218" s="17" t="s">
        <v>207</v>
      </c>
      <c r="BE218" s="168">
        <f>IF(N218="základní",J218,0)</f>
        <v>0</v>
      </c>
      <c r="BF218" s="168">
        <f>IF(N218="snížená",J218,0)</f>
        <v>0</v>
      </c>
      <c r="BG218" s="168">
        <f>IF(N218="zákl. přenesená",J218,0)</f>
        <v>0</v>
      </c>
      <c r="BH218" s="168">
        <f>IF(N218="sníž. přenesená",J218,0)</f>
        <v>0</v>
      </c>
      <c r="BI218" s="168">
        <f>IF(N218="nulová",J218,0)</f>
        <v>0</v>
      </c>
      <c r="BJ218" s="17" t="s">
        <v>83</v>
      </c>
      <c r="BK218" s="168">
        <f>ROUND(I218*H218,2)</f>
        <v>0</v>
      </c>
      <c r="BL218" s="17" t="s">
        <v>133</v>
      </c>
      <c r="BM218" s="167" t="s">
        <v>439</v>
      </c>
    </row>
    <row r="219" spans="2:65" s="12" customFormat="1">
      <c r="B219" s="169"/>
      <c r="D219" s="170" t="s">
        <v>215</v>
      </c>
      <c r="E219" s="171" t="s">
        <v>1</v>
      </c>
      <c r="F219" s="172" t="s">
        <v>440</v>
      </c>
      <c r="H219" s="173">
        <v>9.9909999999999997</v>
      </c>
      <c r="I219" s="174"/>
      <c r="L219" s="169"/>
      <c r="M219" s="175"/>
      <c r="N219" s="176"/>
      <c r="O219" s="176"/>
      <c r="P219" s="176"/>
      <c r="Q219" s="176"/>
      <c r="R219" s="176"/>
      <c r="S219" s="176"/>
      <c r="T219" s="177"/>
      <c r="AT219" s="171" t="s">
        <v>215</v>
      </c>
      <c r="AU219" s="171" t="s">
        <v>85</v>
      </c>
      <c r="AV219" s="12" t="s">
        <v>85</v>
      </c>
      <c r="AW219" s="12" t="s">
        <v>34</v>
      </c>
      <c r="AX219" s="12" t="s">
        <v>83</v>
      </c>
      <c r="AY219" s="171" t="s">
        <v>207</v>
      </c>
    </row>
    <row r="220" spans="2:65" s="1" customFormat="1" ht="36" customHeight="1">
      <c r="B220" s="155"/>
      <c r="C220" s="156" t="s">
        <v>8</v>
      </c>
      <c r="D220" s="156" t="s">
        <v>209</v>
      </c>
      <c r="E220" s="157" t="s">
        <v>441</v>
      </c>
      <c r="F220" s="158" t="s">
        <v>442</v>
      </c>
      <c r="G220" s="159" t="s">
        <v>212</v>
      </c>
      <c r="H220" s="160">
        <v>222.446</v>
      </c>
      <c r="I220" s="161"/>
      <c r="J220" s="162">
        <f>ROUND(I220*H220,2)</f>
        <v>0</v>
      </c>
      <c r="K220" s="158" t="s">
        <v>213</v>
      </c>
      <c r="L220" s="32"/>
      <c r="M220" s="163" t="s">
        <v>1</v>
      </c>
      <c r="N220" s="164" t="s">
        <v>42</v>
      </c>
      <c r="O220" s="55"/>
      <c r="P220" s="165">
        <f>O220*H220</f>
        <v>0</v>
      </c>
      <c r="Q220" s="165">
        <v>0.67488999999999999</v>
      </c>
      <c r="R220" s="165">
        <f>Q220*H220</f>
        <v>150.12658094</v>
      </c>
      <c r="S220" s="165">
        <v>0</v>
      </c>
      <c r="T220" s="166">
        <f>S220*H220</f>
        <v>0</v>
      </c>
      <c r="AR220" s="167" t="s">
        <v>133</v>
      </c>
      <c r="AT220" s="167" t="s">
        <v>209</v>
      </c>
      <c r="AU220" s="167" t="s">
        <v>85</v>
      </c>
      <c r="AY220" s="17" t="s">
        <v>207</v>
      </c>
      <c r="BE220" s="168">
        <f>IF(N220="základní",J220,0)</f>
        <v>0</v>
      </c>
      <c r="BF220" s="168">
        <f>IF(N220="snížená",J220,0)</f>
        <v>0</v>
      </c>
      <c r="BG220" s="168">
        <f>IF(N220="zákl. přenesená",J220,0)</f>
        <v>0</v>
      </c>
      <c r="BH220" s="168">
        <f>IF(N220="sníž. přenesená",J220,0)</f>
        <v>0</v>
      </c>
      <c r="BI220" s="168">
        <f>IF(N220="nulová",J220,0)</f>
        <v>0</v>
      </c>
      <c r="BJ220" s="17" t="s">
        <v>83</v>
      </c>
      <c r="BK220" s="168">
        <f>ROUND(I220*H220,2)</f>
        <v>0</v>
      </c>
      <c r="BL220" s="17" t="s">
        <v>133</v>
      </c>
      <c r="BM220" s="167" t="s">
        <v>443</v>
      </c>
    </row>
    <row r="221" spans="2:65" s="13" customFormat="1">
      <c r="B221" s="185"/>
      <c r="D221" s="170" t="s">
        <v>215</v>
      </c>
      <c r="E221" s="186" t="s">
        <v>1</v>
      </c>
      <c r="F221" s="187" t="s">
        <v>354</v>
      </c>
      <c r="H221" s="186" t="s">
        <v>1</v>
      </c>
      <c r="I221" s="188"/>
      <c r="L221" s="185"/>
      <c r="M221" s="189"/>
      <c r="N221" s="190"/>
      <c r="O221" s="190"/>
      <c r="P221" s="190"/>
      <c r="Q221" s="190"/>
      <c r="R221" s="190"/>
      <c r="S221" s="190"/>
      <c r="T221" s="191"/>
      <c r="AT221" s="186" t="s">
        <v>215</v>
      </c>
      <c r="AU221" s="186" t="s">
        <v>85</v>
      </c>
      <c r="AV221" s="13" t="s">
        <v>83</v>
      </c>
      <c r="AW221" s="13" t="s">
        <v>34</v>
      </c>
      <c r="AX221" s="13" t="s">
        <v>77</v>
      </c>
      <c r="AY221" s="186" t="s">
        <v>207</v>
      </c>
    </row>
    <row r="222" spans="2:65" s="12" customFormat="1">
      <c r="B222" s="169"/>
      <c r="D222" s="170" t="s">
        <v>215</v>
      </c>
      <c r="E222" s="171" t="s">
        <v>1</v>
      </c>
      <c r="F222" s="172" t="s">
        <v>444</v>
      </c>
      <c r="H222" s="173">
        <v>29.363</v>
      </c>
      <c r="I222" s="174"/>
      <c r="L222" s="169"/>
      <c r="M222" s="175"/>
      <c r="N222" s="176"/>
      <c r="O222" s="176"/>
      <c r="P222" s="176"/>
      <c r="Q222" s="176"/>
      <c r="R222" s="176"/>
      <c r="S222" s="176"/>
      <c r="T222" s="177"/>
      <c r="AT222" s="171" t="s">
        <v>215</v>
      </c>
      <c r="AU222" s="171" t="s">
        <v>85</v>
      </c>
      <c r="AV222" s="12" t="s">
        <v>85</v>
      </c>
      <c r="AW222" s="12" t="s">
        <v>34</v>
      </c>
      <c r="AX222" s="12" t="s">
        <v>77</v>
      </c>
      <c r="AY222" s="171" t="s">
        <v>207</v>
      </c>
    </row>
    <row r="223" spans="2:65" s="12" customFormat="1">
      <c r="B223" s="169"/>
      <c r="D223" s="170" t="s">
        <v>215</v>
      </c>
      <c r="E223" s="171" t="s">
        <v>1</v>
      </c>
      <c r="F223" s="172" t="s">
        <v>445</v>
      </c>
      <c r="H223" s="173">
        <v>135.55799999999999</v>
      </c>
      <c r="I223" s="174"/>
      <c r="L223" s="169"/>
      <c r="M223" s="175"/>
      <c r="N223" s="176"/>
      <c r="O223" s="176"/>
      <c r="P223" s="176"/>
      <c r="Q223" s="176"/>
      <c r="R223" s="176"/>
      <c r="S223" s="176"/>
      <c r="T223" s="177"/>
      <c r="AT223" s="171" t="s">
        <v>215</v>
      </c>
      <c r="AU223" s="171" t="s">
        <v>85</v>
      </c>
      <c r="AV223" s="12" t="s">
        <v>85</v>
      </c>
      <c r="AW223" s="12" t="s">
        <v>34</v>
      </c>
      <c r="AX223" s="12" t="s">
        <v>77</v>
      </c>
      <c r="AY223" s="171" t="s">
        <v>207</v>
      </c>
    </row>
    <row r="224" spans="2:65" s="12" customFormat="1">
      <c r="B224" s="169"/>
      <c r="D224" s="170" t="s">
        <v>215</v>
      </c>
      <c r="E224" s="171" t="s">
        <v>1</v>
      </c>
      <c r="F224" s="172" t="s">
        <v>446</v>
      </c>
      <c r="H224" s="173">
        <v>31.175000000000001</v>
      </c>
      <c r="I224" s="174"/>
      <c r="L224" s="169"/>
      <c r="M224" s="175"/>
      <c r="N224" s="176"/>
      <c r="O224" s="176"/>
      <c r="P224" s="176"/>
      <c r="Q224" s="176"/>
      <c r="R224" s="176"/>
      <c r="S224" s="176"/>
      <c r="T224" s="177"/>
      <c r="AT224" s="171" t="s">
        <v>215</v>
      </c>
      <c r="AU224" s="171" t="s">
        <v>85</v>
      </c>
      <c r="AV224" s="12" t="s">
        <v>85</v>
      </c>
      <c r="AW224" s="12" t="s">
        <v>34</v>
      </c>
      <c r="AX224" s="12" t="s">
        <v>77</v>
      </c>
      <c r="AY224" s="171" t="s">
        <v>207</v>
      </c>
    </row>
    <row r="225" spans="2:65" s="12" customFormat="1">
      <c r="B225" s="169"/>
      <c r="D225" s="170" t="s">
        <v>215</v>
      </c>
      <c r="E225" s="171" t="s">
        <v>1</v>
      </c>
      <c r="F225" s="172" t="s">
        <v>447</v>
      </c>
      <c r="H225" s="173">
        <v>26.35</v>
      </c>
      <c r="I225" s="174"/>
      <c r="L225" s="169"/>
      <c r="M225" s="175"/>
      <c r="N225" s="176"/>
      <c r="O225" s="176"/>
      <c r="P225" s="176"/>
      <c r="Q225" s="176"/>
      <c r="R225" s="176"/>
      <c r="S225" s="176"/>
      <c r="T225" s="177"/>
      <c r="AT225" s="171" t="s">
        <v>215</v>
      </c>
      <c r="AU225" s="171" t="s">
        <v>85</v>
      </c>
      <c r="AV225" s="12" t="s">
        <v>85</v>
      </c>
      <c r="AW225" s="12" t="s">
        <v>34</v>
      </c>
      <c r="AX225" s="12" t="s">
        <v>77</v>
      </c>
      <c r="AY225" s="171" t="s">
        <v>207</v>
      </c>
    </row>
    <row r="226" spans="2:65" s="15" customFormat="1">
      <c r="B226" s="200"/>
      <c r="D226" s="170" t="s">
        <v>215</v>
      </c>
      <c r="E226" s="201" t="s">
        <v>1</v>
      </c>
      <c r="F226" s="202" t="s">
        <v>372</v>
      </c>
      <c r="H226" s="203">
        <v>222.446</v>
      </c>
      <c r="I226" s="204"/>
      <c r="L226" s="200"/>
      <c r="M226" s="205"/>
      <c r="N226" s="206"/>
      <c r="O226" s="206"/>
      <c r="P226" s="206"/>
      <c r="Q226" s="206"/>
      <c r="R226" s="206"/>
      <c r="S226" s="206"/>
      <c r="T226" s="207"/>
      <c r="AT226" s="201" t="s">
        <v>215</v>
      </c>
      <c r="AU226" s="201" t="s">
        <v>85</v>
      </c>
      <c r="AV226" s="15" t="s">
        <v>133</v>
      </c>
      <c r="AW226" s="15" t="s">
        <v>34</v>
      </c>
      <c r="AX226" s="15" t="s">
        <v>83</v>
      </c>
      <c r="AY226" s="201" t="s">
        <v>207</v>
      </c>
    </row>
    <row r="227" spans="2:65" s="1" customFormat="1" ht="24" customHeight="1">
      <c r="B227" s="155"/>
      <c r="C227" s="156" t="s">
        <v>448</v>
      </c>
      <c r="D227" s="156" t="s">
        <v>209</v>
      </c>
      <c r="E227" s="157" t="s">
        <v>449</v>
      </c>
      <c r="F227" s="158" t="s">
        <v>450</v>
      </c>
      <c r="G227" s="159" t="s">
        <v>236</v>
      </c>
      <c r="H227" s="160">
        <v>2.669</v>
      </c>
      <c r="I227" s="161"/>
      <c r="J227" s="162">
        <f>ROUND(I227*H227,2)</f>
        <v>0</v>
      </c>
      <c r="K227" s="158" t="s">
        <v>213</v>
      </c>
      <c r="L227" s="32"/>
      <c r="M227" s="163" t="s">
        <v>1</v>
      </c>
      <c r="N227" s="164" t="s">
        <v>42</v>
      </c>
      <c r="O227" s="55"/>
      <c r="P227" s="165">
        <f>O227*H227</f>
        <v>0</v>
      </c>
      <c r="Q227" s="165">
        <v>1.05871</v>
      </c>
      <c r="R227" s="165">
        <f>Q227*H227</f>
        <v>2.82569699</v>
      </c>
      <c r="S227" s="165">
        <v>0</v>
      </c>
      <c r="T227" s="166">
        <f>S227*H227</f>
        <v>0</v>
      </c>
      <c r="AR227" s="167" t="s">
        <v>133</v>
      </c>
      <c r="AT227" s="167" t="s">
        <v>209</v>
      </c>
      <c r="AU227" s="167" t="s">
        <v>85</v>
      </c>
      <c r="AY227" s="17" t="s">
        <v>207</v>
      </c>
      <c r="BE227" s="168">
        <f>IF(N227="základní",J227,0)</f>
        <v>0</v>
      </c>
      <c r="BF227" s="168">
        <f>IF(N227="snížená",J227,0)</f>
        <v>0</v>
      </c>
      <c r="BG227" s="168">
        <f>IF(N227="zákl. přenesená",J227,0)</f>
        <v>0</v>
      </c>
      <c r="BH227" s="168">
        <f>IF(N227="sníž. přenesená",J227,0)</f>
        <v>0</v>
      </c>
      <c r="BI227" s="168">
        <f>IF(N227="nulová",J227,0)</f>
        <v>0</v>
      </c>
      <c r="BJ227" s="17" t="s">
        <v>83</v>
      </c>
      <c r="BK227" s="168">
        <f>ROUND(I227*H227,2)</f>
        <v>0</v>
      </c>
      <c r="BL227" s="17" t="s">
        <v>133</v>
      </c>
      <c r="BM227" s="167" t="s">
        <v>451</v>
      </c>
    </row>
    <row r="228" spans="2:65" s="12" customFormat="1">
      <c r="B228" s="169"/>
      <c r="D228" s="170" t="s">
        <v>215</v>
      </c>
      <c r="E228" s="171" t="s">
        <v>1</v>
      </c>
      <c r="F228" s="172" t="s">
        <v>452</v>
      </c>
      <c r="H228" s="173">
        <v>2.669</v>
      </c>
      <c r="I228" s="174"/>
      <c r="L228" s="169"/>
      <c r="M228" s="175"/>
      <c r="N228" s="176"/>
      <c r="O228" s="176"/>
      <c r="P228" s="176"/>
      <c r="Q228" s="176"/>
      <c r="R228" s="176"/>
      <c r="S228" s="176"/>
      <c r="T228" s="177"/>
      <c r="AT228" s="171" t="s">
        <v>215</v>
      </c>
      <c r="AU228" s="171" t="s">
        <v>85</v>
      </c>
      <c r="AV228" s="12" t="s">
        <v>85</v>
      </c>
      <c r="AW228" s="12" t="s">
        <v>34</v>
      </c>
      <c r="AX228" s="12" t="s">
        <v>83</v>
      </c>
      <c r="AY228" s="171" t="s">
        <v>207</v>
      </c>
    </row>
    <row r="229" spans="2:65" s="11" customFormat="1" ht="22.9" customHeight="1">
      <c r="B229" s="142"/>
      <c r="D229" s="143" t="s">
        <v>76</v>
      </c>
      <c r="E229" s="153" t="s">
        <v>108</v>
      </c>
      <c r="F229" s="153" t="s">
        <v>453</v>
      </c>
      <c r="I229" s="145"/>
      <c r="J229" s="154">
        <f>BK229</f>
        <v>0</v>
      </c>
      <c r="L229" s="142"/>
      <c r="M229" s="147"/>
      <c r="N229" s="148"/>
      <c r="O229" s="148"/>
      <c r="P229" s="149">
        <f>SUM(P230:P394)</f>
        <v>0</v>
      </c>
      <c r="Q229" s="148"/>
      <c r="R229" s="149">
        <f>SUM(R230:R394)</f>
        <v>441.26483173000025</v>
      </c>
      <c r="S229" s="148"/>
      <c r="T229" s="150">
        <f>SUM(T230:T394)</f>
        <v>0</v>
      </c>
      <c r="AR229" s="143" t="s">
        <v>83</v>
      </c>
      <c r="AT229" s="151" t="s">
        <v>76</v>
      </c>
      <c r="AU229" s="151" t="s">
        <v>83</v>
      </c>
      <c r="AY229" s="143" t="s">
        <v>207</v>
      </c>
      <c r="BK229" s="152">
        <f>SUM(BK230:BK394)</f>
        <v>0</v>
      </c>
    </row>
    <row r="230" spans="2:65" s="1" customFormat="1" ht="36" customHeight="1">
      <c r="B230" s="155"/>
      <c r="C230" s="156" t="s">
        <v>454</v>
      </c>
      <c r="D230" s="156" t="s">
        <v>209</v>
      </c>
      <c r="E230" s="157" t="s">
        <v>455</v>
      </c>
      <c r="F230" s="158" t="s">
        <v>456</v>
      </c>
      <c r="G230" s="159" t="s">
        <v>212</v>
      </c>
      <c r="H230" s="160">
        <v>1284.788</v>
      </c>
      <c r="I230" s="161"/>
      <c r="J230" s="162">
        <f>ROUND(I230*H230,2)</f>
        <v>0</v>
      </c>
      <c r="K230" s="158" t="s">
        <v>213</v>
      </c>
      <c r="L230" s="32"/>
      <c r="M230" s="163" t="s">
        <v>1</v>
      </c>
      <c r="N230" s="164" t="s">
        <v>42</v>
      </c>
      <c r="O230" s="55"/>
      <c r="P230" s="165">
        <f>O230*H230</f>
        <v>0</v>
      </c>
      <c r="Q230" s="165">
        <v>0.25933</v>
      </c>
      <c r="R230" s="165">
        <f>Q230*H230</f>
        <v>333.18407203999999</v>
      </c>
      <c r="S230" s="165">
        <v>0</v>
      </c>
      <c r="T230" s="166">
        <f>S230*H230</f>
        <v>0</v>
      </c>
      <c r="AR230" s="167" t="s">
        <v>133</v>
      </c>
      <c r="AT230" s="167" t="s">
        <v>209</v>
      </c>
      <c r="AU230" s="167" t="s">
        <v>85</v>
      </c>
      <c r="AY230" s="17" t="s">
        <v>207</v>
      </c>
      <c r="BE230" s="168">
        <f>IF(N230="základní",J230,0)</f>
        <v>0</v>
      </c>
      <c r="BF230" s="168">
        <f>IF(N230="snížená",J230,0)</f>
        <v>0</v>
      </c>
      <c r="BG230" s="168">
        <f>IF(N230="zákl. přenesená",J230,0)</f>
        <v>0</v>
      </c>
      <c r="BH230" s="168">
        <f>IF(N230="sníž. přenesená",J230,0)</f>
        <v>0</v>
      </c>
      <c r="BI230" s="168">
        <f>IF(N230="nulová",J230,0)</f>
        <v>0</v>
      </c>
      <c r="BJ230" s="17" t="s">
        <v>83</v>
      </c>
      <c r="BK230" s="168">
        <f>ROUND(I230*H230,2)</f>
        <v>0</v>
      </c>
      <c r="BL230" s="17" t="s">
        <v>133</v>
      </c>
      <c r="BM230" s="167" t="s">
        <v>457</v>
      </c>
    </row>
    <row r="231" spans="2:65" s="13" customFormat="1">
      <c r="B231" s="185"/>
      <c r="D231" s="170" t="s">
        <v>215</v>
      </c>
      <c r="E231" s="186" t="s">
        <v>1</v>
      </c>
      <c r="F231" s="187" t="s">
        <v>458</v>
      </c>
      <c r="H231" s="186" t="s">
        <v>1</v>
      </c>
      <c r="I231" s="188"/>
      <c r="L231" s="185"/>
      <c r="M231" s="189"/>
      <c r="N231" s="190"/>
      <c r="O231" s="190"/>
      <c r="P231" s="190"/>
      <c r="Q231" s="190"/>
      <c r="R231" s="190"/>
      <c r="S231" s="190"/>
      <c r="T231" s="191"/>
      <c r="AT231" s="186" t="s">
        <v>215</v>
      </c>
      <c r="AU231" s="186" t="s">
        <v>85</v>
      </c>
      <c r="AV231" s="13" t="s">
        <v>83</v>
      </c>
      <c r="AW231" s="13" t="s">
        <v>34</v>
      </c>
      <c r="AX231" s="13" t="s">
        <v>77</v>
      </c>
      <c r="AY231" s="186" t="s">
        <v>207</v>
      </c>
    </row>
    <row r="232" spans="2:65" s="13" customFormat="1">
      <c r="B232" s="185"/>
      <c r="D232" s="170" t="s">
        <v>215</v>
      </c>
      <c r="E232" s="186" t="s">
        <v>1</v>
      </c>
      <c r="F232" s="187" t="s">
        <v>459</v>
      </c>
      <c r="H232" s="186" t="s">
        <v>1</v>
      </c>
      <c r="I232" s="188"/>
      <c r="L232" s="185"/>
      <c r="M232" s="189"/>
      <c r="N232" s="190"/>
      <c r="O232" s="190"/>
      <c r="P232" s="190"/>
      <c r="Q232" s="190"/>
      <c r="R232" s="190"/>
      <c r="S232" s="190"/>
      <c r="T232" s="191"/>
      <c r="AT232" s="186" t="s">
        <v>215</v>
      </c>
      <c r="AU232" s="186" t="s">
        <v>85</v>
      </c>
      <c r="AV232" s="13" t="s">
        <v>83</v>
      </c>
      <c r="AW232" s="13" t="s">
        <v>34</v>
      </c>
      <c r="AX232" s="13" t="s">
        <v>77</v>
      </c>
      <c r="AY232" s="186" t="s">
        <v>207</v>
      </c>
    </row>
    <row r="233" spans="2:65" s="12" customFormat="1">
      <c r="B233" s="169"/>
      <c r="D233" s="170" t="s">
        <v>215</v>
      </c>
      <c r="E233" s="171" t="s">
        <v>1</v>
      </c>
      <c r="F233" s="172" t="s">
        <v>460</v>
      </c>
      <c r="H233" s="173">
        <v>245.9</v>
      </c>
      <c r="I233" s="174"/>
      <c r="L233" s="169"/>
      <c r="M233" s="175"/>
      <c r="N233" s="176"/>
      <c r="O233" s="176"/>
      <c r="P233" s="176"/>
      <c r="Q233" s="176"/>
      <c r="R233" s="176"/>
      <c r="S233" s="176"/>
      <c r="T233" s="177"/>
      <c r="AT233" s="171" t="s">
        <v>215</v>
      </c>
      <c r="AU233" s="171" t="s">
        <v>85</v>
      </c>
      <c r="AV233" s="12" t="s">
        <v>85</v>
      </c>
      <c r="AW233" s="12" t="s">
        <v>34</v>
      </c>
      <c r="AX233" s="12" t="s">
        <v>77</v>
      </c>
      <c r="AY233" s="171" t="s">
        <v>207</v>
      </c>
    </row>
    <row r="234" spans="2:65" s="12" customFormat="1">
      <c r="B234" s="169"/>
      <c r="D234" s="170" t="s">
        <v>215</v>
      </c>
      <c r="E234" s="171" t="s">
        <v>1</v>
      </c>
      <c r="F234" s="172" t="s">
        <v>461</v>
      </c>
      <c r="H234" s="173">
        <v>159.5</v>
      </c>
      <c r="I234" s="174"/>
      <c r="L234" s="169"/>
      <c r="M234" s="175"/>
      <c r="N234" s="176"/>
      <c r="O234" s="176"/>
      <c r="P234" s="176"/>
      <c r="Q234" s="176"/>
      <c r="R234" s="176"/>
      <c r="S234" s="176"/>
      <c r="T234" s="177"/>
      <c r="AT234" s="171" t="s">
        <v>215</v>
      </c>
      <c r="AU234" s="171" t="s">
        <v>85</v>
      </c>
      <c r="AV234" s="12" t="s">
        <v>85</v>
      </c>
      <c r="AW234" s="12" t="s">
        <v>34</v>
      </c>
      <c r="AX234" s="12" t="s">
        <v>77</v>
      </c>
      <c r="AY234" s="171" t="s">
        <v>207</v>
      </c>
    </row>
    <row r="235" spans="2:65" s="12" customFormat="1">
      <c r="B235" s="169"/>
      <c r="D235" s="170" t="s">
        <v>215</v>
      </c>
      <c r="E235" s="171" t="s">
        <v>1</v>
      </c>
      <c r="F235" s="172" t="s">
        <v>462</v>
      </c>
      <c r="H235" s="173">
        <v>107.625</v>
      </c>
      <c r="I235" s="174"/>
      <c r="L235" s="169"/>
      <c r="M235" s="175"/>
      <c r="N235" s="176"/>
      <c r="O235" s="176"/>
      <c r="P235" s="176"/>
      <c r="Q235" s="176"/>
      <c r="R235" s="176"/>
      <c r="S235" s="176"/>
      <c r="T235" s="177"/>
      <c r="AT235" s="171" t="s">
        <v>215</v>
      </c>
      <c r="AU235" s="171" t="s">
        <v>85</v>
      </c>
      <c r="AV235" s="12" t="s">
        <v>85</v>
      </c>
      <c r="AW235" s="12" t="s">
        <v>34</v>
      </c>
      <c r="AX235" s="12" t="s">
        <v>77</v>
      </c>
      <c r="AY235" s="171" t="s">
        <v>207</v>
      </c>
    </row>
    <row r="236" spans="2:65" s="12" customFormat="1">
      <c r="B236" s="169"/>
      <c r="D236" s="170" t="s">
        <v>215</v>
      </c>
      <c r="E236" s="171" t="s">
        <v>1</v>
      </c>
      <c r="F236" s="172" t="s">
        <v>463</v>
      </c>
      <c r="H236" s="173">
        <v>90.825000000000003</v>
      </c>
      <c r="I236" s="174"/>
      <c r="L236" s="169"/>
      <c r="M236" s="175"/>
      <c r="N236" s="176"/>
      <c r="O236" s="176"/>
      <c r="P236" s="176"/>
      <c r="Q236" s="176"/>
      <c r="R236" s="176"/>
      <c r="S236" s="176"/>
      <c r="T236" s="177"/>
      <c r="AT236" s="171" t="s">
        <v>215</v>
      </c>
      <c r="AU236" s="171" t="s">
        <v>85</v>
      </c>
      <c r="AV236" s="12" t="s">
        <v>85</v>
      </c>
      <c r="AW236" s="12" t="s">
        <v>34</v>
      </c>
      <c r="AX236" s="12" t="s">
        <v>77</v>
      </c>
      <c r="AY236" s="171" t="s">
        <v>207</v>
      </c>
    </row>
    <row r="237" spans="2:65" s="12" customFormat="1">
      <c r="B237" s="169"/>
      <c r="D237" s="170" t="s">
        <v>215</v>
      </c>
      <c r="E237" s="171" t="s">
        <v>1</v>
      </c>
      <c r="F237" s="172" t="s">
        <v>464</v>
      </c>
      <c r="H237" s="173">
        <v>18.675000000000001</v>
      </c>
      <c r="I237" s="174"/>
      <c r="L237" s="169"/>
      <c r="M237" s="175"/>
      <c r="N237" s="176"/>
      <c r="O237" s="176"/>
      <c r="P237" s="176"/>
      <c r="Q237" s="176"/>
      <c r="R237" s="176"/>
      <c r="S237" s="176"/>
      <c r="T237" s="177"/>
      <c r="AT237" s="171" t="s">
        <v>215</v>
      </c>
      <c r="AU237" s="171" t="s">
        <v>85</v>
      </c>
      <c r="AV237" s="12" t="s">
        <v>85</v>
      </c>
      <c r="AW237" s="12" t="s">
        <v>34</v>
      </c>
      <c r="AX237" s="12" t="s">
        <v>77</v>
      </c>
      <c r="AY237" s="171" t="s">
        <v>207</v>
      </c>
    </row>
    <row r="238" spans="2:65" s="13" customFormat="1">
      <c r="B238" s="185"/>
      <c r="D238" s="170" t="s">
        <v>215</v>
      </c>
      <c r="E238" s="186" t="s">
        <v>1</v>
      </c>
      <c r="F238" s="187" t="s">
        <v>465</v>
      </c>
      <c r="H238" s="186" t="s">
        <v>1</v>
      </c>
      <c r="I238" s="188"/>
      <c r="L238" s="185"/>
      <c r="M238" s="189"/>
      <c r="N238" s="190"/>
      <c r="O238" s="190"/>
      <c r="P238" s="190"/>
      <c r="Q238" s="190"/>
      <c r="R238" s="190"/>
      <c r="S238" s="190"/>
      <c r="T238" s="191"/>
      <c r="AT238" s="186" t="s">
        <v>215</v>
      </c>
      <c r="AU238" s="186" t="s">
        <v>85</v>
      </c>
      <c r="AV238" s="13" t="s">
        <v>83</v>
      </c>
      <c r="AW238" s="13" t="s">
        <v>34</v>
      </c>
      <c r="AX238" s="13" t="s">
        <v>77</v>
      </c>
      <c r="AY238" s="186" t="s">
        <v>207</v>
      </c>
    </row>
    <row r="239" spans="2:65" s="12" customFormat="1">
      <c r="B239" s="169"/>
      <c r="D239" s="170" t="s">
        <v>215</v>
      </c>
      <c r="E239" s="171" t="s">
        <v>1</v>
      </c>
      <c r="F239" s="172" t="s">
        <v>466</v>
      </c>
      <c r="H239" s="173">
        <v>263.10000000000002</v>
      </c>
      <c r="I239" s="174"/>
      <c r="L239" s="169"/>
      <c r="M239" s="175"/>
      <c r="N239" s="176"/>
      <c r="O239" s="176"/>
      <c r="P239" s="176"/>
      <c r="Q239" s="176"/>
      <c r="R239" s="176"/>
      <c r="S239" s="176"/>
      <c r="T239" s="177"/>
      <c r="AT239" s="171" t="s">
        <v>215</v>
      </c>
      <c r="AU239" s="171" t="s">
        <v>85</v>
      </c>
      <c r="AV239" s="12" t="s">
        <v>85</v>
      </c>
      <c r="AW239" s="12" t="s">
        <v>34</v>
      </c>
      <c r="AX239" s="12" t="s">
        <v>77</v>
      </c>
      <c r="AY239" s="171" t="s">
        <v>207</v>
      </c>
    </row>
    <row r="240" spans="2:65" s="12" customFormat="1">
      <c r="B240" s="169"/>
      <c r="D240" s="170" t="s">
        <v>215</v>
      </c>
      <c r="E240" s="171" t="s">
        <v>1</v>
      </c>
      <c r="F240" s="172" t="s">
        <v>467</v>
      </c>
      <c r="H240" s="173">
        <v>134.25</v>
      </c>
      <c r="I240" s="174"/>
      <c r="L240" s="169"/>
      <c r="M240" s="175"/>
      <c r="N240" s="176"/>
      <c r="O240" s="176"/>
      <c r="P240" s="176"/>
      <c r="Q240" s="176"/>
      <c r="R240" s="176"/>
      <c r="S240" s="176"/>
      <c r="T240" s="177"/>
      <c r="AT240" s="171" t="s">
        <v>215</v>
      </c>
      <c r="AU240" s="171" t="s">
        <v>85</v>
      </c>
      <c r="AV240" s="12" t="s">
        <v>85</v>
      </c>
      <c r="AW240" s="12" t="s">
        <v>34</v>
      </c>
      <c r="AX240" s="12" t="s">
        <v>77</v>
      </c>
      <c r="AY240" s="171" t="s">
        <v>207</v>
      </c>
    </row>
    <row r="241" spans="2:51" s="12" customFormat="1">
      <c r="B241" s="169"/>
      <c r="D241" s="170" t="s">
        <v>215</v>
      </c>
      <c r="E241" s="171" t="s">
        <v>1</v>
      </c>
      <c r="F241" s="172" t="s">
        <v>464</v>
      </c>
      <c r="H241" s="173">
        <v>18.675000000000001</v>
      </c>
      <c r="I241" s="174"/>
      <c r="L241" s="169"/>
      <c r="M241" s="175"/>
      <c r="N241" s="176"/>
      <c r="O241" s="176"/>
      <c r="P241" s="176"/>
      <c r="Q241" s="176"/>
      <c r="R241" s="176"/>
      <c r="S241" s="176"/>
      <c r="T241" s="177"/>
      <c r="AT241" s="171" t="s">
        <v>215</v>
      </c>
      <c r="AU241" s="171" t="s">
        <v>85</v>
      </c>
      <c r="AV241" s="12" t="s">
        <v>85</v>
      </c>
      <c r="AW241" s="12" t="s">
        <v>34</v>
      </c>
      <c r="AX241" s="12" t="s">
        <v>77</v>
      </c>
      <c r="AY241" s="171" t="s">
        <v>207</v>
      </c>
    </row>
    <row r="242" spans="2:51" s="12" customFormat="1">
      <c r="B242" s="169"/>
      <c r="D242" s="170" t="s">
        <v>215</v>
      </c>
      <c r="E242" s="171" t="s">
        <v>1</v>
      </c>
      <c r="F242" s="172" t="s">
        <v>468</v>
      </c>
      <c r="H242" s="173">
        <v>72.900000000000006</v>
      </c>
      <c r="I242" s="174"/>
      <c r="L242" s="169"/>
      <c r="M242" s="175"/>
      <c r="N242" s="176"/>
      <c r="O242" s="176"/>
      <c r="P242" s="176"/>
      <c r="Q242" s="176"/>
      <c r="R242" s="176"/>
      <c r="S242" s="176"/>
      <c r="T242" s="177"/>
      <c r="AT242" s="171" t="s">
        <v>215</v>
      </c>
      <c r="AU242" s="171" t="s">
        <v>85</v>
      </c>
      <c r="AV242" s="12" t="s">
        <v>85</v>
      </c>
      <c r="AW242" s="12" t="s">
        <v>34</v>
      </c>
      <c r="AX242" s="12" t="s">
        <v>77</v>
      </c>
      <c r="AY242" s="171" t="s">
        <v>207</v>
      </c>
    </row>
    <row r="243" spans="2:51" s="13" customFormat="1">
      <c r="B243" s="185"/>
      <c r="D243" s="170" t="s">
        <v>215</v>
      </c>
      <c r="E243" s="186" t="s">
        <v>1</v>
      </c>
      <c r="F243" s="187" t="s">
        <v>469</v>
      </c>
      <c r="H243" s="186" t="s">
        <v>1</v>
      </c>
      <c r="I243" s="188"/>
      <c r="L243" s="185"/>
      <c r="M243" s="189"/>
      <c r="N243" s="190"/>
      <c r="O243" s="190"/>
      <c r="P243" s="190"/>
      <c r="Q243" s="190"/>
      <c r="R243" s="190"/>
      <c r="S243" s="190"/>
      <c r="T243" s="191"/>
      <c r="AT243" s="186" t="s">
        <v>215</v>
      </c>
      <c r="AU243" s="186" t="s">
        <v>85</v>
      </c>
      <c r="AV243" s="13" t="s">
        <v>83</v>
      </c>
      <c r="AW243" s="13" t="s">
        <v>34</v>
      </c>
      <c r="AX243" s="13" t="s">
        <v>77</v>
      </c>
      <c r="AY243" s="186" t="s">
        <v>207</v>
      </c>
    </row>
    <row r="244" spans="2:51" s="12" customFormat="1">
      <c r="B244" s="169"/>
      <c r="D244" s="170" t="s">
        <v>215</v>
      </c>
      <c r="E244" s="171" t="s">
        <v>1</v>
      </c>
      <c r="F244" s="172" t="s">
        <v>470</v>
      </c>
      <c r="H244" s="173">
        <v>115.58799999999999</v>
      </c>
      <c r="I244" s="174"/>
      <c r="L244" s="169"/>
      <c r="M244" s="175"/>
      <c r="N244" s="176"/>
      <c r="O244" s="176"/>
      <c r="P244" s="176"/>
      <c r="Q244" s="176"/>
      <c r="R244" s="176"/>
      <c r="S244" s="176"/>
      <c r="T244" s="177"/>
      <c r="AT244" s="171" t="s">
        <v>215</v>
      </c>
      <c r="AU244" s="171" t="s">
        <v>85</v>
      </c>
      <c r="AV244" s="12" t="s">
        <v>85</v>
      </c>
      <c r="AW244" s="12" t="s">
        <v>34</v>
      </c>
      <c r="AX244" s="12" t="s">
        <v>77</v>
      </c>
      <c r="AY244" s="171" t="s">
        <v>207</v>
      </c>
    </row>
    <row r="245" spans="2:51" s="13" customFormat="1">
      <c r="B245" s="185"/>
      <c r="D245" s="170" t="s">
        <v>215</v>
      </c>
      <c r="E245" s="186" t="s">
        <v>1</v>
      </c>
      <c r="F245" s="187" t="s">
        <v>471</v>
      </c>
      <c r="H245" s="186" t="s">
        <v>1</v>
      </c>
      <c r="I245" s="188"/>
      <c r="L245" s="185"/>
      <c r="M245" s="189"/>
      <c r="N245" s="190"/>
      <c r="O245" s="190"/>
      <c r="P245" s="190"/>
      <c r="Q245" s="190"/>
      <c r="R245" s="190"/>
      <c r="S245" s="190"/>
      <c r="T245" s="191"/>
      <c r="AT245" s="186" t="s">
        <v>215</v>
      </c>
      <c r="AU245" s="186" t="s">
        <v>85</v>
      </c>
      <c r="AV245" s="13" t="s">
        <v>83</v>
      </c>
      <c r="AW245" s="13" t="s">
        <v>34</v>
      </c>
      <c r="AX245" s="13" t="s">
        <v>77</v>
      </c>
      <c r="AY245" s="186" t="s">
        <v>207</v>
      </c>
    </row>
    <row r="246" spans="2:51" s="12" customFormat="1">
      <c r="B246" s="169"/>
      <c r="D246" s="170" t="s">
        <v>215</v>
      </c>
      <c r="E246" s="171" t="s">
        <v>1</v>
      </c>
      <c r="F246" s="172" t="s">
        <v>472</v>
      </c>
      <c r="H246" s="173">
        <v>-43.304000000000002</v>
      </c>
      <c r="I246" s="174"/>
      <c r="L246" s="169"/>
      <c r="M246" s="175"/>
      <c r="N246" s="176"/>
      <c r="O246" s="176"/>
      <c r="P246" s="176"/>
      <c r="Q246" s="176"/>
      <c r="R246" s="176"/>
      <c r="S246" s="176"/>
      <c r="T246" s="177"/>
      <c r="AT246" s="171" t="s">
        <v>215</v>
      </c>
      <c r="AU246" s="171" t="s">
        <v>85</v>
      </c>
      <c r="AV246" s="12" t="s">
        <v>85</v>
      </c>
      <c r="AW246" s="12" t="s">
        <v>34</v>
      </c>
      <c r="AX246" s="12" t="s">
        <v>77</v>
      </c>
      <c r="AY246" s="171" t="s">
        <v>207</v>
      </c>
    </row>
    <row r="247" spans="2:51" s="12" customFormat="1">
      <c r="B247" s="169"/>
      <c r="D247" s="170" t="s">
        <v>215</v>
      </c>
      <c r="E247" s="171" t="s">
        <v>1</v>
      </c>
      <c r="F247" s="172" t="s">
        <v>473</v>
      </c>
      <c r="H247" s="173">
        <v>-28.663</v>
      </c>
      <c r="I247" s="174"/>
      <c r="L247" s="169"/>
      <c r="M247" s="175"/>
      <c r="N247" s="176"/>
      <c r="O247" s="176"/>
      <c r="P247" s="176"/>
      <c r="Q247" s="176"/>
      <c r="R247" s="176"/>
      <c r="S247" s="176"/>
      <c r="T247" s="177"/>
      <c r="AT247" s="171" t="s">
        <v>215</v>
      </c>
      <c r="AU247" s="171" t="s">
        <v>85</v>
      </c>
      <c r="AV247" s="12" t="s">
        <v>85</v>
      </c>
      <c r="AW247" s="12" t="s">
        <v>34</v>
      </c>
      <c r="AX247" s="12" t="s">
        <v>77</v>
      </c>
      <c r="AY247" s="171" t="s">
        <v>207</v>
      </c>
    </row>
    <row r="248" spans="2:51" s="12" customFormat="1">
      <c r="B248" s="169"/>
      <c r="D248" s="170" t="s">
        <v>215</v>
      </c>
      <c r="E248" s="171" t="s">
        <v>1</v>
      </c>
      <c r="F248" s="172" t="s">
        <v>474</v>
      </c>
      <c r="H248" s="173">
        <v>-26.952999999999999</v>
      </c>
      <c r="I248" s="174"/>
      <c r="L248" s="169"/>
      <c r="M248" s="175"/>
      <c r="N248" s="176"/>
      <c r="O248" s="176"/>
      <c r="P248" s="176"/>
      <c r="Q248" s="176"/>
      <c r="R248" s="176"/>
      <c r="S248" s="176"/>
      <c r="T248" s="177"/>
      <c r="AT248" s="171" t="s">
        <v>215</v>
      </c>
      <c r="AU248" s="171" t="s">
        <v>85</v>
      </c>
      <c r="AV248" s="12" t="s">
        <v>85</v>
      </c>
      <c r="AW248" s="12" t="s">
        <v>34</v>
      </c>
      <c r="AX248" s="12" t="s">
        <v>77</v>
      </c>
      <c r="AY248" s="171" t="s">
        <v>207</v>
      </c>
    </row>
    <row r="249" spans="2:51" s="12" customFormat="1">
      <c r="B249" s="169"/>
      <c r="D249" s="170" t="s">
        <v>215</v>
      </c>
      <c r="E249" s="171" t="s">
        <v>1</v>
      </c>
      <c r="F249" s="172" t="s">
        <v>475</v>
      </c>
      <c r="H249" s="173">
        <v>-23.951000000000001</v>
      </c>
      <c r="I249" s="174"/>
      <c r="L249" s="169"/>
      <c r="M249" s="175"/>
      <c r="N249" s="176"/>
      <c r="O249" s="176"/>
      <c r="P249" s="176"/>
      <c r="Q249" s="176"/>
      <c r="R249" s="176"/>
      <c r="S249" s="176"/>
      <c r="T249" s="177"/>
      <c r="AT249" s="171" t="s">
        <v>215</v>
      </c>
      <c r="AU249" s="171" t="s">
        <v>85</v>
      </c>
      <c r="AV249" s="12" t="s">
        <v>85</v>
      </c>
      <c r="AW249" s="12" t="s">
        <v>34</v>
      </c>
      <c r="AX249" s="12" t="s">
        <v>77</v>
      </c>
      <c r="AY249" s="171" t="s">
        <v>207</v>
      </c>
    </row>
    <row r="250" spans="2:51" s="12" customFormat="1">
      <c r="B250" s="169"/>
      <c r="D250" s="170" t="s">
        <v>215</v>
      </c>
      <c r="E250" s="171" t="s">
        <v>1</v>
      </c>
      <c r="F250" s="172" t="s">
        <v>476</v>
      </c>
      <c r="H250" s="173">
        <v>-26.155000000000001</v>
      </c>
      <c r="I250" s="174"/>
      <c r="L250" s="169"/>
      <c r="M250" s="175"/>
      <c r="N250" s="176"/>
      <c r="O250" s="176"/>
      <c r="P250" s="176"/>
      <c r="Q250" s="176"/>
      <c r="R250" s="176"/>
      <c r="S250" s="176"/>
      <c r="T250" s="177"/>
      <c r="AT250" s="171" t="s">
        <v>215</v>
      </c>
      <c r="AU250" s="171" t="s">
        <v>85</v>
      </c>
      <c r="AV250" s="12" t="s">
        <v>85</v>
      </c>
      <c r="AW250" s="12" t="s">
        <v>34</v>
      </c>
      <c r="AX250" s="12" t="s">
        <v>77</v>
      </c>
      <c r="AY250" s="171" t="s">
        <v>207</v>
      </c>
    </row>
    <row r="251" spans="2:51" s="12" customFormat="1">
      <c r="B251" s="169"/>
      <c r="D251" s="170" t="s">
        <v>215</v>
      </c>
      <c r="E251" s="171" t="s">
        <v>1</v>
      </c>
      <c r="F251" s="172" t="s">
        <v>477</v>
      </c>
      <c r="H251" s="173">
        <v>-17.402000000000001</v>
      </c>
      <c r="I251" s="174"/>
      <c r="L251" s="169"/>
      <c r="M251" s="175"/>
      <c r="N251" s="176"/>
      <c r="O251" s="176"/>
      <c r="P251" s="176"/>
      <c r="Q251" s="176"/>
      <c r="R251" s="176"/>
      <c r="S251" s="176"/>
      <c r="T251" s="177"/>
      <c r="AT251" s="171" t="s">
        <v>215</v>
      </c>
      <c r="AU251" s="171" t="s">
        <v>85</v>
      </c>
      <c r="AV251" s="12" t="s">
        <v>85</v>
      </c>
      <c r="AW251" s="12" t="s">
        <v>34</v>
      </c>
      <c r="AX251" s="12" t="s">
        <v>77</v>
      </c>
      <c r="AY251" s="171" t="s">
        <v>207</v>
      </c>
    </row>
    <row r="252" spans="2:51" s="13" customFormat="1">
      <c r="B252" s="185"/>
      <c r="D252" s="170" t="s">
        <v>215</v>
      </c>
      <c r="E252" s="186" t="s">
        <v>1</v>
      </c>
      <c r="F252" s="187" t="s">
        <v>478</v>
      </c>
      <c r="H252" s="186" t="s">
        <v>1</v>
      </c>
      <c r="I252" s="188"/>
      <c r="L252" s="185"/>
      <c r="M252" s="189"/>
      <c r="N252" s="190"/>
      <c r="O252" s="190"/>
      <c r="P252" s="190"/>
      <c r="Q252" s="190"/>
      <c r="R252" s="190"/>
      <c r="S252" s="190"/>
      <c r="T252" s="191"/>
      <c r="AT252" s="186" t="s">
        <v>215</v>
      </c>
      <c r="AU252" s="186" t="s">
        <v>85</v>
      </c>
      <c r="AV252" s="13" t="s">
        <v>83</v>
      </c>
      <c r="AW252" s="13" t="s">
        <v>34</v>
      </c>
      <c r="AX252" s="13" t="s">
        <v>77</v>
      </c>
      <c r="AY252" s="186" t="s">
        <v>207</v>
      </c>
    </row>
    <row r="253" spans="2:51" s="13" customFormat="1">
      <c r="B253" s="185"/>
      <c r="D253" s="170" t="s">
        <v>215</v>
      </c>
      <c r="E253" s="186" t="s">
        <v>1</v>
      </c>
      <c r="F253" s="187" t="s">
        <v>479</v>
      </c>
      <c r="H253" s="186" t="s">
        <v>1</v>
      </c>
      <c r="I253" s="188"/>
      <c r="L253" s="185"/>
      <c r="M253" s="189"/>
      <c r="N253" s="190"/>
      <c r="O253" s="190"/>
      <c r="P253" s="190"/>
      <c r="Q253" s="190"/>
      <c r="R253" s="190"/>
      <c r="S253" s="190"/>
      <c r="T253" s="191"/>
      <c r="AT253" s="186" t="s">
        <v>215</v>
      </c>
      <c r="AU253" s="186" t="s">
        <v>85</v>
      </c>
      <c r="AV253" s="13" t="s">
        <v>83</v>
      </c>
      <c r="AW253" s="13" t="s">
        <v>34</v>
      </c>
      <c r="AX253" s="13" t="s">
        <v>77</v>
      </c>
      <c r="AY253" s="186" t="s">
        <v>207</v>
      </c>
    </row>
    <row r="254" spans="2:51" s="12" customFormat="1">
      <c r="B254" s="169"/>
      <c r="D254" s="170" t="s">
        <v>215</v>
      </c>
      <c r="E254" s="171" t="s">
        <v>1</v>
      </c>
      <c r="F254" s="172" t="s">
        <v>480</v>
      </c>
      <c r="H254" s="173">
        <v>127.5</v>
      </c>
      <c r="I254" s="174"/>
      <c r="L254" s="169"/>
      <c r="M254" s="175"/>
      <c r="N254" s="176"/>
      <c r="O254" s="176"/>
      <c r="P254" s="176"/>
      <c r="Q254" s="176"/>
      <c r="R254" s="176"/>
      <c r="S254" s="176"/>
      <c r="T254" s="177"/>
      <c r="AT254" s="171" t="s">
        <v>215</v>
      </c>
      <c r="AU254" s="171" t="s">
        <v>85</v>
      </c>
      <c r="AV254" s="12" t="s">
        <v>85</v>
      </c>
      <c r="AW254" s="12" t="s">
        <v>34</v>
      </c>
      <c r="AX254" s="12" t="s">
        <v>77</v>
      </c>
      <c r="AY254" s="171" t="s">
        <v>207</v>
      </c>
    </row>
    <row r="255" spans="2:51" s="13" customFormat="1">
      <c r="B255" s="185"/>
      <c r="D255" s="170" t="s">
        <v>215</v>
      </c>
      <c r="E255" s="186" t="s">
        <v>1</v>
      </c>
      <c r="F255" s="187" t="s">
        <v>481</v>
      </c>
      <c r="H255" s="186" t="s">
        <v>1</v>
      </c>
      <c r="I255" s="188"/>
      <c r="L255" s="185"/>
      <c r="M255" s="189"/>
      <c r="N255" s="190"/>
      <c r="O255" s="190"/>
      <c r="P255" s="190"/>
      <c r="Q255" s="190"/>
      <c r="R255" s="190"/>
      <c r="S255" s="190"/>
      <c r="T255" s="191"/>
      <c r="AT255" s="186" t="s">
        <v>215</v>
      </c>
      <c r="AU255" s="186" t="s">
        <v>85</v>
      </c>
      <c r="AV255" s="13" t="s">
        <v>83</v>
      </c>
      <c r="AW255" s="13" t="s">
        <v>34</v>
      </c>
      <c r="AX255" s="13" t="s">
        <v>77</v>
      </c>
      <c r="AY255" s="186" t="s">
        <v>207</v>
      </c>
    </row>
    <row r="256" spans="2:51" s="12" customFormat="1">
      <c r="B256" s="169"/>
      <c r="D256" s="170" t="s">
        <v>215</v>
      </c>
      <c r="E256" s="171" t="s">
        <v>1</v>
      </c>
      <c r="F256" s="172" t="s">
        <v>482</v>
      </c>
      <c r="H256" s="173">
        <v>19.75</v>
      </c>
      <c r="I256" s="174"/>
      <c r="L256" s="169"/>
      <c r="M256" s="175"/>
      <c r="N256" s="176"/>
      <c r="O256" s="176"/>
      <c r="P256" s="176"/>
      <c r="Q256" s="176"/>
      <c r="R256" s="176"/>
      <c r="S256" s="176"/>
      <c r="T256" s="177"/>
      <c r="AT256" s="171" t="s">
        <v>215</v>
      </c>
      <c r="AU256" s="171" t="s">
        <v>85</v>
      </c>
      <c r="AV256" s="12" t="s">
        <v>85</v>
      </c>
      <c r="AW256" s="12" t="s">
        <v>34</v>
      </c>
      <c r="AX256" s="12" t="s">
        <v>77</v>
      </c>
      <c r="AY256" s="171" t="s">
        <v>207</v>
      </c>
    </row>
    <row r="257" spans="2:65" s="13" customFormat="1">
      <c r="B257" s="185"/>
      <c r="D257" s="170" t="s">
        <v>215</v>
      </c>
      <c r="E257" s="186" t="s">
        <v>1</v>
      </c>
      <c r="F257" s="187" t="s">
        <v>471</v>
      </c>
      <c r="H257" s="186" t="s">
        <v>1</v>
      </c>
      <c r="I257" s="188"/>
      <c r="L257" s="185"/>
      <c r="M257" s="189"/>
      <c r="N257" s="190"/>
      <c r="O257" s="190"/>
      <c r="P257" s="190"/>
      <c r="Q257" s="190"/>
      <c r="R257" s="190"/>
      <c r="S257" s="190"/>
      <c r="T257" s="191"/>
      <c r="AT257" s="186" t="s">
        <v>215</v>
      </c>
      <c r="AU257" s="186" t="s">
        <v>85</v>
      </c>
      <c r="AV257" s="13" t="s">
        <v>83</v>
      </c>
      <c r="AW257" s="13" t="s">
        <v>34</v>
      </c>
      <c r="AX257" s="13" t="s">
        <v>77</v>
      </c>
      <c r="AY257" s="186" t="s">
        <v>207</v>
      </c>
    </row>
    <row r="258" spans="2:65" s="12" customFormat="1">
      <c r="B258" s="169"/>
      <c r="D258" s="170" t="s">
        <v>215</v>
      </c>
      <c r="E258" s="171" t="s">
        <v>1</v>
      </c>
      <c r="F258" s="172" t="s">
        <v>483</v>
      </c>
      <c r="H258" s="173">
        <v>-17.475000000000001</v>
      </c>
      <c r="I258" s="174"/>
      <c r="L258" s="169"/>
      <c r="M258" s="175"/>
      <c r="N258" s="176"/>
      <c r="O258" s="176"/>
      <c r="P258" s="176"/>
      <c r="Q258" s="176"/>
      <c r="R258" s="176"/>
      <c r="S258" s="176"/>
      <c r="T258" s="177"/>
      <c r="AT258" s="171" t="s">
        <v>215</v>
      </c>
      <c r="AU258" s="171" t="s">
        <v>85</v>
      </c>
      <c r="AV258" s="12" t="s">
        <v>85</v>
      </c>
      <c r="AW258" s="12" t="s">
        <v>34</v>
      </c>
      <c r="AX258" s="12" t="s">
        <v>77</v>
      </c>
      <c r="AY258" s="171" t="s">
        <v>207</v>
      </c>
    </row>
    <row r="259" spans="2:65" s="13" customFormat="1">
      <c r="B259" s="185"/>
      <c r="D259" s="170" t="s">
        <v>215</v>
      </c>
      <c r="E259" s="186" t="s">
        <v>1</v>
      </c>
      <c r="F259" s="187" t="s">
        <v>484</v>
      </c>
      <c r="H259" s="186" t="s">
        <v>1</v>
      </c>
      <c r="I259" s="188"/>
      <c r="L259" s="185"/>
      <c r="M259" s="189"/>
      <c r="N259" s="190"/>
      <c r="O259" s="190"/>
      <c r="P259" s="190"/>
      <c r="Q259" s="190"/>
      <c r="R259" s="190"/>
      <c r="S259" s="190"/>
      <c r="T259" s="191"/>
      <c r="AT259" s="186" t="s">
        <v>215</v>
      </c>
      <c r="AU259" s="186" t="s">
        <v>85</v>
      </c>
      <c r="AV259" s="13" t="s">
        <v>83</v>
      </c>
      <c r="AW259" s="13" t="s">
        <v>34</v>
      </c>
      <c r="AX259" s="13" t="s">
        <v>77</v>
      </c>
      <c r="AY259" s="186" t="s">
        <v>207</v>
      </c>
    </row>
    <row r="260" spans="2:65" s="12" customFormat="1">
      <c r="B260" s="169"/>
      <c r="D260" s="170" t="s">
        <v>215</v>
      </c>
      <c r="E260" s="171" t="s">
        <v>1</v>
      </c>
      <c r="F260" s="172" t="s">
        <v>485</v>
      </c>
      <c r="H260" s="173">
        <v>27.404</v>
      </c>
      <c r="I260" s="174"/>
      <c r="L260" s="169"/>
      <c r="M260" s="175"/>
      <c r="N260" s="176"/>
      <c r="O260" s="176"/>
      <c r="P260" s="176"/>
      <c r="Q260" s="176"/>
      <c r="R260" s="176"/>
      <c r="S260" s="176"/>
      <c r="T260" s="177"/>
      <c r="AT260" s="171" t="s">
        <v>215</v>
      </c>
      <c r="AU260" s="171" t="s">
        <v>85</v>
      </c>
      <c r="AV260" s="12" t="s">
        <v>85</v>
      </c>
      <c r="AW260" s="12" t="s">
        <v>34</v>
      </c>
      <c r="AX260" s="12" t="s">
        <v>77</v>
      </c>
      <c r="AY260" s="171" t="s">
        <v>207</v>
      </c>
    </row>
    <row r="261" spans="2:65" s="13" customFormat="1">
      <c r="B261" s="185"/>
      <c r="D261" s="170" t="s">
        <v>215</v>
      </c>
      <c r="E261" s="186" t="s">
        <v>1</v>
      </c>
      <c r="F261" s="187" t="s">
        <v>486</v>
      </c>
      <c r="H261" s="186" t="s">
        <v>1</v>
      </c>
      <c r="I261" s="188"/>
      <c r="L261" s="185"/>
      <c r="M261" s="189"/>
      <c r="N261" s="190"/>
      <c r="O261" s="190"/>
      <c r="P261" s="190"/>
      <c r="Q261" s="190"/>
      <c r="R261" s="190"/>
      <c r="S261" s="190"/>
      <c r="T261" s="191"/>
      <c r="AT261" s="186" t="s">
        <v>215</v>
      </c>
      <c r="AU261" s="186" t="s">
        <v>85</v>
      </c>
      <c r="AV261" s="13" t="s">
        <v>83</v>
      </c>
      <c r="AW261" s="13" t="s">
        <v>34</v>
      </c>
      <c r="AX261" s="13" t="s">
        <v>77</v>
      </c>
      <c r="AY261" s="186" t="s">
        <v>207</v>
      </c>
    </row>
    <row r="262" spans="2:65" s="12" customFormat="1">
      <c r="B262" s="169"/>
      <c r="D262" s="170" t="s">
        <v>215</v>
      </c>
      <c r="E262" s="171" t="s">
        <v>1</v>
      </c>
      <c r="F262" s="172" t="s">
        <v>487</v>
      </c>
      <c r="H262" s="173">
        <v>19.256</v>
      </c>
      <c r="I262" s="174"/>
      <c r="L262" s="169"/>
      <c r="M262" s="175"/>
      <c r="N262" s="176"/>
      <c r="O262" s="176"/>
      <c r="P262" s="176"/>
      <c r="Q262" s="176"/>
      <c r="R262" s="176"/>
      <c r="S262" s="176"/>
      <c r="T262" s="177"/>
      <c r="AT262" s="171" t="s">
        <v>215</v>
      </c>
      <c r="AU262" s="171" t="s">
        <v>85</v>
      </c>
      <c r="AV262" s="12" t="s">
        <v>85</v>
      </c>
      <c r="AW262" s="12" t="s">
        <v>34</v>
      </c>
      <c r="AX262" s="12" t="s">
        <v>77</v>
      </c>
      <c r="AY262" s="171" t="s">
        <v>207</v>
      </c>
    </row>
    <row r="263" spans="2:65" s="12" customFormat="1">
      <c r="B263" s="169"/>
      <c r="D263" s="170" t="s">
        <v>215</v>
      </c>
      <c r="E263" s="171" t="s">
        <v>1</v>
      </c>
      <c r="F263" s="172" t="s">
        <v>488</v>
      </c>
      <c r="H263" s="173">
        <v>18.72</v>
      </c>
      <c r="I263" s="174"/>
      <c r="L263" s="169"/>
      <c r="M263" s="175"/>
      <c r="N263" s="176"/>
      <c r="O263" s="176"/>
      <c r="P263" s="176"/>
      <c r="Q263" s="176"/>
      <c r="R263" s="176"/>
      <c r="S263" s="176"/>
      <c r="T263" s="177"/>
      <c r="AT263" s="171" t="s">
        <v>215</v>
      </c>
      <c r="AU263" s="171" t="s">
        <v>85</v>
      </c>
      <c r="AV263" s="12" t="s">
        <v>85</v>
      </c>
      <c r="AW263" s="12" t="s">
        <v>34</v>
      </c>
      <c r="AX263" s="12" t="s">
        <v>77</v>
      </c>
      <c r="AY263" s="171" t="s">
        <v>207</v>
      </c>
    </row>
    <row r="264" spans="2:65" s="12" customFormat="1">
      <c r="B264" s="169"/>
      <c r="D264" s="170" t="s">
        <v>215</v>
      </c>
      <c r="E264" s="171" t="s">
        <v>1</v>
      </c>
      <c r="F264" s="172" t="s">
        <v>489</v>
      </c>
      <c r="H264" s="173">
        <v>19.858000000000001</v>
      </c>
      <c r="I264" s="174"/>
      <c r="L264" s="169"/>
      <c r="M264" s="175"/>
      <c r="N264" s="176"/>
      <c r="O264" s="176"/>
      <c r="P264" s="176"/>
      <c r="Q264" s="176"/>
      <c r="R264" s="176"/>
      <c r="S264" s="176"/>
      <c r="T264" s="177"/>
      <c r="AT264" s="171" t="s">
        <v>215</v>
      </c>
      <c r="AU264" s="171" t="s">
        <v>85</v>
      </c>
      <c r="AV264" s="12" t="s">
        <v>85</v>
      </c>
      <c r="AW264" s="12" t="s">
        <v>34</v>
      </c>
      <c r="AX264" s="12" t="s">
        <v>77</v>
      </c>
      <c r="AY264" s="171" t="s">
        <v>207</v>
      </c>
    </row>
    <row r="265" spans="2:65" s="12" customFormat="1">
      <c r="B265" s="169"/>
      <c r="D265" s="170" t="s">
        <v>215</v>
      </c>
      <c r="E265" s="171" t="s">
        <v>1</v>
      </c>
      <c r="F265" s="172" t="s">
        <v>490</v>
      </c>
      <c r="H265" s="173">
        <v>9.1649999999999991</v>
      </c>
      <c r="I265" s="174"/>
      <c r="L265" s="169"/>
      <c r="M265" s="175"/>
      <c r="N265" s="176"/>
      <c r="O265" s="176"/>
      <c r="P265" s="176"/>
      <c r="Q265" s="176"/>
      <c r="R265" s="176"/>
      <c r="S265" s="176"/>
      <c r="T265" s="177"/>
      <c r="AT265" s="171" t="s">
        <v>215</v>
      </c>
      <c r="AU265" s="171" t="s">
        <v>85</v>
      </c>
      <c r="AV265" s="12" t="s">
        <v>85</v>
      </c>
      <c r="AW265" s="12" t="s">
        <v>34</v>
      </c>
      <c r="AX265" s="12" t="s">
        <v>77</v>
      </c>
      <c r="AY265" s="171" t="s">
        <v>207</v>
      </c>
    </row>
    <row r="266" spans="2:65" s="15" customFormat="1">
      <c r="B266" s="200"/>
      <c r="D266" s="170" t="s">
        <v>215</v>
      </c>
      <c r="E266" s="201" t="s">
        <v>1</v>
      </c>
      <c r="F266" s="202" t="s">
        <v>372</v>
      </c>
      <c r="H266" s="203">
        <v>1284.788</v>
      </c>
      <c r="I266" s="204"/>
      <c r="L266" s="200"/>
      <c r="M266" s="205"/>
      <c r="N266" s="206"/>
      <c r="O266" s="206"/>
      <c r="P266" s="206"/>
      <c r="Q266" s="206"/>
      <c r="R266" s="206"/>
      <c r="S266" s="206"/>
      <c r="T266" s="207"/>
      <c r="AT266" s="201" t="s">
        <v>215</v>
      </c>
      <c r="AU266" s="201" t="s">
        <v>85</v>
      </c>
      <c r="AV266" s="15" t="s">
        <v>133</v>
      </c>
      <c r="AW266" s="15" t="s">
        <v>34</v>
      </c>
      <c r="AX266" s="15" t="s">
        <v>83</v>
      </c>
      <c r="AY266" s="201" t="s">
        <v>207</v>
      </c>
    </row>
    <row r="267" spans="2:65" s="1" customFormat="1" ht="36" customHeight="1">
      <c r="B267" s="155"/>
      <c r="C267" s="156" t="s">
        <v>491</v>
      </c>
      <c r="D267" s="156" t="s">
        <v>209</v>
      </c>
      <c r="E267" s="157" t="s">
        <v>492</v>
      </c>
      <c r="F267" s="158" t="s">
        <v>493</v>
      </c>
      <c r="G267" s="159" t="s">
        <v>220</v>
      </c>
      <c r="H267" s="160">
        <v>5</v>
      </c>
      <c r="I267" s="161"/>
      <c r="J267" s="162">
        <f>ROUND(I267*H267,2)</f>
        <v>0</v>
      </c>
      <c r="K267" s="158" t="s">
        <v>213</v>
      </c>
      <c r="L267" s="32"/>
      <c r="M267" s="163" t="s">
        <v>1</v>
      </c>
      <c r="N267" s="164" t="s">
        <v>42</v>
      </c>
      <c r="O267" s="55"/>
      <c r="P267" s="165">
        <f>O267*H267</f>
        <v>0</v>
      </c>
      <c r="Q267" s="165">
        <v>2.2780000000000002E-2</v>
      </c>
      <c r="R267" s="165">
        <f>Q267*H267</f>
        <v>0.1139</v>
      </c>
      <c r="S267" s="165">
        <v>0</v>
      </c>
      <c r="T267" s="166">
        <f>S267*H267</f>
        <v>0</v>
      </c>
      <c r="AR267" s="167" t="s">
        <v>133</v>
      </c>
      <c r="AT267" s="167" t="s">
        <v>209</v>
      </c>
      <c r="AU267" s="167" t="s">
        <v>85</v>
      </c>
      <c r="AY267" s="17" t="s">
        <v>207</v>
      </c>
      <c r="BE267" s="168">
        <f>IF(N267="základní",J267,0)</f>
        <v>0</v>
      </c>
      <c r="BF267" s="168">
        <f>IF(N267="snížená",J267,0)</f>
        <v>0</v>
      </c>
      <c r="BG267" s="168">
        <f>IF(N267="zákl. přenesená",J267,0)</f>
        <v>0</v>
      </c>
      <c r="BH267" s="168">
        <f>IF(N267="sníž. přenesená",J267,0)</f>
        <v>0</v>
      </c>
      <c r="BI267" s="168">
        <f>IF(N267="nulová",J267,0)</f>
        <v>0</v>
      </c>
      <c r="BJ267" s="17" t="s">
        <v>83</v>
      </c>
      <c r="BK267" s="168">
        <f>ROUND(I267*H267,2)</f>
        <v>0</v>
      </c>
      <c r="BL267" s="17" t="s">
        <v>133</v>
      </c>
      <c r="BM267" s="167" t="s">
        <v>494</v>
      </c>
    </row>
    <row r="268" spans="2:65" s="12" customFormat="1">
      <c r="B268" s="169"/>
      <c r="D268" s="170" t="s">
        <v>215</v>
      </c>
      <c r="E268" s="171" t="s">
        <v>1</v>
      </c>
      <c r="F268" s="172" t="s">
        <v>495</v>
      </c>
      <c r="H268" s="173">
        <v>4</v>
      </c>
      <c r="I268" s="174"/>
      <c r="L268" s="169"/>
      <c r="M268" s="175"/>
      <c r="N268" s="176"/>
      <c r="O268" s="176"/>
      <c r="P268" s="176"/>
      <c r="Q268" s="176"/>
      <c r="R268" s="176"/>
      <c r="S268" s="176"/>
      <c r="T268" s="177"/>
      <c r="AT268" s="171" t="s">
        <v>215</v>
      </c>
      <c r="AU268" s="171" t="s">
        <v>85</v>
      </c>
      <c r="AV268" s="12" t="s">
        <v>85</v>
      </c>
      <c r="AW268" s="12" t="s">
        <v>34</v>
      </c>
      <c r="AX268" s="12" t="s">
        <v>77</v>
      </c>
      <c r="AY268" s="171" t="s">
        <v>207</v>
      </c>
    </row>
    <row r="269" spans="2:65" s="12" customFormat="1">
      <c r="B269" s="169"/>
      <c r="D269" s="170" t="s">
        <v>215</v>
      </c>
      <c r="E269" s="171" t="s">
        <v>1</v>
      </c>
      <c r="F269" s="172" t="s">
        <v>496</v>
      </c>
      <c r="H269" s="173">
        <v>1</v>
      </c>
      <c r="I269" s="174"/>
      <c r="L269" s="169"/>
      <c r="M269" s="175"/>
      <c r="N269" s="176"/>
      <c r="O269" s="176"/>
      <c r="P269" s="176"/>
      <c r="Q269" s="176"/>
      <c r="R269" s="176"/>
      <c r="S269" s="176"/>
      <c r="T269" s="177"/>
      <c r="AT269" s="171" t="s">
        <v>215</v>
      </c>
      <c r="AU269" s="171" t="s">
        <v>85</v>
      </c>
      <c r="AV269" s="12" t="s">
        <v>85</v>
      </c>
      <c r="AW269" s="12" t="s">
        <v>34</v>
      </c>
      <c r="AX269" s="12" t="s">
        <v>77</v>
      </c>
      <c r="AY269" s="171" t="s">
        <v>207</v>
      </c>
    </row>
    <row r="270" spans="2:65" s="15" customFormat="1">
      <c r="B270" s="200"/>
      <c r="D270" s="170" t="s">
        <v>215</v>
      </c>
      <c r="E270" s="201" t="s">
        <v>1</v>
      </c>
      <c r="F270" s="202" t="s">
        <v>372</v>
      </c>
      <c r="H270" s="203">
        <v>5</v>
      </c>
      <c r="I270" s="204"/>
      <c r="L270" s="200"/>
      <c r="M270" s="205"/>
      <c r="N270" s="206"/>
      <c r="O270" s="206"/>
      <c r="P270" s="206"/>
      <c r="Q270" s="206"/>
      <c r="R270" s="206"/>
      <c r="S270" s="206"/>
      <c r="T270" s="207"/>
      <c r="AT270" s="201" t="s">
        <v>215</v>
      </c>
      <c r="AU270" s="201" t="s">
        <v>85</v>
      </c>
      <c r="AV270" s="15" t="s">
        <v>133</v>
      </c>
      <c r="AW270" s="15" t="s">
        <v>34</v>
      </c>
      <c r="AX270" s="15" t="s">
        <v>83</v>
      </c>
      <c r="AY270" s="201" t="s">
        <v>207</v>
      </c>
    </row>
    <row r="271" spans="2:65" s="1" customFormat="1" ht="36" customHeight="1">
      <c r="B271" s="155"/>
      <c r="C271" s="156" t="s">
        <v>497</v>
      </c>
      <c r="D271" s="156" t="s">
        <v>209</v>
      </c>
      <c r="E271" s="157" t="s">
        <v>498</v>
      </c>
      <c r="F271" s="158" t="s">
        <v>499</v>
      </c>
      <c r="G271" s="159" t="s">
        <v>220</v>
      </c>
      <c r="H271" s="160">
        <v>23</v>
      </c>
      <c r="I271" s="161"/>
      <c r="J271" s="162">
        <f>ROUND(I271*H271,2)</f>
        <v>0</v>
      </c>
      <c r="K271" s="158" t="s">
        <v>213</v>
      </c>
      <c r="L271" s="32"/>
      <c r="M271" s="163" t="s">
        <v>1</v>
      </c>
      <c r="N271" s="164" t="s">
        <v>42</v>
      </c>
      <c r="O271" s="55"/>
      <c r="P271" s="165">
        <f>O271*H271</f>
        <v>0</v>
      </c>
      <c r="Q271" s="165">
        <v>2.6929999999999999E-2</v>
      </c>
      <c r="R271" s="165">
        <f>Q271*H271</f>
        <v>0.61939</v>
      </c>
      <c r="S271" s="165">
        <v>0</v>
      </c>
      <c r="T271" s="166">
        <f>S271*H271</f>
        <v>0</v>
      </c>
      <c r="AR271" s="167" t="s">
        <v>133</v>
      </c>
      <c r="AT271" s="167" t="s">
        <v>209</v>
      </c>
      <c r="AU271" s="167" t="s">
        <v>85</v>
      </c>
      <c r="AY271" s="17" t="s">
        <v>207</v>
      </c>
      <c r="BE271" s="168">
        <f>IF(N271="základní",J271,0)</f>
        <v>0</v>
      </c>
      <c r="BF271" s="168">
        <f>IF(N271="snížená",J271,0)</f>
        <v>0</v>
      </c>
      <c r="BG271" s="168">
        <f>IF(N271="zákl. přenesená",J271,0)</f>
        <v>0</v>
      </c>
      <c r="BH271" s="168">
        <f>IF(N271="sníž. přenesená",J271,0)</f>
        <v>0</v>
      </c>
      <c r="BI271" s="168">
        <f>IF(N271="nulová",J271,0)</f>
        <v>0</v>
      </c>
      <c r="BJ271" s="17" t="s">
        <v>83</v>
      </c>
      <c r="BK271" s="168">
        <f>ROUND(I271*H271,2)</f>
        <v>0</v>
      </c>
      <c r="BL271" s="17" t="s">
        <v>133</v>
      </c>
      <c r="BM271" s="167" t="s">
        <v>500</v>
      </c>
    </row>
    <row r="272" spans="2:65" s="12" customFormat="1">
      <c r="B272" s="169"/>
      <c r="D272" s="170" t="s">
        <v>215</v>
      </c>
      <c r="E272" s="171" t="s">
        <v>1</v>
      </c>
      <c r="F272" s="172" t="s">
        <v>501</v>
      </c>
      <c r="H272" s="173">
        <v>18</v>
      </c>
      <c r="I272" s="174"/>
      <c r="L272" s="169"/>
      <c r="M272" s="175"/>
      <c r="N272" s="176"/>
      <c r="O272" s="176"/>
      <c r="P272" s="176"/>
      <c r="Q272" s="176"/>
      <c r="R272" s="176"/>
      <c r="S272" s="176"/>
      <c r="T272" s="177"/>
      <c r="AT272" s="171" t="s">
        <v>215</v>
      </c>
      <c r="AU272" s="171" t="s">
        <v>85</v>
      </c>
      <c r="AV272" s="12" t="s">
        <v>85</v>
      </c>
      <c r="AW272" s="12" t="s">
        <v>34</v>
      </c>
      <c r="AX272" s="12" t="s">
        <v>77</v>
      </c>
      <c r="AY272" s="171" t="s">
        <v>207</v>
      </c>
    </row>
    <row r="273" spans="2:65" s="12" customFormat="1">
      <c r="B273" s="169"/>
      <c r="D273" s="170" t="s">
        <v>215</v>
      </c>
      <c r="E273" s="171" t="s">
        <v>1</v>
      </c>
      <c r="F273" s="172" t="s">
        <v>502</v>
      </c>
      <c r="H273" s="173">
        <v>5</v>
      </c>
      <c r="I273" s="174"/>
      <c r="L273" s="169"/>
      <c r="M273" s="175"/>
      <c r="N273" s="176"/>
      <c r="O273" s="176"/>
      <c r="P273" s="176"/>
      <c r="Q273" s="176"/>
      <c r="R273" s="176"/>
      <c r="S273" s="176"/>
      <c r="T273" s="177"/>
      <c r="AT273" s="171" t="s">
        <v>215</v>
      </c>
      <c r="AU273" s="171" t="s">
        <v>85</v>
      </c>
      <c r="AV273" s="12" t="s">
        <v>85</v>
      </c>
      <c r="AW273" s="12" t="s">
        <v>34</v>
      </c>
      <c r="AX273" s="12" t="s">
        <v>77</v>
      </c>
      <c r="AY273" s="171" t="s">
        <v>207</v>
      </c>
    </row>
    <row r="274" spans="2:65" s="15" customFormat="1">
      <c r="B274" s="200"/>
      <c r="D274" s="170" t="s">
        <v>215</v>
      </c>
      <c r="E274" s="201" t="s">
        <v>1</v>
      </c>
      <c r="F274" s="202" t="s">
        <v>372</v>
      </c>
      <c r="H274" s="203">
        <v>23</v>
      </c>
      <c r="I274" s="204"/>
      <c r="L274" s="200"/>
      <c r="M274" s="205"/>
      <c r="N274" s="206"/>
      <c r="O274" s="206"/>
      <c r="P274" s="206"/>
      <c r="Q274" s="206"/>
      <c r="R274" s="206"/>
      <c r="S274" s="206"/>
      <c r="T274" s="207"/>
      <c r="AT274" s="201" t="s">
        <v>215</v>
      </c>
      <c r="AU274" s="201" t="s">
        <v>85</v>
      </c>
      <c r="AV274" s="15" t="s">
        <v>133</v>
      </c>
      <c r="AW274" s="15" t="s">
        <v>34</v>
      </c>
      <c r="AX274" s="15" t="s">
        <v>83</v>
      </c>
      <c r="AY274" s="201" t="s">
        <v>207</v>
      </c>
    </row>
    <row r="275" spans="2:65" s="1" customFormat="1" ht="36" customHeight="1">
      <c r="B275" s="155"/>
      <c r="C275" s="156" t="s">
        <v>503</v>
      </c>
      <c r="D275" s="156" t="s">
        <v>209</v>
      </c>
      <c r="E275" s="157" t="s">
        <v>504</v>
      </c>
      <c r="F275" s="158" t="s">
        <v>505</v>
      </c>
      <c r="G275" s="159" t="s">
        <v>220</v>
      </c>
      <c r="H275" s="160">
        <v>3</v>
      </c>
      <c r="I275" s="161"/>
      <c r="J275" s="162">
        <f>ROUND(I275*H275,2)</f>
        <v>0</v>
      </c>
      <c r="K275" s="158" t="s">
        <v>213</v>
      </c>
      <c r="L275" s="32"/>
      <c r="M275" s="163" t="s">
        <v>1</v>
      </c>
      <c r="N275" s="164" t="s">
        <v>42</v>
      </c>
      <c r="O275" s="55"/>
      <c r="P275" s="165">
        <f>O275*H275</f>
        <v>0</v>
      </c>
      <c r="Q275" s="165">
        <v>3.1949999999999999E-2</v>
      </c>
      <c r="R275" s="165">
        <f>Q275*H275</f>
        <v>9.5849999999999991E-2</v>
      </c>
      <c r="S275" s="165">
        <v>0</v>
      </c>
      <c r="T275" s="166">
        <f>S275*H275</f>
        <v>0</v>
      </c>
      <c r="AR275" s="167" t="s">
        <v>133</v>
      </c>
      <c r="AT275" s="167" t="s">
        <v>209</v>
      </c>
      <c r="AU275" s="167" t="s">
        <v>85</v>
      </c>
      <c r="AY275" s="17" t="s">
        <v>207</v>
      </c>
      <c r="BE275" s="168">
        <f>IF(N275="základní",J275,0)</f>
        <v>0</v>
      </c>
      <c r="BF275" s="168">
        <f>IF(N275="snížená",J275,0)</f>
        <v>0</v>
      </c>
      <c r="BG275" s="168">
        <f>IF(N275="zákl. přenesená",J275,0)</f>
        <v>0</v>
      </c>
      <c r="BH275" s="168">
        <f>IF(N275="sníž. přenesená",J275,0)</f>
        <v>0</v>
      </c>
      <c r="BI275" s="168">
        <f>IF(N275="nulová",J275,0)</f>
        <v>0</v>
      </c>
      <c r="BJ275" s="17" t="s">
        <v>83</v>
      </c>
      <c r="BK275" s="168">
        <f>ROUND(I275*H275,2)</f>
        <v>0</v>
      </c>
      <c r="BL275" s="17" t="s">
        <v>133</v>
      </c>
      <c r="BM275" s="167" t="s">
        <v>506</v>
      </c>
    </row>
    <row r="276" spans="2:65" s="12" customFormat="1">
      <c r="B276" s="169"/>
      <c r="D276" s="170" t="s">
        <v>215</v>
      </c>
      <c r="E276" s="171" t="s">
        <v>1</v>
      </c>
      <c r="F276" s="172" t="s">
        <v>507</v>
      </c>
      <c r="H276" s="173">
        <v>3</v>
      </c>
      <c r="I276" s="174"/>
      <c r="L276" s="169"/>
      <c r="M276" s="175"/>
      <c r="N276" s="176"/>
      <c r="O276" s="176"/>
      <c r="P276" s="176"/>
      <c r="Q276" s="176"/>
      <c r="R276" s="176"/>
      <c r="S276" s="176"/>
      <c r="T276" s="177"/>
      <c r="AT276" s="171" t="s">
        <v>215</v>
      </c>
      <c r="AU276" s="171" t="s">
        <v>85</v>
      </c>
      <c r="AV276" s="12" t="s">
        <v>85</v>
      </c>
      <c r="AW276" s="12" t="s">
        <v>34</v>
      </c>
      <c r="AX276" s="12" t="s">
        <v>83</v>
      </c>
      <c r="AY276" s="171" t="s">
        <v>207</v>
      </c>
    </row>
    <row r="277" spans="2:65" s="1" customFormat="1" ht="36" customHeight="1">
      <c r="B277" s="155"/>
      <c r="C277" s="156" t="s">
        <v>7</v>
      </c>
      <c r="D277" s="156" t="s">
        <v>209</v>
      </c>
      <c r="E277" s="157" t="s">
        <v>508</v>
      </c>
      <c r="F277" s="158" t="s">
        <v>509</v>
      </c>
      <c r="G277" s="159" t="s">
        <v>220</v>
      </c>
      <c r="H277" s="160">
        <v>9</v>
      </c>
      <c r="I277" s="161"/>
      <c r="J277" s="162">
        <f>ROUND(I277*H277,2)</f>
        <v>0</v>
      </c>
      <c r="K277" s="158" t="s">
        <v>213</v>
      </c>
      <c r="L277" s="32"/>
      <c r="M277" s="163" t="s">
        <v>1</v>
      </c>
      <c r="N277" s="164" t="s">
        <v>42</v>
      </c>
      <c r="O277" s="55"/>
      <c r="P277" s="165">
        <f>O277*H277</f>
        <v>0</v>
      </c>
      <c r="Q277" s="165">
        <v>3.6979999999999999E-2</v>
      </c>
      <c r="R277" s="165">
        <f>Q277*H277</f>
        <v>0.33282</v>
      </c>
      <c r="S277" s="165">
        <v>0</v>
      </c>
      <c r="T277" s="166">
        <f>S277*H277</f>
        <v>0</v>
      </c>
      <c r="AR277" s="167" t="s">
        <v>133</v>
      </c>
      <c r="AT277" s="167" t="s">
        <v>209</v>
      </c>
      <c r="AU277" s="167" t="s">
        <v>85</v>
      </c>
      <c r="AY277" s="17" t="s">
        <v>207</v>
      </c>
      <c r="BE277" s="168">
        <f>IF(N277="základní",J277,0)</f>
        <v>0</v>
      </c>
      <c r="BF277" s="168">
        <f>IF(N277="snížená",J277,0)</f>
        <v>0</v>
      </c>
      <c r="BG277" s="168">
        <f>IF(N277="zákl. přenesená",J277,0)</f>
        <v>0</v>
      </c>
      <c r="BH277" s="168">
        <f>IF(N277="sníž. přenesená",J277,0)</f>
        <v>0</v>
      </c>
      <c r="BI277" s="168">
        <f>IF(N277="nulová",J277,0)</f>
        <v>0</v>
      </c>
      <c r="BJ277" s="17" t="s">
        <v>83</v>
      </c>
      <c r="BK277" s="168">
        <f>ROUND(I277*H277,2)</f>
        <v>0</v>
      </c>
      <c r="BL277" s="17" t="s">
        <v>133</v>
      </c>
      <c r="BM277" s="167" t="s">
        <v>510</v>
      </c>
    </row>
    <row r="278" spans="2:65" s="12" customFormat="1">
      <c r="B278" s="169"/>
      <c r="D278" s="170" t="s">
        <v>215</v>
      </c>
      <c r="E278" s="171" t="s">
        <v>1</v>
      </c>
      <c r="F278" s="172" t="s">
        <v>511</v>
      </c>
      <c r="H278" s="173">
        <v>8</v>
      </c>
      <c r="I278" s="174"/>
      <c r="L278" s="169"/>
      <c r="M278" s="175"/>
      <c r="N278" s="176"/>
      <c r="O278" s="176"/>
      <c r="P278" s="176"/>
      <c r="Q278" s="176"/>
      <c r="R278" s="176"/>
      <c r="S278" s="176"/>
      <c r="T278" s="177"/>
      <c r="AT278" s="171" t="s">
        <v>215</v>
      </c>
      <c r="AU278" s="171" t="s">
        <v>85</v>
      </c>
      <c r="AV278" s="12" t="s">
        <v>85</v>
      </c>
      <c r="AW278" s="12" t="s">
        <v>34</v>
      </c>
      <c r="AX278" s="12" t="s">
        <v>77</v>
      </c>
      <c r="AY278" s="171" t="s">
        <v>207</v>
      </c>
    </row>
    <row r="279" spans="2:65" s="12" customFormat="1">
      <c r="B279" s="169"/>
      <c r="D279" s="170" t="s">
        <v>215</v>
      </c>
      <c r="E279" s="171" t="s">
        <v>1</v>
      </c>
      <c r="F279" s="172" t="s">
        <v>512</v>
      </c>
      <c r="H279" s="173">
        <v>1</v>
      </c>
      <c r="I279" s="174"/>
      <c r="L279" s="169"/>
      <c r="M279" s="175"/>
      <c r="N279" s="176"/>
      <c r="O279" s="176"/>
      <c r="P279" s="176"/>
      <c r="Q279" s="176"/>
      <c r="R279" s="176"/>
      <c r="S279" s="176"/>
      <c r="T279" s="177"/>
      <c r="AT279" s="171" t="s">
        <v>215</v>
      </c>
      <c r="AU279" s="171" t="s">
        <v>85</v>
      </c>
      <c r="AV279" s="12" t="s">
        <v>85</v>
      </c>
      <c r="AW279" s="12" t="s">
        <v>34</v>
      </c>
      <c r="AX279" s="12" t="s">
        <v>77</v>
      </c>
      <c r="AY279" s="171" t="s">
        <v>207</v>
      </c>
    </row>
    <row r="280" spans="2:65" s="15" customFormat="1">
      <c r="B280" s="200"/>
      <c r="D280" s="170" t="s">
        <v>215</v>
      </c>
      <c r="E280" s="201" t="s">
        <v>1</v>
      </c>
      <c r="F280" s="202" t="s">
        <v>372</v>
      </c>
      <c r="H280" s="203">
        <v>9</v>
      </c>
      <c r="I280" s="204"/>
      <c r="L280" s="200"/>
      <c r="M280" s="205"/>
      <c r="N280" s="206"/>
      <c r="O280" s="206"/>
      <c r="P280" s="206"/>
      <c r="Q280" s="206"/>
      <c r="R280" s="206"/>
      <c r="S280" s="206"/>
      <c r="T280" s="207"/>
      <c r="AT280" s="201" t="s">
        <v>215</v>
      </c>
      <c r="AU280" s="201" t="s">
        <v>85</v>
      </c>
      <c r="AV280" s="15" t="s">
        <v>133</v>
      </c>
      <c r="AW280" s="15" t="s">
        <v>34</v>
      </c>
      <c r="AX280" s="15" t="s">
        <v>83</v>
      </c>
      <c r="AY280" s="201" t="s">
        <v>207</v>
      </c>
    </row>
    <row r="281" spans="2:65" s="1" customFormat="1" ht="36" customHeight="1">
      <c r="B281" s="155"/>
      <c r="C281" s="156" t="s">
        <v>513</v>
      </c>
      <c r="D281" s="156" t="s">
        <v>209</v>
      </c>
      <c r="E281" s="157" t="s">
        <v>514</v>
      </c>
      <c r="F281" s="158" t="s">
        <v>515</v>
      </c>
      <c r="G281" s="159" t="s">
        <v>220</v>
      </c>
      <c r="H281" s="160">
        <v>2</v>
      </c>
      <c r="I281" s="161"/>
      <c r="J281" s="162">
        <f>ROUND(I281*H281,2)</f>
        <v>0</v>
      </c>
      <c r="K281" s="158" t="s">
        <v>213</v>
      </c>
      <c r="L281" s="32"/>
      <c r="M281" s="163" t="s">
        <v>1</v>
      </c>
      <c r="N281" s="164" t="s">
        <v>42</v>
      </c>
      <c r="O281" s="55"/>
      <c r="P281" s="165">
        <f>O281*H281</f>
        <v>0</v>
      </c>
      <c r="Q281" s="165">
        <v>4.7759999999999997E-2</v>
      </c>
      <c r="R281" s="165">
        <f>Q281*H281</f>
        <v>9.5519999999999994E-2</v>
      </c>
      <c r="S281" s="165">
        <v>0</v>
      </c>
      <c r="T281" s="166">
        <f>S281*H281</f>
        <v>0</v>
      </c>
      <c r="AR281" s="167" t="s">
        <v>133</v>
      </c>
      <c r="AT281" s="167" t="s">
        <v>209</v>
      </c>
      <c r="AU281" s="167" t="s">
        <v>85</v>
      </c>
      <c r="AY281" s="17" t="s">
        <v>207</v>
      </c>
      <c r="BE281" s="168">
        <f>IF(N281="základní",J281,0)</f>
        <v>0</v>
      </c>
      <c r="BF281" s="168">
        <f>IF(N281="snížená",J281,0)</f>
        <v>0</v>
      </c>
      <c r="BG281" s="168">
        <f>IF(N281="zákl. přenesená",J281,0)</f>
        <v>0</v>
      </c>
      <c r="BH281" s="168">
        <f>IF(N281="sníž. přenesená",J281,0)</f>
        <v>0</v>
      </c>
      <c r="BI281" s="168">
        <f>IF(N281="nulová",J281,0)</f>
        <v>0</v>
      </c>
      <c r="BJ281" s="17" t="s">
        <v>83</v>
      </c>
      <c r="BK281" s="168">
        <f>ROUND(I281*H281,2)</f>
        <v>0</v>
      </c>
      <c r="BL281" s="17" t="s">
        <v>133</v>
      </c>
      <c r="BM281" s="167" t="s">
        <v>516</v>
      </c>
    </row>
    <row r="282" spans="2:65" s="12" customFormat="1">
      <c r="B282" s="169"/>
      <c r="D282" s="170" t="s">
        <v>215</v>
      </c>
      <c r="E282" s="171" t="s">
        <v>1</v>
      </c>
      <c r="F282" s="172" t="s">
        <v>517</v>
      </c>
      <c r="H282" s="173">
        <v>2</v>
      </c>
      <c r="I282" s="174"/>
      <c r="L282" s="169"/>
      <c r="M282" s="175"/>
      <c r="N282" s="176"/>
      <c r="O282" s="176"/>
      <c r="P282" s="176"/>
      <c r="Q282" s="176"/>
      <c r="R282" s="176"/>
      <c r="S282" s="176"/>
      <c r="T282" s="177"/>
      <c r="AT282" s="171" t="s">
        <v>215</v>
      </c>
      <c r="AU282" s="171" t="s">
        <v>85</v>
      </c>
      <c r="AV282" s="12" t="s">
        <v>85</v>
      </c>
      <c r="AW282" s="12" t="s">
        <v>34</v>
      </c>
      <c r="AX282" s="12" t="s">
        <v>83</v>
      </c>
      <c r="AY282" s="171" t="s">
        <v>207</v>
      </c>
    </row>
    <row r="283" spans="2:65" s="1" customFormat="1" ht="36" customHeight="1">
      <c r="B283" s="155"/>
      <c r="C283" s="156" t="s">
        <v>518</v>
      </c>
      <c r="D283" s="156" t="s">
        <v>209</v>
      </c>
      <c r="E283" s="157" t="s">
        <v>519</v>
      </c>
      <c r="F283" s="158" t="s">
        <v>520</v>
      </c>
      <c r="G283" s="159" t="s">
        <v>220</v>
      </c>
      <c r="H283" s="160">
        <v>5</v>
      </c>
      <c r="I283" s="161"/>
      <c r="J283" s="162">
        <f>ROUND(I283*H283,2)</f>
        <v>0</v>
      </c>
      <c r="K283" s="158" t="s">
        <v>213</v>
      </c>
      <c r="L283" s="32"/>
      <c r="M283" s="163" t="s">
        <v>1</v>
      </c>
      <c r="N283" s="164" t="s">
        <v>42</v>
      </c>
      <c r="O283" s="55"/>
      <c r="P283" s="165">
        <f>O283*H283</f>
        <v>0</v>
      </c>
      <c r="Q283" s="165">
        <v>5.2789999999999997E-2</v>
      </c>
      <c r="R283" s="165">
        <f>Q283*H283</f>
        <v>0.26394999999999996</v>
      </c>
      <c r="S283" s="165">
        <v>0</v>
      </c>
      <c r="T283" s="166">
        <f>S283*H283</f>
        <v>0</v>
      </c>
      <c r="AR283" s="167" t="s">
        <v>133</v>
      </c>
      <c r="AT283" s="167" t="s">
        <v>209</v>
      </c>
      <c r="AU283" s="167" t="s">
        <v>85</v>
      </c>
      <c r="AY283" s="17" t="s">
        <v>207</v>
      </c>
      <c r="BE283" s="168">
        <f>IF(N283="základní",J283,0)</f>
        <v>0</v>
      </c>
      <c r="BF283" s="168">
        <f>IF(N283="snížená",J283,0)</f>
        <v>0</v>
      </c>
      <c r="BG283" s="168">
        <f>IF(N283="zákl. přenesená",J283,0)</f>
        <v>0</v>
      </c>
      <c r="BH283" s="168">
        <f>IF(N283="sníž. přenesená",J283,0)</f>
        <v>0</v>
      </c>
      <c r="BI283" s="168">
        <f>IF(N283="nulová",J283,0)</f>
        <v>0</v>
      </c>
      <c r="BJ283" s="17" t="s">
        <v>83</v>
      </c>
      <c r="BK283" s="168">
        <f>ROUND(I283*H283,2)</f>
        <v>0</v>
      </c>
      <c r="BL283" s="17" t="s">
        <v>133</v>
      </c>
      <c r="BM283" s="167" t="s">
        <v>521</v>
      </c>
    </row>
    <row r="284" spans="2:65" s="12" customFormat="1">
      <c r="B284" s="169"/>
      <c r="D284" s="170" t="s">
        <v>215</v>
      </c>
      <c r="E284" s="171" t="s">
        <v>1</v>
      </c>
      <c r="F284" s="172" t="s">
        <v>522</v>
      </c>
      <c r="H284" s="173">
        <v>5</v>
      </c>
      <c r="I284" s="174"/>
      <c r="L284" s="169"/>
      <c r="M284" s="175"/>
      <c r="N284" s="176"/>
      <c r="O284" s="176"/>
      <c r="P284" s="176"/>
      <c r="Q284" s="176"/>
      <c r="R284" s="176"/>
      <c r="S284" s="176"/>
      <c r="T284" s="177"/>
      <c r="AT284" s="171" t="s">
        <v>215</v>
      </c>
      <c r="AU284" s="171" t="s">
        <v>85</v>
      </c>
      <c r="AV284" s="12" t="s">
        <v>85</v>
      </c>
      <c r="AW284" s="12" t="s">
        <v>34</v>
      </c>
      <c r="AX284" s="12" t="s">
        <v>83</v>
      </c>
      <c r="AY284" s="171" t="s">
        <v>207</v>
      </c>
    </row>
    <row r="285" spans="2:65" s="1" customFormat="1" ht="36" customHeight="1">
      <c r="B285" s="155"/>
      <c r="C285" s="156" t="s">
        <v>523</v>
      </c>
      <c r="D285" s="156" t="s">
        <v>209</v>
      </c>
      <c r="E285" s="157" t="s">
        <v>524</v>
      </c>
      <c r="F285" s="158" t="s">
        <v>525</v>
      </c>
      <c r="G285" s="159" t="s">
        <v>220</v>
      </c>
      <c r="H285" s="160">
        <v>8</v>
      </c>
      <c r="I285" s="161"/>
      <c r="J285" s="162">
        <f>ROUND(I285*H285,2)</f>
        <v>0</v>
      </c>
      <c r="K285" s="158" t="s">
        <v>213</v>
      </c>
      <c r="L285" s="32"/>
      <c r="M285" s="163" t="s">
        <v>1</v>
      </c>
      <c r="N285" s="164" t="s">
        <v>42</v>
      </c>
      <c r="O285" s="55"/>
      <c r="P285" s="165">
        <f>O285*H285</f>
        <v>0</v>
      </c>
      <c r="Q285" s="165">
        <v>3.6549999999999999E-2</v>
      </c>
      <c r="R285" s="165">
        <f>Q285*H285</f>
        <v>0.29239999999999999</v>
      </c>
      <c r="S285" s="165">
        <v>0</v>
      </c>
      <c r="T285" s="166">
        <f>S285*H285</f>
        <v>0</v>
      </c>
      <c r="AR285" s="167" t="s">
        <v>133</v>
      </c>
      <c r="AT285" s="167" t="s">
        <v>209</v>
      </c>
      <c r="AU285" s="167" t="s">
        <v>85</v>
      </c>
      <c r="AY285" s="17" t="s">
        <v>207</v>
      </c>
      <c r="BE285" s="168">
        <f>IF(N285="základní",J285,0)</f>
        <v>0</v>
      </c>
      <c r="BF285" s="168">
        <f>IF(N285="snížená",J285,0)</f>
        <v>0</v>
      </c>
      <c r="BG285" s="168">
        <f>IF(N285="zákl. přenesená",J285,0)</f>
        <v>0</v>
      </c>
      <c r="BH285" s="168">
        <f>IF(N285="sníž. přenesená",J285,0)</f>
        <v>0</v>
      </c>
      <c r="BI285" s="168">
        <f>IF(N285="nulová",J285,0)</f>
        <v>0</v>
      </c>
      <c r="BJ285" s="17" t="s">
        <v>83</v>
      </c>
      <c r="BK285" s="168">
        <f>ROUND(I285*H285,2)</f>
        <v>0</v>
      </c>
      <c r="BL285" s="17" t="s">
        <v>133</v>
      </c>
      <c r="BM285" s="167" t="s">
        <v>526</v>
      </c>
    </row>
    <row r="286" spans="2:65" s="12" customFormat="1">
      <c r="B286" s="169"/>
      <c r="D286" s="170" t="s">
        <v>215</v>
      </c>
      <c r="E286" s="171" t="s">
        <v>1</v>
      </c>
      <c r="F286" s="172" t="s">
        <v>527</v>
      </c>
      <c r="H286" s="173">
        <v>8</v>
      </c>
      <c r="I286" s="174"/>
      <c r="L286" s="169"/>
      <c r="M286" s="175"/>
      <c r="N286" s="176"/>
      <c r="O286" s="176"/>
      <c r="P286" s="176"/>
      <c r="Q286" s="176"/>
      <c r="R286" s="176"/>
      <c r="S286" s="176"/>
      <c r="T286" s="177"/>
      <c r="AT286" s="171" t="s">
        <v>215</v>
      </c>
      <c r="AU286" s="171" t="s">
        <v>85</v>
      </c>
      <c r="AV286" s="12" t="s">
        <v>85</v>
      </c>
      <c r="AW286" s="12" t="s">
        <v>34</v>
      </c>
      <c r="AX286" s="12" t="s">
        <v>83</v>
      </c>
      <c r="AY286" s="171" t="s">
        <v>207</v>
      </c>
    </row>
    <row r="287" spans="2:65" s="1" customFormat="1" ht="36" customHeight="1">
      <c r="B287" s="155"/>
      <c r="C287" s="156" t="s">
        <v>528</v>
      </c>
      <c r="D287" s="156" t="s">
        <v>209</v>
      </c>
      <c r="E287" s="157" t="s">
        <v>529</v>
      </c>
      <c r="F287" s="158" t="s">
        <v>530</v>
      </c>
      <c r="G287" s="159" t="s">
        <v>220</v>
      </c>
      <c r="H287" s="160">
        <v>39</v>
      </c>
      <c r="I287" s="161"/>
      <c r="J287" s="162">
        <f>ROUND(I287*H287,2)</f>
        <v>0</v>
      </c>
      <c r="K287" s="158" t="s">
        <v>213</v>
      </c>
      <c r="L287" s="32"/>
      <c r="M287" s="163" t="s">
        <v>1</v>
      </c>
      <c r="N287" s="164" t="s">
        <v>42</v>
      </c>
      <c r="O287" s="55"/>
      <c r="P287" s="165">
        <f>O287*H287</f>
        <v>0</v>
      </c>
      <c r="Q287" s="165">
        <v>4.555E-2</v>
      </c>
      <c r="R287" s="165">
        <f>Q287*H287</f>
        <v>1.7764500000000001</v>
      </c>
      <c r="S287" s="165">
        <v>0</v>
      </c>
      <c r="T287" s="166">
        <f>S287*H287</f>
        <v>0</v>
      </c>
      <c r="AR287" s="167" t="s">
        <v>133</v>
      </c>
      <c r="AT287" s="167" t="s">
        <v>209</v>
      </c>
      <c r="AU287" s="167" t="s">
        <v>85</v>
      </c>
      <c r="AY287" s="17" t="s">
        <v>207</v>
      </c>
      <c r="BE287" s="168">
        <f>IF(N287="základní",J287,0)</f>
        <v>0</v>
      </c>
      <c r="BF287" s="168">
        <f>IF(N287="snížená",J287,0)</f>
        <v>0</v>
      </c>
      <c r="BG287" s="168">
        <f>IF(N287="zákl. přenesená",J287,0)</f>
        <v>0</v>
      </c>
      <c r="BH287" s="168">
        <f>IF(N287="sníž. přenesená",J287,0)</f>
        <v>0</v>
      </c>
      <c r="BI287" s="168">
        <f>IF(N287="nulová",J287,0)</f>
        <v>0</v>
      </c>
      <c r="BJ287" s="17" t="s">
        <v>83</v>
      </c>
      <c r="BK287" s="168">
        <f>ROUND(I287*H287,2)</f>
        <v>0</v>
      </c>
      <c r="BL287" s="17" t="s">
        <v>133</v>
      </c>
      <c r="BM287" s="167" t="s">
        <v>531</v>
      </c>
    </row>
    <row r="288" spans="2:65" s="13" customFormat="1">
      <c r="B288" s="185"/>
      <c r="D288" s="170" t="s">
        <v>215</v>
      </c>
      <c r="E288" s="186" t="s">
        <v>1</v>
      </c>
      <c r="F288" s="187" t="s">
        <v>532</v>
      </c>
      <c r="H288" s="186" t="s">
        <v>1</v>
      </c>
      <c r="I288" s="188"/>
      <c r="L288" s="185"/>
      <c r="M288" s="189"/>
      <c r="N288" s="190"/>
      <c r="O288" s="190"/>
      <c r="P288" s="190"/>
      <c r="Q288" s="190"/>
      <c r="R288" s="190"/>
      <c r="S288" s="190"/>
      <c r="T288" s="191"/>
      <c r="AT288" s="186" t="s">
        <v>215</v>
      </c>
      <c r="AU288" s="186" t="s">
        <v>85</v>
      </c>
      <c r="AV288" s="13" t="s">
        <v>83</v>
      </c>
      <c r="AW288" s="13" t="s">
        <v>34</v>
      </c>
      <c r="AX288" s="13" t="s">
        <v>77</v>
      </c>
      <c r="AY288" s="186" t="s">
        <v>207</v>
      </c>
    </row>
    <row r="289" spans="2:65" s="12" customFormat="1">
      <c r="B289" s="169"/>
      <c r="D289" s="170" t="s">
        <v>215</v>
      </c>
      <c r="E289" s="171" t="s">
        <v>1</v>
      </c>
      <c r="F289" s="172" t="s">
        <v>533</v>
      </c>
      <c r="H289" s="173">
        <v>3</v>
      </c>
      <c r="I289" s="174"/>
      <c r="L289" s="169"/>
      <c r="M289" s="175"/>
      <c r="N289" s="176"/>
      <c r="O289" s="176"/>
      <c r="P289" s="176"/>
      <c r="Q289" s="176"/>
      <c r="R289" s="176"/>
      <c r="S289" s="176"/>
      <c r="T289" s="177"/>
      <c r="AT289" s="171" t="s">
        <v>215</v>
      </c>
      <c r="AU289" s="171" t="s">
        <v>85</v>
      </c>
      <c r="AV289" s="12" t="s">
        <v>85</v>
      </c>
      <c r="AW289" s="12" t="s">
        <v>34</v>
      </c>
      <c r="AX289" s="12" t="s">
        <v>77</v>
      </c>
      <c r="AY289" s="171" t="s">
        <v>207</v>
      </c>
    </row>
    <row r="290" spans="2:65" s="12" customFormat="1">
      <c r="B290" s="169"/>
      <c r="D290" s="170" t="s">
        <v>215</v>
      </c>
      <c r="E290" s="171" t="s">
        <v>1</v>
      </c>
      <c r="F290" s="172" t="s">
        <v>534</v>
      </c>
      <c r="H290" s="173">
        <v>36</v>
      </c>
      <c r="I290" s="174"/>
      <c r="L290" s="169"/>
      <c r="M290" s="175"/>
      <c r="N290" s="176"/>
      <c r="O290" s="176"/>
      <c r="P290" s="176"/>
      <c r="Q290" s="176"/>
      <c r="R290" s="176"/>
      <c r="S290" s="176"/>
      <c r="T290" s="177"/>
      <c r="AT290" s="171" t="s">
        <v>215</v>
      </c>
      <c r="AU290" s="171" t="s">
        <v>85</v>
      </c>
      <c r="AV290" s="12" t="s">
        <v>85</v>
      </c>
      <c r="AW290" s="12" t="s">
        <v>34</v>
      </c>
      <c r="AX290" s="12" t="s">
        <v>77</v>
      </c>
      <c r="AY290" s="171" t="s">
        <v>207</v>
      </c>
    </row>
    <row r="291" spans="2:65" s="15" customFormat="1">
      <c r="B291" s="200"/>
      <c r="D291" s="170" t="s">
        <v>215</v>
      </c>
      <c r="E291" s="201" t="s">
        <v>1</v>
      </c>
      <c r="F291" s="202" t="s">
        <v>372</v>
      </c>
      <c r="H291" s="203">
        <v>39</v>
      </c>
      <c r="I291" s="204"/>
      <c r="L291" s="200"/>
      <c r="M291" s="205"/>
      <c r="N291" s="206"/>
      <c r="O291" s="206"/>
      <c r="P291" s="206"/>
      <c r="Q291" s="206"/>
      <c r="R291" s="206"/>
      <c r="S291" s="206"/>
      <c r="T291" s="207"/>
      <c r="AT291" s="201" t="s">
        <v>215</v>
      </c>
      <c r="AU291" s="201" t="s">
        <v>85</v>
      </c>
      <c r="AV291" s="15" t="s">
        <v>133</v>
      </c>
      <c r="AW291" s="15" t="s">
        <v>34</v>
      </c>
      <c r="AX291" s="15" t="s">
        <v>83</v>
      </c>
      <c r="AY291" s="201" t="s">
        <v>207</v>
      </c>
    </row>
    <row r="292" spans="2:65" s="1" customFormat="1" ht="36" customHeight="1">
      <c r="B292" s="155"/>
      <c r="C292" s="156" t="s">
        <v>535</v>
      </c>
      <c r="D292" s="156" t="s">
        <v>209</v>
      </c>
      <c r="E292" s="157" t="s">
        <v>536</v>
      </c>
      <c r="F292" s="158" t="s">
        <v>537</v>
      </c>
      <c r="G292" s="159" t="s">
        <v>220</v>
      </c>
      <c r="H292" s="160">
        <v>58</v>
      </c>
      <c r="I292" s="161"/>
      <c r="J292" s="162">
        <f>ROUND(I292*H292,2)</f>
        <v>0</v>
      </c>
      <c r="K292" s="158" t="s">
        <v>213</v>
      </c>
      <c r="L292" s="32"/>
      <c r="M292" s="163" t="s">
        <v>1</v>
      </c>
      <c r="N292" s="164" t="s">
        <v>42</v>
      </c>
      <c r="O292" s="55"/>
      <c r="P292" s="165">
        <f>O292*H292</f>
        <v>0</v>
      </c>
      <c r="Q292" s="165">
        <v>6.3549999999999995E-2</v>
      </c>
      <c r="R292" s="165">
        <f>Q292*H292</f>
        <v>3.6858999999999997</v>
      </c>
      <c r="S292" s="165">
        <v>0</v>
      </c>
      <c r="T292" s="166">
        <f>S292*H292</f>
        <v>0</v>
      </c>
      <c r="AR292" s="167" t="s">
        <v>133</v>
      </c>
      <c r="AT292" s="167" t="s">
        <v>209</v>
      </c>
      <c r="AU292" s="167" t="s">
        <v>85</v>
      </c>
      <c r="AY292" s="17" t="s">
        <v>207</v>
      </c>
      <c r="BE292" s="168">
        <f>IF(N292="základní",J292,0)</f>
        <v>0</v>
      </c>
      <c r="BF292" s="168">
        <f>IF(N292="snížená",J292,0)</f>
        <v>0</v>
      </c>
      <c r="BG292" s="168">
        <f>IF(N292="zákl. přenesená",J292,0)</f>
        <v>0</v>
      </c>
      <c r="BH292" s="168">
        <f>IF(N292="sníž. přenesená",J292,0)</f>
        <v>0</v>
      </c>
      <c r="BI292" s="168">
        <f>IF(N292="nulová",J292,0)</f>
        <v>0</v>
      </c>
      <c r="BJ292" s="17" t="s">
        <v>83</v>
      </c>
      <c r="BK292" s="168">
        <f>ROUND(I292*H292,2)</f>
        <v>0</v>
      </c>
      <c r="BL292" s="17" t="s">
        <v>133</v>
      </c>
      <c r="BM292" s="167" t="s">
        <v>538</v>
      </c>
    </row>
    <row r="293" spans="2:65" s="13" customFormat="1">
      <c r="B293" s="185"/>
      <c r="D293" s="170" t="s">
        <v>215</v>
      </c>
      <c r="E293" s="186" t="s">
        <v>1</v>
      </c>
      <c r="F293" s="187" t="s">
        <v>532</v>
      </c>
      <c r="H293" s="186" t="s">
        <v>1</v>
      </c>
      <c r="I293" s="188"/>
      <c r="L293" s="185"/>
      <c r="M293" s="189"/>
      <c r="N293" s="190"/>
      <c r="O293" s="190"/>
      <c r="P293" s="190"/>
      <c r="Q293" s="190"/>
      <c r="R293" s="190"/>
      <c r="S293" s="190"/>
      <c r="T293" s="191"/>
      <c r="AT293" s="186" t="s">
        <v>215</v>
      </c>
      <c r="AU293" s="186" t="s">
        <v>85</v>
      </c>
      <c r="AV293" s="13" t="s">
        <v>83</v>
      </c>
      <c r="AW293" s="13" t="s">
        <v>34</v>
      </c>
      <c r="AX293" s="13" t="s">
        <v>77</v>
      </c>
      <c r="AY293" s="186" t="s">
        <v>207</v>
      </c>
    </row>
    <row r="294" spans="2:65" s="12" customFormat="1">
      <c r="B294" s="169"/>
      <c r="D294" s="170" t="s">
        <v>215</v>
      </c>
      <c r="E294" s="171" t="s">
        <v>1</v>
      </c>
      <c r="F294" s="172" t="s">
        <v>539</v>
      </c>
      <c r="H294" s="173">
        <v>18</v>
      </c>
      <c r="I294" s="174"/>
      <c r="L294" s="169"/>
      <c r="M294" s="175"/>
      <c r="N294" s="176"/>
      <c r="O294" s="176"/>
      <c r="P294" s="176"/>
      <c r="Q294" s="176"/>
      <c r="R294" s="176"/>
      <c r="S294" s="176"/>
      <c r="T294" s="177"/>
      <c r="AT294" s="171" t="s">
        <v>215</v>
      </c>
      <c r="AU294" s="171" t="s">
        <v>85</v>
      </c>
      <c r="AV294" s="12" t="s">
        <v>85</v>
      </c>
      <c r="AW294" s="12" t="s">
        <v>34</v>
      </c>
      <c r="AX294" s="12" t="s">
        <v>77</v>
      </c>
      <c r="AY294" s="171" t="s">
        <v>207</v>
      </c>
    </row>
    <row r="295" spans="2:65" s="12" customFormat="1">
      <c r="B295" s="169"/>
      <c r="D295" s="170" t="s">
        <v>215</v>
      </c>
      <c r="E295" s="171" t="s">
        <v>1</v>
      </c>
      <c r="F295" s="172" t="s">
        <v>540</v>
      </c>
      <c r="H295" s="173">
        <v>40</v>
      </c>
      <c r="I295" s="174"/>
      <c r="L295" s="169"/>
      <c r="M295" s="175"/>
      <c r="N295" s="176"/>
      <c r="O295" s="176"/>
      <c r="P295" s="176"/>
      <c r="Q295" s="176"/>
      <c r="R295" s="176"/>
      <c r="S295" s="176"/>
      <c r="T295" s="177"/>
      <c r="AT295" s="171" t="s">
        <v>215</v>
      </c>
      <c r="AU295" s="171" t="s">
        <v>85</v>
      </c>
      <c r="AV295" s="12" t="s">
        <v>85</v>
      </c>
      <c r="AW295" s="12" t="s">
        <v>34</v>
      </c>
      <c r="AX295" s="12" t="s">
        <v>77</v>
      </c>
      <c r="AY295" s="171" t="s">
        <v>207</v>
      </c>
    </row>
    <row r="296" spans="2:65" s="15" customFormat="1">
      <c r="B296" s="200"/>
      <c r="D296" s="170" t="s">
        <v>215</v>
      </c>
      <c r="E296" s="201" t="s">
        <v>1</v>
      </c>
      <c r="F296" s="202" t="s">
        <v>372</v>
      </c>
      <c r="H296" s="203">
        <v>58</v>
      </c>
      <c r="I296" s="204"/>
      <c r="L296" s="200"/>
      <c r="M296" s="205"/>
      <c r="N296" s="206"/>
      <c r="O296" s="206"/>
      <c r="P296" s="206"/>
      <c r="Q296" s="206"/>
      <c r="R296" s="206"/>
      <c r="S296" s="206"/>
      <c r="T296" s="207"/>
      <c r="AT296" s="201" t="s">
        <v>215</v>
      </c>
      <c r="AU296" s="201" t="s">
        <v>85</v>
      </c>
      <c r="AV296" s="15" t="s">
        <v>133</v>
      </c>
      <c r="AW296" s="15" t="s">
        <v>34</v>
      </c>
      <c r="AX296" s="15" t="s">
        <v>83</v>
      </c>
      <c r="AY296" s="201" t="s">
        <v>207</v>
      </c>
    </row>
    <row r="297" spans="2:65" s="1" customFormat="1" ht="36" customHeight="1">
      <c r="B297" s="155"/>
      <c r="C297" s="156" t="s">
        <v>541</v>
      </c>
      <c r="D297" s="156" t="s">
        <v>209</v>
      </c>
      <c r="E297" s="157" t="s">
        <v>542</v>
      </c>
      <c r="F297" s="158" t="s">
        <v>543</v>
      </c>
      <c r="G297" s="159" t="s">
        <v>220</v>
      </c>
      <c r="H297" s="160">
        <v>19</v>
      </c>
      <c r="I297" s="161"/>
      <c r="J297" s="162">
        <f>ROUND(I297*H297,2)</f>
        <v>0</v>
      </c>
      <c r="K297" s="158" t="s">
        <v>213</v>
      </c>
      <c r="L297" s="32"/>
      <c r="M297" s="163" t="s">
        <v>1</v>
      </c>
      <c r="N297" s="164" t="s">
        <v>42</v>
      </c>
      <c r="O297" s="55"/>
      <c r="P297" s="165">
        <f>O297*H297</f>
        <v>0</v>
      </c>
      <c r="Q297" s="165">
        <v>8.1850000000000006E-2</v>
      </c>
      <c r="R297" s="165">
        <f>Q297*H297</f>
        <v>1.55515</v>
      </c>
      <c r="S297" s="165">
        <v>0</v>
      </c>
      <c r="T297" s="166">
        <f>S297*H297</f>
        <v>0</v>
      </c>
      <c r="AR297" s="167" t="s">
        <v>133</v>
      </c>
      <c r="AT297" s="167" t="s">
        <v>209</v>
      </c>
      <c r="AU297" s="167" t="s">
        <v>85</v>
      </c>
      <c r="AY297" s="17" t="s">
        <v>207</v>
      </c>
      <c r="BE297" s="168">
        <f>IF(N297="základní",J297,0)</f>
        <v>0</v>
      </c>
      <c r="BF297" s="168">
        <f>IF(N297="snížená",J297,0)</f>
        <v>0</v>
      </c>
      <c r="BG297" s="168">
        <f>IF(N297="zákl. přenesená",J297,0)</f>
        <v>0</v>
      </c>
      <c r="BH297" s="168">
        <f>IF(N297="sníž. přenesená",J297,0)</f>
        <v>0</v>
      </c>
      <c r="BI297" s="168">
        <f>IF(N297="nulová",J297,0)</f>
        <v>0</v>
      </c>
      <c r="BJ297" s="17" t="s">
        <v>83</v>
      </c>
      <c r="BK297" s="168">
        <f>ROUND(I297*H297,2)</f>
        <v>0</v>
      </c>
      <c r="BL297" s="17" t="s">
        <v>133</v>
      </c>
      <c r="BM297" s="167" t="s">
        <v>544</v>
      </c>
    </row>
    <row r="298" spans="2:65" s="12" customFormat="1">
      <c r="B298" s="169"/>
      <c r="D298" s="170" t="s">
        <v>215</v>
      </c>
      <c r="E298" s="171" t="s">
        <v>1</v>
      </c>
      <c r="F298" s="172" t="s">
        <v>545</v>
      </c>
      <c r="H298" s="173">
        <v>16</v>
      </c>
      <c r="I298" s="174"/>
      <c r="L298" s="169"/>
      <c r="M298" s="175"/>
      <c r="N298" s="176"/>
      <c r="O298" s="176"/>
      <c r="P298" s="176"/>
      <c r="Q298" s="176"/>
      <c r="R298" s="176"/>
      <c r="S298" s="176"/>
      <c r="T298" s="177"/>
      <c r="AT298" s="171" t="s">
        <v>215</v>
      </c>
      <c r="AU298" s="171" t="s">
        <v>85</v>
      </c>
      <c r="AV298" s="12" t="s">
        <v>85</v>
      </c>
      <c r="AW298" s="12" t="s">
        <v>34</v>
      </c>
      <c r="AX298" s="12" t="s">
        <v>77</v>
      </c>
      <c r="AY298" s="171" t="s">
        <v>207</v>
      </c>
    </row>
    <row r="299" spans="2:65" s="12" customFormat="1">
      <c r="B299" s="169"/>
      <c r="D299" s="170" t="s">
        <v>215</v>
      </c>
      <c r="E299" s="171" t="s">
        <v>1</v>
      </c>
      <c r="F299" s="172" t="s">
        <v>546</v>
      </c>
      <c r="H299" s="173">
        <v>3</v>
      </c>
      <c r="I299" s="174"/>
      <c r="L299" s="169"/>
      <c r="M299" s="175"/>
      <c r="N299" s="176"/>
      <c r="O299" s="176"/>
      <c r="P299" s="176"/>
      <c r="Q299" s="176"/>
      <c r="R299" s="176"/>
      <c r="S299" s="176"/>
      <c r="T299" s="177"/>
      <c r="AT299" s="171" t="s">
        <v>215</v>
      </c>
      <c r="AU299" s="171" t="s">
        <v>85</v>
      </c>
      <c r="AV299" s="12" t="s">
        <v>85</v>
      </c>
      <c r="AW299" s="12" t="s">
        <v>34</v>
      </c>
      <c r="AX299" s="12" t="s">
        <v>77</v>
      </c>
      <c r="AY299" s="171" t="s">
        <v>207</v>
      </c>
    </row>
    <row r="300" spans="2:65" s="15" customFormat="1">
      <c r="B300" s="200"/>
      <c r="D300" s="170" t="s">
        <v>215</v>
      </c>
      <c r="E300" s="201" t="s">
        <v>1</v>
      </c>
      <c r="F300" s="202" t="s">
        <v>372</v>
      </c>
      <c r="H300" s="203">
        <v>19</v>
      </c>
      <c r="I300" s="204"/>
      <c r="L300" s="200"/>
      <c r="M300" s="205"/>
      <c r="N300" s="206"/>
      <c r="O300" s="206"/>
      <c r="P300" s="206"/>
      <c r="Q300" s="206"/>
      <c r="R300" s="206"/>
      <c r="S300" s="206"/>
      <c r="T300" s="207"/>
      <c r="AT300" s="201" t="s">
        <v>215</v>
      </c>
      <c r="AU300" s="201" t="s">
        <v>85</v>
      </c>
      <c r="AV300" s="15" t="s">
        <v>133</v>
      </c>
      <c r="AW300" s="15" t="s">
        <v>34</v>
      </c>
      <c r="AX300" s="15" t="s">
        <v>83</v>
      </c>
      <c r="AY300" s="201" t="s">
        <v>207</v>
      </c>
    </row>
    <row r="301" spans="2:65" s="1" customFormat="1" ht="36" customHeight="1">
      <c r="B301" s="155"/>
      <c r="C301" s="156" t="s">
        <v>547</v>
      </c>
      <c r="D301" s="156" t="s">
        <v>209</v>
      </c>
      <c r="E301" s="157" t="s">
        <v>548</v>
      </c>
      <c r="F301" s="158" t="s">
        <v>549</v>
      </c>
      <c r="G301" s="159" t="s">
        <v>220</v>
      </c>
      <c r="H301" s="160">
        <v>9</v>
      </c>
      <c r="I301" s="161"/>
      <c r="J301" s="162">
        <f>ROUND(I301*H301,2)</f>
        <v>0</v>
      </c>
      <c r="K301" s="158" t="s">
        <v>213</v>
      </c>
      <c r="L301" s="32"/>
      <c r="M301" s="163" t="s">
        <v>1</v>
      </c>
      <c r="N301" s="164" t="s">
        <v>42</v>
      </c>
      <c r="O301" s="55"/>
      <c r="P301" s="165">
        <f>O301*H301</f>
        <v>0</v>
      </c>
      <c r="Q301" s="165">
        <v>9.1050000000000006E-2</v>
      </c>
      <c r="R301" s="165">
        <f>Q301*H301</f>
        <v>0.81945000000000001</v>
      </c>
      <c r="S301" s="165">
        <v>0</v>
      </c>
      <c r="T301" s="166">
        <f>S301*H301</f>
        <v>0</v>
      </c>
      <c r="AR301" s="167" t="s">
        <v>133</v>
      </c>
      <c r="AT301" s="167" t="s">
        <v>209</v>
      </c>
      <c r="AU301" s="167" t="s">
        <v>85</v>
      </c>
      <c r="AY301" s="17" t="s">
        <v>207</v>
      </c>
      <c r="BE301" s="168">
        <f>IF(N301="základní",J301,0)</f>
        <v>0</v>
      </c>
      <c r="BF301" s="168">
        <f>IF(N301="snížená",J301,0)</f>
        <v>0</v>
      </c>
      <c r="BG301" s="168">
        <f>IF(N301="zákl. přenesená",J301,0)</f>
        <v>0</v>
      </c>
      <c r="BH301" s="168">
        <f>IF(N301="sníž. přenesená",J301,0)</f>
        <v>0</v>
      </c>
      <c r="BI301" s="168">
        <f>IF(N301="nulová",J301,0)</f>
        <v>0</v>
      </c>
      <c r="BJ301" s="17" t="s">
        <v>83</v>
      </c>
      <c r="BK301" s="168">
        <f>ROUND(I301*H301,2)</f>
        <v>0</v>
      </c>
      <c r="BL301" s="17" t="s">
        <v>133</v>
      </c>
      <c r="BM301" s="167" t="s">
        <v>550</v>
      </c>
    </row>
    <row r="302" spans="2:65" s="12" customFormat="1">
      <c r="B302" s="169"/>
      <c r="D302" s="170" t="s">
        <v>215</v>
      </c>
      <c r="E302" s="171" t="s">
        <v>1</v>
      </c>
      <c r="F302" s="172" t="s">
        <v>551</v>
      </c>
      <c r="H302" s="173">
        <v>9</v>
      </c>
      <c r="I302" s="174"/>
      <c r="L302" s="169"/>
      <c r="M302" s="175"/>
      <c r="N302" s="176"/>
      <c r="O302" s="176"/>
      <c r="P302" s="176"/>
      <c r="Q302" s="176"/>
      <c r="R302" s="176"/>
      <c r="S302" s="176"/>
      <c r="T302" s="177"/>
      <c r="AT302" s="171" t="s">
        <v>215</v>
      </c>
      <c r="AU302" s="171" t="s">
        <v>85</v>
      </c>
      <c r="AV302" s="12" t="s">
        <v>85</v>
      </c>
      <c r="AW302" s="12" t="s">
        <v>34</v>
      </c>
      <c r="AX302" s="12" t="s">
        <v>83</v>
      </c>
      <c r="AY302" s="171" t="s">
        <v>207</v>
      </c>
    </row>
    <row r="303" spans="2:65" s="1" customFormat="1" ht="36" customHeight="1">
      <c r="B303" s="155"/>
      <c r="C303" s="156" t="s">
        <v>552</v>
      </c>
      <c r="D303" s="156" t="s">
        <v>209</v>
      </c>
      <c r="E303" s="157" t="s">
        <v>553</v>
      </c>
      <c r="F303" s="158" t="s">
        <v>554</v>
      </c>
      <c r="G303" s="159" t="s">
        <v>220</v>
      </c>
      <c r="H303" s="160">
        <v>35</v>
      </c>
      <c r="I303" s="161"/>
      <c r="J303" s="162">
        <f>ROUND(I303*H303,2)</f>
        <v>0</v>
      </c>
      <c r="K303" s="158" t="s">
        <v>213</v>
      </c>
      <c r="L303" s="32"/>
      <c r="M303" s="163" t="s">
        <v>1</v>
      </c>
      <c r="N303" s="164" t="s">
        <v>42</v>
      </c>
      <c r="O303" s="55"/>
      <c r="P303" s="165">
        <f>O303*H303</f>
        <v>0</v>
      </c>
      <c r="Q303" s="165">
        <v>0.10005</v>
      </c>
      <c r="R303" s="165">
        <f>Q303*H303</f>
        <v>3.5017499999999999</v>
      </c>
      <c r="S303" s="165">
        <v>0</v>
      </c>
      <c r="T303" s="166">
        <f>S303*H303</f>
        <v>0</v>
      </c>
      <c r="AR303" s="167" t="s">
        <v>133</v>
      </c>
      <c r="AT303" s="167" t="s">
        <v>209</v>
      </c>
      <c r="AU303" s="167" t="s">
        <v>85</v>
      </c>
      <c r="AY303" s="17" t="s">
        <v>207</v>
      </c>
      <c r="BE303" s="168">
        <f>IF(N303="základní",J303,0)</f>
        <v>0</v>
      </c>
      <c r="BF303" s="168">
        <f>IF(N303="snížená",J303,0)</f>
        <v>0</v>
      </c>
      <c r="BG303" s="168">
        <f>IF(N303="zákl. přenesená",J303,0)</f>
        <v>0</v>
      </c>
      <c r="BH303" s="168">
        <f>IF(N303="sníž. přenesená",J303,0)</f>
        <v>0</v>
      </c>
      <c r="BI303" s="168">
        <f>IF(N303="nulová",J303,0)</f>
        <v>0</v>
      </c>
      <c r="BJ303" s="17" t="s">
        <v>83</v>
      </c>
      <c r="BK303" s="168">
        <f>ROUND(I303*H303,2)</f>
        <v>0</v>
      </c>
      <c r="BL303" s="17" t="s">
        <v>133</v>
      </c>
      <c r="BM303" s="167" t="s">
        <v>555</v>
      </c>
    </row>
    <row r="304" spans="2:65" s="12" customFormat="1">
      <c r="B304" s="169"/>
      <c r="D304" s="170" t="s">
        <v>215</v>
      </c>
      <c r="E304" s="171" t="s">
        <v>1</v>
      </c>
      <c r="F304" s="172" t="s">
        <v>556</v>
      </c>
      <c r="H304" s="173">
        <v>32</v>
      </c>
      <c r="I304" s="174"/>
      <c r="L304" s="169"/>
      <c r="M304" s="175"/>
      <c r="N304" s="176"/>
      <c r="O304" s="176"/>
      <c r="P304" s="176"/>
      <c r="Q304" s="176"/>
      <c r="R304" s="176"/>
      <c r="S304" s="176"/>
      <c r="T304" s="177"/>
      <c r="AT304" s="171" t="s">
        <v>215</v>
      </c>
      <c r="AU304" s="171" t="s">
        <v>85</v>
      </c>
      <c r="AV304" s="12" t="s">
        <v>85</v>
      </c>
      <c r="AW304" s="12" t="s">
        <v>34</v>
      </c>
      <c r="AX304" s="12" t="s">
        <v>77</v>
      </c>
      <c r="AY304" s="171" t="s">
        <v>207</v>
      </c>
    </row>
    <row r="305" spans="2:65" s="12" customFormat="1">
      <c r="B305" s="169"/>
      <c r="D305" s="170" t="s">
        <v>215</v>
      </c>
      <c r="E305" s="171" t="s">
        <v>1</v>
      </c>
      <c r="F305" s="172" t="s">
        <v>557</v>
      </c>
      <c r="H305" s="173">
        <v>3</v>
      </c>
      <c r="I305" s="174"/>
      <c r="L305" s="169"/>
      <c r="M305" s="175"/>
      <c r="N305" s="176"/>
      <c r="O305" s="176"/>
      <c r="P305" s="176"/>
      <c r="Q305" s="176"/>
      <c r="R305" s="176"/>
      <c r="S305" s="176"/>
      <c r="T305" s="177"/>
      <c r="AT305" s="171" t="s">
        <v>215</v>
      </c>
      <c r="AU305" s="171" t="s">
        <v>85</v>
      </c>
      <c r="AV305" s="12" t="s">
        <v>85</v>
      </c>
      <c r="AW305" s="12" t="s">
        <v>34</v>
      </c>
      <c r="AX305" s="12" t="s">
        <v>77</v>
      </c>
      <c r="AY305" s="171" t="s">
        <v>207</v>
      </c>
    </row>
    <row r="306" spans="2:65" s="15" customFormat="1">
      <c r="B306" s="200"/>
      <c r="D306" s="170" t="s">
        <v>215</v>
      </c>
      <c r="E306" s="201" t="s">
        <v>1</v>
      </c>
      <c r="F306" s="202" t="s">
        <v>372</v>
      </c>
      <c r="H306" s="203">
        <v>35</v>
      </c>
      <c r="I306" s="204"/>
      <c r="L306" s="200"/>
      <c r="M306" s="205"/>
      <c r="N306" s="206"/>
      <c r="O306" s="206"/>
      <c r="P306" s="206"/>
      <c r="Q306" s="206"/>
      <c r="R306" s="206"/>
      <c r="S306" s="206"/>
      <c r="T306" s="207"/>
      <c r="AT306" s="201" t="s">
        <v>215</v>
      </c>
      <c r="AU306" s="201" t="s">
        <v>85</v>
      </c>
      <c r="AV306" s="15" t="s">
        <v>133</v>
      </c>
      <c r="AW306" s="15" t="s">
        <v>34</v>
      </c>
      <c r="AX306" s="15" t="s">
        <v>83</v>
      </c>
      <c r="AY306" s="201" t="s">
        <v>207</v>
      </c>
    </row>
    <row r="307" spans="2:65" s="1" customFormat="1" ht="36" customHeight="1">
      <c r="B307" s="155"/>
      <c r="C307" s="156" t="s">
        <v>275</v>
      </c>
      <c r="D307" s="156" t="s">
        <v>209</v>
      </c>
      <c r="E307" s="157" t="s">
        <v>558</v>
      </c>
      <c r="F307" s="158" t="s">
        <v>559</v>
      </c>
      <c r="G307" s="159" t="s">
        <v>220</v>
      </c>
      <c r="H307" s="160">
        <v>4</v>
      </c>
      <c r="I307" s="161"/>
      <c r="J307" s="162">
        <f>ROUND(I307*H307,2)</f>
        <v>0</v>
      </c>
      <c r="K307" s="158" t="s">
        <v>213</v>
      </c>
      <c r="L307" s="32"/>
      <c r="M307" s="163" t="s">
        <v>1</v>
      </c>
      <c r="N307" s="164" t="s">
        <v>42</v>
      </c>
      <c r="O307" s="55"/>
      <c r="P307" s="165">
        <f>O307*H307</f>
        <v>0</v>
      </c>
      <c r="Q307" s="165">
        <v>0.11805</v>
      </c>
      <c r="R307" s="165">
        <f>Q307*H307</f>
        <v>0.47220000000000001</v>
      </c>
      <c r="S307" s="165">
        <v>0</v>
      </c>
      <c r="T307" s="166">
        <f>S307*H307</f>
        <v>0</v>
      </c>
      <c r="AR307" s="167" t="s">
        <v>133</v>
      </c>
      <c r="AT307" s="167" t="s">
        <v>209</v>
      </c>
      <c r="AU307" s="167" t="s">
        <v>85</v>
      </c>
      <c r="AY307" s="17" t="s">
        <v>207</v>
      </c>
      <c r="BE307" s="168">
        <f>IF(N307="základní",J307,0)</f>
        <v>0</v>
      </c>
      <c r="BF307" s="168">
        <f>IF(N307="snížená",J307,0)</f>
        <v>0</v>
      </c>
      <c r="BG307" s="168">
        <f>IF(N307="zákl. přenesená",J307,0)</f>
        <v>0</v>
      </c>
      <c r="BH307" s="168">
        <f>IF(N307="sníž. přenesená",J307,0)</f>
        <v>0</v>
      </c>
      <c r="BI307" s="168">
        <f>IF(N307="nulová",J307,0)</f>
        <v>0</v>
      </c>
      <c r="BJ307" s="17" t="s">
        <v>83</v>
      </c>
      <c r="BK307" s="168">
        <f>ROUND(I307*H307,2)</f>
        <v>0</v>
      </c>
      <c r="BL307" s="17" t="s">
        <v>133</v>
      </c>
      <c r="BM307" s="167" t="s">
        <v>560</v>
      </c>
    </row>
    <row r="308" spans="2:65" s="12" customFormat="1">
      <c r="B308" s="169"/>
      <c r="D308" s="170" t="s">
        <v>215</v>
      </c>
      <c r="E308" s="171" t="s">
        <v>1</v>
      </c>
      <c r="F308" s="172" t="s">
        <v>561</v>
      </c>
      <c r="H308" s="173">
        <v>4</v>
      </c>
      <c r="I308" s="174"/>
      <c r="L308" s="169"/>
      <c r="M308" s="175"/>
      <c r="N308" s="176"/>
      <c r="O308" s="176"/>
      <c r="P308" s="176"/>
      <c r="Q308" s="176"/>
      <c r="R308" s="176"/>
      <c r="S308" s="176"/>
      <c r="T308" s="177"/>
      <c r="AT308" s="171" t="s">
        <v>215</v>
      </c>
      <c r="AU308" s="171" t="s">
        <v>85</v>
      </c>
      <c r="AV308" s="12" t="s">
        <v>85</v>
      </c>
      <c r="AW308" s="12" t="s">
        <v>34</v>
      </c>
      <c r="AX308" s="12" t="s">
        <v>83</v>
      </c>
      <c r="AY308" s="171" t="s">
        <v>207</v>
      </c>
    </row>
    <row r="309" spans="2:65" s="1" customFormat="1" ht="36" customHeight="1">
      <c r="B309" s="155"/>
      <c r="C309" s="156" t="s">
        <v>562</v>
      </c>
      <c r="D309" s="156" t="s">
        <v>209</v>
      </c>
      <c r="E309" s="157" t="s">
        <v>563</v>
      </c>
      <c r="F309" s="158" t="s">
        <v>564</v>
      </c>
      <c r="G309" s="159" t="s">
        <v>220</v>
      </c>
      <c r="H309" s="160">
        <v>25</v>
      </c>
      <c r="I309" s="161"/>
      <c r="J309" s="162">
        <f>ROUND(I309*H309,2)</f>
        <v>0</v>
      </c>
      <c r="K309" s="158" t="s">
        <v>213</v>
      </c>
      <c r="L309" s="32"/>
      <c r="M309" s="163" t="s">
        <v>1</v>
      </c>
      <c r="N309" s="164" t="s">
        <v>42</v>
      </c>
      <c r="O309" s="55"/>
      <c r="P309" s="165">
        <f>O309*H309</f>
        <v>0</v>
      </c>
      <c r="Q309" s="165">
        <v>0.12705</v>
      </c>
      <c r="R309" s="165">
        <f>Q309*H309</f>
        <v>3.17625</v>
      </c>
      <c r="S309" s="165">
        <v>0</v>
      </c>
      <c r="T309" s="166">
        <f>S309*H309</f>
        <v>0</v>
      </c>
      <c r="AR309" s="167" t="s">
        <v>133</v>
      </c>
      <c r="AT309" s="167" t="s">
        <v>209</v>
      </c>
      <c r="AU309" s="167" t="s">
        <v>85</v>
      </c>
      <c r="AY309" s="17" t="s">
        <v>207</v>
      </c>
      <c r="BE309" s="168">
        <f>IF(N309="základní",J309,0)</f>
        <v>0</v>
      </c>
      <c r="BF309" s="168">
        <f>IF(N309="snížená",J309,0)</f>
        <v>0</v>
      </c>
      <c r="BG309" s="168">
        <f>IF(N309="zákl. přenesená",J309,0)</f>
        <v>0</v>
      </c>
      <c r="BH309" s="168">
        <f>IF(N309="sníž. přenesená",J309,0)</f>
        <v>0</v>
      </c>
      <c r="BI309" s="168">
        <f>IF(N309="nulová",J309,0)</f>
        <v>0</v>
      </c>
      <c r="BJ309" s="17" t="s">
        <v>83</v>
      </c>
      <c r="BK309" s="168">
        <f>ROUND(I309*H309,2)</f>
        <v>0</v>
      </c>
      <c r="BL309" s="17" t="s">
        <v>133</v>
      </c>
      <c r="BM309" s="167" t="s">
        <v>565</v>
      </c>
    </row>
    <row r="310" spans="2:65" s="13" customFormat="1">
      <c r="B310" s="185"/>
      <c r="D310" s="170" t="s">
        <v>215</v>
      </c>
      <c r="E310" s="186" t="s">
        <v>1</v>
      </c>
      <c r="F310" s="187" t="s">
        <v>532</v>
      </c>
      <c r="H310" s="186" t="s">
        <v>1</v>
      </c>
      <c r="I310" s="188"/>
      <c r="L310" s="185"/>
      <c r="M310" s="189"/>
      <c r="N310" s="190"/>
      <c r="O310" s="190"/>
      <c r="P310" s="190"/>
      <c r="Q310" s="190"/>
      <c r="R310" s="190"/>
      <c r="S310" s="190"/>
      <c r="T310" s="191"/>
      <c r="AT310" s="186" t="s">
        <v>215</v>
      </c>
      <c r="AU310" s="186" t="s">
        <v>85</v>
      </c>
      <c r="AV310" s="13" t="s">
        <v>83</v>
      </c>
      <c r="AW310" s="13" t="s">
        <v>34</v>
      </c>
      <c r="AX310" s="13" t="s">
        <v>77</v>
      </c>
      <c r="AY310" s="186" t="s">
        <v>207</v>
      </c>
    </row>
    <row r="311" spans="2:65" s="12" customFormat="1">
      <c r="B311" s="169"/>
      <c r="D311" s="170" t="s">
        <v>215</v>
      </c>
      <c r="E311" s="171" t="s">
        <v>1</v>
      </c>
      <c r="F311" s="172" t="s">
        <v>566</v>
      </c>
      <c r="H311" s="173">
        <v>12</v>
      </c>
      <c r="I311" s="174"/>
      <c r="L311" s="169"/>
      <c r="M311" s="175"/>
      <c r="N311" s="176"/>
      <c r="O311" s="176"/>
      <c r="P311" s="176"/>
      <c r="Q311" s="176"/>
      <c r="R311" s="176"/>
      <c r="S311" s="176"/>
      <c r="T311" s="177"/>
      <c r="AT311" s="171" t="s">
        <v>215</v>
      </c>
      <c r="AU311" s="171" t="s">
        <v>85</v>
      </c>
      <c r="AV311" s="12" t="s">
        <v>85</v>
      </c>
      <c r="AW311" s="12" t="s">
        <v>34</v>
      </c>
      <c r="AX311" s="12" t="s">
        <v>77</v>
      </c>
      <c r="AY311" s="171" t="s">
        <v>207</v>
      </c>
    </row>
    <row r="312" spans="2:65" s="12" customFormat="1">
      <c r="B312" s="169"/>
      <c r="D312" s="170" t="s">
        <v>215</v>
      </c>
      <c r="E312" s="171" t="s">
        <v>1</v>
      </c>
      <c r="F312" s="172" t="s">
        <v>567</v>
      </c>
      <c r="H312" s="173">
        <v>4</v>
      </c>
      <c r="I312" s="174"/>
      <c r="L312" s="169"/>
      <c r="M312" s="175"/>
      <c r="N312" s="176"/>
      <c r="O312" s="176"/>
      <c r="P312" s="176"/>
      <c r="Q312" s="176"/>
      <c r="R312" s="176"/>
      <c r="S312" s="176"/>
      <c r="T312" s="177"/>
      <c r="AT312" s="171" t="s">
        <v>215</v>
      </c>
      <c r="AU312" s="171" t="s">
        <v>85</v>
      </c>
      <c r="AV312" s="12" t="s">
        <v>85</v>
      </c>
      <c r="AW312" s="12" t="s">
        <v>34</v>
      </c>
      <c r="AX312" s="12" t="s">
        <v>77</v>
      </c>
      <c r="AY312" s="171" t="s">
        <v>207</v>
      </c>
    </row>
    <row r="313" spans="2:65" s="12" customFormat="1">
      <c r="B313" s="169"/>
      <c r="D313" s="170" t="s">
        <v>215</v>
      </c>
      <c r="E313" s="171" t="s">
        <v>1</v>
      </c>
      <c r="F313" s="172" t="s">
        <v>568</v>
      </c>
      <c r="H313" s="173">
        <v>9</v>
      </c>
      <c r="I313" s="174"/>
      <c r="L313" s="169"/>
      <c r="M313" s="175"/>
      <c r="N313" s="176"/>
      <c r="O313" s="176"/>
      <c r="P313" s="176"/>
      <c r="Q313" s="176"/>
      <c r="R313" s="176"/>
      <c r="S313" s="176"/>
      <c r="T313" s="177"/>
      <c r="AT313" s="171" t="s">
        <v>215</v>
      </c>
      <c r="AU313" s="171" t="s">
        <v>85</v>
      </c>
      <c r="AV313" s="12" t="s">
        <v>85</v>
      </c>
      <c r="AW313" s="12" t="s">
        <v>34</v>
      </c>
      <c r="AX313" s="12" t="s">
        <v>77</v>
      </c>
      <c r="AY313" s="171" t="s">
        <v>207</v>
      </c>
    </row>
    <row r="314" spans="2:65" s="15" customFormat="1">
      <c r="B314" s="200"/>
      <c r="D314" s="170" t="s">
        <v>215</v>
      </c>
      <c r="E314" s="201" t="s">
        <v>1</v>
      </c>
      <c r="F314" s="202" t="s">
        <v>372</v>
      </c>
      <c r="H314" s="203">
        <v>25</v>
      </c>
      <c r="I314" s="204"/>
      <c r="L314" s="200"/>
      <c r="M314" s="205"/>
      <c r="N314" s="206"/>
      <c r="O314" s="206"/>
      <c r="P314" s="206"/>
      <c r="Q314" s="206"/>
      <c r="R314" s="206"/>
      <c r="S314" s="206"/>
      <c r="T314" s="207"/>
      <c r="AT314" s="201" t="s">
        <v>215</v>
      </c>
      <c r="AU314" s="201" t="s">
        <v>85</v>
      </c>
      <c r="AV314" s="15" t="s">
        <v>133</v>
      </c>
      <c r="AW314" s="15" t="s">
        <v>34</v>
      </c>
      <c r="AX314" s="15" t="s">
        <v>83</v>
      </c>
      <c r="AY314" s="201" t="s">
        <v>207</v>
      </c>
    </row>
    <row r="315" spans="2:65" s="1" customFormat="1" ht="16.5" customHeight="1">
      <c r="B315" s="155"/>
      <c r="C315" s="156" t="s">
        <v>569</v>
      </c>
      <c r="D315" s="156" t="s">
        <v>209</v>
      </c>
      <c r="E315" s="157" t="s">
        <v>570</v>
      </c>
      <c r="F315" s="158" t="s">
        <v>571</v>
      </c>
      <c r="G315" s="159" t="s">
        <v>352</v>
      </c>
      <c r="H315" s="160">
        <v>2.694</v>
      </c>
      <c r="I315" s="161"/>
      <c r="J315" s="162">
        <f>ROUND(I315*H315,2)</f>
        <v>0</v>
      </c>
      <c r="K315" s="158" t="s">
        <v>213</v>
      </c>
      <c r="L315" s="32"/>
      <c r="M315" s="163" t="s">
        <v>1</v>
      </c>
      <c r="N315" s="164" t="s">
        <v>42</v>
      </c>
      <c r="O315" s="55"/>
      <c r="P315" s="165">
        <f>O315*H315</f>
        <v>0</v>
      </c>
      <c r="Q315" s="165">
        <v>2.4533</v>
      </c>
      <c r="R315" s="165">
        <f>Q315*H315</f>
        <v>6.6091901999999996</v>
      </c>
      <c r="S315" s="165">
        <v>0</v>
      </c>
      <c r="T315" s="166">
        <f>S315*H315</f>
        <v>0</v>
      </c>
      <c r="AR315" s="167" t="s">
        <v>133</v>
      </c>
      <c r="AT315" s="167" t="s">
        <v>209</v>
      </c>
      <c r="AU315" s="167" t="s">
        <v>85</v>
      </c>
      <c r="AY315" s="17" t="s">
        <v>207</v>
      </c>
      <c r="BE315" s="168">
        <f>IF(N315="základní",J315,0)</f>
        <v>0</v>
      </c>
      <c r="BF315" s="168">
        <f>IF(N315="snížená",J315,0)</f>
        <v>0</v>
      </c>
      <c r="BG315" s="168">
        <f>IF(N315="zákl. přenesená",J315,0)</f>
        <v>0</v>
      </c>
      <c r="BH315" s="168">
        <f>IF(N315="sníž. přenesená",J315,0)</f>
        <v>0</v>
      </c>
      <c r="BI315" s="168">
        <f>IF(N315="nulová",J315,0)</f>
        <v>0</v>
      </c>
      <c r="BJ315" s="17" t="s">
        <v>83</v>
      </c>
      <c r="BK315" s="168">
        <f>ROUND(I315*H315,2)</f>
        <v>0</v>
      </c>
      <c r="BL315" s="17" t="s">
        <v>133</v>
      </c>
      <c r="BM315" s="167" t="s">
        <v>572</v>
      </c>
    </row>
    <row r="316" spans="2:65" s="13" customFormat="1">
      <c r="B316" s="185"/>
      <c r="D316" s="170" t="s">
        <v>215</v>
      </c>
      <c r="E316" s="186" t="s">
        <v>1</v>
      </c>
      <c r="F316" s="187" t="s">
        <v>573</v>
      </c>
      <c r="H316" s="186" t="s">
        <v>1</v>
      </c>
      <c r="I316" s="188"/>
      <c r="L316" s="185"/>
      <c r="M316" s="189"/>
      <c r="N316" s="190"/>
      <c r="O316" s="190"/>
      <c r="P316" s="190"/>
      <c r="Q316" s="190"/>
      <c r="R316" s="190"/>
      <c r="S316" s="190"/>
      <c r="T316" s="191"/>
      <c r="AT316" s="186" t="s">
        <v>215</v>
      </c>
      <c r="AU316" s="186" t="s">
        <v>85</v>
      </c>
      <c r="AV316" s="13" t="s">
        <v>83</v>
      </c>
      <c r="AW316" s="13" t="s">
        <v>34</v>
      </c>
      <c r="AX316" s="13" t="s">
        <v>77</v>
      </c>
      <c r="AY316" s="186" t="s">
        <v>207</v>
      </c>
    </row>
    <row r="317" spans="2:65" s="12" customFormat="1">
      <c r="B317" s="169"/>
      <c r="D317" s="170" t="s">
        <v>215</v>
      </c>
      <c r="E317" s="171" t="s">
        <v>1</v>
      </c>
      <c r="F317" s="172" t="s">
        <v>574</v>
      </c>
      <c r="H317" s="173">
        <v>1.4750000000000001</v>
      </c>
      <c r="I317" s="174"/>
      <c r="L317" s="169"/>
      <c r="M317" s="175"/>
      <c r="N317" s="176"/>
      <c r="O317" s="176"/>
      <c r="P317" s="176"/>
      <c r="Q317" s="176"/>
      <c r="R317" s="176"/>
      <c r="S317" s="176"/>
      <c r="T317" s="177"/>
      <c r="AT317" s="171" t="s">
        <v>215</v>
      </c>
      <c r="AU317" s="171" t="s">
        <v>85</v>
      </c>
      <c r="AV317" s="12" t="s">
        <v>85</v>
      </c>
      <c r="AW317" s="12" t="s">
        <v>34</v>
      </c>
      <c r="AX317" s="12" t="s">
        <v>77</v>
      </c>
      <c r="AY317" s="171" t="s">
        <v>207</v>
      </c>
    </row>
    <row r="318" spans="2:65" s="12" customFormat="1">
      <c r="B318" s="169"/>
      <c r="D318" s="170" t="s">
        <v>215</v>
      </c>
      <c r="E318" s="171" t="s">
        <v>1</v>
      </c>
      <c r="F318" s="172" t="s">
        <v>575</v>
      </c>
      <c r="H318" s="173">
        <v>1.2190000000000001</v>
      </c>
      <c r="I318" s="174"/>
      <c r="L318" s="169"/>
      <c r="M318" s="175"/>
      <c r="N318" s="176"/>
      <c r="O318" s="176"/>
      <c r="P318" s="176"/>
      <c r="Q318" s="176"/>
      <c r="R318" s="176"/>
      <c r="S318" s="176"/>
      <c r="T318" s="177"/>
      <c r="AT318" s="171" t="s">
        <v>215</v>
      </c>
      <c r="AU318" s="171" t="s">
        <v>85</v>
      </c>
      <c r="AV318" s="12" t="s">
        <v>85</v>
      </c>
      <c r="AW318" s="12" t="s">
        <v>34</v>
      </c>
      <c r="AX318" s="12" t="s">
        <v>77</v>
      </c>
      <c r="AY318" s="171" t="s">
        <v>207</v>
      </c>
    </row>
    <row r="319" spans="2:65" s="15" customFormat="1">
      <c r="B319" s="200"/>
      <c r="D319" s="170" t="s">
        <v>215</v>
      </c>
      <c r="E319" s="201" t="s">
        <v>1</v>
      </c>
      <c r="F319" s="202" t="s">
        <v>372</v>
      </c>
      <c r="H319" s="203">
        <v>2.694</v>
      </c>
      <c r="I319" s="204"/>
      <c r="L319" s="200"/>
      <c r="M319" s="205"/>
      <c r="N319" s="206"/>
      <c r="O319" s="206"/>
      <c r="P319" s="206"/>
      <c r="Q319" s="206"/>
      <c r="R319" s="206"/>
      <c r="S319" s="206"/>
      <c r="T319" s="207"/>
      <c r="AT319" s="201" t="s">
        <v>215</v>
      </c>
      <c r="AU319" s="201" t="s">
        <v>85</v>
      </c>
      <c r="AV319" s="15" t="s">
        <v>133</v>
      </c>
      <c r="AW319" s="15" t="s">
        <v>34</v>
      </c>
      <c r="AX319" s="15" t="s">
        <v>83</v>
      </c>
      <c r="AY319" s="201" t="s">
        <v>207</v>
      </c>
    </row>
    <row r="320" spans="2:65" s="1" customFormat="1" ht="48" customHeight="1">
      <c r="B320" s="155"/>
      <c r="C320" s="156" t="s">
        <v>576</v>
      </c>
      <c r="D320" s="156" t="s">
        <v>209</v>
      </c>
      <c r="E320" s="157" t="s">
        <v>577</v>
      </c>
      <c r="F320" s="158" t="s">
        <v>578</v>
      </c>
      <c r="G320" s="159" t="s">
        <v>212</v>
      </c>
      <c r="H320" s="160">
        <v>28.015000000000001</v>
      </c>
      <c r="I320" s="161"/>
      <c r="J320" s="162">
        <f>ROUND(I320*H320,2)</f>
        <v>0</v>
      </c>
      <c r="K320" s="158" t="s">
        <v>213</v>
      </c>
      <c r="L320" s="32"/>
      <c r="M320" s="163" t="s">
        <v>1</v>
      </c>
      <c r="N320" s="164" t="s">
        <v>42</v>
      </c>
      <c r="O320" s="55"/>
      <c r="P320" s="165">
        <f>O320*H320</f>
        <v>0</v>
      </c>
      <c r="Q320" s="165">
        <v>1.052E-2</v>
      </c>
      <c r="R320" s="165">
        <f>Q320*H320</f>
        <v>0.29471779999999997</v>
      </c>
      <c r="S320" s="165">
        <v>0</v>
      </c>
      <c r="T320" s="166">
        <f>S320*H320</f>
        <v>0</v>
      </c>
      <c r="AR320" s="167" t="s">
        <v>133</v>
      </c>
      <c r="AT320" s="167" t="s">
        <v>209</v>
      </c>
      <c r="AU320" s="167" t="s">
        <v>85</v>
      </c>
      <c r="AY320" s="17" t="s">
        <v>207</v>
      </c>
      <c r="BE320" s="168">
        <f>IF(N320="základní",J320,0)</f>
        <v>0</v>
      </c>
      <c r="BF320" s="168">
        <f>IF(N320="snížená",J320,0)</f>
        <v>0</v>
      </c>
      <c r="BG320" s="168">
        <f>IF(N320="zákl. přenesená",J320,0)</f>
        <v>0</v>
      </c>
      <c r="BH320" s="168">
        <f>IF(N320="sníž. přenesená",J320,0)</f>
        <v>0</v>
      </c>
      <c r="BI320" s="168">
        <f>IF(N320="nulová",J320,0)</f>
        <v>0</v>
      </c>
      <c r="BJ320" s="17" t="s">
        <v>83</v>
      </c>
      <c r="BK320" s="168">
        <f>ROUND(I320*H320,2)</f>
        <v>0</v>
      </c>
      <c r="BL320" s="17" t="s">
        <v>133</v>
      </c>
      <c r="BM320" s="167" t="s">
        <v>579</v>
      </c>
    </row>
    <row r="321" spans="2:65" s="12" customFormat="1">
      <c r="B321" s="169"/>
      <c r="D321" s="170" t="s">
        <v>215</v>
      </c>
      <c r="E321" s="171" t="s">
        <v>1</v>
      </c>
      <c r="F321" s="172" t="s">
        <v>580</v>
      </c>
      <c r="H321" s="173">
        <v>15.34</v>
      </c>
      <c r="I321" s="174"/>
      <c r="L321" s="169"/>
      <c r="M321" s="175"/>
      <c r="N321" s="176"/>
      <c r="O321" s="176"/>
      <c r="P321" s="176"/>
      <c r="Q321" s="176"/>
      <c r="R321" s="176"/>
      <c r="S321" s="176"/>
      <c r="T321" s="177"/>
      <c r="AT321" s="171" t="s">
        <v>215</v>
      </c>
      <c r="AU321" s="171" t="s">
        <v>85</v>
      </c>
      <c r="AV321" s="12" t="s">
        <v>85</v>
      </c>
      <c r="AW321" s="12" t="s">
        <v>34</v>
      </c>
      <c r="AX321" s="12" t="s">
        <v>77</v>
      </c>
      <c r="AY321" s="171" t="s">
        <v>207</v>
      </c>
    </row>
    <row r="322" spans="2:65" s="12" customFormat="1">
      <c r="B322" s="169"/>
      <c r="D322" s="170" t="s">
        <v>215</v>
      </c>
      <c r="E322" s="171" t="s">
        <v>1</v>
      </c>
      <c r="F322" s="172" t="s">
        <v>581</v>
      </c>
      <c r="H322" s="173">
        <v>12.675000000000001</v>
      </c>
      <c r="I322" s="174"/>
      <c r="L322" s="169"/>
      <c r="M322" s="175"/>
      <c r="N322" s="176"/>
      <c r="O322" s="176"/>
      <c r="P322" s="176"/>
      <c r="Q322" s="176"/>
      <c r="R322" s="176"/>
      <c r="S322" s="176"/>
      <c r="T322" s="177"/>
      <c r="AT322" s="171" t="s">
        <v>215</v>
      </c>
      <c r="AU322" s="171" t="s">
        <v>85</v>
      </c>
      <c r="AV322" s="12" t="s">
        <v>85</v>
      </c>
      <c r="AW322" s="12" t="s">
        <v>34</v>
      </c>
      <c r="AX322" s="12" t="s">
        <v>77</v>
      </c>
      <c r="AY322" s="171" t="s">
        <v>207</v>
      </c>
    </row>
    <row r="323" spans="2:65" s="15" customFormat="1">
      <c r="B323" s="200"/>
      <c r="D323" s="170" t="s">
        <v>215</v>
      </c>
      <c r="E323" s="201" t="s">
        <v>1</v>
      </c>
      <c r="F323" s="202" t="s">
        <v>372</v>
      </c>
      <c r="H323" s="203">
        <v>28.015000000000001</v>
      </c>
      <c r="I323" s="204"/>
      <c r="L323" s="200"/>
      <c r="M323" s="205"/>
      <c r="N323" s="206"/>
      <c r="O323" s="206"/>
      <c r="P323" s="206"/>
      <c r="Q323" s="206"/>
      <c r="R323" s="206"/>
      <c r="S323" s="206"/>
      <c r="T323" s="207"/>
      <c r="AT323" s="201" t="s">
        <v>215</v>
      </c>
      <c r="AU323" s="201" t="s">
        <v>85</v>
      </c>
      <c r="AV323" s="15" t="s">
        <v>133</v>
      </c>
      <c r="AW323" s="15" t="s">
        <v>34</v>
      </c>
      <c r="AX323" s="15" t="s">
        <v>83</v>
      </c>
      <c r="AY323" s="201" t="s">
        <v>207</v>
      </c>
    </row>
    <row r="324" spans="2:65" s="1" customFormat="1" ht="48" customHeight="1">
      <c r="B324" s="155"/>
      <c r="C324" s="156" t="s">
        <v>582</v>
      </c>
      <c r="D324" s="156" t="s">
        <v>209</v>
      </c>
      <c r="E324" s="157" t="s">
        <v>583</v>
      </c>
      <c r="F324" s="158" t="s">
        <v>584</v>
      </c>
      <c r="G324" s="159" t="s">
        <v>212</v>
      </c>
      <c r="H324" s="160">
        <v>28.015000000000001</v>
      </c>
      <c r="I324" s="161"/>
      <c r="J324" s="162">
        <f>ROUND(I324*H324,2)</f>
        <v>0</v>
      </c>
      <c r="K324" s="158" t="s">
        <v>213</v>
      </c>
      <c r="L324" s="32"/>
      <c r="M324" s="163" t="s">
        <v>1</v>
      </c>
      <c r="N324" s="164" t="s">
        <v>42</v>
      </c>
      <c r="O324" s="55"/>
      <c r="P324" s="165">
        <f>O324*H324</f>
        <v>0</v>
      </c>
      <c r="Q324" s="165">
        <v>0</v>
      </c>
      <c r="R324" s="165">
        <f>Q324*H324</f>
        <v>0</v>
      </c>
      <c r="S324" s="165">
        <v>0</v>
      </c>
      <c r="T324" s="166">
        <f>S324*H324</f>
        <v>0</v>
      </c>
      <c r="AR324" s="167" t="s">
        <v>133</v>
      </c>
      <c r="AT324" s="167" t="s">
        <v>209</v>
      </c>
      <c r="AU324" s="167" t="s">
        <v>85</v>
      </c>
      <c r="AY324" s="17" t="s">
        <v>207</v>
      </c>
      <c r="BE324" s="168">
        <f>IF(N324="základní",J324,0)</f>
        <v>0</v>
      </c>
      <c r="BF324" s="168">
        <f>IF(N324="snížená",J324,0)</f>
        <v>0</v>
      </c>
      <c r="BG324" s="168">
        <f>IF(N324="zákl. přenesená",J324,0)</f>
        <v>0</v>
      </c>
      <c r="BH324" s="168">
        <f>IF(N324="sníž. přenesená",J324,0)</f>
        <v>0</v>
      </c>
      <c r="BI324" s="168">
        <f>IF(N324="nulová",J324,0)</f>
        <v>0</v>
      </c>
      <c r="BJ324" s="17" t="s">
        <v>83</v>
      </c>
      <c r="BK324" s="168">
        <f>ROUND(I324*H324,2)</f>
        <v>0</v>
      </c>
      <c r="BL324" s="17" t="s">
        <v>133</v>
      </c>
      <c r="BM324" s="167" t="s">
        <v>585</v>
      </c>
    </row>
    <row r="325" spans="2:65" s="1" customFormat="1" ht="36" customHeight="1">
      <c r="B325" s="155"/>
      <c r="C325" s="156" t="s">
        <v>586</v>
      </c>
      <c r="D325" s="156" t="s">
        <v>209</v>
      </c>
      <c r="E325" s="157" t="s">
        <v>587</v>
      </c>
      <c r="F325" s="158" t="s">
        <v>588</v>
      </c>
      <c r="G325" s="159" t="s">
        <v>236</v>
      </c>
      <c r="H325" s="160">
        <v>0.24199999999999999</v>
      </c>
      <c r="I325" s="161"/>
      <c r="J325" s="162">
        <f>ROUND(I325*H325,2)</f>
        <v>0</v>
      </c>
      <c r="K325" s="158" t="s">
        <v>213</v>
      </c>
      <c r="L325" s="32"/>
      <c r="M325" s="163" t="s">
        <v>1</v>
      </c>
      <c r="N325" s="164" t="s">
        <v>42</v>
      </c>
      <c r="O325" s="55"/>
      <c r="P325" s="165">
        <f>O325*H325</f>
        <v>0</v>
      </c>
      <c r="Q325" s="165">
        <v>1.04528</v>
      </c>
      <c r="R325" s="165">
        <f>Q325*H325</f>
        <v>0.25295775999999998</v>
      </c>
      <c r="S325" s="165">
        <v>0</v>
      </c>
      <c r="T325" s="166">
        <f>S325*H325</f>
        <v>0</v>
      </c>
      <c r="AR325" s="167" t="s">
        <v>133</v>
      </c>
      <c r="AT325" s="167" t="s">
        <v>209</v>
      </c>
      <c r="AU325" s="167" t="s">
        <v>85</v>
      </c>
      <c r="AY325" s="17" t="s">
        <v>207</v>
      </c>
      <c r="BE325" s="168">
        <f>IF(N325="základní",J325,0)</f>
        <v>0</v>
      </c>
      <c r="BF325" s="168">
        <f>IF(N325="snížená",J325,0)</f>
        <v>0</v>
      </c>
      <c r="BG325" s="168">
        <f>IF(N325="zákl. přenesená",J325,0)</f>
        <v>0</v>
      </c>
      <c r="BH325" s="168">
        <f>IF(N325="sníž. přenesená",J325,0)</f>
        <v>0</v>
      </c>
      <c r="BI325" s="168">
        <f>IF(N325="nulová",J325,0)</f>
        <v>0</v>
      </c>
      <c r="BJ325" s="17" t="s">
        <v>83</v>
      </c>
      <c r="BK325" s="168">
        <f>ROUND(I325*H325,2)</f>
        <v>0</v>
      </c>
      <c r="BL325" s="17" t="s">
        <v>133</v>
      </c>
      <c r="BM325" s="167" t="s">
        <v>589</v>
      </c>
    </row>
    <row r="326" spans="2:65" s="12" customFormat="1">
      <c r="B326" s="169"/>
      <c r="D326" s="170" t="s">
        <v>215</v>
      </c>
      <c r="E326" s="171" t="s">
        <v>1</v>
      </c>
      <c r="F326" s="172" t="s">
        <v>590</v>
      </c>
      <c r="H326" s="173">
        <v>0.24199999999999999</v>
      </c>
      <c r="I326" s="174"/>
      <c r="L326" s="169"/>
      <c r="M326" s="175"/>
      <c r="N326" s="176"/>
      <c r="O326" s="176"/>
      <c r="P326" s="176"/>
      <c r="Q326" s="176"/>
      <c r="R326" s="176"/>
      <c r="S326" s="176"/>
      <c r="T326" s="177"/>
      <c r="AT326" s="171" t="s">
        <v>215</v>
      </c>
      <c r="AU326" s="171" t="s">
        <v>85</v>
      </c>
      <c r="AV326" s="12" t="s">
        <v>85</v>
      </c>
      <c r="AW326" s="12" t="s">
        <v>34</v>
      </c>
      <c r="AX326" s="12" t="s">
        <v>83</v>
      </c>
      <c r="AY326" s="171" t="s">
        <v>207</v>
      </c>
    </row>
    <row r="327" spans="2:65" s="1" customFormat="1" ht="24" customHeight="1">
      <c r="B327" s="155"/>
      <c r="C327" s="156" t="s">
        <v>591</v>
      </c>
      <c r="D327" s="156" t="s">
        <v>209</v>
      </c>
      <c r="E327" s="157" t="s">
        <v>592</v>
      </c>
      <c r="F327" s="158" t="s">
        <v>593</v>
      </c>
      <c r="G327" s="159" t="s">
        <v>224</v>
      </c>
      <c r="H327" s="160">
        <v>48.75</v>
      </c>
      <c r="I327" s="161"/>
      <c r="J327" s="162">
        <f>ROUND(I327*H327,2)</f>
        <v>0</v>
      </c>
      <c r="K327" s="158" t="s">
        <v>213</v>
      </c>
      <c r="L327" s="32"/>
      <c r="M327" s="163" t="s">
        <v>1</v>
      </c>
      <c r="N327" s="164" t="s">
        <v>42</v>
      </c>
      <c r="O327" s="55"/>
      <c r="P327" s="165">
        <f>O327*H327</f>
        <v>0</v>
      </c>
      <c r="Q327" s="165">
        <v>2.9999999999999997E-4</v>
      </c>
      <c r="R327" s="165">
        <f>Q327*H327</f>
        <v>1.4624999999999999E-2</v>
      </c>
      <c r="S327" s="165">
        <v>0</v>
      </c>
      <c r="T327" s="166">
        <f>S327*H327</f>
        <v>0</v>
      </c>
      <c r="AR327" s="167" t="s">
        <v>133</v>
      </c>
      <c r="AT327" s="167" t="s">
        <v>209</v>
      </c>
      <c r="AU327" s="167" t="s">
        <v>85</v>
      </c>
      <c r="AY327" s="17" t="s">
        <v>207</v>
      </c>
      <c r="BE327" s="168">
        <f>IF(N327="základní",J327,0)</f>
        <v>0</v>
      </c>
      <c r="BF327" s="168">
        <f>IF(N327="snížená",J327,0)</f>
        <v>0</v>
      </c>
      <c r="BG327" s="168">
        <f>IF(N327="zákl. přenesená",J327,0)</f>
        <v>0</v>
      </c>
      <c r="BH327" s="168">
        <f>IF(N327="sníž. přenesená",J327,0)</f>
        <v>0</v>
      </c>
      <c r="BI327" s="168">
        <f>IF(N327="nulová",J327,0)</f>
        <v>0</v>
      </c>
      <c r="BJ327" s="17" t="s">
        <v>83</v>
      </c>
      <c r="BK327" s="168">
        <f>ROUND(I327*H327,2)</f>
        <v>0</v>
      </c>
      <c r="BL327" s="17" t="s">
        <v>133</v>
      </c>
      <c r="BM327" s="167" t="s">
        <v>594</v>
      </c>
    </row>
    <row r="328" spans="2:65" s="12" customFormat="1">
      <c r="B328" s="169"/>
      <c r="D328" s="170" t="s">
        <v>215</v>
      </c>
      <c r="E328" s="171" t="s">
        <v>1</v>
      </c>
      <c r="F328" s="172" t="s">
        <v>595</v>
      </c>
      <c r="H328" s="173">
        <v>33.25</v>
      </c>
      <c r="I328" s="174"/>
      <c r="L328" s="169"/>
      <c r="M328" s="175"/>
      <c r="N328" s="176"/>
      <c r="O328" s="176"/>
      <c r="P328" s="176"/>
      <c r="Q328" s="176"/>
      <c r="R328" s="176"/>
      <c r="S328" s="176"/>
      <c r="T328" s="177"/>
      <c r="AT328" s="171" t="s">
        <v>215</v>
      </c>
      <c r="AU328" s="171" t="s">
        <v>85</v>
      </c>
      <c r="AV328" s="12" t="s">
        <v>85</v>
      </c>
      <c r="AW328" s="12" t="s">
        <v>34</v>
      </c>
      <c r="AX328" s="12" t="s">
        <v>77</v>
      </c>
      <c r="AY328" s="171" t="s">
        <v>207</v>
      </c>
    </row>
    <row r="329" spans="2:65" s="12" customFormat="1">
      <c r="B329" s="169"/>
      <c r="D329" s="170" t="s">
        <v>215</v>
      </c>
      <c r="E329" s="171" t="s">
        <v>1</v>
      </c>
      <c r="F329" s="172" t="s">
        <v>596</v>
      </c>
      <c r="H329" s="173">
        <v>15.5</v>
      </c>
      <c r="I329" s="174"/>
      <c r="L329" s="169"/>
      <c r="M329" s="175"/>
      <c r="N329" s="176"/>
      <c r="O329" s="176"/>
      <c r="P329" s="176"/>
      <c r="Q329" s="176"/>
      <c r="R329" s="176"/>
      <c r="S329" s="176"/>
      <c r="T329" s="177"/>
      <c r="AT329" s="171" t="s">
        <v>215</v>
      </c>
      <c r="AU329" s="171" t="s">
        <v>85</v>
      </c>
      <c r="AV329" s="12" t="s">
        <v>85</v>
      </c>
      <c r="AW329" s="12" t="s">
        <v>34</v>
      </c>
      <c r="AX329" s="12" t="s">
        <v>77</v>
      </c>
      <c r="AY329" s="171" t="s">
        <v>207</v>
      </c>
    </row>
    <row r="330" spans="2:65" s="15" customFormat="1">
      <c r="B330" s="200"/>
      <c r="D330" s="170" t="s">
        <v>215</v>
      </c>
      <c r="E330" s="201" t="s">
        <v>1</v>
      </c>
      <c r="F330" s="202" t="s">
        <v>372</v>
      </c>
      <c r="H330" s="203">
        <v>48.75</v>
      </c>
      <c r="I330" s="204"/>
      <c r="L330" s="200"/>
      <c r="M330" s="205"/>
      <c r="N330" s="206"/>
      <c r="O330" s="206"/>
      <c r="P330" s="206"/>
      <c r="Q330" s="206"/>
      <c r="R330" s="206"/>
      <c r="S330" s="206"/>
      <c r="T330" s="207"/>
      <c r="AT330" s="201" t="s">
        <v>215</v>
      </c>
      <c r="AU330" s="201" t="s">
        <v>85</v>
      </c>
      <c r="AV330" s="15" t="s">
        <v>133</v>
      </c>
      <c r="AW330" s="15" t="s">
        <v>34</v>
      </c>
      <c r="AX330" s="15" t="s">
        <v>83</v>
      </c>
      <c r="AY330" s="201" t="s">
        <v>207</v>
      </c>
    </row>
    <row r="331" spans="2:65" s="1" customFormat="1" ht="24" customHeight="1">
      <c r="B331" s="155"/>
      <c r="C331" s="156" t="s">
        <v>597</v>
      </c>
      <c r="D331" s="156" t="s">
        <v>209</v>
      </c>
      <c r="E331" s="157" t="s">
        <v>598</v>
      </c>
      <c r="F331" s="158" t="s">
        <v>599</v>
      </c>
      <c r="G331" s="159" t="s">
        <v>212</v>
      </c>
      <c r="H331" s="160">
        <v>10.775</v>
      </c>
      <c r="I331" s="161"/>
      <c r="J331" s="162">
        <f>ROUND(I331*H331,2)</f>
        <v>0</v>
      </c>
      <c r="K331" s="158" t="s">
        <v>213</v>
      </c>
      <c r="L331" s="32"/>
      <c r="M331" s="163" t="s">
        <v>1</v>
      </c>
      <c r="N331" s="164" t="s">
        <v>42</v>
      </c>
      <c r="O331" s="55"/>
      <c r="P331" s="165">
        <f>O331*H331</f>
        <v>0</v>
      </c>
      <c r="Q331" s="165">
        <v>7.9000000000000001E-4</v>
      </c>
      <c r="R331" s="165">
        <f>Q331*H331</f>
        <v>8.5122500000000007E-3</v>
      </c>
      <c r="S331" s="165">
        <v>0</v>
      </c>
      <c r="T331" s="166">
        <f>S331*H331</f>
        <v>0</v>
      </c>
      <c r="AR331" s="167" t="s">
        <v>133</v>
      </c>
      <c r="AT331" s="167" t="s">
        <v>209</v>
      </c>
      <c r="AU331" s="167" t="s">
        <v>85</v>
      </c>
      <c r="AY331" s="17" t="s">
        <v>207</v>
      </c>
      <c r="BE331" s="168">
        <f>IF(N331="základní",J331,0)</f>
        <v>0</v>
      </c>
      <c r="BF331" s="168">
        <f>IF(N331="snížená",J331,0)</f>
        <v>0</v>
      </c>
      <c r="BG331" s="168">
        <f>IF(N331="zákl. přenesená",J331,0)</f>
        <v>0</v>
      </c>
      <c r="BH331" s="168">
        <f>IF(N331="sníž. přenesená",J331,0)</f>
        <v>0</v>
      </c>
      <c r="BI331" s="168">
        <f>IF(N331="nulová",J331,0)</f>
        <v>0</v>
      </c>
      <c r="BJ331" s="17" t="s">
        <v>83</v>
      </c>
      <c r="BK331" s="168">
        <f>ROUND(I331*H331,2)</f>
        <v>0</v>
      </c>
      <c r="BL331" s="17" t="s">
        <v>133</v>
      </c>
      <c r="BM331" s="167" t="s">
        <v>600</v>
      </c>
    </row>
    <row r="332" spans="2:65" s="13" customFormat="1">
      <c r="B332" s="185"/>
      <c r="D332" s="170" t="s">
        <v>215</v>
      </c>
      <c r="E332" s="186" t="s">
        <v>1</v>
      </c>
      <c r="F332" s="187" t="s">
        <v>573</v>
      </c>
      <c r="H332" s="186" t="s">
        <v>1</v>
      </c>
      <c r="I332" s="188"/>
      <c r="L332" s="185"/>
      <c r="M332" s="189"/>
      <c r="N332" s="190"/>
      <c r="O332" s="190"/>
      <c r="P332" s="190"/>
      <c r="Q332" s="190"/>
      <c r="R332" s="190"/>
      <c r="S332" s="190"/>
      <c r="T332" s="191"/>
      <c r="AT332" s="186" t="s">
        <v>215</v>
      </c>
      <c r="AU332" s="186" t="s">
        <v>85</v>
      </c>
      <c r="AV332" s="13" t="s">
        <v>83</v>
      </c>
      <c r="AW332" s="13" t="s">
        <v>34</v>
      </c>
      <c r="AX332" s="13" t="s">
        <v>77</v>
      </c>
      <c r="AY332" s="186" t="s">
        <v>207</v>
      </c>
    </row>
    <row r="333" spans="2:65" s="12" customFormat="1">
      <c r="B333" s="169"/>
      <c r="D333" s="170" t="s">
        <v>215</v>
      </c>
      <c r="E333" s="171" t="s">
        <v>1</v>
      </c>
      <c r="F333" s="172" t="s">
        <v>601</v>
      </c>
      <c r="H333" s="173">
        <v>5.9</v>
      </c>
      <c r="I333" s="174"/>
      <c r="L333" s="169"/>
      <c r="M333" s="175"/>
      <c r="N333" s="176"/>
      <c r="O333" s="176"/>
      <c r="P333" s="176"/>
      <c r="Q333" s="176"/>
      <c r="R333" s="176"/>
      <c r="S333" s="176"/>
      <c r="T333" s="177"/>
      <c r="AT333" s="171" t="s">
        <v>215</v>
      </c>
      <c r="AU333" s="171" t="s">
        <v>85</v>
      </c>
      <c r="AV333" s="12" t="s">
        <v>85</v>
      </c>
      <c r="AW333" s="12" t="s">
        <v>34</v>
      </c>
      <c r="AX333" s="12" t="s">
        <v>77</v>
      </c>
      <c r="AY333" s="171" t="s">
        <v>207</v>
      </c>
    </row>
    <row r="334" spans="2:65" s="12" customFormat="1">
      <c r="B334" s="169"/>
      <c r="D334" s="170" t="s">
        <v>215</v>
      </c>
      <c r="E334" s="171" t="s">
        <v>1</v>
      </c>
      <c r="F334" s="172" t="s">
        <v>602</v>
      </c>
      <c r="H334" s="173">
        <v>4.875</v>
      </c>
      <c r="I334" s="174"/>
      <c r="L334" s="169"/>
      <c r="M334" s="175"/>
      <c r="N334" s="176"/>
      <c r="O334" s="176"/>
      <c r="P334" s="176"/>
      <c r="Q334" s="176"/>
      <c r="R334" s="176"/>
      <c r="S334" s="176"/>
      <c r="T334" s="177"/>
      <c r="AT334" s="171" t="s">
        <v>215</v>
      </c>
      <c r="AU334" s="171" t="s">
        <v>85</v>
      </c>
      <c r="AV334" s="12" t="s">
        <v>85</v>
      </c>
      <c r="AW334" s="12" t="s">
        <v>34</v>
      </c>
      <c r="AX334" s="12" t="s">
        <v>77</v>
      </c>
      <c r="AY334" s="171" t="s">
        <v>207</v>
      </c>
    </row>
    <row r="335" spans="2:65" s="15" customFormat="1">
      <c r="B335" s="200"/>
      <c r="D335" s="170" t="s">
        <v>215</v>
      </c>
      <c r="E335" s="201" t="s">
        <v>1</v>
      </c>
      <c r="F335" s="202" t="s">
        <v>372</v>
      </c>
      <c r="H335" s="203">
        <v>10.775</v>
      </c>
      <c r="I335" s="204"/>
      <c r="L335" s="200"/>
      <c r="M335" s="205"/>
      <c r="N335" s="206"/>
      <c r="O335" s="206"/>
      <c r="P335" s="206"/>
      <c r="Q335" s="206"/>
      <c r="R335" s="206"/>
      <c r="S335" s="206"/>
      <c r="T335" s="207"/>
      <c r="AT335" s="201" t="s">
        <v>215</v>
      </c>
      <c r="AU335" s="201" t="s">
        <v>85</v>
      </c>
      <c r="AV335" s="15" t="s">
        <v>133</v>
      </c>
      <c r="AW335" s="15" t="s">
        <v>34</v>
      </c>
      <c r="AX335" s="15" t="s">
        <v>83</v>
      </c>
      <c r="AY335" s="201" t="s">
        <v>207</v>
      </c>
    </row>
    <row r="336" spans="2:65" s="1" customFormat="1" ht="36" customHeight="1">
      <c r="B336" s="155"/>
      <c r="C336" s="156" t="s">
        <v>603</v>
      </c>
      <c r="D336" s="156" t="s">
        <v>209</v>
      </c>
      <c r="E336" s="157" t="s">
        <v>604</v>
      </c>
      <c r="F336" s="158" t="s">
        <v>605</v>
      </c>
      <c r="G336" s="159" t="s">
        <v>212</v>
      </c>
      <c r="H336" s="160">
        <v>92.15</v>
      </c>
      <c r="I336" s="161"/>
      <c r="J336" s="162">
        <f>ROUND(I336*H336,2)</f>
        <v>0</v>
      </c>
      <c r="K336" s="158" t="s">
        <v>213</v>
      </c>
      <c r="L336" s="32"/>
      <c r="M336" s="163" t="s">
        <v>1</v>
      </c>
      <c r="N336" s="164" t="s">
        <v>42</v>
      </c>
      <c r="O336" s="55"/>
      <c r="P336" s="165">
        <f>O336*H336</f>
        <v>0</v>
      </c>
      <c r="Q336" s="165">
        <v>6.8430000000000005E-2</v>
      </c>
      <c r="R336" s="165">
        <f>Q336*H336</f>
        <v>6.3058245000000008</v>
      </c>
      <c r="S336" s="165">
        <v>0</v>
      </c>
      <c r="T336" s="166">
        <f>S336*H336</f>
        <v>0</v>
      </c>
      <c r="AR336" s="167" t="s">
        <v>133</v>
      </c>
      <c r="AT336" s="167" t="s">
        <v>209</v>
      </c>
      <c r="AU336" s="167" t="s">
        <v>85</v>
      </c>
      <c r="AY336" s="17" t="s">
        <v>207</v>
      </c>
      <c r="BE336" s="168">
        <f>IF(N336="základní",J336,0)</f>
        <v>0</v>
      </c>
      <c r="BF336" s="168">
        <f>IF(N336="snížená",J336,0)</f>
        <v>0</v>
      </c>
      <c r="BG336" s="168">
        <f>IF(N336="zákl. přenesená",J336,0)</f>
        <v>0</v>
      </c>
      <c r="BH336" s="168">
        <f>IF(N336="sníž. přenesená",J336,0)</f>
        <v>0</v>
      </c>
      <c r="BI336" s="168">
        <f>IF(N336="nulová",J336,0)</f>
        <v>0</v>
      </c>
      <c r="BJ336" s="17" t="s">
        <v>83</v>
      </c>
      <c r="BK336" s="168">
        <f>ROUND(I336*H336,2)</f>
        <v>0</v>
      </c>
      <c r="BL336" s="17" t="s">
        <v>133</v>
      </c>
      <c r="BM336" s="167" t="s">
        <v>606</v>
      </c>
    </row>
    <row r="337" spans="2:65" s="13" customFormat="1">
      <c r="B337" s="185"/>
      <c r="D337" s="170" t="s">
        <v>215</v>
      </c>
      <c r="E337" s="186" t="s">
        <v>1</v>
      </c>
      <c r="F337" s="187" t="s">
        <v>458</v>
      </c>
      <c r="H337" s="186" t="s">
        <v>1</v>
      </c>
      <c r="I337" s="188"/>
      <c r="L337" s="185"/>
      <c r="M337" s="189"/>
      <c r="N337" s="190"/>
      <c r="O337" s="190"/>
      <c r="P337" s="190"/>
      <c r="Q337" s="190"/>
      <c r="R337" s="190"/>
      <c r="S337" s="190"/>
      <c r="T337" s="191"/>
      <c r="AT337" s="186" t="s">
        <v>215</v>
      </c>
      <c r="AU337" s="186" t="s">
        <v>85</v>
      </c>
      <c r="AV337" s="13" t="s">
        <v>83</v>
      </c>
      <c r="AW337" s="13" t="s">
        <v>34</v>
      </c>
      <c r="AX337" s="13" t="s">
        <v>77</v>
      </c>
      <c r="AY337" s="186" t="s">
        <v>207</v>
      </c>
    </row>
    <row r="338" spans="2:65" s="12" customFormat="1">
      <c r="B338" s="169"/>
      <c r="D338" s="170" t="s">
        <v>215</v>
      </c>
      <c r="E338" s="171" t="s">
        <v>1</v>
      </c>
      <c r="F338" s="172" t="s">
        <v>607</v>
      </c>
      <c r="H338" s="173">
        <v>77.19</v>
      </c>
      <c r="I338" s="174"/>
      <c r="L338" s="169"/>
      <c r="M338" s="175"/>
      <c r="N338" s="176"/>
      <c r="O338" s="176"/>
      <c r="P338" s="176"/>
      <c r="Q338" s="176"/>
      <c r="R338" s="176"/>
      <c r="S338" s="176"/>
      <c r="T338" s="177"/>
      <c r="AT338" s="171" t="s">
        <v>215</v>
      </c>
      <c r="AU338" s="171" t="s">
        <v>85</v>
      </c>
      <c r="AV338" s="12" t="s">
        <v>85</v>
      </c>
      <c r="AW338" s="12" t="s">
        <v>34</v>
      </c>
      <c r="AX338" s="12" t="s">
        <v>77</v>
      </c>
      <c r="AY338" s="171" t="s">
        <v>207</v>
      </c>
    </row>
    <row r="339" spans="2:65" s="12" customFormat="1">
      <c r="B339" s="169"/>
      <c r="D339" s="170" t="s">
        <v>215</v>
      </c>
      <c r="E339" s="171" t="s">
        <v>1</v>
      </c>
      <c r="F339" s="172" t="s">
        <v>608</v>
      </c>
      <c r="H339" s="173">
        <v>15.654999999999999</v>
      </c>
      <c r="I339" s="174"/>
      <c r="L339" s="169"/>
      <c r="M339" s="175"/>
      <c r="N339" s="176"/>
      <c r="O339" s="176"/>
      <c r="P339" s="176"/>
      <c r="Q339" s="176"/>
      <c r="R339" s="176"/>
      <c r="S339" s="176"/>
      <c r="T339" s="177"/>
      <c r="AT339" s="171" t="s">
        <v>215</v>
      </c>
      <c r="AU339" s="171" t="s">
        <v>85</v>
      </c>
      <c r="AV339" s="12" t="s">
        <v>85</v>
      </c>
      <c r="AW339" s="12" t="s">
        <v>34</v>
      </c>
      <c r="AX339" s="12" t="s">
        <v>77</v>
      </c>
      <c r="AY339" s="171" t="s">
        <v>207</v>
      </c>
    </row>
    <row r="340" spans="2:65" s="12" customFormat="1">
      <c r="B340" s="169"/>
      <c r="D340" s="170" t="s">
        <v>215</v>
      </c>
      <c r="E340" s="171" t="s">
        <v>1</v>
      </c>
      <c r="F340" s="172" t="s">
        <v>609</v>
      </c>
      <c r="H340" s="173">
        <v>-5.516</v>
      </c>
      <c r="I340" s="174"/>
      <c r="L340" s="169"/>
      <c r="M340" s="175"/>
      <c r="N340" s="176"/>
      <c r="O340" s="176"/>
      <c r="P340" s="176"/>
      <c r="Q340" s="176"/>
      <c r="R340" s="176"/>
      <c r="S340" s="176"/>
      <c r="T340" s="177"/>
      <c r="AT340" s="171" t="s">
        <v>215</v>
      </c>
      <c r="AU340" s="171" t="s">
        <v>85</v>
      </c>
      <c r="AV340" s="12" t="s">
        <v>85</v>
      </c>
      <c r="AW340" s="12" t="s">
        <v>34</v>
      </c>
      <c r="AX340" s="12" t="s">
        <v>77</v>
      </c>
      <c r="AY340" s="171" t="s">
        <v>207</v>
      </c>
    </row>
    <row r="341" spans="2:65" s="13" customFormat="1">
      <c r="B341" s="185"/>
      <c r="D341" s="170" t="s">
        <v>215</v>
      </c>
      <c r="E341" s="186" t="s">
        <v>1</v>
      </c>
      <c r="F341" s="187" t="s">
        <v>478</v>
      </c>
      <c r="H341" s="186" t="s">
        <v>1</v>
      </c>
      <c r="I341" s="188"/>
      <c r="L341" s="185"/>
      <c r="M341" s="189"/>
      <c r="N341" s="190"/>
      <c r="O341" s="190"/>
      <c r="P341" s="190"/>
      <c r="Q341" s="190"/>
      <c r="R341" s="190"/>
      <c r="S341" s="190"/>
      <c r="T341" s="191"/>
      <c r="AT341" s="186" t="s">
        <v>215</v>
      </c>
      <c r="AU341" s="186" t="s">
        <v>85</v>
      </c>
      <c r="AV341" s="13" t="s">
        <v>83</v>
      </c>
      <c r="AW341" s="13" t="s">
        <v>34</v>
      </c>
      <c r="AX341" s="13" t="s">
        <v>77</v>
      </c>
      <c r="AY341" s="186" t="s">
        <v>207</v>
      </c>
    </row>
    <row r="342" spans="2:65" s="12" customFormat="1">
      <c r="B342" s="169"/>
      <c r="D342" s="170" t="s">
        <v>215</v>
      </c>
      <c r="E342" s="171" t="s">
        <v>1</v>
      </c>
      <c r="F342" s="172" t="s">
        <v>610</v>
      </c>
      <c r="H342" s="173">
        <v>4.8209999999999997</v>
      </c>
      <c r="I342" s="174"/>
      <c r="L342" s="169"/>
      <c r="M342" s="175"/>
      <c r="N342" s="176"/>
      <c r="O342" s="176"/>
      <c r="P342" s="176"/>
      <c r="Q342" s="176"/>
      <c r="R342" s="176"/>
      <c r="S342" s="176"/>
      <c r="T342" s="177"/>
      <c r="AT342" s="171" t="s">
        <v>215</v>
      </c>
      <c r="AU342" s="171" t="s">
        <v>85</v>
      </c>
      <c r="AV342" s="12" t="s">
        <v>85</v>
      </c>
      <c r="AW342" s="12" t="s">
        <v>34</v>
      </c>
      <c r="AX342" s="12" t="s">
        <v>77</v>
      </c>
      <c r="AY342" s="171" t="s">
        <v>207</v>
      </c>
    </row>
    <row r="343" spans="2:65" s="15" customFormat="1">
      <c r="B343" s="200"/>
      <c r="D343" s="170" t="s">
        <v>215</v>
      </c>
      <c r="E343" s="201" t="s">
        <v>1</v>
      </c>
      <c r="F343" s="202" t="s">
        <v>372</v>
      </c>
      <c r="H343" s="203">
        <v>92.15</v>
      </c>
      <c r="I343" s="204"/>
      <c r="L343" s="200"/>
      <c r="M343" s="205"/>
      <c r="N343" s="206"/>
      <c r="O343" s="206"/>
      <c r="P343" s="206"/>
      <c r="Q343" s="206"/>
      <c r="R343" s="206"/>
      <c r="S343" s="206"/>
      <c r="T343" s="207"/>
      <c r="AT343" s="201" t="s">
        <v>215</v>
      </c>
      <c r="AU343" s="201" t="s">
        <v>85</v>
      </c>
      <c r="AV343" s="15" t="s">
        <v>133</v>
      </c>
      <c r="AW343" s="15" t="s">
        <v>34</v>
      </c>
      <c r="AX343" s="15" t="s">
        <v>83</v>
      </c>
      <c r="AY343" s="201" t="s">
        <v>207</v>
      </c>
    </row>
    <row r="344" spans="2:65" s="1" customFormat="1" ht="36" customHeight="1">
      <c r="B344" s="155"/>
      <c r="C344" s="156" t="s">
        <v>611</v>
      </c>
      <c r="D344" s="156" t="s">
        <v>209</v>
      </c>
      <c r="E344" s="157" t="s">
        <v>612</v>
      </c>
      <c r="F344" s="158" t="s">
        <v>613</v>
      </c>
      <c r="G344" s="159" t="s">
        <v>212</v>
      </c>
      <c r="H344" s="160">
        <v>683.00199999999995</v>
      </c>
      <c r="I344" s="161"/>
      <c r="J344" s="162">
        <f>ROUND(I344*H344,2)</f>
        <v>0</v>
      </c>
      <c r="K344" s="158" t="s">
        <v>213</v>
      </c>
      <c r="L344" s="32"/>
      <c r="M344" s="163" t="s">
        <v>1</v>
      </c>
      <c r="N344" s="164" t="s">
        <v>42</v>
      </c>
      <c r="O344" s="55"/>
      <c r="P344" s="165">
        <f>O344*H344</f>
        <v>0</v>
      </c>
      <c r="Q344" s="165">
        <v>0.10445</v>
      </c>
      <c r="R344" s="165">
        <f>Q344*H344</f>
        <v>71.3395589</v>
      </c>
      <c r="S344" s="165">
        <v>0</v>
      </c>
      <c r="T344" s="166">
        <f>S344*H344</f>
        <v>0</v>
      </c>
      <c r="AR344" s="167" t="s">
        <v>133</v>
      </c>
      <c r="AT344" s="167" t="s">
        <v>209</v>
      </c>
      <c r="AU344" s="167" t="s">
        <v>85</v>
      </c>
      <c r="AY344" s="17" t="s">
        <v>207</v>
      </c>
      <c r="BE344" s="168">
        <f>IF(N344="základní",J344,0)</f>
        <v>0</v>
      </c>
      <c r="BF344" s="168">
        <f>IF(N344="snížená",J344,0)</f>
        <v>0</v>
      </c>
      <c r="BG344" s="168">
        <f>IF(N344="zákl. přenesená",J344,0)</f>
        <v>0</v>
      </c>
      <c r="BH344" s="168">
        <f>IF(N344="sníž. přenesená",J344,0)</f>
        <v>0</v>
      </c>
      <c r="BI344" s="168">
        <f>IF(N344="nulová",J344,0)</f>
        <v>0</v>
      </c>
      <c r="BJ344" s="17" t="s">
        <v>83</v>
      </c>
      <c r="BK344" s="168">
        <f>ROUND(I344*H344,2)</f>
        <v>0</v>
      </c>
      <c r="BL344" s="17" t="s">
        <v>133</v>
      </c>
      <c r="BM344" s="167" t="s">
        <v>614</v>
      </c>
    </row>
    <row r="345" spans="2:65" s="13" customFormat="1">
      <c r="B345" s="185"/>
      <c r="D345" s="170" t="s">
        <v>215</v>
      </c>
      <c r="E345" s="186" t="s">
        <v>1</v>
      </c>
      <c r="F345" s="187" t="s">
        <v>458</v>
      </c>
      <c r="H345" s="186" t="s">
        <v>1</v>
      </c>
      <c r="I345" s="188"/>
      <c r="L345" s="185"/>
      <c r="M345" s="189"/>
      <c r="N345" s="190"/>
      <c r="O345" s="190"/>
      <c r="P345" s="190"/>
      <c r="Q345" s="190"/>
      <c r="R345" s="190"/>
      <c r="S345" s="190"/>
      <c r="T345" s="191"/>
      <c r="AT345" s="186" t="s">
        <v>215</v>
      </c>
      <c r="AU345" s="186" t="s">
        <v>85</v>
      </c>
      <c r="AV345" s="13" t="s">
        <v>83</v>
      </c>
      <c r="AW345" s="13" t="s">
        <v>34</v>
      </c>
      <c r="AX345" s="13" t="s">
        <v>77</v>
      </c>
      <c r="AY345" s="186" t="s">
        <v>207</v>
      </c>
    </row>
    <row r="346" spans="2:65" s="12" customFormat="1">
      <c r="B346" s="169"/>
      <c r="D346" s="170" t="s">
        <v>215</v>
      </c>
      <c r="E346" s="171" t="s">
        <v>1</v>
      </c>
      <c r="F346" s="172" t="s">
        <v>615</v>
      </c>
      <c r="H346" s="173">
        <v>284.39999999999998</v>
      </c>
      <c r="I346" s="174"/>
      <c r="L346" s="169"/>
      <c r="M346" s="175"/>
      <c r="N346" s="176"/>
      <c r="O346" s="176"/>
      <c r="P346" s="176"/>
      <c r="Q346" s="176"/>
      <c r="R346" s="176"/>
      <c r="S346" s="176"/>
      <c r="T346" s="177"/>
      <c r="AT346" s="171" t="s">
        <v>215</v>
      </c>
      <c r="AU346" s="171" t="s">
        <v>85</v>
      </c>
      <c r="AV346" s="12" t="s">
        <v>85</v>
      </c>
      <c r="AW346" s="12" t="s">
        <v>34</v>
      </c>
      <c r="AX346" s="12" t="s">
        <v>77</v>
      </c>
      <c r="AY346" s="171" t="s">
        <v>207</v>
      </c>
    </row>
    <row r="347" spans="2:65" s="12" customFormat="1">
      <c r="B347" s="169"/>
      <c r="D347" s="170" t="s">
        <v>215</v>
      </c>
      <c r="E347" s="171" t="s">
        <v>1</v>
      </c>
      <c r="F347" s="172" t="s">
        <v>616</v>
      </c>
      <c r="H347" s="173">
        <v>12.75</v>
      </c>
      <c r="I347" s="174"/>
      <c r="L347" s="169"/>
      <c r="M347" s="175"/>
      <c r="N347" s="176"/>
      <c r="O347" s="176"/>
      <c r="P347" s="176"/>
      <c r="Q347" s="176"/>
      <c r="R347" s="176"/>
      <c r="S347" s="176"/>
      <c r="T347" s="177"/>
      <c r="AT347" s="171" t="s">
        <v>215</v>
      </c>
      <c r="AU347" s="171" t="s">
        <v>85</v>
      </c>
      <c r="AV347" s="12" t="s">
        <v>85</v>
      </c>
      <c r="AW347" s="12" t="s">
        <v>34</v>
      </c>
      <c r="AX347" s="12" t="s">
        <v>77</v>
      </c>
      <c r="AY347" s="171" t="s">
        <v>207</v>
      </c>
    </row>
    <row r="348" spans="2:65" s="12" customFormat="1">
      <c r="B348" s="169"/>
      <c r="D348" s="170" t="s">
        <v>215</v>
      </c>
      <c r="E348" s="171" t="s">
        <v>1</v>
      </c>
      <c r="F348" s="172" t="s">
        <v>617</v>
      </c>
      <c r="H348" s="173">
        <v>177.32</v>
      </c>
      <c r="I348" s="174"/>
      <c r="L348" s="169"/>
      <c r="M348" s="175"/>
      <c r="N348" s="176"/>
      <c r="O348" s="176"/>
      <c r="P348" s="176"/>
      <c r="Q348" s="176"/>
      <c r="R348" s="176"/>
      <c r="S348" s="176"/>
      <c r="T348" s="177"/>
      <c r="AT348" s="171" t="s">
        <v>215</v>
      </c>
      <c r="AU348" s="171" t="s">
        <v>85</v>
      </c>
      <c r="AV348" s="12" t="s">
        <v>85</v>
      </c>
      <c r="AW348" s="12" t="s">
        <v>34</v>
      </c>
      <c r="AX348" s="12" t="s">
        <v>77</v>
      </c>
      <c r="AY348" s="171" t="s">
        <v>207</v>
      </c>
    </row>
    <row r="349" spans="2:65" s="12" customFormat="1">
      <c r="B349" s="169"/>
      <c r="D349" s="170" t="s">
        <v>215</v>
      </c>
      <c r="E349" s="171" t="s">
        <v>1</v>
      </c>
      <c r="F349" s="172" t="s">
        <v>618</v>
      </c>
      <c r="H349" s="173">
        <v>87.42</v>
      </c>
      <c r="I349" s="174"/>
      <c r="L349" s="169"/>
      <c r="M349" s="175"/>
      <c r="N349" s="176"/>
      <c r="O349" s="176"/>
      <c r="P349" s="176"/>
      <c r="Q349" s="176"/>
      <c r="R349" s="176"/>
      <c r="S349" s="176"/>
      <c r="T349" s="177"/>
      <c r="AT349" s="171" t="s">
        <v>215</v>
      </c>
      <c r="AU349" s="171" t="s">
        <v>85</v>
      </c>
      <c r="AV349" s="12" t="s">
        <v>85</v>
      </c>
      <c r="AW349" s="12" t="s">
        <v>34</v>
      </c>
      <c r="AX349" s="12" t="s">
        <v>77</v>
      </c>
      <c r="AY349" s="171" t="s">
        <v>207</v>
      </c>
    </row>
    <row r="350" spans="2:65" s="12" customFormat="1">
      <c r="B350" s="169"/>
      <c r="D350" s="170" t="s">
        <v>215</v>
      </c>
      <c r="E350" s="171" t="s">
        <v>1</v>
      </c>
      <c r="F350" s="172" t="s">
        <v>619</v>
      </c>
      <c r="H350" s="173">
        <v>17.670000000000002</v>
      </c>
      <c r="I350" s="174"/>
      <c r="L350" s="169"/>
      <c r="M350" s="175"/>
      <c r="N350" s="176"/>
      <c r="O350" s="176"/>
      <c r="P350" s="176"/>
      <c r="Q350" s="176"/>
      <c r="R350" s="176"/>
      <c r="S350" s="176"/>
      <c r="T350" s="177"/>
      <c r="AT350" s="171" t="s">
        <v>215</v>
      </c>
      <c r="AU350" s="171" t="s">
        <v>85</v>
      </c>
      <c r="AV350" s="12" t="s">
        <v>85</v>
      </c>
      <c r="AW350" s="12" t="s">
        <v>34</v>
      </c>
      <c r="AX350" s="12" t="s">
        <v>77</v>
      </c>
      <c r="AY350" s="171" t="s">
        <v>207</v>
      </c>
    </row>
    <row r="351" spans="2:65" s="12" customFormat="1">
      <c r="B351" s="169"/>
      <c r="D351" s="170" t="s">
        <v>215</v>
      </c>
      <c r="E351" s="171" t="s">
        <v>1</v>
      </c>
      <c r="F351" s="172" t="s">
        <v>620</v>
      </c>
      <c r="H351" s="173">
        <v>24.655999999999999</v>
      </c>
      <c r="I351" s="174"/>
      <c r="L351" s="169"/>
      <c r="M351" s="175"/>
      <c r="N351" s="176"/>
      <c r="O351" s="176"/>
      <c r="P351" s="176"/>
      <c r="Q351" s="176"/>
      <c r="R351" s="176"/>
      <c r="S351" s="176"/>
      <c r="T351" s="177"/>
      <c r="AT351" s="171" t="s">
        <v>215</v>
      </c>
      <c r="AU351" s="171" t="s">
        <v>85</v>
      </c>
      <c r="AV351" s="12" t="s">
        <v>85</v>
      </c>
      <c r="AW351" s="12" t="s">
        <v>34</v>
      </c>
      <c r="AX351" s="12" t="s">
        <v>77</v>
      </c>
      <c r="AY351" s="171" t="s">
        <v>207</v>
      </c>
    </row>
    <row r="352" spans="2:65" s="13" customFormat="1">
      <c r="B352" s="185"/>
      <c r="D352" s="170" t="s">
        <v>215</v>
      </c>
      <c r="E352" s="186" t="s">
        <v>1</v>
      </c>
      <c r="F352" s="187" t="s">
        <v>471</v>
      </c>
      <c r="H352" s="186" t="s">
        <v>1</v>
      </c>
      <c r="I352" s="188"/>
      <c r="L352" s="185"/>
      <c r="M352" s="189"/>
      <c r="N352" s="190"/>
      <c r="O352" s="190"/>
      <c r="P352" s="190"/>
      <c r="Q352" s="190"/>
      <c r="R352" s="190"/>
      <c r="S352" s="190"/>
      <c r="T352" s="191"/>
      <c r="AT352" s="186" t="s">
        <v>215</v>
      </c>
      <c r="AU352" s="186" t="s">
        <v>85</v>
      </c>
      <c r="AV352" s="13" t="s">
        <v>83</v>
      </c>
      <c r="AW352" s="13" t="s">
        <v>34</v>
      </c>
      <c r="AX352" s="13" t="s">
        <v>77</v>
      </c>
      <c r="AY352" s="186" t="s">
        <v>207</v>
      </c>
    </row>
    <row r="353" spans="2:65" s="12" customFormat="1">
      <c r="B353" s="169"/>
      <c r="D353" s="170" t="s">
        <v>215</v>
      </c>
      <c r="E353" s="171" t="s">
        <v>1</v>
      </c>
      <c r="F353" s="172" t="s">
        <v>621</v>
      </c>
      <c r="H353" s="173">
        <v>-16.942</v>
      </c>
      <c r="I353" s="174"/>
      <c r="L353" s="169"/>
      <c r="M353" s="175"/>
      <c r="N353" s="176"/>
      <c r="O353" s="176"/>
      <c r="P353" s="176"/>
      <c r="Q353" s="176"/>
      <c r="R353" s="176"/>
      <c r="S353" s="176"/>
      <c r="T353" s="177"/>
      <c r="AT353" s="171" t="s">
        <v>215</v>
      </c>
      <c r="AU353" s="171" t="s">
        <v>85</v>
      </c>
      <c r="AV353" s="12" t="s">
        <v>85</v>
      </c>
      <c r="AW353" s="12" t="s">
        <v>34</v>
      </c>
      <c r="AX353" s="12" t="s">
        <v>77</v>
      </c>
      <c r="AY353" s="171" t="s">
        <v>207</v>
      </c>
    </row>
    <row r="354" spans="2:65" s="12" customFormat="1">
      <c r="B354" s="169"/>
      <c r="D354" s="170" t="s">
        <v>215</v>
      </c>
      <c r="E354" s="171" t="s">
        <v>1</v>
      </c>
      <c r="F354" s="172" t="s">
        <v>622</v>
      </c>
      <c r="H354" s="173">
        <v>-43.75</v>
      </c>
      <c r="I354" s="174"/>
      <c r="L354" s="169"/>
      <c r="M354" s="175"/>
      <c r="N354" s="176"/>
      <c r="O354" s="176"/>
      <c r="P354" s="176"/>
      <c r="Q354" s="176"/>
      <c r="R354" s="176"/>
      <c r="S354" s="176"/>
      <c r="T354" s="177"/>
      <c r="AT354" s="171" t="s">
        <v>215</v>
      </c>
      <c r="AU354" s="171" t="s">
        <v>85</v>
      </c>
      <c r="AV354" s="12" t="s">
        <v>85</v>
      </c>
      <c r="AW354" s="12" t="s">
        <v>34</v>
      </c>
      <c r="AX354" s="12" t="s">
        <v>77</v>
      </c>
      <c r="AY354" s="171" t="s">
        <v>207</v>
      </c>
    </row>
    <row r="355" spans="2:65" s="13" customFormat="1">
      <c r="B355" s="185"/>
      <c r="D355" s="170" t="s">
        <v>215</v>
      </c>
      <c r="E355" s="186" t="s">
        <v>1</v>
      </c>
      <c r="F355" s="187" t="s">
        <v>478</v>
      </c>
      <c r="H355" s="186" t="s">
        <v>1</v>
      </c>
      <c r="I355" s="188"/>
      <c r="L355" s="185"/>
      <c r="M355" s="189"/>
      <c r="N355" s="190"/>
      <c r="O355" s="190"/>
      <c r="P355" s="190"/>
      <c r="Q355" s="190"/>
      <c r="R355" s="190"/>
      <c r="S355" s="190"/>
      <c r="T355" s="191"/>
      <c r="AT355" s="186" t="s">
        <v>215</v>
      </c>
      <c r="AU355" s="186" t="s">
        <v>85</v>
      </c>
      <c r="AV355" s="13" t="s">
        <v>83</v>
      </c>
      <c r="AW355" s="13" t="s">
        <v>34</v>
      </c>
      <c r="AX355" s="13" t="s">
        <v>77</v>
      </c>
      <c r="AY355" s="186" t="s">
        <v>207</v>
      </c>
    </row>
    <row r="356" spans="2:65" s="12" customFormat="1">
      <c r="B356" s="169"/>
      <c r="D356" s="170" t="s">
        <v>215</v>
      </c>
      <c r="E356" s="171" t="s">
        <v>1</v>
      </c>
      <c r="F356" s="172" t="s">
        <v>623</v>
      </c>
      <c r="H356" s="173">
        <v>73.314999999999998</v>
      </c>
      <c r="I356" s="174"/>
      <c r="L356" s="169"/>
      <c r="M356" s="175"/>
      <c r="N356" s="176"/>
      <c r="O356" s="176"/>
      <c r="P356" s="176"/>
      <c r="Q356" s="176"/>
      <c r="R356" s="176"/>
      <c r="S356" s="176"/>
      <c r="T356" s="177"/>
      <c r="AT356" s="171" t="s">
        <v>215</v>
      </c>
      <c r="AU356" s="171" t="s">
        <v>85</v>
      </c>
      <c r="AV356" s="12" t="s">
        <v>85</v>
      </c>
      <c r="AW356" s="12" t="s">
        <v>34</v>
      </c>
      <c r="AX356" s="12" t="s">
        <v>77</v>
      </c>
      <c r="AY356" s="171" t="s">
        <v>207</v>
      </c>
    </row>
    <row r="357" spans="2:65" s="12" customFormat="1">
      <c r="B357" s="169"/>
      <c r="D357" s="170" t="s">
        <v>215</v>
      </c>
      <c r="E357" s="171" t="s">
        <v>1</v>
      </c>
      <c r="F357" s="172" t="s">
        <v>624</v>
      </c>
      <c r="H357" s="173">
        <v>79.05</v>
      </c>
      <c r="I357" s="174"/>
      <c r="L357" s="169"/>
      <c r="M357" s="175"/>
      <c r="N357" s="176"/>
      <c r="O357" s="176"/>
      <c r="P357" s="176"/>
      <c r="Q357" s="176"/>
      <c r="R357" s="176"/>
      <c r="S357" s="176"/>
      <c r="T357" s="177"/>
      <c r="AT357" s="171" t="s">
        <v>215</v>
      </c>
      <c r="AU357" s="171" t="s">
        <v>85</v>
      </c>
      <c r="AV357" s="12" t="s">
        <v>85</v>
      </c>
      <c r="AW357" s="12" t="s">
        <v>34</v>
      </c>
      <c r="AX357" s="12" t="s">
        <v>77</v>
      </c>
      <c r="AY357" s="171" t="s">
        <v>207</v>
      </c>
    </row>
    <row r="358" spans="2:65" s="12" customFormat="1">
      <c r="B358" s="169"/>
      <c r="D358" s="170" t="s">
        <v>215</v>
      </c>
      <c r="E358" s="171" t="s">
        <v>1</v>
      </c>
      <c r="F358" s="172" t="s">
        <v>625</v>
      </c>
      <c r="H358" s="173">
        <v>1.25</v>
      </c>
      <c r="I358" s="174"/>
      <c r="L358" s="169"/>
      <c r="M358" s="175"/>
      <c r="N358" s="176"/>
      <c r="O358" s="176"/>
      <c r="P358" s="176"/>
      <c r="Q358" s="176"/>
      <c r="R358" s="176"/>
      <c r="S358" s="176"/>
      <c r="T358" s="177"/>
      <c r="AT358" s="171" t="s">
        <v>215</v>
      </c>
      <c r="AU358" s="171" t="s">
        <v>85</v>
      </c>
      <c r="AV358" s="12" t="s">
        <v>85</v>
      </c>
      <c r="AW358" s="12" t="s">
        <v>34</v>
      </c>
      <c r="AX358" s="12" t="s">
        <v>77</v>
      </c>
      <c r="AY358" s="171" t="s">
        <v>207</v>
      </c>
    </row>
    <row r="359" spans="2:65" s="13" customFormat="1">
      <c r="B359" s="185"/>
      <c r="D359" s="170" t="s">
        <v>215</v>
      </c>
      <c r="E359" s="186" t="s">
        <v>1</v>
      </c>
      <c r="F359" s="187" t="s">
        <v>471</v>
      </c>
      <c r="H359" s="186" t="s">
        <v>1</v>
      </c>
      <c r="I359" s="188"/>
      <c r="L359" s="185"/>
      <c r="M359" s="189"/>
      <c r="N359" s="190"/>
      <c r="O359" s="190"/>
      <c r="P359" s="190"/>
      <c r="Q359" s="190"/>
      <c r="R359" s="190"/>
      <c r="S359" s="190"/>
      <c r="T359" s="191"/>
      <c r="AT359" s="186" t="s">
        <v>215</v>
      </c>
      <c r="AU359" s="186" t="s">
        <v>85</v>
      </c>
      <c r="AV359" s="13" t="s">
        <v>83</v>
      </c>
      <c r="AW359" s="13" t="s">
        <v>34</v>
      </c>
      <c r="AX359" s="13" t="s">
        <v>77</v>
      </c>
      <c r="AY359" s="186" t="s">
        <v>207</v>
      </c>
    </row>
    <row r="360" spans="2:65" s="12" customFormat="1">
      <c r="B360" s="169"/>
      <c r="D360" s="170" t="s">
        <v>215</v>
      </c>
      <c r="E360" s="171" t="s">
        <v>1</v>
      </c>
      <c r="F360" s="172" t="s">
        <v>626</v>
      </c>
      <c r="H360" s="173">
        <v>-14.137</v>
      </c>
      <c r="I360" s="174"/>
      <c r="L360" s="169"/>
      <c r="M360" s="175"/>
      <c r="N360" s="176"/>
      <c r="O360" s="176"/>
      <c r="P360" s="176"/>
      <c r="Q360" s="176"/>
      <c r="R360" s="176"/>
      <c r="S360" s="176"/>
      <c r="T360" s="177"/>
      <c r="AT360" s="171" t="s">
        <v>215</v>
      </c>
      <c r="AU360" s="171" t="s">
        <v>85</v>
      </c>
      <c r="AV360" s="12" t="s">
        <v>85</v>
      </c>
      <c r="AW360" s="12" t="s">
        <v>34</v>
      </c>
      <c r="AX360" s="12" t="s">
        <v>77</v>
      </c>
      <c r="AY360" s="171" t="s">
        <v>207</v>
      </c>
    </row>
    <row r="361" spans="2:65" s="15" customFormat="1">
      <c r="B361" s="200"/>
      <c r="D361" s="170" t="s">
        <v>215</v>
      </c>
      <c r="E361" s="201" t="s">
        <v>1</v>
      </c>
      <c r="F361" s="202" t="s">
        <v>372</v>
      </c>
      <c r="H361" s="203">
        <v>683.00199999999995</v>
      </c>
      <c r="I361" s="204"/>
      <c r="L361" s="200"/>
      <c r="M361" s="205"/>
      <c r="N361" s="206"/>
      <c r="O361" s="206"/>
      <c r="P361" s="206"/>
      <c r="Q361" s="206"/>
      <c r="R361" s="206"/>
      <c r="S361" s="206"/>
      <c r="T361" s="207"/>
      <c r="AT361" s="201" t="s">
        <v>215</v>
      </c>
      <c r="AU361" s="201" t="s">
        <v>85</v>
      </c>
      <c r="AV361" s="15" t="s">
        <v>133</v>
      </c>
      <c r="AW361" s="15" t="s">
        <v>34</v>
      </c>
      <c r="AX361" s="15" t="s">
        <v>83</v>
      </c>
      <c r="AY361" s="201" t="s">
        <v>207</v>
      </c>
    </row>
    <row r="362" spans="2:65" s="1" customFormat="1" ht="24" customHeight="1">
      <c r="B362" s="155"/>
      <c r="C362" s="156" t="s">
        <v>627</v>
      </c>
      <c r="D362" s="156" t="s">
        <v>209</v>
      </c>
      <c r="E362" s="157" t="s">
        <v>628</v>
      </c>
      <c r="F362" s="158" t="s">
        <v>629</v>
      </c>
      <c r="G362" s="159" t="s">
        <v>224</v>
      </c>
      <c r="H362" s="160">
        <v>31.95</v>
      </c>
      <c r="I362" s="161"/>
      <c r="J362" s="162">
        <f>ROUND(I362*H362,2)</f>
        <v>0</v>
      </c>
      <c r="K362" s="158" t="s">
        <v>213</v>
      </c>
      <c r="L362" s="32"/>
      <c r="M362" s="163" t="s">
        <v>1</v>
      </c>
      <c r="N362" s="164" t="s">
        <v>42</v>
      </c>
      <c r="O362" s="55"/>
      <c r="P362" s="165">
        <f>O362*H362</f>
        <v>0</v>
      </c>
      <c r="Q362" s="165">
        <v>8.0000000000000007E-5</v>
      </c>
      <c r="R362" s="165">
        <f>Q362*H362</f>
        <v>2.5560000000000001E-3</v>
      </c>
      <c r="S362" s="165">
        <v>0</v>
      </c>
      <c r="T362" s="166">
        <f>S362*H362</f>
        <v>0</v>
      </c>
      <c r="AR362" s="167" t="s">
        <v>133</v>
      </c>
      <c r="AT362" s="167" t="s">
        <v>209</v>
      </c>
      <c r="AU362" s="167" t="s">
        <v>85</v>
      </c>
      <c r="AY362" s="17" t="s">
        <v>207</v>
      </c>
      <c r="BE362" s="168">
        <f>IF(N362="základní",J362,0)</f>
        <v>0</v>
      </c>
      <c r="BF362" s="168">
        <f>IF(N362="snížená",J362,0)</f>
        <v>0</v>
      </c>
      <c r="BG362" s="168">
        <f>IF(N362="zákl. přenesená",J362,0)</f>
        <v>0</v>
      </c>
      <c r="BH362" s="168">
        <f>IF(N362="sníž. přenesená",J362,0)</f>
        <v>0</v>
      </c>
      <c r="BI362" s="168">
        <f>IF(N362="nulová",J362,0)</f>
        <v>0</v>
      </c>
      <c r="BJ362" s="17" t="s">
        <v>83</v>
      </c>
      <c r="BK362" s="168">
        <f>ROUND(I362*H362,2)</f>
        <v>0</v>
      </c>
      <c r="BL362" s="17" t="s">
        <v>133</v>
      </c>
      <c r="BM362" s="167" t="s">
        <v>630</v>
      </c>
    </row>
    <row r="363" spans="2:65" s="13" customFormat="1">
      <c r="B363" s="185"/>
      <c r="D363" s="170" t="s">
        <v>215</v>
      </c>
      <c r="E363" s="186" t="s">
        <v>1</v>
      </c>
      <c r="F363" s="187" t="s">
        <v>458</v>
      </c>
      <c r="H363" s="186" t="s">
        <v>1</v>
      </c>
      <c r="I363" s="188"/>
      <c r="L363" s="185"/>
      <c r="M363" s="189"/>
      <c r="N363" s="190"/>
      <c r="O363" s="190"/>
      <c r="P363" s="190"/>
      <c r="Q363" s="190"/>
      <c r="R363" s="190"/>
      <c r="S363" s="190"/>
      <c r="T363" s="191"/>
      <c r="AT363" s="186" t="s">
        <v>215</v>
      </c>
      <c r="AU363" s="186" t="s">
        <v>85</v>
      </c>
      <c r="AV363" s="13" t="s">
        <v>83</v>
      </c>
      <c r="AW363" s="13" t="s">
        <v>34</v>
      </c>
      <c r="AX363" s="13" t="s">
        <v>77</v>
      </c>
      <c r="AY363" s="186" t="s">
        <v>207</v>
      </c>
    </row>
    <row r="364" spans="2:65" s="12" customFormat="1">
      <c r="B364" s="169"/>
      <c r="D364" s="170" t="s">
        <v>215</v>
      </c>
      <c r="E364" s="171" t="s">
        <v>1</v>
      </c>
      <c r="F364" s="172" t="s">
        <v>631</v>
      </c>
      <c r="H364" s="173">
        <v>24.9</v>
      </c>
      <c r="I364" s="174"/>
      <c r="L364" s="169"/>
      <c r="M364" s="175"/>
      <c r="N364" s="176"/>
      <c r="O364" s="176"/>
      <c r="P364" s="176"/>
      <c r="Q364" s="176"/>
      <c r="R364" s="176"/>
      <c r="S364" s="176"/>
      <c r="T364" s="177"/>
      <c r="AT364" s="171" t="s">
        <v>215</v>
      </c>
      <c r="AU364" s="171" t="s">
        <v>85</v>
      </c>
      <c r="AV364" s="12" t="s">
        <v>85</v>
      </c>
      <c r="AW364" s="12" t="s">
        <v>34</v>
      </c>
      <c r="AX364" s="12" t="s">
        <v>77</v>
      </c>
      <c r="AY364" s="171" t="s">
        <v>207</v>
      </c>
    </row>
    <row r="365" spans="2:65" s="12" customFormat="1">
      <c r="B365" s="169"/>
      <c r="D365" s="170" t="s">
        <v>215</v>
      </c>
      <c r="E365" s="171" t="s">
        <v>1</v>
      </c>
      <c r="F365" s="172" t="s">
        <v>632</v>
      </c>
      <c r="H365" s="173">
        <v>5.05</v>
      </c>
      <c r="I365" s="174"/>
      <c r="L365" s="169"/>
      <c r="M365" s="175"/>
      <c r="N365" s="176"/>
      <c r="O365" s="176"/>
      <c r="P365" s="176"/>
      <c r="Q365" s="176"/>
      <c r="R365" s="176"/>
      <c r="S365" s="176"/>
      <c r="T365" s="177"/>
      <c r="AT365" s="171" t="s">
        <v>215</v>
      </c>
      <c r="AU365" s="171" t="s">
        <v>85</v>
      </c>
      <c r="AV365" s="12" t="s">
        <v>85</v>
      </c>
      <c r="AW365" s="12" t="s">
        <v>34</v>
      </c>
      <c r="AX365" s="12" t="s">
        <v>77</v>
      </c>
      <c r="AY365" s="171" t="s">
        <v>207</v>
      </c>
    </row>
    <row r="366" spans="2:65" s="13" customFormat="1">
      <c r="B366" s="185"/>
      <c r="D366" s="170" t="s">
        <v>215</v>
      </c>
      <c r="E366" s="186" t="s">
        <v>1</v>
      </c>
      <c r="F366" s="187" t="s">
        <v>478</v>
      </c>
      <c r="H366" s="186" t="s">
        <v>1</v>
      </c>
      <c r="I366" s="188"/>
      <c r="L366" s="185"/>
      <c r="M366" s="189"/>
      <c r="N366" s="190"/>
      <c r="O366" s="190"/>
      <c r="P366" s="190"/>
      <c r="Q366" s="190"/>
      <c r="R366" s="190"/>
      <c r="S366" s="190"/>
      <c r="T366" s="191"/>
      <c r="AT366" s="186" t="s">
        <v>215</v>
      </c>
      <c r="AU366" s="186" t="s">
        <v>85</v>
      </c>
      <c r="AV366" s="13" t="s">
        <v>83</v>
      </c>
      <c r="AW366" s="13" t="s">
        <v>34</v>
      </c>
      <c r="AX366" s="13" t="s">
        <v>77</v>
      </c>
      <c r="AY366" s="186" t="s">
        <v>207</v>
      </c>
    </row>
    <row r="367" spans="2:65" s="12" customFormat="1">
      <c r="B367" s="169"/>
      <c r="D367" s="170" t="s">
        <v>215</v>
      </c>
      <c r="E367" s="171" t="s">
        <v>1</v>
      </c>
      <c r="F367" s="172" t="s">
        <v>633</v>
      </c>
      <c r="H367" s="173">
        <v>2</v>
      </c>
      <c r="I367" s="174"/>
      <c r="L367" s="169"/>
      <c r="M367" s="175"/>
      <c r="N367" s="176"/>
      <c r="O367" s="176"/>
      <c r="P367" s="176"/>
      <c r="Q367" s="176"/>
      <c r="R367" s="176"/>
      <c r="S367" s="176"/>
      <c r="T367" s="177"/>
      <c r="AT367" s="171" t="s">
        <v>215</v>
      </c>
      <c r="AU367" s="171" t="s">
        <v>85</v>
      </c>
      <c r="AV367" s="12" t="s">
        <v>85</v>
      </c>
      <c r="AW367" s="12" t="s">
        <v>34</v>
      </c>
      <c r="AX367" s="12" t="s">
        <v>77</v>
      </c>
      <c r="AY367" s="171" t="s">
        <v>207</v>
      </c>
    </row>
    <row r="368" spans="2:65" s="15" customFormat="1">
      <c r="B368" s="200"/>
      <c r="D368" s="170" t="s">
        <v>215</v>
      </c>
      <c r="E368" s="201" t="s">
        <v>1</v>
      </c>
      <c r="F368" s="202" t="s">
        <v>372</v>
      </c>
      <c r="H368" s="203">
        <v>31.95</v>
      </c>
      <c r="I368" s="204"/>
      <c r="L368" s="200"/>
      <c r="M368" s="205"/>
      <c r="N368" s="206"/>
      <c r="O368" s="206"/>
      <c r="P368" s="206"/>
      <c r="Q368" s="206"/>
      <c r="R368" s="206"/>
      <c r="S368" s="206"/>
      <c r="T368" s="207"/>
      <c r="AT368" s="201" t="s">
        <v>215</v>
      </c>
      <c r="AU368" s="201" t="s">
        <v>85</v>
      </c>
      <c r="AV368" s="15" t="s">
        <v>133</v>
      </c>
      <c r="AW368" s="15" t="s">
        <v>34</v>
      </c>
      <c r="AX368" s="15" t="s">
        <v>83</v>
      </c>
      <c r="AY368" s="201" t="s">
        <v>207</v>
      </c>
    </row>
    <row r="369" spans="2:65" s="1" customFormat="1" ht="24" customHeight="1">
      <c r="B369" s="155"/>
      <c r="C369" s="156" t="s">
        <v>634</v>
      </c>
      <c r="D369" s="156" t="s">
        <v>209</v>
      </c>
      <c r="E369" s="157" t="s">
        <v>635</v>
      </c>
      <c r="F369" s="158" t="s">
        <v>636</v>
      </c>
      <c r="G369" s="159" t="s">
        <v>224</v>
      </c>
      <c r="H369" s="160">
        <v>219.25</v>
      </c>
      <c r="I369" s="161"/>
      <c r="J369" s="162">
        <f>ROUND(I369*H369,2)</f>
        <v>0</v>
      </c>
      <c r="K369" s="158" t="s">
        <v>213</v>
      </c>
      <c r="L369" s="32"/>
      <c r="M369" s="163" t="s">
        <v>1</v>
      </c>
      <c r="N369" s="164" t="s">
        <v>42</v>
      </c>
      <c r="O369" s="55"/>
      <c r="P369" s="165">
        <f>O369*H369</f>
        <v>0</v>
      </c>
      <c r="Q369" s="165">
        <v>1.2E-4</v>
      </c>
      <c r="R369" s="165">
        <f>Q369*H369</f>
        <v>2.631E-2</v>
      </c>
      <c r="S369" s="165">
        <v>0</v>
      </c>
      <c r="T369" s="166">
        <f>S369*H369</f>
        <v>0</v>
      </c>
      <c r="AR369" s="167" t="s">
        <v>133</v>
      </c>
      <c r="AT369" s="167" t="s">
        <v>209</v>
      </c>
      <c r="AU369" s="167" t="s">
        <v>85</v>
      </c>
      <c r="AY369" s="17" t="s">
        <v>207</v>
      </c>
      <c r="BE369" s="168">
        <f>IF(N369="základní",J369,0)</f>
        <v>0</v>
      </c>
      <c r="BF369" s="168">
        <f>IF(N369="snížená",J369,0)</f>
        <v>0</v>
      </c>
      <c r="BG369" s="168">
        <f>IF(N369="zákl. přenesená",J369,0)</f>
        <v>0</v>
      </c>
      <c r="BH369" s="168">
        <f>IF(N369="sníž. přenesená",J369,0)</f>
        <v>0</v>
      </c>
      <c r="BI369" s="168">
        <f>IF(N369="nulová",J369,0)</f>
        <v>0</v>
      </c>
      <c r="BJ369" s="17" t="s">
        <v>83</v>
      </c>
      <c r="BK369" s="168">
        <f>ROUND(I369*H369,2)</f>
        <v>0</v>
      </c>
      <c r="BL369" s="17" t="s">
        <v>133</v>
      </c>
      <c r="BM369" s="167" t="s">
        <v>637</v>
      </c>
    </row>
    <row r="370" spans="2:65" s="13" customFormat="1">
      <c r="B370" s="185"/>
      <c r="D370" s="170" t="s">
        <v>215</v>
      </c>
      <c r="E370" s="186" t="s">
        <v>1</v>
      </c>
      <c r="F370" s="187" t="s">
        <v>458</v>
      </c>
      <c r="H370" s="186" t="s">
        <v>1</v>
      </c>
      <c r="I370" s="188"/>
      <c r="L370" s="185"/>
      <c r="M370" s="189"/>
      <c r="N370" s="190"/>
      <c r="O370" s="190"/>
      <c r="P370" s="190"/>
      <c r="Q370" s="190"/>
      <c r="R370" s="190"/>
      <c r="S370" s="190"/>
      <c r="T370" s="191"/>
      <c r="AT370" s="186" t="s">
        <v>215</v>
      </c>
      <c r="AU370" s="186" t="s">
        <v>85</v>
      </c>
      <c r="AV370" s="13" t="s">
        <v>83</v>
      </c>
      <c r="AW370" s="13" t="s">
        <v>34</v>
      </c>
      <c r="AX370" s="13" t="s">
        <v>77</v>
      </c>
      <c r="AY370" s="186" t="s">
        <v>207</v>
      </c>
    </row>
    <row r="371" spans="2:65" s="12" customFormat="1">
      <c r="B371" s="169"/>
      <c r="D371" s="170" t="s">
        <v>215</v>
      </c>
      <c r="E371" s="171" t="s">
        <v>1</v>
      </c>
      <c r="F371" s="172" t="s">
        <v>638</v>
      </c>
      <c r="H371" s="173">
        <v>79</v>
      </c>
      <c r="I371" s="174"/>
      <c r="L371" s="169"/>
      <c r="M371" s="175"/>
      <c r="N371" s="176"/>
      <c r="O371" s="176"/>
      <c r="P371" s="176"/>
      <c r="Q371" s="176"/>
      <c r="R371" s="176"/>
      <c r="S371" s="176"/>
      <c r="T371" s="177"/>
      <c r="AT371" s="171" t="s">
        <v>215</v>
      </c>
      <c r="AU371" s="171" t="s">
        <v>85</v>
      </c>
      <c r="AV371" s="12" t="s">
        <v>85</v>
      </c>
      <c r="AW371" s="12" t="s">
        <v>34</v>
      </c>
      <c r="AX371" s="12" t="s">
        <v>77</v>
      </c>
      <c r="AY371" s="171" t="s">
        <v>207</v>
      </c>
    </row>
    <row r="372" spans="2:65" s="12" customFormat="1">
      <c r="B372" s="169"/>
      <c r="D372" s="170" t="s">
        <v>215</v>
      </c>
      <c r="E372" s="171" t="s">
        <v>1</v>
      </c>
      <c r="F372" s="172" t="s">
        <v>639</v>
      </c>
      <c r="H372" s="173">
        <v>57.2</v>
      </c>
      <c r="I372" s="174"/>
      <c r="L372" s="169"/>
      <c r="M372" s="175"/>
      <c r="N372" s="176"/>
      <c r="O372" s="176"/>
      <c r="P372" s="176"/>
      <c r="Q372" s="176"/>
      <c r="R372" s="176"/>
      <c r="S372" s="176"/>
      <c r="T372" s="177"/>
      <c r="AT372" s="171" t="s">
        <v>215</v>
      </c>
      <c r="AU372" s="171" t="s">
        <v>85</v>
      </c>
      <c r="AV372" s="12" t="s">
        <v>85</v>
      </c>
      <c r="AW372" s="12" t="s">
        <v>34</v>
      </c>
      <c r="AX372" s="12" t="s">
        <v>77</v>
      </c>
      <c r="AY372" s="171" t="s">
        <v>207</v>
      </c>
    </row>
    <row r="373" spans="2:65" s="12" customFormat="1">
      <c r="B373" s="169"/>
      <c r="D373" s="170" t="s">
        <v>215</v>
      </c>
      <c r="E373" s="171" t="s">
        <v>1</v>
      </c>
      <c r="F373" s="172" t="s">
        <v>640</v>
      </c>
      <c r="H373" s="173">
        <v>33.9</v>
      </c>
      <c r="I373" s="174"/>
      <c r="L373" s="169"/>
      <c r="M373" s="175"/>
      <c r="N373" s="176"/>
      <c r="O373" s="176"/>
      <c r="P373" s="176"/>
      <c r="Q373" s="176"/>
      <c r="R373" s="176"/>
      <c r="S373" s="176"/>
      <c r="T373" s="177"/>
      <c r="AT373" s="171" t="s">
        <v>215</v>
      </c>
      <c r="AU373" s="171" t="s">
        <v>85</v>
      </c>
      <c r="AV373" s="12" t="s">
        <v>85</v>
      </c>
      <c r="AW373" s="12" t="s">
        <v>34</v>
      </c>
      <c r="AX373" s="12" t="s">
        <v>77</v>
      </c>
      <c r="AY373" s="171" t="s">
        <v>207</v>
      </c>
    </row>
    <row r="374" spans="2:65" s="13" customFormat="1">
      <c r="B374" s="185"/>
      <c r="D374" s="170" t="s">
        <v>215</v>
      </c>
      <c r="E374" s="186" t="s">
        <v>1</v>
      </c>
      <c r="F374" s="187" t="s">
        <v>478</v>
      </c>
      <c r="H374" s="186" t="s">
        <v>1</v>
      </c>
      <c r="I374" s="188"/>
      <c r="L374" s="185"/>
      <c r="M374" s="189"/>
      <c r="N374" s="190"/>
      <c r="O374" s="190"/>
      <c r="P374" s="190"/>
      <c r="Q374" s="190"/>
      <c r="R374" s="190"/>
      <c r="S374" s="190"/>
      <c r="T374" s="191"/>
      <c r="AT374" s="186" t="s">
        <v>215</v>
      </c>
      <c r="AU374" s="186" t="s">
        <v>85</v>
      </c>
      <c r="AV374" s="13" t="s">
        <v>83</v>
      </c>
      <c r="AW374" s="13" t="s">
        <v>34</v>
      </c>
      <c r="AX374" s="13" t="s">
        <v>77</v>
      </c>
      <c r="AY374" s="186" t="s">
        <v>207</v>
      </c>
    </row>
    <row r="375" spans="2:65" s="12" customFormat="1">
      <c r="B375" s="169"/>
      <c r="D375" s="170" t="s">
        <v>215</v>
      </c>
      <c r="E375" s="171" t="s">
        <v>1</v>
      </c>
      <c r="F375" s="172" t="s">
        <v>641</v>
      </c>
      <c r="H375" s="173">
        <v>23.65</v>
      </c>
      <c r="I375" s="174"/>
      <c r="L375" s="169"/>
      <c r="M375" s="175"/>
      <c r="N375" s="176"/>
      <c r="O375" s="176"/>
      <c r="P375" s="176"/>
      <c r="Q375" s="176"/>
      <c r="R375" s="176"/>
      <c r="S375" s="176"/>
      <c r="T375" s="177"/>
      <c r="AT375" s="171" t="s">
        <v>215</v>
      </c>
      <c r="AU375" s="171" t="s">
        <v>85</v>
      </c>
      <c r="AV375" s="12" t="s">
        <v>85</v>
      </c>
      <c r="AW375" s="12" t="s">
        <v>34</v>
      </c>
      <c r="AX375" s="12" t="s">
        <v>77</v>
      </c>
      <c r="AY375" s="171" t="s">
        <v>207</v>
      </c>
    </row>
    <row r="376" spans="2:65" s="12" customFormat="1">
      <c r="B376" s="169"/>
      <c r="D376" s="170" t="s">
        <v>215</v>
      </c>
      <c r="E376" s="171" t="s">
        <v>1</v>
      </c>
      <c r="F376" s="172" t="s">
        <v>642</v>
      </c>
      <c r="H376" s="173">
        <v>25.5</v>
      </c>
      <c r="I376" s="174"/>
      <c r="L376" s="169"/>
      <c r="M376" s="175"/>
      <c r="N376" s="176"/>
      <c r="O376" s="176"/>
      <c r="P376" s="176"/>
      <c r="Q376" s="176"/>
      <c r="R376" s="176"/>
      <c r="S376" s="176"/>
      <c r="T376" s="177"/>
      <c r="AT376" s="171" t="s">
        <v>215</v>
      </c>
      <c r="AU376" s="171" t="s">
        <v>85</v>
      </c>
      <c r="AV376" s="12" t="s">
        <v>85</v>
      </c>
      <c r="AW376" s="12" t="s">
        <v>34</v>
      </c>
      <c r="AX376" s="12" t="s">
        <v>77</v>
      </c>
      <c r="AY376" s="171" t="s">
        <v>207</v>
      </c>
    </row>
    <row r="377" spans="2:65" s="15" customFormat="1">
      <c r="B377" s="200"/>
      <c r="D377" s="170" t="s">
        <v>215</v>
      </c>
      <c r="E377" s="201" t="s">
        <v>1</v>
      </c>
      <c r="F377" s="202" t="s">
        <v>372</v>
      </c>
      <c r="H377" s="203">
        <v>219.25</v>
      </c>
      <c r="I377" s="204"/>
      <c r="L377" s="200"/>
      <c r="M377" s="205"/>
      <c r="N377" s="206"/>
      <c r="O377" s="206"/>
      <c r="P377" s="206"/>
      <c r="Q377" s="206"/>
      <c r="R377" s="206"/>
      <c r="S377" s="206"/>
      <c r="T377" s="207"/>
      <c r="AT377" s="201" t="s">
        <v>215</v>
      </c>
      <c r="AU377" s="201" t="s">
        <v>85</v>
      </c>
      <c r="AV377" s="15" t="s">
        <v>133</v>
      </c>
      <c r="AW377" s="15" t="s">
        <v>34</v>
      </c>
      <c r="AX377" s="15" t="s">
        <v>83</v>
      </c>
      <c r="AY377" s="201" t="s">
        <v>207</v>
      </c>
    </row>
    <row r="378" spans="2:65" s="1" customFormat="1" ht="24" customHeight="1">
      <c r="B378" s="155"/>
      <c r="C378" s="156" t="s">
        <v>643</v>
      </c>
      <c r="D378" s="156" t="s">
        <v>209</v>
      </c>
      <c r="E378" s="157" t="s">
        <v>644</v>
      </c>
      <c r="F378" s="158" t="s">
        <v>645</v>
      </c>
      <c r="G378" s="159" t="s">
        <v>224</v>
      </c>
      <c r="H378" s="160">
        <v>291.89999999999998</v>
      </c>
      <c r="I378" s="161"/>
      <c r="J378" s="162">
        <f>ROUND(I378*H378,2)</f>
        <v>0</v>
      </c>
      <c r="K378" s="158" t="s">
        <v>213</v>
      </c>
      <c r="L378" s="32"/>
      <c r="M378" s="163" t="s">
        <v>1</v>
      </c>
      <c r="N378" s="164" t="s">
        <v>42</v>
      </c>
      <c r="O378" s="55"/>
      <c r="P378" s="165">
        <f>O378*H378</f>
        <v>0</v>
      </c>
      <c r="Q378" s="165">
        <v>1.2E-4</v>
      </c>
      <c r="R378" s="165">
        <f>Q378*H378</f>
        <v>3.5027999999999997E-2</v>
      </c>
      <c r="S378" s="165">
        <v>0</v>
      </c>
      <c r="T378" s="166">
        <f>S378*H378</f>
        <v>0</v>
      </c>
      <c r="AR378" s="167" t="s">
        <v>133</v>
      </c>
      <c r="AT378" s="167" t="s">
        <v>209</v>
      </c>
      <c r="AU378" s="167" t="s">
        <v>85</v>
      </c>
      <c r="AY378" s="17" t="s">
        <v>207</v>
      </c>
      <c r="BE378" s="168">
        <f>IF(N378="základní",J378,0)</f>
        <v>0</v>
      </c>
      <c r="BF378" s="168">
        <f>IF(N378="snížená",J378,0)</f>
        <v>0</v>
      </c>
      <c r="BG378" s="168">
        <f>IF(N378="zákl. přenesená",J378,0)</f>
        <v>0</v>
      </c>
      <c r="BH378" s="168">
        <f>IF(N378="sníž. přenesená",J378,0)</f>
        <v>0</v>
      </c>
      <c r="BI378" s="168">
        <f>IF(N378="nulová",J378,0)</f>
        <v>0</v>
      </c>
      <c r="BJ378" s="17" t="s">
        <v>83</v>
      </c>
      <c r="BK378" s="168">
        <f>ROUND(I378*H378,2)</f>
        <v>0</v>
      </c>
      <c r="BL378" s="17" t="s">
        <v>133</v>
      </c>
      <c r="BM378" s="167" t="s">
        <v>646</v>
      </c>
    </row>
    <row r="379" spans="2:65" s="13" customFormat="1">
      <c r="B379" s="185"/>
      <c r="D379" s="170" t="s">
        <v>215</v>
      </c>
      <c r="E379" s="186" t="s">
        <v>1</v>
      </c>
      <c r="F379" s="187" t="s">
        <v>458</v>
      </c>
      <c r="H379" s="186" t="s">
        <v>1</v>
      </c>
      <c r="I379" s="188"/>
      <c r="L379" s="185"/>
      <c r="M379" s="189"/>
      <c r="N379" s="190"/>
      <c r="O379" s="190"/>
      <c r="P379" s="190"/>
      <c r="Q379" s="190"/>
      <c r="R379" s="190"/>
      <c r="S379" s="190"/>
      <c r="T379" s="191"/>
      <c r="AT379" s="186" t="s">
        <v>215</v>
      </c>
      <c r="AU379" s="186" t="s">
        <v>85</v>
      </c>
      <c r="AV379" s="13" t="s">
        <v>83</v>
      </c>
      <c r="AW379" s="13" t="s">
        <v>34</v>
      </c>
      <c r="AX379" s="13" t="s">
        <v>77</v>
      </c>
      <c r="AY379" s="186" t="s">
        <v>207</v>
      </c>
    </row>
    <row r="380" spans="2:65" s="12" customFormat="1">
      <c r="B380" s="169"/>
      <c r="D380" s="170" t="s">
        <v>215</v>
      </c>
      <c r="E380" s="171" t="s">
        <v>1</v>
      </c>
      <c r="F380" s="172" t="s">
        <v>647</v>
      </c>
      <c r="H380" s="173">
        <v>229.9</v>
      </c>
      <c r="I380" s="174"/>
      <c r="L380" s="169"/>
      <c r="M380" s="175"/>
      <c r="N380" s="176"/>
      <c r="O380" s="176"/>
      <c r="P380" s="176"/>
      <c r="Q380" s="176"/>
      <c r="R380" s="176"/>
      <c r="S380" s="176"/>
      <c r="T380" s="177"/>
      <c r="AT380" s="171" t="s">
        <v>215</v>
      </c>
      <c r="AU380" s="171" t="s">
        <v>85</v>
      </c>
      <c r="AV380" s="12" t="s">
        <v>85</v>
      </c>
      <c r="AW380" s="12" t="s">
        <v>34</v>
      </c>
      <c r="AX380" s="12" t="s">
        <v>77</v>
      </c>
      <c r="AY380" s="171" t="s">
        <v>207</v>
      </c>
    </row>
    <row r="381" spans="2:65" s="13" customFormat="1">
      <c r="B381" s="185"/>
      <c r="D381" s="170" t="s">
        <v>215</v>
      </c>
      <c r="E381" s="186" t="s">
        <v>1</v>
      </c>
      <c r="F381" s="187" t="s">
        <v>478</v>
      </c>
      <c r="H381" s="186" t="s">
        <v>1</v>
      </c>
      <c r="I381" s="188"/>
      <c r="L381" s="185"/>
      <c r="M381" s="189"/>
      <c r="N381" s="190"/>
      <c r="O381" s="190"/>
      <c r="P381" s="190"/>
      <c r="Q381" s="190"/>
      <c r="R381" s="190"/>
      <c r="S381" s="190"/>
      <c r="T381" s="191"/>
      <c r="AT381" s="186" t="s">
        <v>215</v>
      </c>
      <c r="AU381" s="186" t="s">
        <v>85</v>
      </c>
      <c r="AV381" s="13" t="s">
        <v>83</v>
      </c>
      <c r="AW381" s="13" t="s">
        <v>34</v>
      </c>
      <c r="AX381" s="13" t="s">
        <v>77</v>
      </c>
      <c r="AY381" s="186" t="s">
        <v>207</v>
      </c>
    </row>
    <row r="382" spans="2:65" s="12" customFormat="1">
      <c r="B382" s="169"/>
      <c r="D382" s="170" t="s">
        <v>215</v>
      </c>
      <c r="E382" s="171" t="s">
        <v>1</v>
      </c>
      <c r="F382" s="172" t="s">
        <v>648</v>
      </c>
      <c r="H382" s="173">
        <v>62</v>
      </c>
      <c r="I382" s="174"/>
      <c r="L382" s="169"/>
      <c r="M382" s="175"/>
      <c r="N382" s="176"/>
      <c r="O382" s="176"/>
      <c r="P382" s="176"/>
      <c r="Q382" s="176"/>
      <c r="R382" s="176"/>
      <c r="S382" s="176"/>
      <c r="T382" s="177"/>
      <c r="AT382" s="171" t="s">
        <v>215</v>
      </c>
      <c r="AU382" s="171" t="s">
        <v>85</v>
      </c>
      <c r="AV382" s="12" t="s">
        <v>85</v>
      </c>
      <c r="AW382" s="12" t="s">
        <v>34</v>
      </c>
      <c r="AX382" s="12" t="s">
        <v>77</v>
      </c>
      <c r="AY382" s="171" t="s">
        <v>207</v>
      </c>
    </row>
    <row r="383" spans="2:65" s="15" customFormat="1">
      <c r="B383" s="200"/>
      <c r="D383" s="170" t="s">
        <v>215</v>
      </c>
      <c r="E383" s="201" t="s">
        <v>1</v>
      </c>
      <c r="F383" s="202" t="s">
        <v>372</v>
      </c>
      <c r="H383" s="203">
        <v>291.89999999999998</v>
      </c>
      <c r="I383" s="204"/>
      <c r="L383" s="200"/>
      <c r="M383" s="205"/>
      <c r="N383" s="206"/>
      <c r="O383" s="206"/>
      <c r="P383" s="206"/>
      <c r="Q383" s="206"/>
      <c r="R383" s="206"/>
      <c r="S383" s="206"/>
      <c r="T383" s="207"/>
      <c r="AT383" s="201" t="s">
        <v>215</v>
      </c>
      <c r="AU383" s="201" t="s">
        <v>85</v>
      </c>
      <c r="AV383" s="15" t="s">
        <v>133</v>
      </c>
      <c r="AW383" s="15" t="s">
        <v>34</v>
      </c>
      <c r="AX383" s="15" t="s">
        <v>83</v>
      </c>
      <c r="AY383" s="201" t="s">
        <v>207</v>
      </c>
    </row>
    <row r="384" spans="2:65" s="1" customFormat="1" ht="24" customHeight="1">
      <c r="B384" s="155"/>
      <c r="C384" s="156" t="s">
        <v>649</v>
      </c>
      <c r="D384" s="156" t="s">
        <v>209</v>
      </c>
      <c r="E384" s="157" t="s">
        <v>650</v>
      </c>
      <c r="F384" s="158" t="s">
        <v>651</v>
      </c>
      <c r="G384" s="159" t="s">
        <v>236</v>
      </c>
      <c r="H384" s="160">
        <v>0.14399999999999999</v>
      </c>
      <c r="I384" s="161"/>
      <c r="J384" s="162">
        <f>ROUND(I384*H384,2)</f>
        <v>0</v>
      </c>
      <c r="K384" s="158" t="s">
        <v>213</v>
      </c>
      <c r="L384" s="32"/>
      <c r="M384" s="163" t="s">
        <v>1</v>
      </c>
      <c r="N384" s="164" t="s">
        <v>42</v>
      </c>
      <c r="O384" s="55"/>
      <c r="P384" s="165">
        <f>O384*H384</f>
        <v>0</v>
      </c>
      <c r="Q384" s="165">
        <v>1.0380199999999999</v>
      </c>
      <c r="R384" s="165">
        <f>Q384*H384</f>
        <v>0.14947487999999998</v>
      </c>
      <c r="S384" s="165">
        <v>0</v>
      </c>
      <c r="T384" s="166">
        <f>S384*H384</f>
        <v>0</v>
      </c>
      <c r="AR384" s="167" t="s">
        <v>133</v>
      </c>
      <c r="AT384" s="167" t="s">
        <v>209</v>
      </c>
      <c r="AU384" s="167" t="s">
        <v>85</v>
      </c>
      <c r="AY384" s="17" t="s">
        <v>207</v>
      </c>
      <c r="BE384" s="168">
        <f>IF(N384="základní",J384,0)</f>
        <v>0</v>
      </c>
      <c r="BF384" s="168">
        <f>IF(N384="snížená",J384,0)</f>
        <v>0</v>
      </c>
      <c r="BG384" s="168">
        <f>IF(N384="zákl. přenesená",J384,0)</f>
        <v>0</v>
      </c>
      <c r="BH384" s="168">
        <f>IF(N384="sníž. přenesená",J384,0)</f>
        <v>0</v>
      </c>
      <c r="BI384" s="168">
        <f>IF(N384="nulová",J384,0)</f>
        <v>0</v>
      </c>
      <c r="BJ384" s="17" t="s">
        <v>83</v>
      </c>
      <c r="BK384" s="168">
        <f>ROUND(I384*H384,2)</f>
        <v>0</v>
      </c>
      <c r="BL384" s="17" t="s">
        <v>133</v>
      </c>
      <c r="BM384" s="167" t="s">
        <v>652</v>
      </c>
    </row>
    <row r="385" spans="2:65" s="13" customFormat="1">
      <c r="B385" s="185"/>
      <c r="D385" s="170" t="s">
        <v>215</v>
      </c>
      <c r="E385" s="186" t="s">
        <v>1</v>
      </c>
      <c r="F385" s="187" t="s">
        <v>653</v>
      </c>
      <c r="H385" s="186" t="s">
        <v>1</v>
      </c>
      <c r="I385" s="188"/>
      <c r="L385" s="185"/>
      <c r="M385" s="189"/>
      <c r="N385" s="190"/>
      <c r="O385" s="190"/>
      <c r="P385" s="190"/>
      <c r="Q385" s="190"/>
      <c r="R385" s="190"/>
      <c r="S385" s="190"/>
      <c r="T385" s="191"/>
      <c r="AT385" s="186" t="s">
        <v>215</v>
      </c>
      <c r="AU385" s="186" t="s">
        <v>85</v>
      </c>
      <c r="AV385" s="13" t="s">
        <v>83</v>
      </c>
      <c r="AW385" s="13" t="s">
        <v>34</v>
      </c>
      <c r="AX385" s="13" t="s">
        <v>77</v>
      </c>
      <c r="AY385" s="186" t="s">
        <v>207</v>
      </c>
    </row>
    <row r="386" spans="2:65" s="12" customFormat="1">
      <c r="B386" s="169"/>
      <c r="D386" s="170" t="s">
        <v>215</v>
      </c>
      <c r="E386" s="171" t="s">
        <v>1</v>
      </c>
      <c r="F386" s="172" t="s">
        <v>654</v>
      </c>
      <c r="H386" s="173">
        <v>0.14399999999999999</v>
      </c>
      <c r="I386" s="174"/>
      <c r="L386" s="169"/>
      <c r="M386" s="175"/>
      <c r="N386" s="176"/>
      <c r="O386" s="176"/>
      <c r="P386" s="176"/>
      <c r="Q386" s="176"/>
      <c r="R386" s="176"/>
      <c r="S386" s="176"/>
      <c r="T386" s="177"/>
      <c r="AT386" s="171" t="s">
        <v>215</v>
      </c>
      <c r="AU386" s="171" t="s">
        <v>85</v>
      </c>
      <c r="AV386" s="12" t="s">
        <v>85</v>
      </c>
      <c r="AW386" s="12" t="s">
        <v>34</v>
      </c>
      <c r="AX386" s="12" t="s">
        <v>83</v>
      </c>
      <c r="AY386" s="171" t="s">
        <v>207</v>
      </c>
    </row>
    <row r="387" spans="2:65" s="1" customFormat="1" ht="16.5" customHeight="1">
      <c r="B387" s="155"/>
      <c r="C387" s="156" t="s">
        <v>655</v>
      </c>
      <c r="D387" s="156" t="s">
        <v>209</v>
      </c>
      <c r="E387" s="157" t="s">
        <v>656</v>
      </c>
      <c r="F387" s="158" t="s">
        <v>657</v>
      </c>
      <c r="G387" s="159" t="s">
        <v>352</v>
      </c>
      <c r="H387" s="160">
        <v>2.4039999999999999</v>
      </c>
      <c r="I387" s="161"/>
      <c r="J387" s="162">
        <f>ROUND(I387*H387,2)</f>
        <v>0</v>
      </c>
      <c r="K387" s="158" t="s">
        <v>213</v>
      </c>
      <c r="L387" s="32"/>
      <c r="M387" s="163" t="s">
        <v>1</v>
      </c>
      <c r="N387" s="164" t="s">
        <v>42</v>
      </c>
      <c r="O387" s="55"/>
      <c r="P387" s="165">
        <f>O387*H387</f>
        <v>0</v>
      </c>
      <c r="Q387" s="165">
        <v>2.5960999999999999</v>
      </c>
      <c r="R387" s="165">
        <f>Q387*H387</f>
        <v>6.2410243999999997</v>
      </c>
      <c r="S387" s="165">
        <v>0</v>
      </c>
      <c r="T387" s="166">
        <f>S387*H387</f>
        <v>0</v>
      </c>
      <c r="AR387" s="167" t="s">
        <v>133</v>
      </c>
      <c r="AT387" s="167" t="s">
        <v>209</v>
      </c>
      <c r="AU387" s="167" t="s">
        <v>85</v>
      </c>
      <c r="AY387" s="17" t="s">
        <v>207</v>
      </c>
      <c r="BE387" s="168">
        <f>IF(N387="základní",J387,0)</f>
        <v>0</v>
      </c>
      <c r="BF387" s="168">
        <f>IF(N387="snížená",J387,0)</f>
        <v>0</v>
      </c>
      <c r="BG387" s="168">
        <f>IF(N387="zákl. přenesená",J387,0)</f>
        <v>0</v>
      </c>
      <c r="BH387" s="168">
        <f>IF(N387="sníž. přenesená",J387,0)</f>
        <v>0</v>
      </c>
      <c r="BI387" s="168">
        <f>IF(N387="nulová",J387,0)</f>
        <v>0</v>
      </c>
      <c r="BJ387" s="17" t="s">
        <v>83</v>
      </c>
      <c r="BK387" s="168">
        <f>ROUND(I387*H387,2)</f>
        <v>0</v>
      </c>
      <c r="BL387" s="17" t="s">
        <v>133</v>
      </c>
      <c r="BM387" s="167" t="s">
        <v>658</v>
      </c>
    </row>
    <row r="388" spans="2:65" s="13" customFormat="1">
      <c r="B388" s="185"/>
      <c r="D388" s="170" t="s">
        <v>215</v>
      </c>
      <c r="E388" s="186" t="s">
        <v>1</v>
      </c>
      <c r="F388" s="187" t="s">
        <v>659</v>
      </c>
      <c r="H388" s="186" t="s">
        <v>1</v>
      </c>
      <c r="I388" s="188"/>
      <c r="L388" s="185"/>
      <c r="M388" s="189"/>
      <c r="N388" s="190"/>
      <c r="O388" s="190"/>
      <c r="P388" s="190"/>
      <c r="Q388" s="190"/>
      <c r="R388" s="190"/>
      <c r="S388" s="190"/>
      <c r="T388" s="191"/>
      <c r="AT388" s="186" t="s">
        <v>215</v>
      </c>
      <c r="AU388" s="186" t="s">
        <v>85</v>
      </c>
      <c r="AV388" s="13" t="s">
        <v>83</v>
      </c>
      <c r="AW388" s="13" t="s">
        <v>34</v>
      </c>
      <c r="AX388" s="13" t="s">
        <v>77</v>
      </c>
      <c r="AY388" s="186" t="s">
        <v>207</v>
      </c>
    </row>
    <row r="389" spans="2:65" s="13" customFormat="1">
      <c r="B389" s="185"/>
      <c r="D389" s="170" t="s">
        <v>215</v>
      </c>
      <c r="E389" s="186" t="s">
        <v>1</v>
      </c>
      <c r="F389" s="187" t="s">
        <v>660</v>
      </c>
      <c r="H389" s="186" t="s">
        <v>1</v>
      </c>
      <c r="I389" s="188"/>
      <c r="L389" s="185"/>
      <c r="M389" s="189"/>
      <c r="N389" s="190"/>
      <c r="O389" s="190"/>
      <c r="P389" s="190"/>
      <c r="Q389" s="190"/>
      <c r="R389" s="190"/>
      <c r="S389" s="190"/>
      <c r="T389" s="191"/>
      <c r="AT389" s="186" t="s">
        <v>215</v>
      </c>
      <c r="AU389" s="186" t="s">
        <v>85</v>
      </c>
      <c r="AV389" s="13" t="s">
        <v>83</v>
      </c>
      <c r="AW389" s="13" t="s">
        <v>34</v>
      </c>
      <c r="AX389" s="13" t="s">
        <v>77</v>
      </c>
      <c r="AY389" s="186" t="s">
        <v>207</v>
      </c>
    </row>
    <row r="390" spans="2:65" s="12" customFormat="1">
      <c r="B390" s="169"/>
      <c r="D390" s="170" t="s">
        <v>215</v>
      </c>
      <c r="E390" s="171" t="s">
        <v>1</v>
      </c>
      <c r="F390" s="172" t="s">
        <v>661</v>
      </c>
      <c r="H390" s="173">
        <v>1.01</v>
      </c>
      <c r="I390" s="174"/>
      <c r="L390" s="169"/>
      <c r="M390" s="175"/>
      <c r="N390" s="176"/>
      <c r="O390" s="176"/>
      <c r="P390" s="176"/>
      <c r="Q390" s="176"/>
      <c r="R390" s="176"/>
      <c r="S390" s="176"/>
      <c r="T390" s="177"/>
      <c r="AT390" s="171" t="s">
        <v>215</v>
      </c>
      <c r="AU390" s="171" t="s">
        <v>85</v>
      </c>
      <c r="AV390" s="12" t="s">
        <v>85</v>
      </c>
      <c r="AW390" s="12" t="s">
        <v>34</v>
      </c>
      <c r="AX390" s="12" t="s">
        <v>77</v>
      </c>
      <c r="AY390" s="171" t="s">
        <v>207</v>
      </c>
    </row>
    <row r="391" spans="2:65" s="12" customFormat="1">
      <c r="B391" s="169"/>
      <c r="D391" s="170" t="s">
        <v>215</v>
      </c>
      <c r="E391" s="171" t="s">
        <v>1</v>
      </c>
      <c r="F391" s="172" t="s">
        <v>662</v>
      </c>
      <c r="H391" s="173">
        <v>1.0680000000000001</v>
      </c>
      <c r="I391" s="174"/>
      <c r="L391" s="169"/>
      <c r="M391" s="175"/>
      <c r="N391" s="176"/>
      <c r="O391" s="176"/>
      <c r="P391" s="176"/>
      <c r="Q391" s="176"/>
      <c r="R391" s="176"/>
      <c r="S391" s="176"/>
      <c r="T391" s="177"/>
      <c r="AT391" s="171" t="s">
        <v>215</v>
      </c>
      <c r="AU391" s="171" t="s">
        <v>85</v>
      </c>
      <c r="AV391" s="12" t="s">
        <v>85</v>
      </c>
      <c r="AW391" s="12" t="s">
        <v>34</v>
      </c>
      <c r="AX391" s="12" t="s">
        <v>77</v>
      </c>
      <c r="AY391" s="171" t="s">
        <v>207</v>
      </c>
    </row>
    <row r="392" spans="2:65" s="13" customFormat="1">
      <c r="B392" s="185"/>
      <c r="D392" s="170" t="s">
        <v>215</v>
      </c>
      <c r="E392" s="186" t="s">
        <v>1</v>
      </c>
      <c r="F392" s="187" t="s">
        <v>663</v>
      </c>
      <c r="H392" s="186" t="s">
        <v>1</v>
      </c>
      <c r="I392" s="188"/>
      <c r="L392" s="185"/>
      <c r="M392" s="189"/>
      <c r="N392" s="190"/>
      <c r="O392" s="190"/>
      <c r="P392" s="190"/>
      <c r="Q392" s="190"/>
      <c r="R392" s="190"/>
      <c r="S392" s="190"/>
      <c r="T392" s="191"/>
      <c r="AT392" s="186" t="s">
        <v>215</v>
      </c>
      <c r="AU392" s="186" t="s">
        <v>85</v>
      </c>
      <c r="AV392" s="13" t="s">
        <v>83</v>
      </c>
      <c r="AW392" s="13" t="s">
        <v>34</v>
      </c>
      <c r="AX392" s="13" t="s">
        <v>77</v>
      </c>
      <c r="AY392" s="186" t="s">
        <v>207</v>
      </c>
    </row>
    <row r="393" spans="2:65" s="12" customFormat="1">
      <c r="B393" s="169"/>
      <c r="D393" s="170" t="s">
        <v>215</v>
      </c>
      <c r="E393" s="171" t="s">
        <v>1</v>
      </c>
      <c r="F393" s="172" t="s">
        <v>664</v>
      </c>
      <c r="H393" s="173">
        <v>0.32600000000000001</v>
      </c>
      <c r="I393" s="174"/>
      <c r="L393" s="169"/>
      <c r="M393" s="175"/>
      <c r="N393" s="176"/>
      <c r="O393" s="176"/>
      <c r="P393" s="176"/>
      <c r="Q393" s="176"/>
      <c r="R393" s="176"/>
      <c r="S393" s="176"/>
      <c r="T393" s="177"/>
      <c r="AT393" s="171" t="s">
        <v>215</v>
      </c>
      <c r="AU393" s="171" t="s">
        <v>85</v>
      </c>
      <c r="AV393" s="12" t="s">
        <v>85</v>
      </c>
      <c r="AW393" s="12" t="s">
        <v>34</v>
      </c>
      <c r="AX393" s="12" t="s">
        <v>77</v>
      </c>
      <c r="AY393" s="171" t="s">
        <v>207</v>
      </c>
    </row>
    <row r="394" spans="2:65" s="15" customFormat="1">
      <c r="B394" s="200"/>
      <c r="D394" s="170" t="s">
        <v>215</v>
      </c>
      <c r="E394" s="201" t="s">
        <v>1</v>
      </c>
      <c r="F394" s="202" t="s">
        <v>372</v>
      </c>
      <c r="H394" s="203">
        <v>2.4039999999999999</v>
      </c>
      <c r="I394" s="204"/>
      <c r="L394" s="200"/>
      <c r="M394" s="205"/>
      <c r="N394" s="206"/>
      <c r="O394" s="206"/>
      <c r="P394" s="206"/>
      <c r="Q394" s="206"/>
      <c r="R394" s="206"/>
      <c r="S394" s="206"/>
      <c r="T394" s="207"/>
      <c r="AT394" s="201" t="s">
        <v>215</v>
      </c>
      <c r="AU394" s="201" t="s">
        <v>85</v>
      </c>
      <c r="AV394" s="15" t="s">
        <v>133</v>
      </c>
      <c r="AW394" s="15" t="s">
        <v>34</v>
      </c>
      <c r="AX394" s="15" t="s">
        <v>83</v>
      </c>
      <c r="AY394" s="201" t="s">
        <v>207</v>
      </c>
    </row>
    <row r="395" spans="2:65" s="11" customFormat="1" ht="22.9" customHeight="1">
      <c r="B395" s="142"/>
      <c r="D395" s="143" t="s">
        <v>76</v>
      </c>
      <c r="E395" s="153" t="s">
        <v>133</v>
      </c>
      <c r="F395" s="153" t="s">
        <v>665</v>
      </c>
      <c r="I395" s="145"/>
      <c r="J395" s="154">
        <f>BK395</f>
        <v>0</v>
      </c>
      <c r="L395" s="142"/>
      <c r="M395" s="147"/>
      <c r="N395" s="148"/>
      <c r="O395" s="148"/>
      <c r="P395" s="149">
        <f>SUM(P396:P504)</f>
        <v>0</v>
      </c>
      <c r="Q395" s="148"/>
      <c r="R395" s="149">
        <f>SUM(R396:R504)</f>
        <v>525.75649316999977</v>
      </c>
      <c r="S395" s="148"/>
      <c r="T395" s="150">
        <f>SUM(T396:T504)</f>
        <v>0</v>
      </c>
      <c r="AR395" s="143" t="s">
        <v>83</v>
      </c>
      <c r="AT395" s="151" t="s">
        <v>76</v>
      </c>
      <c r="AU395" s="151" t="s">
        <v>83</v>
      </c>
      <c r="AY395" s="143" t="s">
        <v>207</v>
      </c>
      <c r="BK395" s="152">
        <f>SUM(BK396:BK504)</f>
        <v>0</v>
      </c>
    </row>
    <row r="396" spans="2:65" s="1" customFormat="1" ht="36" customHeight="1">
      <c r="B396" s="155"/>
      <c r="C396" s="156" t="s">
        <v>666</v>
      </c>
      <c r="D396" s="156" t="s">
        <v>209</v>
      </c>
      <c r="E396" s="157" t="s">
        <v>667</v>
      </c>
      <c r="F396" s="158" t="s">
        <v>668</v>
      </c>
      <c r="G396" s="159" t="s">
        <v>220</v>
      </c>
      <c r="H396" s="160">
        <v>34</v>
      </c>
      <c r="I396" s="161"/>
      <c r="J396" s="162">
        <f>ROUND(I396*H396,2)</f>
        <v>0</v>
      </c>
      <c r="K396" s="158" t="s">
        <v>213</v>
      </c>
      <c r="L396" s="32"/>
      <c r="M396" s="163" t="s">
        <v>1</v>
      </c>
      <c r="N396" s="164" t="s">
        <v>42</v>
      </c>
      <c r="O396" s="55"/>
      <c r="P396" s="165">
        <f>O396*H396</f>
        <v>0</v>
      </c>
      <c r="Q396" s="165">
        <v>0.18459</v>
      </c>
      <c r="R396" s="165">
        <f>Q396*H396</f>
        <v>6.2760600000000002</v>
      </c>
      <c r="S396" s="165">
        <v>0</v>
      </c>
      <c r="T396" s="166">
        <f>S396*H396</f>
        <v>0</v>
      </c>
      <c r="AR396" s="167" t="s">
        <v>133</v>
      </c>
      <c r="AT396" s="167" t="s">
        <v>209</v>
      </c>
      <c r="AU396" s="167" t="s">
        <v>85</v>
      </c>
      <c r="AY396" s="17" t="s">
        <v>207</v>
      </c>
      <c r="BE396" s="168">
        <f>IF(N396="základní",J396,0)</f>
        <v>0</v>
      </c>
      <c r="BF396" s="168">
        <f>IF(N396="snížená",J396,0)</f>
        <v>0</v>
      </c>
      <c r="BG396" s="168">
        <f>IF(N396="zákl. přenesená",J396,0)</f>
        <v>0</v>
      </c>
      <c r="BH396" s="168">
        <f>IF(N396="sníž. přenesená",J396,0)</f>
        <v>0</v>
      </c>
      <c r="BI396" s="168">
        <f>IF(N396="nulová",J396,0)</f>
        <v>0</v>
      </c>
      <c r="BJ396" s="17" t="s">
        <v>83</v>
      </c>
      <c r="BK396" s="168">
        <f>ROUND(I396*H396,2)</f>
        <v>0</v>
      </c>
      <c r="BL396" s="17" t="s">
        <v>133</v>
      </c>
      <c r="BM396" s="167" t="s">
        <v>669</v>
      </c>
    </row>
    <row r="397" spans="2:65" s="13" customFormat="1">
      <c r="B397" s="185"/>
      <c r="D397" s="170" t="s">
        <v>215</v>
      </c>
      <c r="E397" s="186" t="s">
        <v>1</v>
      </c>
      <c r="F397" s="187" t="s">
        <v>653</v>
      </c>
      <c r="H397" s="186" t="s">
        <v>1</v>
      </c>
      <c r="I397" s="188"/>
      <c r="L397" s="185"/>
      <c r="M397" s="189"/>
      <c r="N397" s="190"/>
      <c r="O397" s="190"/>
      <c r="P397" s="190"/>
      <c r="Q397" s="190"/>
      <c r="R397" s="190"/>
      <c r="S397" s="190"/>
      <c r="T397" s="191"/>
      <c r="AT397" s="186" t="s">
        <v>215</v>
      </c>
      <c r="AU397" s="186" t="s">
        <v>85</v>
      </c>
      <c r="AV397" s="13" t="s">
        <v>83</v>
      </c>
      <c r="AW397" s="13" t="s">
        <v>34</v>
      </c>
      <c r="AX397" s="13" t="s">
        <v>77</v>
      </c>
      <c r="AY397" s="186" t="s">
        <v>207</v>
      </c>
    </row>
    <row r="398" spans="2:65" s="12" customFormat="1">
      <c r="B398" s="169"/>
      <c r="D398" s="170" t="s">
        <v>215</v>
      </c>
      <c r="E398" s="171" t="s">
        <v>1</v>
      </c>
      <c r="F398" s="172" t="s">
        <v>670</v>
      </c>
      <c r="H398" s="173">
        <v>2</v>
      </c>
      <c r="I398" s="174"/>
      <c r="L398" s="169"/>
      <c r="M398" s="175"/>
      <c r="N398" s="176"/>
      <c r="O398" s="176"/>
      <c r="P398" s="176"/>
      <c r="Q398" s="176"/>
      <c r="R398" s="176"/>
      <c r="S398" s="176"/>
      <c r="T398" s="177"/>
      <c r="AT398" s="171" t="s">
        <v>215</v>
      </c>
      <c r="AU398" s="171" t="s">
        <v>85</v>
      </c>
      <c r="AV398" s="12" t="s">
        <v>85</v>
      </c>
      <c r="AW398" s="12" t="s">
        <v>34</v>
      </c>
      <c r="AX398" s="12" t="s">
        <v>77</v>
      </c>
      <c r="AY398" s="171" t="s">
        <v>207</v>
      </c>
    </row>
    <row r="399" spans="2:65" s="12" customFormat="1">
      <c r="B399" s="169"/>
      <c r="D399" s="170" t="s">
        <v>215</v>
      </c>
      <c r="E399" s="171" t="s">
        <v>1</v>
      </c>
      <c r="F399" s="172" t="s">
        <v>671</v>
      </c>
      <c r="H399" s="173">
        <v>4</v>
      </c>
      <c r="I399" s="174"/>
      <c r="L399" s="169"/>
      <c r="M399" s="175"/>
      <c r="N399" s="176"/>
      <c r="O399" s="176"/>
      <c r="P399" s="176"/>
      <c r="Q399" s="176"/>
      <c r="R399" s="176"/>
      <c r="S399" s="176"/>
      <c r="T399" s="177"/>
      <c r="AT399" s="171" t="s">
        <v>215</v>
      </c>
      <c r="AU399" s="171" t="s">
        <v>85</v>
      </c>
      <c r="AV399" s="12" t="s">
        <v>85</v>
      </c>
      <c r="AW399" s="12" t="s">
        <v>34</v>
      </c>
      <c r="AX399" s="12" t="s">
        <v>77</v>
      </c>
      <c r="AY399" s="171" t="s">
        <v>207</v>
      </c>
    </row>
    <row r="400" spans="2:65" s="12" customFormat="1">
      <c r="B400" s="169"/>
      <c r="D400" s="170" t="s">
        <v>215</v>
      </c>
      <c r="E400" s="171" t="s">
        <v>1</v>
      </c>
      <c r="F400" s="172" t="s">
        <v>672</v>
      </c>
      <c r="H400" s="173">
        <v>1</v>
      </c>
      <c r="I400" s="174"/>
      <c r="L400" s="169"/>
      <c r="M400" s="175"/>
      <c r="N400" s="176"/>
      <c r="O400" s="176"/>
      <c r="P400" s="176"/>
      <c r="Q400" s="176"/>
      <c r="R400" s="176"/>
      <c r="S400" s="176"/>
      <c r="T400" s="177"/>
      <c r="AT400" s="171" t="s">
        <v>215</v>
      </c>
      <c r="AU400" s="171" t="s">
        <v>85</v>
      </c>
      <c r="AV400" s="12" t="s">
        <v>85</v>
      </c>
      <c r="AW400" s="12" t="s">
        <v>34</v>
      </c>
      <c r="AX400" s="12" t="s">
        <v>77</v>
      </c>
      <c r="AY400" s="171" t="s">
        <v>207</v>
      </c>
    </row>
    <row r="401" spans="2:65" s="12" customFormat="1">
      <c r="B401" s="169"/>
      <c r="D401" s="170" t="s">
        <v>215</v>
      </c>
      <c r="E401" s="171" t="s">
        <v>1</v>
      </c>
      <c r="F401" s="172" t="s">
        <v>673</v>
      </c>
      <c r="H401" s="173">
        <v>1</v>
      </c>
      <c r="I401" s="174"/>
      <c r="L401" s="169"/>
      <c r="M401" s="175"/>
      <c r="N401" s="176"/>
      <c r="O401" s="176"/>
      <c r="P401" s="176"/>
      <c r="Q401" s="176"/>
      <c r="R401" s="176"/>
      <c r="S401" s="176"/>
      <c r="T401" s="177"/>
      <c r="AT401" s="171" t="s">
        <v>215</v>
      </c>
      <c r="AU401" s="171" t="s">
        <v>85</v>
      </c>
      <c r="AV401" s="12" t="s">
        <v>85</v>
      </c>
      <c r="AW401" s="12" t="s">
        <v>34</v>
      </c>
      <c r="AX401" s="12" t="s">
        <v>77</v>
      </c>
      <c r="AY401" s="171" t="s">
        <v>207</v>
      </c>
    </row>
    <row r="402" spans="2:65" s="12" customFormat="1">
      <c r="B402" s="169"/>
      <c r="D402" s="170" t="s">
        <v>215</v>
      </c>
      <c r="E402" s="171" t="s">
        <v>1</v>
      </c>
      <c r="F402" s="172" t="s">
        <v>674</v>
      </c>
      <c r="H402" s="173">
        <v>15</v>
      </c>
      <c r="I402" s="174"/>
      <c r="L402" s="169"/>
      <c r="M402" s="175"/>
      <c r="N402" s="176"/>
      <c r="O402" s="176"/>
      <c r="P402" s="176"/>
      <c r="Q402" s="176"/>
      <c r="R402" s="176"/>
      <c r="S402" s="176"/>
      <c r="T402" s="177"/>
      <c r="AT402" s="171" t="s">
        <v>215</v>
      </c>
      <c r="AU402" s="171" t="s">
        <v>85</v>
      </c>
      <c r="AV402" s="12" t="s">
        <v>85</v>
      </c>
      <c r="AW402" s="12" t="s">
        <v>34</v>
      </c>
      <c r="AX402" s="12" t="s">
        <v>77</v>
      </c>
      <c r="AY402" s="171" t="s">
        <v>207</v>
      </c>
    </row>
    <row r="403" spans="2:65" s="12" customFormat="1">
      <c r="B403" s="169"/>
      <c r="D403" s="170" t="s">
        <v>215</v>
      </c>
      <c r="E403" s="171" t="s">
        <v>1</v>
      </c>
      <c r="F403" s="172" t="s">
        <v>675</v>
      </c>
      <c r="H403" s="173">
        <v>1</v>
      </c>
      <c r="I403" s="174"/>
      <c r="L403" s="169"/>
      <c r="M403" s="175"/>
      <c r="N403" s="176"/>
      <c r="O403" s="176"/>
      <c r="P403" s="176"/>
      <c r="Q403" s="176"/>
      <c r="R403" s="176"/>
      <c r="S403" s="176"/>
      <c r="T403" s="177"/>
      <c r="AT403" s="171" t="s">
        <v>215</v>
      </c>
      <c r="AU403" s="171" t="s">
        <v>85</v>
      </c>
      <c r="AV403" s="12" t="s">
        <v>85</v>
      </c>
      <c r="AW403" s="12" t="s">
        <v>34</v>
      </c>
      <c r="AX403" s="12" t="s">
        <v>77</v>
      </c>
      <c r="AY403" s="171" t="s">
        <v>207</v>
      </c>
    </row>
    <row r="404" spans="2:65" s="12" customFormat="1">
      <c r="B404" s="169"/>
      <c r="D404" s="170" t="s">
        <v>215</v>
      </c>
      <c r="E404" s="171" t="s">
        <v>1</v>
      </c>
      <c r="F404" s="172" t="s">
        <v>676</v>
      </c>
      <c r="H404" s="173">
        <v>2</v>
      </c>
      <c r="I404" s="174"/>
      <c r="L404" s="169"/>
      <c r="M404" s="175"/>
      <c r="N404" s="176"/>
      <c r="O404" s="176"/>
      <c r="P404" s="176"/>
      <c r="Q404" s="176"/>
      <c r="R404" s="176"/>
      <c r="S404" s="176"/>
      <c r="T404" s="177"/>
      <c r="AT404" s="171" t="s">
        <v>215</v>
      </c>
      <c r="AU404" s="171" t="s">
        <v>85</v>
      </c>
      <c r="AV404" s="12" t="s">
        <v>85</v>
      </c>
      <c r="AW404" s="12" t="s">
        <v>34</v>
      </c>
      <c r="AX404" s="12" t="s">
        <v>77</v>
      </c>
      <c r="AY404" s="171" t="s">
        <v>207</v>
      </c>
    </row>
    <row r="405" spans="2:65" s="12" customFormat="1">
      <c r="B405" s="169"/>
      <c r="D405" s="170" t="s">
        <v>215</v>
      </c>
      <c r="E405" s="171" t="s">
        <v>1</v>
      </c>
      <c r="F405" s="172" t="s">
        <v>677</v>
      </c>
      <c r="H405" s="173">
        <v>7</v>
      </c>
      <c r="I405" s="174"/>
      <c r="L405" s="169"/>
      <c r="M405" s="175"/>
      <c r="N405" s="176"/>
      <c r="O405" s="176"/>
      <c r="P405" s="176"/>
      <c r="Q405" s="176"/>
      <c r="R405" s="176"/>
      <c r="S405" s="176"/>
      <c r="T405" s="177"/>
      <c r="AT405" s="171" t="s">
        <v>215</v>
      </c>
      <c r="AU405" s="171" t="s">
        <v>85</v>
      </c>
      <c r="AV405" s="12" t="s">
        <v>85</v>
      </c>
      <c r="AW405" s="12" t="s">
        <v>34</v>
      </c>
      <c r="AX405" s="12" t="s">
        <v>77</v>
      </c>
      <c r="AY405" s="171" t="s">
        <v>207</v>
      </c>
    </row>
    <row r="406" spans="2:65" s="12" customFormat="1">
      <c r="B406" s="169"/>
      <c r="D406" s="170" t="s">
        <v>215</v>
      </c>
      <c r="E406" s="171" t="s">
        <v>1</v>
      </c>
      <c r="F406" s="172" t="s">
        <v>678</v>
      </c>
      <c r="H406" s="173">
        <v>1</v>
      </c>
      <c r="I406" s="174"/>
      <c r="L406" s="169"/>
      <c r="M406" s="175"/>
      <c r="N406" s="176"/>
      <c r="O406" s="176"/>
      <c r="P406" s="176"/>
      <c r="Q406" s="176"/>
      <c r="R406" s="176"/>
      <c r="S406" s="176"/>
      <c r="T406" s="177"/>
      <c r="AT406" s="171" t="s">
        <v>215</v>
      </c>
      <c r="AU406" s="171" t="s">
        <v>85</v>
      </c>
      <c r="AV406" s="12" t="s">
        <v>85</v>
      </c>
      <c r="AW406" s="12" t="s">
        <v>34</v>
      </c>
      <c r="AX406" s="12" t="s">
        <v>77</v>
      </c>
      <c r="AY406" s="171" t="s">
        <v>207</v>
      </c>
    </row>
    <row r="407" spans="2:65" s="15" customFormat="1">
      <c r="B407" s="200"/>
      <c r="D407" s="170" t="s">
        <v>215</v>
      </c>
      <c r="E407" s="201" t="s">
        <v>1</v>
      </c>
      <c r="F407" s="202" t="s">
        <v>372</v>
      </c>
      <c r="H407" s="203">
        <v>34</v>
      </c>
      <c r="I407" s="204"/>
      <c r="L407" s="200"/>
      <c r="M407" s="205"/>
      <c r="N407" s="206"/>
      <c r="O407" s="206"/>
      <c r="P407" s="206"/>
      <c r="Q407" s="206"/>
      <c r="R407" s="206"/>
      <c r="S407" s="206"/>
      <c r="T407" s="207"/>
      <c r="AT407" s="201" t="s">
        <v>215</v>
      </c>
      <c r="AU407" s="201" t="s">
        <v>85</v>
      </c>
      <c r="AV407" s="15" t="s">
        <v>133</v>
      </c>
      <c r="AW407" s="15" t="s">
        <v>34</v>
      </c>
      <c r="AX407" s="15" t="s">
        <v>83</v>
      </c>
      <c r="AY407" s="201" t="s">
        <v>207</v>
      </c>
    </row>
    <row r="408" spans="2:65" s="1" customFormat="1" ht="24" customHeight="1">
      <c r="B408" s="155"/>
      <c r="C408" s="208" t="s">
        <v>679</v>
      </c>
      <c r="D408" s="208" t="s">
        <v>680</v>
      </c>
      <c r="E408" s="209" t="s">
        <v>681</v>
      </c>
      <c r="F408" s="210" t="s">
        <v>682</v>
      </c>
      <c r="G408" s="211" t="s">
        <v>220</v>
      </c>
      <c r="H408" s="212">
        <v>2</v>
      </c>
      <c r="I408" s="213"/>
      <c r="J408" s="214">
        <f t="shared" ref="J408:J417" si="0">ROUND(I408*H408,2)</f>
        <v>0</v>
      </c>
      <c r="K408" s="210" t="s">
        <v>392</v>
      </c>
      <c r="L408" s="215"/>
      <c r="M408" s="216" t="s">
        <v>1</v>
      </c>
      <c r="N408" s="217" t="s">
        <v>42</v>
      </c>
      <c r="O408" s="55"/>
      <c r="P408" s="165">
        <f t="shared" ref="P408:P417" si="1">O408*H408</f>
        <v>0</v>
      </c>
      <c r="Q408" s="165">
        <v>0.78500000000000003</v>
      </c>
      <c r="R408" s="165">
        <f t="shared" ref="R408:R417" si="2">Q408*H408</f>
        <v>1.57</v>
      </c>
      <c r="S408" s="165">
        <v>0</v>
      </c>
      <c r="T408" s="166">
        <f t="shared" ref="T408:T417" si="3">S408*H408</f>
        <v>0</v>
      </c>
      <c r="AR408" s="167" t="s">
        <v>155</v>
      </c>
      <c r="AT408" s="167" t="s">
        <v>680</v>
      </c>
      <c r="AU408" s="167" t="s">
        <v>85</v>
      </c>
      <c r="AY408" s="17" t="s">
        <v>207</v>
      </c>
      <c r="BE408" s="168">
        <f t="shared" ref="BE408:BE417" si="4">IF(N408="základní",J408,0)</f>
        <v>0</v>
      </c>
      <c r="BF408" s="168">
        <f t="shared" ref="BF408:BF417" si="5">IF(N408="snížená",J408,0)</f>
        <v>0</v>
      </c>
      <c r="BG408" s="168">
        <f t="shared" ref="BG408:BG417" si="6">IF(N408="zákl. přenesená",J408,0)</f>
        <v>0</v>
      </c>
      <c r="BH408" s="168">
        <f t="shared" ref="BH408:BH417" si="7">IF(N408="sníž. přenesená",J408,0)</f>
        <v>0</v>
      </c>
      <c r="BI408" s="168">
        <f t="shared" ref="BI408:BI417" si="8">IF(N408="nulová",J408,0)</f>
        <v>0</v>
      </c>
      <c r="BJ408" s="17" t="s">
        <v>83</v>
      </c>
      <c r="BK408" s="168">
        <f t="shared" ref="BK408:BK417" si="9">ROUND(I408*H408,2)</f>
        <v>0</v>
      </c>
      <c r="BL408" s="17" t="s">
        <v>133</v>
      </c>
      <c r="BM408" s="167" t="s">
        <v>683</v>
      </c>
    </row>
    <row r="409" spans="2:65" s="1" customFormat="1" ht="24" customHeight="1">
      <c r="B409" s="155"/>
      <c r="C409" s="208" t="s">
        <v>684</v>
      </c>
      <c r="D409" s="208" t="s">
        <v>680</v>
      </c>
      <c r="E409" s="209" t="s">
        <v>685</v>
      </c>
      <c r="F409" s="210" t="s">
        <v>686</v>
      </c>
      <c r="G409" s="211" t="s">
        <v>220</v>
      </c>
      <c r="H409" s="212">
        <v>7</v>
      </c>
      <c r="I409" s="213"/>
      <c r="J409" s="214">
        <f t="shared" si="0"/>
        <v>0</v>
      </c>
      <c r="K409" s="210" t="s">
        <v>392</v>
      </c>
      <c r="L409" s="215"/>
      <c r="M409" s="216" t="s">
        <v>1</v>
      </c>
      <c r="N409" s="217" t="s">
        <v>42</v>
      </c>
      <c r="O409" s="55"/>
      <c r="P409" s="165">
        <f t="shared" si="1"/>
        <v>0</v>
      </c>
      <c r="Q409" s="165">
        <v>1.48</v>
      </c>
      <c r="R409" s="165">
        <f t="shared" si="2"/>
        <v>10.36</v>
      </c>
      <c r="S409" s="165">
        <v>0</v>
      </c>
      <c r="T409" s="166">
        <f t="shared" si="3"/>
        <v>0</v>
      </c>
      <c r="AR409" s="167" t="s">
        <v>155</v>
      </c>
      <c r="AT409" s="167" t="s">
        <v>680</v>
      </c>
      <c r="AU409" s="167" t="s">
        <v>85</v>
      </c>
      <c r="AY409" s="17" t="s">
        <v>207</v>
      </c>
      <c r="BE409" s="168">
        <f t="shared" si="4"/>
        <v>0</v>
      </c>
      <c r="BF409" s="168">
        <f t="shared" si="5"/>
        <v>0</v>
      </c>
      <c r="BG409" s="168">
        <f t="shared" si="6"/>
        <v>0</v>
      </c>
      <c r="BH409" s="168">
        <f t="shared" si="7"/>
        <v>0</v>
      </c>
      <c r="BI409" s="168">
        <f t="shared" si="8"/>
        <v>0</v>
      </c>
      <c r="BJ409" s="17" t="s">
        <v>83</v>
      </c>
      <c r="BK409" s="168">
        <f t="shared" si="9"/>
        <v>0</v>
      </c>
      <c r="BL409" s="17" t="s">
        <v>133</v>
      </c>
      <c r="BM409" s="167" t="s">
        <v>687</v>
      </c>
    </row>
    <row r="410" spans="2:65" s="1" customFormat="1" ht="24" customHeight="1">
      <c r="B410" s="155"/>
      <c r="C410" s="208" t="s">
        <v>688</v>
      </c>
      <c r="D410" s="208" t="s">
        <v>680</v>
      </c>
      <c r="E410" s="209" t="s">
        <v>689</v>
      </c>
      <c r="F410" s="210" t="s">
        <v>690</v>
      </c>
      <c r="G410" s="211" t="s">
        <v>220</v>
      </c>
      <c r="H410" s="212">
        <v>1</v>
      </c>
      <c r="I410" s="213"/>
      <c r="J410" s="214">
        <f t="shared" si="0"/>
        <v>0</v>
      </c>
      <c r="K410" s="210" t="s">
        <v>392</v>
      </c>
      <c r="L410" s="215"/>
      <c r="M410" s="216" t="s">
        <v>1</v>
      </c>
      <c r="N410" s="217" t="s">
        <v>42</v>
      </c>
      <c r="O410" s="55"/>
      <c r="P410" s="165">
        <f t="shared" si="1"/>
        <v>0</v>
      </c>
      <c r="Q410" s="165">
        <v>1.0980000000000001</v>
      </c>
      <c r="R410" s="165">
        <f t="shared" si="2"/>
        <v>1.0980000000000001</v>
      </c>
      <c r="S410" s="165">
        <v>0</v>
      </c>
      <c r="T410" s="166">
        <f t="shared" si="3"/>
        <v>0</v>
      </c>
      <c r="AR410" s="167" t="s">
        <v>155</v>
      </c>
      <c r="AT410" s="167" t="s">
        <v>680</v>
      </c>
      <c r="AU410" s="167" t="s">
        <v>85</v>
      </c>
      <c r="AY410" s="17" t="s">
        <v>207</v>
      </c>
      <c r="BE410" s="168">
        <f t="shared" si="4"/>
        <v>0</v>
      </c>
      <c r="BF410" s="168">
        <f t="shared" si="5"/>
        <v>0</v>
      </c>
      <c r="BG410" s="168">
        <f t="shared" si="6"/>
        <v>0</v>
      </c>
      <c r="BH410" s="168">
        <f t="shared" si="7"/>
        <v>0</v>
      </c>
      <c r="BI410" s="168">
        <f t="shared" si="8"/>
        <v>0</v>
      </c>
      <c r="BJ410" s="17" t="s">
        <v>83</v>
      </c>
      <c r="BK410" s="168">
        <f t="shared" si="9"/>
        <v>0</v>
      </c>
      <c r="BL410" s="17" t="s">
        <v>133</v>
      </c>
      <c r="BM410" s="167" t="s">
        <v>691</v>
      </c>
    </row>
    <row r="411" spans="2:65" s="1" customFormat="1" ht="24" customHeight="1">
      <c r="B411" s="155"/>
      <c r="C411" s="208" t="s">
        <v>692</v>
      </c>
      <c r="D411" s="208" t="s">
        <v>680</v>
      </c>
      <c r="E411" s="209" t="s">
        <v>693</v>
      </c>
      <c r="F411" s="210" t="s">
        <v>694</v>
      </c>
      <c r="G411" s="211" t="s">
        <v>220</v>
      </c>
      <c r="H411" s="212">
        <v>1</v>
      </c>
      <c r="I411" s="213"/>
      <c r="J411" s="214">
        <f t="shared" si="0"/>
        <v>0</v>
      </c>
      <c r="K411" s="210" t="s">
        <v>392</v>
      </c>
      <c r="L411" s="215"/>
      <c r="M411" s="216" t="s">
        <v>1</v>
      </c>
      <c r="N411" s="217" t="s">
        <v>42</v>
      </c>
      <c r="O411" s="55"/>
      <c r="P411" s="165">
        <f t="shared" si="1"/>
        <v>0</v>
      </c>
      <c r="Q411" s="165">
        <v>0.55500000000000005</v>
      </c>
      <c r="R411" s="165">
        <f t="shared" si="2"/>
        <v>0.55500000000000005</v>
      </c>
      <c r="S411" s="165">
        <v>0</v>
      </c>
      <c r="T411" s="166">
        <f t="shared" si="3"/>
        <v>0</v>
      </c>
      <c r="AR411" s="167" t="s">
        <v>155</v>
      </c>
      <c r="AT411" s="167" t="s">
        <v>680</v>
      </c>
      <c r="AU411" s="167" t="s">
        <v>85</v>
      </c>
      <c r="AY411" s="17" t="s">
        <v>207</v>
      </c>
      <c r="BE411" s="168">
        <f t="shared" si="4"/>
        <v>0</v>
      </c>
      <c r="BF411" s="168">
        <f t="shared" si="5"/>
        <v>0</v>
      </c>
      <c r="BG411" s="168">
        <f t="shared" si="6"/>
        <v>0</v>
      </c>
      <c r="BH411" s="168">
        <f t="shared" si="7"/>
        <v>0</v>
      </c>
      <c r="BI411" s="168">
        <f t="shared" si="8"/>
        <v>0</v>
      </c>
      <c r="BJ411" s="17" t="s">
        <v>83</v>
      </c>
      <c r="BK411" s="168">
        <f t="shared" si="9"/>
        <v>0</v>
      </c>
      <c r="BL411" s="17" t="s">
        <v>133</v>
      </c>
      <c r="BM411" s="167" t="s">
        <v>695</v>
      </c>
    </row>
    <row r="412" spans="2:65" s="1" customFormat="1" ht="24" customHeight="1">
      <c r="B412" s="155"/>
      <c r="C412" s="208" t="s">
        <v>696</v>
      </c>
      <c r="D412" s="208" t="s">
        <v>680</v>
      </c>
      <c r="E412" s="209" t="s">
        <v>697</v>
      </c>
      <c r="F412" s="210" t="s">
        <v>698</v>
      </c>
      <c r="G412" s="211" t="s">
        <v>220</v>
      </c>
      <c r="H412" s="212">
        <v>15</v>
      </c>
      <c r="I412" s="213"/>
      <c r="J412" s="214">
        <f t="shared" si="0"/>
        <v>0</v>
      </c>
      <c r="K412" s="210" t="s">
        <v>392</v>
      </c>
      <c r="L412" s="215"/>
      <c r="M412" s="216" t="s">
        <v>1</v>
      </c>
      <c r="N412" s="217" t="s">
        <v>42</v>
      </c>
      <c r="O412" s="55"/>
      <c r="P412" s="165">
        <f t="shared" si="1"/>
        <v>0</v>
      </c>
      <c r="Q412" s="165">
        <v>0.74</v>
      </c>
      <c r="R412" s="165">
        <f t="shared" si="2"/>
        <v>11.1</v>
      </c>
      <c r="S412" s="165">
        <v>0</v>
      </c>
      <c r="T412" s="166">
        <f t="shared" si="3"/>
        <v>0</v>
      </c>
      <c r="AR412" s="167" t="s">
        <v>155</v>
      </c>
      <c r="AT412" s="167" t="s">
        <v>680</v>
      </c>
      <c r="AU412" s="167" t="s">
        <v>85</v>
      </c>
      <c r="AY412" s="17" t="s">
        <v>207</v>
      </c>
      <c r="BE412" s="168">
        <f t="shared" si="4"/>
        <v>0</v>
      </c>
      <c r="BF412" s="168">
        <f t="shared" si="5"/>
        <v>0</v>
      </c>
      <c r="BG412" s="168">
        <f t="shared" si="6"/>
        <v>0</v>
      </c>
      <c r="BH412" s="168">
        <f t="shared" si="7"/>
        <v>0</v>
      </c>
      <c r="BI412" s="168">
        <f t="shared" si="8"/>
        <v>0</v>
      </c>
      <c r="BJ412" s="17" t="s">
        <v>83</v>
      </c>
      <c r="BK412" s="168">
        <f t="shared" si="9"/>
        <v>0</v>
      </c>
      <c r="BL412" s="17" t="s">
        <v>133</v>
      </c>
      <c r="BM412" s="167" t="s">
        <v>699</v>
      </c>
    </row>
    <row r="413" spans="2:65" s="1" customFormat="1" ht="24" customHeight="1">
      <c r="B413" s="155"/>
      <c r="C413" s="208" t="s">
        <v>700</v>
      </c>
      <c r="D413" s="208" t="s">
        <v>680</v>
      </c>
      <c r="E413" s="209" t="s">
        <v>701</v>
      </c>
      <c r="F413" s="210" t="s">
        <v>702</v>
      </c>
      <c r="G413" s="211" t="s">
        <v>220</v>
      </c>
      <c r="H413" s="212">
        <v>1</v>
      </c>
      <c r="I413" s="213"/>
      <c r="J413" s="214">
        <f t="shared" si="0"/>
        <v>0</v>
      </c>
      <c r="K413" s="210" t="s">
        <v>392</v>
      </c>
      <c r="L413" s="215"/>
      <c r="M413" s="216" t="s">
        <v>1</v>
      </c>
      <c r="N413" s="217" t="s">
        <v>42</v>
      </c>
      <c r="O413" s="55"/>
      <c r="P413" s="165">
        <f t="shared" si="1"/>
        <v>0</v>
      </c>
      <c r="Q413" s="165">
        <v>0.185</v>
      </c>
      <c r="R413" s="165">
        <f t="shared" si="2"/>
        <v>0.185</v>
      </c>
      <c r="S413" s="165">
        <v>0</v>
      </c>
      <c r="T413" s="166">
        <f t="shared" si="3"/>
        <v>0</v>
      </c>
      <c r="AR413" s="167" t="s">
        <v>155</v>
      </c>
      <c r="AT413" s="167" t="s">
        <v>680</v>
      </c>
      <c r="AU413" s="167" t="s">
        <v>85</v>
      </c>
      <c r="AY413" s="17" t="s">
        <v>207</v>
      </c>
      <c r="BE413" s="168">
        <f t="shared" si="4"/>
        <v>0</v>
      </c>
      <c r="BF413" s="168">
        <f t="shared" si="5"/>
        <v>0</v>
      </c>
      <c r="BG413" s="168">
        <f t="shared" si="6"/>
        <v>0</v>
      </c>
      <c r="BH413" s="168">
        <f t="shared" si="7"/>
        <v>0</v>
      </c>
      <c r="BI413" s="168">
        <f t="shared" si="8"/>
        <v>0</v>
      </c>
      <c r="BJ413" s="17" t="s">
        <v>83</v>
      </c>
      <c r="BK413" s="168">
        <f t="shared" si="9"/>
        <v>0</v>
      </c>
      <c r="BL413" s="17" t="s">
        <v>133</v>
      </c>
      <c r="BM413" s="167" t="s">
        <v>703</v>
      </c>
    </row>
    <row r="414" spans="2:65" s="1" customFormat="1" ht="24" customHeight="1">
      <c r="B414" s="155"/>
      <c r="C414" s="208" t="s">
        <v>704</v>
      </c>
      <c r="D414" s="208" t="s">
        <v>680</v>
      </c>
      <c r="E414" s="209" t="s">
        <v>705</v>
      </c>
      <c r="F414" s="210" t="s">
        <v>706</v>
      </c>
      <c r="G414" s="211" t="s">
        <v>220</v>
      </c>
      <c r="H414" s="212">
        <v>2</v>
      </c>
      <c r="I414" s="213"/>
      <c r="J414" s="214">
        <f t="shared" si="0"/>
        <v>0</v>
      </c>
      <c r="K414" s="210" t="s">
        <v>392</v>
      </c>
      <c r="L414" s="215"/>
      <c r="M414" s="216" t="s">
        <v>1</v>
      </c>
      <c r="N414" s="217" t="s">
        <v>42</v>
      </c>
      <c r="O414" s="55"/>
      <c r="P414" s="165">
        <f t="shared" si="1"/>
        <v>0</v>
      </c>
      <c r="Q414" s="165">
        <v>0.95</v>
      </c>
      <c r="R414" s="165">
        <f t="shared" si="2"/>
        <v>1.9</v>
      </c>
      <c r="S414" s="165">
        <v>0</v>
      </c>
      <c r="T414" s="166">
        <f t="shared" si="3"/>
        <v>0</v>
      </c>
      <c r="AR414" s="167" t="s">
        <v>155</v>
      </c>
      <c r="AT414" s="167" t="s">
        <v>680</v>
      </c>
      <c r="AU414" s="167" t="s">
        <v>85</v>
      </c>
      <c r="AY414" s="17" t="s">
        <v>207</v>
      </c>
      <c r="BE414" s="168">
        <f t="shared" si="4"/>
        <v>0</v>
      </c>
      <c r="BF414" s="168">
        <f t="shared" si="5"/>
        <v>0</v>
      </c>
      <c r="BG414" s="168">
        <f t="shared" si="6"/>
        <v>0</v>
      </c>
      <c r="BH414" s="168">
        <f t="shared" si="7"/>
        <v>0</v>
      </c>
      <c r="BI414" s="168">
        <f t="shared" si="8"/>
        <v>0</v>
      </c>
      <c r="BJ414" s="17" t="s">
        <v>83</v>
      </c>
      <c r="BK414" s="168">
        <f t="shared" si="9"/>
        <v>0</v>
      </c>
      <c r="BL414" s="17" t="s">
        <v>133</v>
      </c>
      <c r="BM414" s="167" t="s">
        <v>707</v>
      </c>
    </row>
    <row r="415" spans="2:65" s="1" customFormat="1" ht="24" customHeight="1">
      <c r="B415" s="155"/>
      <c r="C415" s="208" t="s">
        <v>708</v>
      </c>
      <c r="D415" s="208" t="s">
        <v>680</v>
      </c>
      <c r="E415" s="209" t="s">
        <v>709</v>
      </c>
      <c r="F415" s="210" t="s">
        <v>710</v>
      </c>
      <c r="G415" s="211" t="s">
        <v>220</v>
      </c>
      <c r="H415" s="212">
        <v>7</v>
      </c>
      <c r="I415" s="213"/>
      <c r="J415" s="214">
        <f t="shared" si="0"/>
        <v>0</v>
      </c>
      <c r="K415" s="210" t="s">
        <v>392</v>
      </c>
      <c r="L415" s="215"/>
      <c r="M415" s="216" t="s">
        <v>1</v>
      </c>
      <c r="N415" s="217" t="s">
        <v>42</v>
      </c>
      <c r="O415" s="55"/>
      <c r="P415" s="165">
        <f t="shared" si="1"/>
        <v>0</v>
      </c>
      <c r="Q415" s="165">
        <v>0.63600000000000001</v>
      </c>
      <c r="R415" s="165">
        <f t="shared" si="2"/>
        <v>4.452</v>
      </c>
      <c r="S415" s="165">
        <v>0</v>
      </c>
      <c r="T415" s="166">
        <f t="shared" si="3"/>
        <v>0</v>
      </c>
      <c r="AR415" s="167" t="s">
        <v>155</v>
      </c>
      <c r="AT415" s="167" t="s">
        <v>680</v>
      </c>
      <c r="AU415" s="167" t="s">
        <v>85</v>
      </c>
      <c r="AY415" s="17" t="s">
        <v>207</v>
      </c>
      <c r="BE415" s="168">
        <f t="shared" si="4"/>
        <v>0</v>
      </c>
      <c r="BF415" s="168">
        <f t="shared" si="5"/>
        <v>0</v>
      </c>
      <c r="BG415" s="168">
        <f t="shared" si="6"/>
        <v>0</v>
      </c>
      <c r="BH415" s="168">
        <f t="shared" si="7"/>
        <v>0</v>
      </c>
      <c r="BI415" s="168">
        <f t="shared" si="8"/>
        <v>0</v>
      </c>
      <c r="BJ415" s="17" t="s">
        <v>83</v>
      </c>
      <c r="BK415" s="168">
        <f t="shared" si="9"/>
        <v>0</v>
      </c>
      <c r="BL415" s="17" t="s">
        <v>133</v>
      </c>
      <c r="BM415" s="167" t="s">
        <v>711</v>
      </c>
    </row>
    <row r="416" spans="2:65" s="1" customFormat="1" ht="24" customHeight="1">
      <c r="B416" s="155"/>
      <c r="C416" s="208" t="s">
        <v>712</v>
      </c>
      <c r="D416" s="208" t="s">
        <v>680</v>
      </c>
      <c r="E416" s="209" t="s">
        <v>713</v>
      </c>
      <c r="F416" s="210" t="s">
        <v>714</v>
      </c>
      <c r="G416" s="211" t="s">
        <v>220</v>
      </c>
      <c r="H416" s="212">
        <v>1</v>
      </c>
      <c r="I416" s="213"/>
      <c r="J416" s="214">
        <f t="shared" si="0"/>
        <v>0</v>
      </c>
      <c r="K416" s="210" t="s">
        <v>392</v>
      </c>
      <c r="L416" s="215"/>
      <c r="M416" s="216" t="s">
        <v>1</v>
      </c>
      <c r="N416" s="217" t="s">
        <v>42</v>
      </c>
      <c r="O416" s="55"/>
      <c r="P416" s="165">
        <f t="shared" si="1"/>
        <v>0</v>
      </c>
      <c r="Q416" s="165">
        <v>1.3320000000000001</v>
      </c>
      <c r="R416" s="165">
        <f t="shared" si="2"/>
        <v>1.3320000000000001</v>
      </c>
      <c r="S416" s="165">
        <v>0</v>
      </c>
      <c r="T416" s="166">
        <f t="shared" si="3"/>
        <v>0</v>
      </c>
      <c r="AR416" s="167" t="s">
        <v>155</v>
      </c>
      <c r="AT416" s="167" t="s">
        <v>680</v>
      </c>
      <c r="AU416" s="167" t="s">
        <v>85</v>
      </c>
      <c r="AY416" s="17" t="s">
        <v>207</v>
      </c>
      <c r="BE416" s="168">
        <f t="shared" si="4"/>
        <v>0</v>
      </c>
      <c r="BF416" s="168">
        <f t="shared" si="5"/>
        <v>0</v>
      </c>
      <c r="BG416" s="168">
        <f t="shared" si="6"/>
        <v>0</v>
      </c>
      <c r="BH416" s="168">
        <f t="shared" si="7"/>
        <v>0</v>
      </c>
      <c r="BI416" s="168">
        <f t="shared" si="8"/>
        <v>0</v>
      </c>
      <c r="BJ416" s="17" t="s">
        <v>83</v>
      </c>
      <c r="BK416" s="168">
        <f t="shared" si="9"/>
        <v>0</v>
      </c>
      <c r="BL416" s="17" t="s">
        <v>133</v>
      </c>
      <c r="BM416" s="167" t="s">
        <v>715</v>
      </c>
    </row>
    <row r="417" spans="2:65" s="1" customFormat="1" ht="36" customHeight="1">
      <c r="B417" s="155"/>
      <c r="C417" s="156" t="s">
        <v>716</v>
      </c>
      <c r="D417" s="156" t="s">
        <v>209</v>
      </c>
      <c r="E417" s="157" t="s">
        <v>717</v>
      </c>
      <c r="F417" s="158" t="s">
        <v>718</v>
      </c>
      <c r="G417" s="159" t="s">
        <v>220</v>
      </c>
      <c r="H417" s="160">
        <v>58</v>
      </c>
      <c r="I417" s="161"/>
      <c r="J417" s="162">
        <f t="shared" si="0"/>
        <v>0</v>
      </c>
      <c r="K417" s="158" t="s">
        <v>213</v>
      </c>
      <c r="L417" s="32"/>
      <c r="M417" s="163" t="s">
        <v>1</v>
      </c>
      <c r="N417" s="164" t="s">
        <v>42</v>
      </c>
      <c r="O417" s="55"/>
      <c r="P417" s="165">
        <f t="shared" si="1"/>
        <v>0</v>
      </c>
      <c r="Q417" s="165">
        <v>0.25574999999999998</v>
      </c>
      <c r="R417" s="165">
        <f t="shared" si="2"/>
        <v>14.833499999999999</v>
      </c>
      <c r="S417" s="165">
        <v>0</v>
      </c>
      <c r="T417" s="166">
        <f t="shared" si="3"/>
        <v>0</v>
      </c>
      <c r="AR417" s="167" t="s">
        <v>133</v>
      </c>
      <c r="AT417" s="167" t="s">
        <v>209</v>
      </c>
      <c r="AU417" s="167" t="s">
        <v>85</v>
      </c>
      <c r="AY417" s="17" t="s">
        <v>207</v>
      </c>
      <c r="BE417" s="168">
        <f t="shared" si="4"/>
        <v>0</v>
      </c>
      <c r="BF417" s="168">
        <f t="shared" si="5"/>
        <v>0</v>
      </c>
      <c r="BG417" s="168">
        <f t="shared" si="6"/>
        <v>0</v>
      </c>
      <c r="BH417" s="168">
        <f t="shared" si="7"/>
        <v>0</v>
      </c>
      <c r="BI417" s="168">
        <f t="shared" si="8"/>
        <v>0</v>
      </c>
      <c r="BJ417" s="17" t="s">
        <v>83</v>
      </c>
      <c r="BK417" s="168">
        <f t="shared" si="9"/>
        <v>0</v>
      </c>
      <c r="BL417" s="17" t="s">
        <v>133</v>
      </c>
      <c r="BM417" s="167" t="s">
        <v>719</v>
      </c>
    </row>
    <row r="418" spans="2:65" s="13" customFormat="1">
      <c r="B418" s="185"/>
      <c r="D418" s="170" t="s">
        <v>215</v>
      </c>
      <c r="E418" s="186" t="s">
        <v>1</v>
      </c>
      <c r="F418" s="187" t="s">
        <v>653</v>
      </c>
      <c r="H418" s="186" t="s">
        <v>1</v>
      </c>
      <c r="I418" s="188"/>
      <c r="L418" s="185"/>
      <c r="M418" s="189"/>
      <c r="N418" s="190"/>
      <c r="O418" s="190"/>
      <c r="P418" s="190"/>
      <c r="Q418" s="190"/>
      <c r="R418" s="190"/>
      <c r="S418" s="190"/>
      <c r="T418" s="191"/>
      <c r="AT418" s="186" t="s">
        <v>215</v>
      </c>
      <c r="AU418" s="186" t="s">
        <v>85</v>
      </c>
      <c r="AV418" s="13" t="s">
        <v>83</v>
      </c>
      <c r="AW418" s="13" t="s">
        <v>34</v>
      </c>
      <c r="AX418" s="13" t="s">
        <v>77</v>
      </c>
      <c r="AY418" s="186" t="s">
        <v>207</v>
      </c>
    </row>
    <row r="419" spans="2:65" s="12" customFormat="1">
      <c r="B419" s="169"/>
      <c r="D419" s="170" t="s">
        <v>215</v>
      </c>
      <c r="E419" s="171" t="s">
        <v>1</v>
      </c>
      <c r="F419" s="172" t="s">
        <v>720</v>
      </c>
      <c r="H419" s="173">
        <v>16</v>
      </c>
      <c r="I419" s="174"/>
      <c r="L419" s="169"/>
      <c r="M419" s="175"/>
      <c r="N419" s="176"/>
      <c r="O419" s="176"/>
      <c r="P419" s="176"/>
      <c r="Q419" s="176"/>
      <c r="R419" s="176"/>
      <c r="S419" s="176"/>
      <c r="T419" s="177"/>
      <c r="AT419" s="171" t="s">
        <v>215</v>
      </c>
      <c r="AU419" s="171" t="s">
        <v>85</v>
      </c>
      <c r="AV419" s="12" t="s">
        <v>85</v>
      </c>
      <c r="AW419" s="12" t="s">
        <v>34</v>
      </c>
      <c r="AX419" s="12" t="s">
        <v>77</v>
      </c>
      <c r="AY419" s="171" t="s">
        <v>207</v>
      </c>
    </row>
    <row r="420" spans="2:65" s="12" customFormat="1">
      <c r="B420" s="169"/>
      <c r="D420" s="170" t="s">
        <v>215</v>
      </c>
      <c r="E420" s="171" t="s">
        <v>1</v>
      </c>
      <c r="F420" s="172" t="s">
        <v>721</v>
      </c>
      <c r="H420" s="173">
        <v>2</v>
      </c>
      <c r="I420" s="174"/>
      <c r="L420" s="169"/>
      <c r="M420" s="175"/>
      <c r="N420" s="176"/>
      <c r="O420" s="176"/>
      <c r="P420" s="176"/>
      <c r="Q420" s="176"/>
      <c r="R420" s="176"/>
      <c r="S420" s="176"/>
      <c r="T420" s="177"/>
      <c r="AT420" s="171" t="s">
        <v>215</v>
      </c>
      <c r="AU420" s="171" t="s">
        <v>85</v>
      </c>
      <c r="AV420" s="12" t="s">
        <v>85</v>
      </c>
      <c r="AW420" s="12" t="s">
        <v>34</v>
      </c>
      <c r="AX420" s="12" t="s">
        <v>77</v>
      </c>
      <c r="AY420" s="171" t="s">
        <v>207</v>
      </c>
    </row>
    <row r="421" spans="2:65" s="12" customFormat="1">
      <c r="B421" s="169"/>
      <c r="D421" s="170" t="s">
        <v>215</v>
      </c>
      <c r="E421" s="171" t="s">
        <v>1</v>
      </c>
      <c r="F421" s="172" t="s">
        <v>722</v>
      </c>
      <c r="H421" s="173">
        <v>31</v>
      </c>
      <c r="I421" s="174"/>
      <c r="L421" s="169"/>
      <c r="M421" s="175"/>
      <c r="N421" s="176"/>
      <c r="O421" s="176"/>
      <c r="P421" s="176"/>
      <c r="Q421" s="176"/>
      <c r="R421" s="176"/>
      <c r="S421" s="176"/>
      <c r="T421" s="177"/>
      <c r="AT421" s="171" t="s">
        <v>215</v>
      </c>
      <c r="AU421" s="171" t="s">
        <v>85</v>
      </c>
      <c r="AV421" s="12" t="s">
        <v>85</v>
      </c>
      <c r="AW421" s="12" t="s">
        <v>34</v>
      </c>
      <c r="AX421" s="12" t="s">
        <v>77</v>
      </c>
      <c r="AY421" s="171" t="s">
        <v>207</v>
      </c>
    </row>
    <row r="422" spans="2:65" s="12" customFormat="1">
      <c r="B422" s="169"/>
      <c r="D422" s="170" t="s">
        <v>215</v>
      </c>
      <c r="E422" s="171" t="s">
        <v>1</v>
      </c>
      <c r="F422" s="172" t="s">
        <v>723</v>
      </c>
      <c r="H422" s="173">
        <v>8</v>
      </c>
      <c r="I422" s="174"/>
      <c r="L422" s="169"/>
      <c r="M422" s="175"/>
      <c r="N422" s="176"/>
      <c r="O422" s="176"/>
      <c r="P422" s="176"/>
      <c r="Q422" s="176"/>
      <c r="R422" s="176"/>
      <c r="S422" s="176"/>
      <c r="T422" s="177"/>
      <c r="AT422" s="171" t="s">
        <v>215</v>
      </c>
      <c r="AU422" s="171" t="s">
        <v>85</v>
      </c>
      <c r="AV422" s="12" t="s">
        <v>85</v>
      </c>
      <c r="AW422" s="12" t="s">
        <v>34</v>
      </c>
      <c r="AX422" s="12" t="s">
        <v>77</v>
      </c>
      <c r="AY422" s="171" t="s">
        <v>207</v>
      </c>
    </row>
    <row r="423" spans="2:65" s="12" customFormat="1">
      <c r="B423" s="169"/>
      <c r="D423" s="170" t="s">
        <v>215</v>
      </c>
      <c r="E423" s="171" t="s">
        <v>1</v>
      </c>
      <c r="F423" s="172" t="s">
        <v>724</v>
      </c>
      <c r="H423" s="173">
        <v>1</v>
      </c>
      <c r="I423" s="174"/>
      <c r="L423" s="169"/>
      <c r="M423" s="175"/>
      <c r="N423" s="176"/>
      <c r="O423" s="176"/>
      <c r="P423" s="176"/>
      <c r="Q423" s="176"/>
      <c r="R423" s="176"/>
      <c r="S423" s="176"/>
      <c r="T423" s="177"/>
      <c r="AT423" s="171" t="s">
        <v>215</v>
      </c>
      <c r="AU423" s="171" t="s">
        <v>85</v>
      </c>
      <c r="AV423" s="12" t="s">
        <v>85</v>
      </c>
      <c r="AW423" s="12" t="s">
        <v>34</v>
      </c>
      <c r="AX423" s="12" t="s">
        <v>77</v>
      </c>
      <c r="AY423" s="171" t="s">
        <v>207</v>
      </c>
    </row>
    <row r="424" spans="2:65" s="15" customFormat="1">
      <c r="B424" s="200"/>
      <c r="D424" s="170" t="s">
        <v>215</v>
      </c>
      <c r="E424" s="201" t="s">
        <v>1</v>
      </c>
      <c r="F424" s="202" t="s">
        <v>372</v>
      </c>
      <c r="H424" s="203">
        <v>58</v>
      </c>
      <c r="I424" s="204"/>
      <c r="L424" s="200"/>
      <c r="M424" s="205"/>
      <c r="N424" s="206"/>
      <c r="O424" s="206"/>
      <c r="P424" s="206"/>
      <c r="Q424" s="206"/>
      <c r="R424" s="206"/>
      <c r="S424" s="206"/>
      <c r="T424" s="207"/>
      <c r="AT424" s="201" t="s">
        <v>215</v>
      </c>
      <c r="AU424" s="201" t="s">
        <v>85</v>
      </c>
      <c r="AV424" s="15" t="s">
        <v>133</v>
      </c>
      <c r="AW424" s="15" t="s">
        <v>34</v>
      </c>
      <c r="AX424" s="15" t="s">
        <v>83</v>
      </c>
      <c r="AY424" s="201" t="s">
        <v>207</v>
      </c>
    </row>
    <row r="425" spans="2:65" s="1" customFormat="1" ht="24" customHeight="1">
      <c r="B425" s="155"/>
      <c r="C425" s="208" t="s">
        <v>725</v>
      </c>
      <c r="D425" s="208" t="s">
        <v>680</v>
      </c>
      <c r="E425" s="209" t="s">
        <v>726</v>
      </c>
      <c r="F425" s="210" t="s">
        <v>727</v>
      </c>
      <c r="G425" s="211" t="s">
        <v>220</v>
      </c>
      <c r="H425" s="212">
        <v>16</v>
      </c>
      <c r="I425" s="213"/>
      <c r="J425" s="214">
        <f t="shared" ref="J425:J430" si="10">ROUND(I425*H425,2)</f>
        <v>0</v>
      </c>
      <c r="K425" s="210" t="s">
        <v>392</v>
      </c>
      <c r="L425" s="215"/>
      <c r="M425" s="216" t="s">
        <v>1</v>
      </c>
      <c r="N425" s="217" t="s">
        <v>42</v>
      </c>
      <c r="O425" s="55"/>
      <c r="P425" s="165">
        <f t="shared" ref="P425:P430" si="11">O425*H425</f>
        <v>0</v>
      </c>
      <c r="Q425" s="165">
        <v>2.3679999999999999</v>
      </c>
      <c r="R425" s="165">
        <f t="shared" ref="R425:R430" si="12">Q425*H425</f>
        <v>37.887999999999998</v>
      </c>
      <c r="S425" s="165">
        <v>0</v>
      </c>
      <c r="T425" s="166">
        <f t="shared" ref="T425:T430" si="13">S425*H425</f>
        <v>0</v>
      </c>
      <c r="AR425" s="167" t="s">
        <v>155</v>
      </c>
      <c r="AT425" s="167" t="s">
        <v>680</v>
      </c>
      <c r="AU425" s="167" t="s">
        <v>85</v>
      </c>
      <c r="AY425" s="17" t="s">
        <v>207</v>
      </c>
      <c r="BE425" s="168">
        <f t="shared" ref="BE425:BE430" si="14">IF(N425="základní",J425,0)</f>
        <v>0</v>
      </c>
      <c r="BF425" s="168">
        <f t="shared" ref="BF425:BF430" si="15">IF(N425="snížená",J425,0)</f>
        <v>0</v>
      </c>
      <c r="BG425" s="168">
        <f t="shared" ref="BG425:BG430" si="16">IF(N425="zákl. přenesená",J425,0)</f>
        <v>0</v>
      </c>
      <c r="BH425" s="168">
        <f t="shared" ref="BH425:BH430" si="17">IF(N425="sníž. přenesená",J425,0)</f>
        <v>0</v>
      </c>
      <c r="BI425" s="168">
        <f t="shared" ref="BI425:BI430" si="18">IF(N425="nulová",J425,0)</f>
        <v>0</v>
      </c>
      <c r="BJ425" s="17" t="s">
        <v>83</v>
      </c>
      <c r="BK425" s="168">
        <f t="shared" ref="BK425:BK430" si="19">ROUND(I425*H425,2)</f>
        <v>0</v>
      </c>
      <c r="BL425" s="17" t="s">
        <v>133</v>
      </c>
      <c r="BM425" s="167" t="s">
        <v>728</v>
      </c>
    </row>
    <row r="426" spans="2:65" s="1" customFormat="1" ht="24" customHeight="1">
      <c r="B426" s="155"/>
      <c r="C426" s="208" t="s">
        <v>729</v>
      </c>
      <c r="D426" s="208" t="s">
        <v>680</v>
      </c>
      <c r="E426" s="209" t="s">
        <v>730</v>
      </c>
      <c r="F426" s="210" t="s">
        <v>731</v>
      </c>
      <c r="G426" s="211" t="s">
        <v>220</v>
      </c>
      <c r="H426" s="212">
        <v>2</v>
      </c>
      <c r="I426" s="213"/>
      <c r="J426" s="214">
        <f t="shared" si="10"/>
        <v>0</v>
      </c>
      <c r="K426" s="210" t="s">
        <v>392</v>
      </c>
      <c r="L426" s="215"/>
      <c r="M426" s="216" t="s">
        <v>1</v>
      </c>
      <c r="N426" s="217" t="s">
        <v>42</v>
      </c>
      <c r="O426" s="55"/>
      <c r="P426" s="165">
        <f t="shared" si="11"/>
        <v>0</v>
      </c>
      <c r="Q426" s="165">
        <v>1.8939999999999999</v>
      </c>
      <c r="R426" s="165">
        <f t="shared" si="12"/>
        <v>3.7879999999999998</v>
      </c>
      <c r="S426" s="165">
        <v>0</v>
      </c>
      <c r="T426" s="166">
        <f t="shared" si="13"/>
        <v>0</v>
      </c>
      <c r="AR426" s="167" t="s">
        <v>155</v>
      </c>
      <c r="AT426" s="167" t="s">
        <v>680</v>
      </c>
      <c r="AU426" s="167" t="s">
        <v>85</v>
      </c>
      <c r="AY426" s="17" t="s">
        <v>207</v>
      </c>
      <c r="BE426" s="168">
        <f t="shared" si="14"/>
        <v>0</v>
      </c>
      <c r="BF426" s="168">
        <f t="shared" si="15"/>
        <v>0</v>
      </c>
      <c r="BG426" s="168">
        <f t="shared" si="16"/>
        <v>0</v>
      </c>
      <c r="BH426" s="168">
        <f t="shared" si="17"/>
        <v>0</v>
      </c>
      <c r="BI426" s="168">
        <f t="shared" si="18"/>
        <v>0</v>
      </c>
      <c r="BJ426" s="17" t="s">
        <v>83</v>
      </c>
      <c r="BK426" s="168">
        <f t="shared" si="19"/>
        <v>0</v>
      </c>
      <c r="BL426" s="17" t="s">
        <v>133</v>
      </c>
      <c r="BM426" s="167" t="s">
        <v>732</v>
      </c>
    </row>
    <row r="427" spans="2:65" s="1" customFormat="1" ht="24" customHeight="1">
      <c r="B427" s="155"/>
      <c r="C427" s="208" t="s">
        <v>733</v>
      </c>
      <c r="D427" s="208" t="s">
        <v>680</v>
      </c>
      <c r="E427" s="209" t="s">
        <v>734</v>
      </c>
      <c r="F427" s="210" t="s">
        <v>735</v>
      </c>
      <c r="G427" s="211" t="s">
        <v>220</v>
      </c>
      <c r="H427" s="212">
        <v>31</v>
      </c>
      <c r="I427" s="213"/>
      <c r="J427" s="214">
        <f t="shared" si="10"/>
        <v>0</v>
      </c>
      <c r="K427" s="210" t="s">
        <v>392</v>
      </c>
      <c r="L427" s="215"/>
      <c r="M427" s="216" t="s">
        <v>1</v>
      </c>
      <c r="N427" s="217" t="s">
        <v>42</v>
      </c>
      <c r="O427" s="55"/>
      <c r="P427" s="165">
        <f t="shared" si="11"/>
        <v>0</v>
      </c>
      <c r="Q427" s="165">
        <v>1.569</v>
      </c>
      <c r="R427" s="165">
        <f t="shared" si="12"/>
        <v>48.638999999999996</v>
      </c>
      <c r="S427" s="165">
        <v>0</v>
      </c>
      <c r="T427" s="166">
        <f t="shared" si="13"/>
        <v>0</v>
      </c>
      <c r="AR427" s="167" t="s">
        <v>155</v>
      </c>
      <c r="AT427" s="167" t="s">
        <v>680</v>
      </c>
      <c r="AU427" s="167" t="s">
        <v>85</v>
      </c>
      <c r="AY427" s="17" t="s">
        <v>207</v>
      </c>
      <c r="BE427" s="168">
        <f t="shared" si="14"/>
        <v>0</v>
      </c>
      <c r="BF427" s="168">
        <f t="shared" si="15"/>
        <v>0</v>
      </c>
      <c r="BG427" s="168">
        <f t="shared" si="16"/>
        <v>0</v>
      </c>
      <c r="BH427" s="168">
        <f t="shared" si="17"/>
        <v>0</v>
      </c>
      <c r="BI427" s="168">
        <f t="shared" si="18"/>
        <v>0</v>
      </c>
      <c r="BJ427" s="17" t="s">
        <v>83</v>
      </c>
      <c r="BK427" s="168">
        <f t="shared" si="19"/>
        <v>0</v>
      </c>
      <c r="BL427" s="17" t="s">
        <v>133</v>
      </c>
      <c r="BM427" s="167" t="s">
        <v>736</v>
      </c>
    </row>
    <row r="428" spans="2:65" s="1" customFormat="1" ht="24" customHeight="1">
      <c r="B428" s="155"/>
      <c r="C428" s="208" t="s">
        <v>737</v>
      </c>
      <c r="D428" s="208" t="s">
        <v>680</v>
      </c>
      <c r="E428" s="209" t="s">
        <v>738</v>
      </c>
      <c r="F428" s="210" t="s">
        <v>739</v>
      </c>
      <c r="G428" s="211" t="s">
        <v>220</v>
      </c>
      <c r="H428" s="212">
        <v>8</v>
      </c>
      <c r="I428" s="213"/>
      <c r="J428" s="214">
        <f t="shared" si="10"/>
        <v>0</v>
      </c>
      <c r="K428" s="210" t="s">
        <v>392</v>
      </c>
      <c r="L428" s="215"/>
      <c r="M428" s="216" t="s">
        <v>1</v>
      </c>
      <c r="N428" s="217" t="s">
        <v>42</v>
      </c>
      <c r="O428" s="55"/>
      <c r="P428" s="165">
        <f t="shared" si="11"/>
        <v>0</v>
      </c>
      <c r="Q428" s="165">
        <v>2.222</v>
      </c>
      <c r="R428" s="165">
        <f t="shared" si="12"/>
        <v>17.776</v>
      </c>
      <c r="S428" s="165">
        <v>0</v>
      </c>
      <c r="T428" s="166">
        <f t="shared" si="13"/>
        <v>0</v>
      </c>
      <c r="AR428" s="167" t="s">
        <v>155</v>
      </c>
      <c r="AT428" s="167" t="s">
        <v>680</v>
      </c>
      <c r="AU428" s="167" t="s">
        <v>85</v>
      </c>
      <c r="AY428" s="17" t="s">
        <v>207</v>
      </c>
      <c r="BE428" s="168">
        <f t="shared" si="14"/>
        <v>0</v>
      </c>
      <c r="BF428" s="168">
        <f t="shared" si="15"/>
        <v>0</v>
      </c>
      <c r="BG428" s="168">
        <f t="shared" si="16"/>
        <v>0</v>
      </c>
      <c r="BH428" s="168">
        <f t="shared" si="17"/>
        <v>0</v>
      </c>
      <c r="BI428" s="168">
        <f t="shared" si="18"/>
        <v>0</v>
      </c>
      <c r="BJ428" s="17" t="s">
        <v>83</v>
      </c>
      <c r="BK428" s="168">
        <f t="shared" si="19"/>
        <v>0</v>
      </c>
      <c r="BL428" s="17" t="s">
        <v>133</v>
      </c>
      <c r="BM428" s="167" t="s">
        <v>740</v>
      </c>
    </row>
    <row r="429" spans="2:65" s="1" customFormat="1" ht="24" customHeight="1">
      <c r="B429" s="155"/>
      <c r="C429" s="208" t="s">
        <v>741</v>
      </c>
      <c r="D429" s="208" t="s">
        <v>680</v>
      </c>
      <c r="E429" s="209" t="s">
        <v>742</v>
      </c>
      <c r="F429" s="210" t="s">
        <v>743</v>
      </c>
      <c r="G429" s="211" t="s">
        <v>220</v>
      </c>
      <c r="H429" s="212">
        <v>8</v>
      </c>
      <c r="I429" s="213"/>
      <c r="J429" s="214">
        <f t="shared" si="10"/>
        <v>0</v>
      </c>
      <c r="K429" s="210" t="s">
        <v>392</v>
      </c>
      <c r="L429" s="215"/>
      <c r="M429" s="216" t="s">
        <v>1</v>
      </c>
      <c r="N429" s="217" t="s">
        <v>42</v>
      </c>
      <c r="O429" s="55"/>
      <c r="P429" s="165">
        <f t="shared" si="11"/>
        <v>0</v>
      </c>
      <c r="Q429" s="165">
        <v>2.222</v>
      </c>
      <c r="R429" s="165">
        <f t="shared" si="12"/>
        <v>17.776</v>
      </c>
      <c r="S429" s="165">
        <v>0</v>
      </c>
      <c r="T429" s="166">
        <f t="shared" si="13"/>
        <v>0</v>
      </c>
      <c r="AR429" s="167" t="s">
        <v>155</v>
      </c>
      <c r="AT429" s="167" t="s">
        <v>680</v>
      </c>
      <c r="AU429" s="167" t="s">
        <v>85</v>
      </c>
      <c r="AY429" s="17" t="s">
        <v>207</v>
      </c>
      <c r="BE429" s="168">
        <f t="shared" si="14"/>
        <v>0</v>
      </c>
      <c r="BF429" s="168">
        <f t="shared" si="15"/>
        <v>0</v>
      </c>
      <c r="BG429" s="168">
        <f t="shared" si="16"/>
        <v>0</v>
      </c>
      <c r="BH429" s="168">
        <f t="shared" si="17"/>
        <v>0</v>
      </c>
      <c r="BI429" s="168">
        <f t="shared" si="18"/>
        <v>0</v>
      </c>
      <c r="BJ429" s="17" t="s">
        <v>83</v>
      </c>
      <c r="BK429" s="168">
        <f t="shared" si="19"/>
        <v>0</v>
      </c>
      <c r="BL429" s="17" t="s">
        <v>133</v>
      </c>
      <c r="BM429" s="167" t="s">
        <v>744</v>
      </c>
    </row>
    <row r="430" spans="2:65" s="1" customFormat="1" ht="36" customHeight="1">
      <c r="B430" s="155"/>
      <c r="C430" s="156" t="s">
        <v>745</v>
      </c>
      <c r="D430" s="156" t="s">
        <v>209</v>
      </c>
      <c r="E430" s="157" t="s">
        <v>746</v>
      </c>
      <c r="F430" s="158" t="s">
        <v>747</v>
      </c>
      <c r="G430" s="159" t="s">
        <v>220</v>
      </c>
      <c r="H430" s="160">
        <v>22</v>
      </c>
      <c r="I430" s="161"/>
      <c r="J430" s="162">
        <f t="shared" si="10"/>
        <v>0</v>
      </c>
      <c r="K430" s="158" t="s">
        <v>213</v>
      </c>
      <c r="L430" s="32"/>
      <c r="M430" s="163" t="s">
        <v>1</v>
      </c>
      <c r="N430" s="164" t="s">
        <v>42</v>
      </c>
      <c r="O430" s="55"/>
      <c r="P430" s="165">
        <f t="shared" si="11"/>
        <v>0</v>
      </c>
      <c r="Q430" s="165">
        <v>0.29121000000000002</v>
      </c>
      <c r="R430" s="165">
        <f t="shared" si="12"/>
        <v>6.4066200000000002</v>
      </c>
      <c r="S430" s="165">
        <v>0</v>
      </c>
      <c r="T430" s="166">
        <f t="shared" si="13"/>
        <v>0</v>
      </c>
      <c r="AR430" s="167" t="s">
        <v>133</v>
      </c>
      <c r="AT430" s="167" t="s">
        <v>209</v>
      </c>
      <c r="AU430" s="167" t="s">
        <v>85</v>
      </c>
      <c r="AY430" s="17" t="s">
        <v>207</v>
      </c>
      <c r="BE430" s="168">
        <f t="shared" si="14"/>
        <v>0</v>
      </c>
      <c r="BF430" s="168">
        <f t="shared" si="15"/>
        <v>0</v>
      </c>
      <c r="BG430" s="168">
        <f t="shared" si="16"/>
        <v>0</v>
      </c>
      <c r="BH430" s="168">
        <f t="shared" si="17"/>
        <v>0</v>
      </c>
      <c r="BI430" s="168">
        <f t="shared" si="18"/>
        <v>0</v>
      </c>
      <c r="BJ430" s="17" t="s">
        <v>83</v>
      </c>
      <c r="BK430" s="168">
        <f t="shared" si="19"/>
        <v>0</v>
      </c>
      <c r="BL430" s="17" t="s">
        <v>133</v>
      </c>
      <c r="BM430" s="167" t="s">
        <v>748</v>
      </c>
    </row>
    <row r="431" spans="2:65" s="13" customFormat="1">
      <c r="B431" s="185"/>
      <c r="D431" s="170" t="s">
        <v>215</v>
      </c>
      <c r="E431" s="186" t="s">
        <v>1</v>
      </c>
      <c r="F431" s="187" t="s">
        <v>653</v>
      </c>
      <c r="H431" s="186" t="s">
        <v>1</v>
      </c>
      <c r="I431" s="188"/>
      <c r="L431" s="185"/>
      <c r="M431" s="189"/>
      <c r="N431" s="190"/>
      <c r="O431" s="190"/>
      <c r="P431" s="190"/>
      <c r="Q431" s="190"/>
      <c r="R431" s="190"/>
      <c r="S431" s="190"/>
      <c r="T431" s="191"/>
      <c r="AT431" s="186" t="s">
        <v>215</v>
      </c>
      <c r="AU431" s="186" t="s">
        <v>85</v>
      </c>
      <c r="AV431" s="13" t="s">
        <v>83</v>
      </c>
      <c r="AW431" s="13" t="s">
        <v>34</v>
      </c>
      <c r="AX431" s="13" t="s">
        <v>77</v>
      </c>
      <c r="AY431" s="186" t="s">
        <v>207</v>
      </c>
    </row>
    <row r="432" spans="2:65" s="12" customFormat="1">
      <c r="B432" s="169"/>
      <c r="D432" s="170" t="s">
        <v>215</v>
      </c>
      <c r="E432" s="171" t="s">
        <v>1</v>
      </c>
      <c r="F432" s="172" t="s">
        <v>749</v>
      </c>
      <c r="H432" s="173">
        <v>21</v>
      </c>
      <c r="I432" s="174"/>
      <c r="L432" s="169"/>
      <c r="M432" s="175"/>
      <c r="N432" s="176"/>
      <c r="O432" s="176"/>
      <c r="P432" s="176"/>
      <c r="Q432" s="176"/>
      <c r="R432" s="176"/>
      <c r="S432" s="176"/>
      <c r="T432" s="177"/>
      <c r="AT432" s="171" t="s">
        <v>215</v>
      </c>
      <c r="AU432" s="171" t="s">
        <v>85</v>
      </c>
      <c r="AV432" s="12" t="s">
        <v>85</v>
      </c>
      <c r="AW432" s="12" t="s">
        <v>34</v>
      </c>
      <c r="AX432" s="12" t="s">
        <v>77</v>
      </c>
      <c r="AY432" s="171" t="s">
        <v>207</v>
      </c>
    </row>
    <row r="433" spans="2:65" s="12" customFormat="1">
      <c r="B433" s="169"/>
      <c r="D433" s="170" t="s">
        <v>215</v>
      </c>
      <c r="E433" s="171" t="s">
        <v>1</v>
      </c>
      <c r="F433" s="172" t="s">
        <v>750</v>
      </c>
      <c r="H433" s="173">
        <v>1</v>
      </c>
      <c r="I433" s="174"/>
      <c r="L433" s="169"/>
      <c r="M433" s="175"/>
      <c r="N433" s="176"/>
      <c r="O433" s="176"/>
      <c r="P433" s="176"/>
      <c r="Q433" s="176"/>
      <c r="R433" s="176"/>
      <c r="S433" s="176"/>
      <c r="T433" s="177"/>
      <c r="AT433" s="171" t="s">
        <v>215</v>
      </c>
      <c r="AU433" s="171" t="s">
        <v>85</v>
      </c>
      <c r="AV433" s="12" t="s">
        <v>85</v>
      </c>
      <c r="AW433" s="12" t="s">
        <v>34</v>
      </c>
      <c r="AX433" s="12" t="s">
        <v>77</v>
      </c>
      <c r="AY433" s="171" t="s">
        <v>207</v>
      </c>
    </row>
    <row r="434" spans="2:65" s="15" customFormat="1">
      <c r="B434" s="200"/>
      <c r="D434" s="170" t="s">
        <v>215</v>
      </c>
      <c r="E434" s="201" t="s">
        <v>1</v>
      </c>
      <c r="F434" s="202" t="s">
        <v>372</v>
      </c>
      <c r="H434" s="203">
        <v>22</v>
      </c>
      <c r="I434" s="204"/>
      <c r="L434" s="200"/>
      <c r="M434" s="205"/>
      <c r="N434" s="206"/>
      <c r="O434" s="206"/>
      <c r="P434" s="206"/>
      <c r="Q434" s="206"/>
      <c r="R434" s="206"/>
      <c r="S434" s="206"/>
      <c r="T434" s="207"/>
      <c r="AT434" s="201" t="s">
        <v>215</v>
      </c>
      <c r="AU434" s="201" t="s">
        <v>85</v>
      </c>
      <c r="AV434" s="15" t="s">
        <v>133</v>
      </c>
      <c r="AW434" s="15" t="s">
        <v>34</v>
      </c>
      <c r="AX434" s="15" t="s">
        <v>83</v>
      </c>
      <c r="AY434" s="201" t="s">
        <v>207</v>
      </c>
    </row>
    <row r="435" spans="2:65" s="1" customFormat="1" ht="24" customHeight="1">
      <c r="B435" s="155"/>
      <c r="C435" s="208" t="s">
        <v>751</v>
      </c>
      <c r="D435" s="208" t="s">
        <v>680</v>
      </c>
      <c r="E435" s="209" t="s">
        <v>752</v>
      </c>
      <c r="F435" s="210" t="s">
        <v>753</v>
      </c>
      <c r="G435" s="211" t="s">
        <v>220</v>
      </c>
      <c r="H435" s="212">
        <v>21</v>
      </c>
      <c r="I435" s="213"/>
      <c r="J435" s="214">
        <f>ROUND(I435*H435,2)</f>
        <v>0</v>
      </c>
      <c r="K435" s="210" t="s">
        <v>392</v>
      </c>
      <c r="L435" s="215"/>
      <c r="M435" s="216" t="s">
        <v>1</v>
      </c>
      <c r="N435" s="217" t="s">
        <v>42</v>
      </c>
      <c r="O435" s="55"/>
      <c r="P435" s="165">
        <f>O435*H435</f>
        <v>0</v>
      </c>
      <c r="Q435" s="165">
        <v>4.4189999999999996</v>
      </c>
      <c r="R435" s="165">
        <f>Q435*H435</f>
        <v>92.798999999999992</v>
      </c>
      <c r="S435" s="165">
        <v>0</v>
      </c>
      <c r="T435" s="166">
        <f>S435*H435</f>
        <v>0</v>
      </c>
      <c r="AR435" s="167" t="s">
        <v>155</v>
      </c>
      <c r="AT435" s="167" t="s">
        <v>680</v>
      </c>
      <c r="AU435" s="167" t="s">
        <v>85</v>
      </c>
      <c r="AY435" s="17" t="s">
        <v>207</v>
      </c>
      <c r="BE435" s="168">
        <f>IF(N435="základní",J435,0)</f>
        <v>0</v>
      </c>
      <c r="BF435" s="168">
        <f>IF(N435="snížená",J435,0)</f>
        <v>0</v>
      </c>
      <c r="BG435" s="168">
        <f>IF(N435="zákl. přenesená",J435,0)</f>
        <v>0</v>
      </c>
      <c r="BH435" s="168">
        <f>IF(N435="sníž. přenesená",J435,0)</f>
        <v>0</v>
      </c>
      <c r="BI435" s="168">
        <f>IF(N435="nulová",J435,0)</f>
        <v>0</v>
      </c>
      <c r="BJ435" s="17" t="s">
        <v>83</v>
      </c>
      <c r="BK435" s="168">
        <f>ROUND(I435*H435,2)</f>
        <v>0</v>
      </c>
      <c r="BL435" s="17" t="s">
        <v>133</v>
      </c>
      <c r="BM435" s="167" t="s">
        <v>754</v>
      </c>
    </row>
    <row r="436" spans="2:65" s="1" customFormat="1" ht="24" customHeight="1">
      <c r="B436" s="155"/>
      <c r="C436" s="208" t="s">
        <v>755</v>
      </c>
      <c r="D436" s="208" t="s">
        <v>680</v>
      </c>
      <c r="E436" s="209" t="s">
        <v>756</v>
      </c>
      <c r="F436" s="210" t="s">
        <v>757</v>
      </c>
      <c r="G436" s="211" t="s">
        <v>220</v>
      </c>
      <c r="H436" s="212">
        <v>1</v>
      </c>
      <c r="I436" s="213"/>
      <c r="J436" s="214">
        <f>ROUND(I436*H436,2)</f>
        <v>0</v>
      </c>
      <c r="K436" s="210" t="s">
        <v>392</v>
      </c>
      <c r="L436" s="215"/>
      <c r="M436" s="216" t="s">
        <v>1</v>
      </c>
      <c r="N436" s="217" t="s">
        <v>42</v>
      </c>
      <c r="O436" s="55"/>
      <c r="P436" s="165">
        <f>O436*H436</f>
        <v>0</v>
      </c>
      <c r="Q436" s="165">
        <v>4.1909999999999998</v>
      </c>
      <c r="R436" s="165">
        <f>Q436*H436</f>
        <v>4.1909999999999998</v>
      </c>
      <c r="S436" s="165">
        <v>0</v>
      </c>
      <c r="T436" s="166">
        <f>S436*H436</f>
        <v>0</v>
      </c>
      <c r="AR436" s="167" t="s">
        <v>155</v>
      </c>
      <c r="AT436" s="167" t="s">
        <v>680</v>
      </c>
      <c r="AU436" s="167" t="s">
        <v>85</v>
      </c>
      <c r="AY436" s="17" t="s">
        <v>207</v>
      </c>
      <c r="BE436" s="168">
        <f>IF(N436="základní",J436,0)</f>
        <v>0</v>
      </c>
      <c r="BF436" s="168">
        <f>IF(N436="snížená",J436,0)</f>
        <v>0</v>
      </c>
      <c r="BG436" s="168">
        <f>IF(N436="zákl. přenesená",J436,0)</f>
        <v>0</v>
      </c>
      <c r="BH436" s="168">
        <f>IF(N436="sníž. přenesená",J436,0)</f>
        <v>0</v>
      </c>
      <c r="BI436" s="168">
        <f>IF(N436="nulová",J436,0)</f>
        <v>0</v>
      </c>
      <c r="BJ436" s="17" t="s">
        <v>83</v>
      </c>
      <c r="BK436" s="168">
        <f>ROUND(I436*H436,2)</f>
        <v>0</v>
      </c>
      <c r="BL436" s="17" t="s">
        <v>133</v>
      </c>
      <c r="BM436" s="167" t="s">
        <v>758</v>
      </c>
    </row>
    <row r="437" spans="2:65" s="1" customFormat="1" ht="36" customHeight="1">
      <c r="B437" s="155"/>
      <c r="C437" s="156" t="s">
        <v>759</v>
      </c>
      <c r="D437" s="156" t="s">
        <v>209</v>
      </c>
      <c r="E437" s="157" t="s">
        <v>760</v>
      </c>
      <c r="F437" s="158" t="s">
        <v>761</v>
      </c>
      <c r="G437" s="159" t="s">
        <v>220</v>
      </c>
      <c r="H437" s="160">
        <v>12</v>
      </c>
      <c r="I437" s="161"/>
      <c r="J437" s="162">
        <f>ROUND(I437*H437,2)</f>
        <v>0</v>
      </c>
      <c r="K437" s="158" t="s">
        <v>213</v>
      </c>
      <c r="L437" s="32"/>
      <c r="M437" s="163" t="s">
        <v>1</v>
      </c>
      <c r="N437" s="164" t="s">
        <v>42</v>
      </c>
      <c r="O437" s="55"/>
      <c r="P437" s="165">
        <f>O437*H437</f>
        <v>0</v>
      </c>
      <c r="Q437" s="165">
        <v>0.39805000000000001</v>
      </c>
      <c r="R437" s="165">
        <f>Q437*H437</f>
        <v>4.7766000000000002</v>
      </c>
      <c r="S437" s="165">
        <v>0</v>
      </c>
      <c r="T437" s="166">
        <f>S437*H437</f>
        <v>0</v>
      </c>
      <c r="AR437" s="167" t="s">
        <v>133</v>
      </c>
      <c r="AT437" s="167" t="s">
        <v>209</v>
      </c>
      <c r="AU437" s="167" t="s">
        <v>85</v>
      </c>
      <c r="AY437" s="17" t="s">
        <v>207</v>
      </c>
      <c r="BE437" s="168">
        <f>IF(N437="základní",J437,0)</f>
        <v>0</v>
      </c>
      <c r="BF437" s="168">
        <f>IF(N437="snížená",J437,0)</f>
        <v>0</v>
      </c>
      <c r="BG437" s="168">
        <f>IF(N437="zákl. přenesená",J437,0)</f>
        <v>0</v>
      </c>
      <c r="BH437" s="168">
        <f>IF(N437="sníž. přenesená",J437,0)</f>
        <v>0</v>
      </c>
      <c r="BI437" s="168">
        <f>IF(N437="nulová",J437,0)</f>
        <v>0</v>
      </c>
      <c r="BJ437" s="17" t="s">
        <v>83</v>
      </c>
      <c r="BK437" s="168">
        <f>ROUND(I437*H437,2)</f>
        <v>0</v>
      </c>
      <c r="BL437" s="17" t="s">
        <v>133</v>
      </c>
      <c r="BM437" s="167" t="s">
        <v>762</v>
      </c>
    </row>
    <row r="438" spans="2:65" s="13" customFormat="1">
      <c r="B438" s="185"/>
      <c r="D438" s="170" t="s">
        <v>215</v>
      </c>
      <c r="E438" s="186" t="s">
        <v>1</v>
      </c>
      <c r="F438" s="187" t="s">
        <v>653</v>
      </c>
      <c r="H438" s="186" t="s">
        <v>1</v>
      </c>
      <c r="I438" s="188"/>
      <c r="L438" s="185"/>
      <c r="M438" s="189"/>
      <c r="N438" s="190"/>
      <c r="O438" s="190"/>
      <c r="P438" s="190"/>
      <c r="Q438" s="190"/>
      <c r="R438" s="190"/>
      <c r="S438" s="190"/>
      <c r="T438" s="191"/>
      <c r="AT438" s="186" t="s">
        <v>215</v>
      </c>
      <c r="AU438" s="186" t="s">
        <v>85</v>
      </c>
      <c r="AV438" s="13" t="s">
        <v>83</v>
      </c>
      <c r="AW438" s="13" t="s">
        <v>34</v>
      </c>
      <c r="AX438" s="13" t="s">
        <v>77</v>
      </c>
      <c r="AY438" s="186" t="s">
        <v>207</v>
      </c>
    </row>
    <row r="439" spans="2:65" s="12" customFormat="1">
      <c r="B439" s="169"/>
      <c r="D439" s="170" t="s">
        <v>215</v>
      </c>
      <c r="E439" s="171" t="s">
        <v>1</v>
      </c>
      <c r="F439" s="172" t="s">
        <v>763</v>
      </c>
      <c r="H439" s="173">
        <v>12</v>
      </c>
      <c r="I439" s="174"/>
      <c r="L439" s="169"/>
      <c r="M439" s="175"/>
      <c r="N439" s="176"/>
      <c r="O439" s="176"/>
      <c r="P439" s="176"/>
      <c r="Q439" s="176"/>
      <c r="R439" s="176"/>
      <c r="S439" s="176"/>
      <c r="T439" s="177"/>
      <c r="AT439" s="171" t="s">
        <v>215</v>
      </c>
      <c r="AU439" s="171" t="s">
        <v>85</v>
      </c>
      <c r="AV439" s="12" t="s">
        <v>85</v>
      </c>
      <c r="AW439" s="12" t="s">
        <v>34</v>
      </c>
      <c r="AX439" s="12" t="s">
        <v>83</v>
      </c>
      <c r="AY439" s="171" t="s">
        <v>207</v>
      </c>
    </row>
    <row r="440" spans="2:65" s="1" customFormat="1" ht="24" customHeight="1">
      <c r="B440" s="155"/>
      <c r="C440" s="208" t="s">
        <v>764</v>
      </c>
      <c r="D440" s="208" t="s">
        <v>680</v>
      </c>
      <c r="E440" s="209" t="s">
        <v>765</v>
      </c>
      <c r="F440" s="210" t="s">
        <v>766</v>
      </c>
      <c r="G440" s="211" t="s">
        <v>220</v>
      </c>
      <c r="H440" s="212">
        <v>12</v>
      </c>
      <c r="I440" s="213"/>
      <c r="J440" s="214">
        <f>ROUND(I440*H440,2)</f>
        <v>0</v>
      </c>
      <c r="K440" s="210" t="s">
        <v>392</v>
      </c>
      <c r="L440" s="215"/>
      <c r="M440" s="216" t="s">
        <v>1</v>
      </c>
      <c r="N440" s="217" t="s">
        <v>42</v>
      </c>
      <c r="O440" s="55"/>
      <c r="P440" s="165">
        <f>O440*H440</f>
        <v>0</v>
      </c>
      <c r="Q440" s="165">
        <v>5.0949999999999998</v>
      </c>
      <c r="R440" s="165">
        <f>Q440*H440</f>
        <v>61.14</v>
      </c>
      <c r="S440" s="165">
        <v>0</v>
      </c>
      <c r="T440" s="166">
        <f>S440*H440</f>
        <v>0</v>
      </c>
      <c r="AR440" s="167" t="s">
        <v>155</v>
      </c>
      <c r="AT440" s="167" t="s">
        <v>680</v>
      </c>
      <c r="AU440" s="167" t="s">
        <v>85</v>
      </c>
      <c r="AY440" s="17" t="s">
        <v>207</v>
      </c>
      <c r="BE440" s="168">
        <f>IF(N440="základní",J440,0)</f>
        <v>0</v>
      </c>
      <c r="BF440" s="168">
        <f>IF(N440="snížená",J440,0)</f>
        <v>0</v>
      </c>
      <c r="BG440" s="168">
        <f>IF(N440="zákl. přenesená",J440,0)</f>
        <v>0</v>
      </c>
      <c r="BH440" s="168">
        <f>IF(N440="sníž. přenesená",J440,0)</f>
        <v>0</v>
      </c>
      <c r="BI440" s="168">
        <f>IF(N440="nulová",J440,0)</f>
        <v>0</v>
      </c>
      <c r="BJ440" s="17" t="s">
        <v>83</v>
      </c>
      <c r="BK440" s="168">
        <f>ROUND(I440*H440,2)</f>
        <v>0</v>
      </c>
      <c r="BL440" s="17" t="s">
        <v>133</v>
      </c>
      <c r="BM440" s="167" t="s">
        <v>767</v>
      </c>
    </row>
    <row r="441" spans="2:65" s="1" customFormat="1" ht="16.5" customHeight="1">
      <c r="B441" s="155"/>
      <c r="C441" s="156" t="s">
        <v>768</v>
      </c>
      <c r="D441" s="156" t="s">
        <v>209</v>
      </c>
      <c r="E441" s="157" t="s">
        <v>769</v>
      </c>
      <c r="F441" s="158" t="s">
        <v>770</v>
      </c>
      <c r="G441" s="159" t="s">
        <v>250</v>
      </c>
      <c r="H441" s="160">
        <v>1</v>
      </c>
      <c r="I441" s="161"/>
      <c r="J441" s="162">
        <f>ROUND(I441*H441,2)</f>
        <v>0</v>
      </c>
      <c r="K441" s="158" t="s">
        <v>392</v>
      </c>
      <c r="L441" s="32"/>
      <c r="M441" s="163" t="s">
        <v>1</v>
      </c>
      <c r="N441" s="164" t="s">
        <v>42</v>
      </c>
      <c r="O441" s="55"/>
      <c r="P441" s="165">
        <f>O441*H441</f>
        <v>0</v>
      </c>
      <c r="Q441" s="165">
        <v>0</v>
      </c>
      <c r="R441" s="165">
        <f>Q441*H441</f>
        <v>0</v>
      </c>
      <c r="S441" s="165">
        <v>0</v>
      </c>
      <c r="T441" s="166">
        <f>S441*H441</f>
        <v>0</v>
      </c>
      <c r="AR441" s="167" t="s">
        <v>133</v>
      </c>
      <c r="AT441" s="167" t="s">
        <v>209</v>
      </c>
      <c r="AU441" s="167" t="s">
        <v>85</v>
      </c>
      <c r="AY441" s="17" t="s">
        <v>207</v>
      </c>
      <c r="BE441" s="168">
        <f>IF(N441="základní",J441,0)</f>
        <v>0</v>
      </c>
      <c r="BF441" s="168">
        <f>IF(N441="snížená",J441,0)</f>
        <v>0</v>
      </c>
      <c r="BG441" s="168">
        <f>IF(N441="zákl. přenesená",J441,0)</f>
        <v>0</v>
      </c>
      <c r="BH441" s="168">
        <f>IF(N441="sníž. přenesená",J441,0)</f>
        <v>0</v>
      </c>
      <c r="BI441" s="168">
        <f>IF(N441="nulová",J441,0)</f>
        <v>0</v>
      </c>
      <c r="BJ441" s="17" t="s">
        <v>83</v>
      </c>
      <c r="BK441" s="168">
        <f>ROUND(I441*H441,2)</f>
        <v>0</v>
      </c>
      <c r="BL441" s="17" t="s">
        <v>133</v>
      </c>
      <c r="BM441" s="167" t="s">
        <v>771</v>
      </c>
    </row>
    <row r="442" spans="2:65" s="1" customFormat="1" ht="40.5" customHeight="1">
      <c r="B442" s="155"/>
      <c r="C442" s="156" t="s">
        <v>772</v>
      </c>
      <c r="D442" s="156" t="s">
        <v>209</v>
      </c>
      <c r="E442" s="157" t="s">
        <v>773</v>
      </c>
      <c r="F442" s="158" t="s">
        <v>4626</v>
      </c>
      <c r="G442" s="159" t="s">
        <v>774</v>
      </c>
      <c r="H442" s="160">
        <v>5</v>
      </c>
      <c r="I442" s="161"/>
      <c r="J442" s="162">
        <f>ROUND(I442*H442,2)</f>
        <v>0</v>
      </c>
      <c r="K442" s="158" t="s">
        <v>392</v>
      </c>
      <c r="L442" s="32"/>
      <c r="M442" s="163" t="s">
        <v>1</v>
      </c>
      <c r="N442" s="164" t="s">
        <v>42</v>
      </c>
      <c r="O442" s="55"/>
      <c r="P442" s="165">
        <f>O442*H442</f>
        <v>0</v>
      </c>
      <c r="Q442" s="165">
        <v>3.1E-2</v>
      </c>
      <c r="R442" s="165">
        <f>Q442*H442</f>
        <v>0.155</v>
      </c>
      <c r="S442" s="165">
        <v>0</v>
      </c>
      <c r="T442" s="166">
        <f>S442*H442</f>
        <v>0</v>
      </c>
      <c r="AR442" s="167" t="s">
        <v>133</v>
      </c>
      <c r="AT442" s="167" t="s">
        <v>209</v>
      </c>
      <c r="AU442" s="167" t="s">
        <v>85</v>
      </c>
      <c r="AY442" s="17" t="s">
        <v>207</v>
      </c>
      <c r="BE442" s="168">
        <f>IF(N442="základní",J442,0)</f>
        <v>0</v>
      </c>
      <c r="BF442" s="168">
        <f>IF(N442="snížená",J442,0)</f>
        <v>0</v>
      </c>
      <c r="BG442" s="168">
        <f>IF(N442="zákl. přenesená",J442,0)</f>
        <v>0</v>
      </c>
      <c r="BH442" s="168">
        <f>IF(N442="sníž. přenesená",J442,0)</f>
        <v>0</v>
      </c>
      <c r="BI442" s="168">
        <f>IF(N442="nulová",J442,0)</f>
        <v>0</v>
      </c>
      <c r="BJ442" s="17" t="s">
        <v>83</v>
      </c>
      <c r="BK442" s="168">
        <f>ROUND(I442*H442,2)</f>
        <v>0</v>
      </c>
      <c r="BL442" s="17" t="s">
        <v>133</v>
      </c>
      <c r="BM442" s="167" t="s">
        <v>775</v>
      </c>
    </row>
    <row r="443" spans="2:65" s="1" customFormat="1" ht="16.5" customHeight="1">
      <c r="B443" s="155"/>
      <c r="C443" s="156" t="s">
        <v>776</v>
      </c>
      <c r="D443" s="156" t="s">
        <v>209</v>
      </c>
      <c r="E443" s="157" t="s">
        <v>777</v>
      </c>
      <c r="F443" s="158" t="s">
        <v>778</v>
      </c>
      <c r="G443" s="159" t="s">
        <v>352</v>
      </c>
      <c r="H443" s="160">
        <v>17.966000000000001</v>
      </c>
      <c r="I443" s="161"/>
      <c r="J443" s="162">
        <f>ROUND(I443*H443,2)</f>
        <v>0</v>
      </c>
      <c r="K443" s="158" t="s">
        <v>213</v>
      </c>
      <c r="L443" s="32"/>
      <c r="M443" s="163" t="s">
        <v>1</v>
      </c>
      <c r="N443" s="164" t="s">
        <v>42</v>
      </c>
      <c r="O443" s="55"/>
      <c r="P443" s="165">
        <f>O443*H443</f>
        <v>0</v>
      </c>
      <c r="Q443" s="165">
        <v>2.45336</v>
      </c>
      <c r="R443" s="165">
        <f>Q443*H443</f>
        <v>44.077065760000004</v>
      </c>
      <c r="S443" s="165">
        <v>0</v>
      </c>
      <c r="T443" s="166">
        <f>S443*H443</f>
        <v>0</v>
      </c>
      <c r="AR443" s="167" t="s">
        <v>133</v>
      </c>
      <c r="AT443" s="167" t="s">
        <v>209</v>
      </c>
      <c r="AU443" s="167" t="s">
        <v>85</v>
      </c>
      <c r="AY443" s="17" t="s">
        <v>207</v>
      </c>
      <c r="BE443" s="168">
        <f>IF(N443="základní",J443,0)</f>
        <v>0</v>
      </c>
      <c r="BF443" s="168">
        <f>IF(N443="snížená",J443,0)</f>
        <v>0</v>
      </c>
      <c r="BG443" s="168">
        <f>IF(N443="zákl. přenesená",J443,0)</f>
        <v>0</v>
      </c>
      <c r="BH443" s="168">
        <f>IF(N443="sníž. přenesená",J443,0)</f>
        <v>0</v>
      </c>
      <c r="BI443" s="168">
        <f>IF(N443="nulová",J443,0)</f>
        <v>0</v>
      </c>
      <c r="BJ443" s="17" t="s">
        <v>83</v>
      </c>
      <c r="BK443" s="168">
        <f>ROUND(I443*H443,2)</f>
        <v>0</v>
      </c>
      <c r="BL443" s="17" t="s">
        <v>133</v>
      </c>
      <c r="BM443" s="167" t="s">
        <v>779</v>
      </c>
    </row>
    <row r="444" spans="2:65" s="13" customFormat="1">
      <c r="B444" s="185"/>
      <c r="D444" s="170" t="s">
        <v>215</v>
      </c>
      <c r="E444" s="186" t="s">
        <v>1</v>
      </c>
      <c r="F444" s="187" t="s">
        <v>780</v>
      </c>
      <c r="H444" s="186" t="s">
        <v>1</v>
      </c>
      <c r="I444" s="188"/>
      <c r="L444" s="185"/>
      <c r="M444" s="189"/>
      <c r="N444" s="190"/>
      <c r="O444" s="190"/>
      <c r="P444" s="190"/>
      <c r="Q444" s="190"/>
      <c r="R444" s="190"/>
      <c r="S444" s="190"/>
      <c r="T444" s="191"/>
      <c r="AT444" s="186" t="s">
        <v>215</v>
      </c>
      <c r="AU444" s="186" t="s">
        <v>85</v>
      </c>
      <c r="AV444" s="13" t="s">
        <v>83</v>
      </c>
      <c r="AW444" s="13" t="s">
        <v>34</v>
      </c>
      <c r="AX444" s="13" t="s">
        <v>77</v>
      </c>
      <c r="AY444" s="186" t="s">
        <v>207</v>
      </c>
    </row>
    <row r="445" spans="2:65" s="13" customFormat="1">
      <c r="B445" s="185"/>
      <c r="D445" s="170" t="s">
        <v>215</v>
      </c>
      <c r="E445" s="186" t="s">
        <v>1</v>
      </c>
      <c r="F445" s="187" t="s">
        <v>660</v>
      </c>
      <c r="H445" s="186" t="s">
        <v>1</v>
      </c>
      <c r="I445" s="188"/>
      <c r="L445" s="185"/>
      <c r="M445" s="189"/>
      <c r="N445" s="190"/>
      <c r="O445" s="190"/>
      <c r="P445" s="190"/>
      <c r="Q445" s="190"/>
      <c r="R445" s="190"/>
      <c r="S445" s="190"/>
      <c r="T445" s="191"/>
      <c r="AT445" s="186" t="s">
        <v>215</v>
      </c>
      <c r="AU445" s="186" t="s">
        <v>85</v>
      </c>
      <c r="AV445" s="13" t="s">
        <v>83</v>
      </c>
      <c r="AW445" s="13" t="s">
        <v>34</v>
      </c>
      <c r="AX445" s="13" t="s">
        <v>77</v>
      </c>
      <c r="AY445" s="186" t="s">
        <v>207</v>
      </c>
    </row>
    <row r="446" spans="2:65" s="12" customFormat="1">
      <c r="B446" s="169"/>
      <c r="D446" s="170" t="s">
        <v>215</v>
      </c>
      <c r="E446" s="171" t="s">
        <v>1</v>
      </c>
      <c r="F446" s="172" t="s">
        <v>781</v>
      </c>
      <c r="H446" s="173">
        <v>16.780999999999999</v>
      </c>
      <c r="I446" s="174"/>
      <c r="L446" s="169"/>
      <c r="M446" s="175"/>
      <c r="N446" s="176"/>
      <c r="O446" s="176"/>
      <c r="P446" s="176"/>
      <c r="Q446" s="176"/>
      <c r="R446" s="176"/>
      <c r="S446" s="176"/>
      <c r="T446" s="177"/>
      <c r="AT446" s="171" t="s">
        <v>215</v>
      </c>
      <c r="AU446" s="171" t="s">
        <v>85</v>
      </c>
      <c r="AV446" s="12" t="s">
        <v>85</v>
      </c>
      <c r="AW446" s="12" t="s">
        <v>34</v>
      </c>
      <c r="AX446" s="12" t="s">
        <v>77</v>
      </c>
      <c r="AY446" s="171" t="s">
        <v>207</v>
      </c>
    </row>
    <row r="447" spans="2:65" s="12" customFormat="1">
      <c r="B447" s="169"/>
      <c r="D447" s="170" t="s">
        <v>215</v>
      </c>
      <c r="E447" s="171" t="s">
        <v>1</v>
      </c>
      <c r="F447" s="172" t="s">
        <v>782</v>
      </c>
      <c r="H447" s="173">
        <v>1.1850000000000001</v>
      </c>
      <c r="I447" s="174"/>
      <c r="L447" s="169"/>
      <c r="M447" s="175"/>
      <c r="N447" s="176"/>
      <c r="O447" s="176"/>
      <c r="P447" s="176"/>
      <c r="Q447" s="176"/>
      <c r="R447" s="176"/>
      <c r="S447" s="176"/>
      <c r="T447" s="177"/>
      <c r="AT447" s="171" t="s">
        <v>215</v>
      </c>
      <c r="AU447" s="171" t="s">
        <v>85</v>
      </c>
      <c r="AV447" s="12" t="s">
        <v>85</v>
      </c>
      <c r="AW447" s="12" t="s">
        <v>34</v>
      </c>
      <c r="AX447" s="12" t="s">
        <v>77</v>
      </c>
      <c r="AY447" s="171" t="s">
        <v>207</v>
      </c>
    </row>
    <row r="448" spans="2:65" s="15" customFormat="1">
      <c r="B448" s="200"/>
      <c r="D448" s="170" t="s">
        <v>215</v>
      </c>
      <c r="E448" s="201" t="s">
        <v>1</v>
      </c>
      <c r="F448" s="202" t="s">
        <v>372</v>
      </c>
      <c r="H448" s="203">
        <v>17.966000000000001</v>
      </c>
      <c r="I448" s="204"/>
      <c r="L448" s="200"/>
      <c r="M448" s="205"/>
      <c r="N448" s="206"/>
      <c r="O448" s="206"/>
      <c r="P448" s="206"/>
      <c r="Q448" s="206"/>
      <c r="R448" s="206"/>
      <c r="S448" s="206"/>
      <c r="T448" s="207"/>
      <c r="AT448" s="201" t="s">
        <v>215</v>
      </c>
      <c r="AU448" s="201" t="s">
        <v>85</v>
      </c>
      <c r="AV448" s="15" t="s">
        <v>133</v>
      </c>
      <c r="AW448" s="15" t="s">
        <v>34</v>
      </c>
      <c r="AX448" s="15" t="s">
        <v>83</v>
      </c>
      <c r="AY448" s="201" t="s">
        <v>207</v>
      </c>
    </row>
    <row r="449" spans="2:65" s="1" customFormat="1" ht="36" customHeight="1">
      <c r="B449" s="155"/>
      <c r="C449" s="156" t="s">
        <v>783</v>
      </c>
      <c r="D449" s="156" t="s">
        <v>209</v>
      </c>
      <c r="E449" s="157" t="s">
        <v>784</v>
      </c>
      <c r="F449" s="158" t="s">
        <v>785</v>
      </c>
      <c r="G449" s="159" t="s">
        <v>212</v>
      </c>
      <c r="H449" s="160">
        <v>155.708</v>
      </c>
      <c r="I449" s="161"/>
      <c r="J449" s="162">
        <f>ROUND(I449*H449,2)</f>
        <v>0</v>
      </c>
      <c r="K449" s="158" t="s">
        <v>213</v>
      </c>
      <c r="L449" s="32"/>
      <c r="M449" s="163" t="s">
        <v>1</v>
      </c>
      <c r="N449" s="164" t="s">
        <v>42</v>
      </c>
      <c r="O449" s="55"/>
      <c r="P449" s="165">
        <f>O449*H449</f>
        <v>0</v>
      </c>
      <c r="Q449" s="165">
        <v>4.6499999999999996E-3</v>
      </c>
      <c r="R449" s="165">
        <f>Q449*H449</f>
        <v>0.72404219999999997</v>
      </c>
      <c r="S449" s="165">
        <v>0</v>
      </c>
      <c r="T449" s="166">
        <f>S449*H449</f>
        <v>0</v>
      </c>
      <c r="AR449" s="167" t="s">
        <v>133</v>
      </c>
      <c r="AT449" s="167" t="s">
        <v>209</v>
      </c>
      <c r="AU449" s="167" t="s">
        <v>85</v>
      </c>
      <c r="AY449" s="17" t="s">
        <v>207</v>
      </c>
      <c r="BE449" s="168">
        <f>IF(N449="základní",J449,0)</f>
        <v>0</v>
      </c>
      <c r="BF449" s="168">
        <f>IF(N449="snížená",J449,0)</f>
        <v>0</v>
      </c>
      <c r="BG449" s="168">
        <f>IF(N449="zákl. přenesená",J449,0)</f>
        <v>0</v>
      </c>
      <c r="BH449" s="168">
        <f>IF(N449="sníž. přenesená",J449,0)</f>
        <v>0</v>
      </c>
      <c r="BI449" s="168">
        <f>IF(N449="nulová",J449,0)</f>
        <v>0</v>
      </c>
      <c r="BJ449" s="17" t="s">
        <v>83</v>
      </c>
      <c r="BK449" s="168">
        <f>ROUND(I449*H449,2)</f>
        <v>0</v>
      </c>
      <c r="BL449" s="17" t="s">
        <v>133</v>
      </c>
      <c r="BM449" s="167" t="s">
        <v>786</v>
      </c>
    </row>
    <row r="450" spans="2:65" s="13" customFormat="1">
      <c r="B450" s="185"/>
      <c r="D450" s="170" t="s">
        <v>215</v>
      </c>
      <c r="E450" s="186" t="s">
        <v>1</v>
      </c>
      <c r="F450" s="187" t="s">
        <v>660</v>
      </c>
      <c r="H450" s="186" t="s">
        <v>1</v>
      </c>
      <c r="I450" s="188"/>
      <c r="L450" s="185"/>
      <c r="M450" s="189"/>
      <c r="N450" s="190"/>
      <c r="O450" s="190"/>
      <c r="P450" s="190"/>
      <c r="Q450" s="190"/>
      <c r="R450" s="190"/>
      <c r="S450" s="190"/>
      <c r="T450" s="191"/>
      <c r="AT450" s="186" t="s">
        <v>215</v>
      </c>
      <c r="AU450" s="186" t="s">
        <v>85</v>
      </c>
      <c r="AV450" s="13" t="s">
        <v>83</v>
      </c>
      <c r="AW450" s="13" t="s">
        <v>34</v>
      </c>
      <c r="AX450" s="13" t="s">
        <v>77</v>
      </c>
      <c r="AY450" s="186" t="s">
        <v>207</v>
      </c>
    </row>
    <row r="451" spans="2:65" s="12" customFormat="1">
      <c r="B451" s="169"/>
      <c r="D451" s="170" t="s">
        <v>215</v>
      </c>
      <c r="E451" s="171" t="s">
        <v>1</v>
      </c>
      <c r="F451" s="172" t="s">
        <v>787</v>
      </c>
      <c r="H451" s="173">
        <v>103.188</v>
      </c>
      <c r="I451" s="174"/>
      <c r="L451" s="169"/>
      <c r="M451" s="175"/>
      <c r="N451" s="176"/>
      <c r="O451" s="176"/>
      <c r="P451" s="176"/>
      <c r="Q451" s="176"/>
      <c r="R451" s="176"/>
      <c r="S451" s="176"/>
      <c r="T451" s="177"/>
      <c r="AT451" s="171" t="s">
        <v>215</v>
      </c>
      <c r="AU451" s="171" t="s">
        <v>85</v>
      </c>
      <c r="AV451" s="12" t="s">
        <v>85</v>
      </c>
      <c r="AW451" s="12" t="s">
        <v>34</v>
      </c>
      <c r="AX451" s="12" t="s">
        <v>77</v>
      </c>
      <c r="AY451" s="171" t="s">
        <v>207</v>
      </c>
    </row>
    <row r="452" spans="2:65" s="12" customFormat="1">
      <c r="B452" s="169"/>
      <c r="D452" s="170" t="s">
        <v>215</v>
      </c>
      <c r="E452" s="171" t="s">
        <v>1</v>
      </c>
      <c r="F452" s="172" t="s">
        <v>788</v>
      </c>
      <c r="H452" s="173">
        <v>42.25</v>
      </c>
      <c r="I452" s="174"/>
      <c r="L452" s="169"/>
      <c r="M452" s="175"/>
      <c r="N452" s="176"/>
      <c r="O452" s="176"/>
      <c r="P452" s="176"/>
      <c r="Q452" s="176"/>
      <c r="R452" s="176"/>
      <c r="S452" s="176"/>
      <c r="T452" s="177"/>
      <c r="AT452" s="171" t="s">
        <v>215</v>
      </c>
      <c r="AU452" s="171" t="s">
        <v>85</v>
      </c>
      <c r="AV452" s="12" t="s">
        <v>85</v>
      </c>
      <c r="AW452" s="12" t="s">
        <v>34</v>
      </c>
      <c r="AX452" s="12" t="s">
        <v>77</v>
      </c>
      <c r="AY452" s="171" t="s">
        <v>207</v>
      </c>
    </row>
    <row r="453" spans="2:65" s="12" customFormat="1">
      <c r="B453" s="169"/>
      <c r="D453" s="170" t="s">
        <v>215</v>
      </c>
      <c r="E453" s="171" t="s">
        <v>1</v>
      </c>
      <c r="F453" s="172" t="s">
        <v>789</v>
      </c>
      <c r="H453" s="173">
        <v>10.27</v>
      </c>
      <c r="I453" s="174"/>
      <c r="L453" s="169"/>
      <c r="M453" s="175"/>
      <c r="N453" s="176"/>
      <c r="O453" s="176"/>
      <c r="P453" s="176"/>
      <c r="Q453" s="176"/>
      <c r="R453" s="176"/>
      <c r="S453" s="176"/>
      <c r="T453" s="177"/>
      <c r="AT453" s="171" t="s">
        <v>215</v>
      </c>
      <c r="AU453" s="171" t="s">
        <v>85</v>
      </c>
      <c r="AV453" s="12" t="s">
        <v>85</v>
      </c>
      <c r="AW453" s="12" t="s">
        <v>34</v>
      </c>
      <c r="AX453" s="12" t="s">
        <v>77</v>
      </c>
      <c r="AY453" s="171" t="s">
        <v>207</v>
      </c>
    </row>
    <row r="454" spans="2:65" s="15" customFormat="1">
      <c r="B454" s="200"/>
      <c r="D454" s="170" t="s">
        <v>215</v>
      </c>
      <c r="E454" s="201" t="s">
        <v>1</v>
      </c>
      <c r="F454" s="202" t="s">
        <v>372</v>
      </c>
      <c r="H454" s="203">
        <v>155.708</v>
      </c>
      <c r="I454" s="204"/>
      <c r="L454" s="200"/>
      <c r="M454" s="205"/>
      <c r="N454" s="206"/>
      <c r="O454" s="206"/>
      <c r="P454" s="206"/>
      <c r="Q454" s="206"/>
      <c r="R454" s="206"/>
      <c r="S454" s="206"/>
      <c r="T454" s="207"/>
      <c r="AT454" s="201" t="s">
        <v>215</v>
      </c>
      <c r="AU454" s="201" t="s">
        <v>85</v>
      </c>
      <c r="AV454" s="15" t="s">
        <v>133</v>
      </c>
      <c r="AW454" s="15" t="s">
        <v>34</v>
      </c>
      <c r="AX454" s="15" t="s">
        <v>83</v>
      </c>
      <c r="AY454" s="201" t="s">
        <v>207</v>
      </c>
    </row>
    <row r="455" spans="2:65" s="1" customFormat="1" ht="36" customHeight="1">
      <c r="B455" s="155"/>
      <c r="C455" s="156" t="s">
        <v>790</v>
      </c>
      <c r="D455" s="156" t="s">
        <v>209</v>
      </c>
      <c r="E455" s="157" t="s">
        <v>791</v>
      </c>
      <c r="F455" s="158" t="s">
        <v>792</v>
      </c>
      <c r="G455" s="159" t="s">
        <v>212</v>
      </c>
      <c r="H455" s="160">
        <v>155.708</v>
      </c>
      <c r="I455" s="161"/>
      <c r="J455" s="162">
        <f>ROUND(I455*H455,2)</f>
        <v>0</v>
      </c>
      <c r="K455" s="158" t="s">
        <v>213</v>
      </c>
      <c r="L455" s="32"/>
      <c r="M455" s="163" t="s">
        <v>1</v>
      </c>
      <c r="N455" s="164" t="s">
        <v>42</v>
      </c>
      <c r="O455" s="55"/>
      <c r="P455" s="165">
        <f>O455*H455</f>
        <v>0</v>
      </c>
      <c r="Q455" s="165">
        <v>0</v>
      </c>
      <c r="R455" s="165">
        <f>Q455*H455</f>
        <v>0</v>
      </c>
      <c r="S455" s="165">
        <v>0</v>
      </c>
      <c r="T455" s="166">
        <f>S455*H455</f>
        <v>0</v>
      </c>
      <c r="AR455" s="167" t="s">
        <v>133</v>
      </c>
      <c r="AT455" s="167" t="s">
        <v>209</v>
      </c>
      <c r="AU455" s="167" t="s">
        <v>85</v>
      </c>
      <c r="AY455" s="17" t="s">
        <v>207</v>
      </c>
      <c r="BE455" s="168">
        <f>IF(N455="základní",J455,0)</f>
        <v>0</v>
      </c>
      <c r="BF455" s="168">
        <f>IF(N455="snížená",J455,0)</f>
        <v>0</v>
      </c>
      <c r="BG455" s="168">
        <f>IF(N455="zákl. přenesená",J455,0)</f>
        <v>0</v>
      </c>
      <c r="BH455" s="168">
        <f>IF(N455="sníž. přenesená",J455,0)</f>
        <v>0</v>
      </c>
      <c r="BI455" s="168">
        <f>IF(N455="nulová",J455,0)</f>
        <v>0</v>
      </c>
      <c r="BJ455" s="17" t="s">
        <v>83</v>
      </c>
      <c r="BK455" s="168">
        <f>ROUND(I455*H455,2)</f>
        <v>0</v>
      </c>
      <c r="BL455" s="17" t="s">
        <v>133</v>
      </c>
      <c r="BM455" s="167" t="s">
        <v>793</v>
      </c>
    </row>
    <row r="456" spans="2:65" s="1" customFormat="1" ht="36" customHeight="1">
      <c r="B456" s="155"/>
      <c r="C456" s="156" t="s">
        <v>794</v>
      </c>
      <c r="D456" s="156" t="s">
        <v>209</v>
      </c>
      <c r="E456" s="157" t="s">
        <v>795</v>
      </c>
      <c r="F456" s="158" t="s">
        <v>796</v>
      </c>
      <c r="G456" s="159" t="s">
        <v>212</v>
      </c>
      <c r="H456" s="160">
        <v>35.933</v>
      </c>
      <c r="I456" s="161"/>
      <c r="J456" s="162">
        <f>ROUND(I456*H456,2)</f>
        <v>0</v>
      </c>
      <c r="K456" s="158" t="s">
        <v>213</v>
      </c>
      <c r="L456" s="32"/>
      <c r="M456" s="163" t="s">
        <v>1</v>
      </c>
      <c r="N456" s="164" t="s">
        <v>42</v>
      </c>
      <c r="O456" s="55"/>
      <c r="P456" s="165">
        <f>O456*H456</f>
        <v>0</v>
      </c>
      <c r="Q456" s="165">
        <v>1.6100000000000001E-3</v>
      </c>
      <c r="R456" s="165">
        <f>Q456*H456</f>
        <v>5.7852130000000002E-2</v>
      </c>
      <c r="S456" s="165">
        <v>0</v>
      </c>
      <c r="T456" s="166">
        <f>S456*H456</f>
        <v>0</v>
      </c>
      <c r="AR456" s="167" t="s">
        <v>133</v>
      </c>
      <c r="AT456" s="167" t="s">
        <v>209</v>
      </c>
      <c r="AU456" s="167" t="s">
        <v>85</v>
      </c>
      <c r="AY456" s="17" t="s">
        <v>207</v>
      </c>
      <c r="BE456" s="168">
        <f>IF(N456="základní",J456,0)</f>
        <v>0</v>
      </c>
      <c r="BF456" s="168">
        <f>IF(N456="snížená",J456,0)</f>
        <v>0</v>
      </c>
      <c r="BG456" s="168">
        <f>IF(N456="zákl. přenesená",J456,0)</f>
        <v>0</v>
      </c>
      <c r="BH456" s="168">
        <f>IF(N456="sníž. přenesená",J456,0)</f>
        <v>0</v>
      </c>
      <c r="BI456" s="168">
        <f>IF(N456="nulová",J456,0)</f>
        <v>0</v>
      </c>
      <c r="BJ456" s="17" t="s">
        <v>83</v>
      </c>
      <c r="BK456" s="168">
        <f>ROUND(I456*H456,2)</f>
        <v>0</v>
      </c>
      <c r="BL456" s="17" t="s">
        <v>133</v>
      </c>
      <c r="BM456" s="167" t="s">
        <v>797</v>
      </c>
    </row>
    <row r="457" spans="2:65" s="13" customFormat="1">
      <c r="B457" s="185"/>
      <c r="D457" s="170" t="s">
        <v>215</v>
      </c>
      <c r="E457" s="186" t="s">
        <v>1</v>
      </c>
      <c r="F457" s="187" t="s">
        <v>660</v>
      </c>
      <c r="H457" s="186" t="s">
        <v>1</v>
      </c>
      <c r="I457" s="188"/>
      <c r="L457" s="185"/>
      <c r="M457" s="189"/>
      <c r="N457" s="190"/>
      <c r="O457" s="190"/>
      <c r="P457" s="190"/>
      <c r="Q457" s="190"/>
      <c r="R457" s="190"/>
      <c r="S457" s="190"/>
      <c r="T457" s="191"/>
      <c r="AT457" s="186" t="s">
        <v>215</v>
      </c>
      <c r="AU457" s="186" t="s">
        <v>85</v>
      </c>
      <c r="AV457" s="13" t="s">
        <v>83</v>
      </c>
      <c r="AW457" s="13" t="s">
        <v>34</v>
      </c>
      <c r="AX457" s="13" t="s">
        <v>77</v>
      </c>
      <c r="AY457" s="186" t="s">
        <v>207</v>
      </c>
    </row>
    <row r="458" spans="2:65" s="12" customFormat="1">
      <c r="B458" s="169"/>
      <c r="D458" s="170" t="s">
        <v>215</v>
      </c>
      <c r="E458" s="171" t="s">
        <v>1</v>
      </c>
      <c r="F458" s="172" t="s">
        <v>798</v>
      </c>
      <c r="H458" s="173">
        <v>23.812999999999999</v>
      </c>
      <c r="I458" s="174"/>
      <c r="L458" s="169"/>
      <c r="M458" s="175"/>
      <c r="N458" s="176"/>
      <c r="O458" s="176"/>
      <c r="P458" s="176"/>
      <c r="Q458" s="176"/>
      <c r="R458" s="176"/>
      <c r="S458" s="176"/>
      <c r="T458" s="177"/>
      <c r="AT458" s="171" t="s">
        <v>215</v>
      </c>
      <c r="AU458" s="171" t="s">
        <v>85</v>
      </c>
      <c r="AV458" s="12" t="s">
        <v>85</v>
      </c>
      <c r="AW458" s="12" t="s">
        <v>34</v>
      </c>
      <c r="AX458" s="12" t="s">
        <v>77</v>
      </c>
      <c r="AY458" s="171" t="s">
        <v>207</v>
      </c>
    </row>
    <row r="459" spans="2:65" s="12" customFormat="1">
      <c r="B459" s="169"/>
      <c r="D459" s="170" t="s">
        <v>215</v>
      </c>
      <c r="E459" s="171" t="s">
        <v>1</v>
      </c>
      <c r="F459" s="172" t="s">
        <v>799</v>
      </c>
      <c r="H459" s="173">
        <v>9.75</v>
      </c>
      <c r="I459" s="174"/>
      <c r="L459" s="169"/>
      <c r="M459" s="175"/>
      <c r="N459" s="176"/>
      <c r="O459" s="176"/>
      <c r="P459" s="176"/>
      <c r="Q459" s="176"/>
      <c r="R459" s="176"/>
      <c r="S459" s="176"/>
      <c r="T459" s="177"/>
      <c r="AT459" s="171" t="s">
        <v>215</v>
      </c>
      <c r="AU459" s="171" t="s">
        <v>85</v>
      </c>
      <c r="AV459" s="12" t="s">
        <v>85</v>
      </c>
      <c r="AW459" s="12" t="s">
        <v>34</v>
      </c>
      <c r="AX459" s="12" t="s">
        <v>77</v>
      </c>
      <c r="AY459" s="171" t="s">
        <v>207</v>
      </c>
    </row>
    <row r="460" spans="2:65" s="12" customFormat="1">
      <c r="B460" s="169"/>
      <c r="D460" s="170" t="s">
        <v>215</v>
      </c>
      <c r="E460" s="171" t="s">
        <v>1</v>
      </c>
      <c r="F460" s="172" t="s">
        <v>800</v>
      </c>
      <c r="H460" s="173">
        <v>2.37</v>
      </c>
      <c r="I460" s="174"/>
      <c r="L460" s="169"/>
      <c r="M460" s="175"/>
      <c r="N460" s="176"/>
      <c r="O460" s="176"/>
      <c r="P460" s="176"/>
      <c r="Q460" s="176"/>
      <c r="R460" s="176"/>
      <c r="S460" s="176"/>
      <c r="T460" s="177"/>
      <c r="AT460" s="171" t="s">
        <v>215</v>
      </c>
      <c r="AU460" s="171" t="s">
        <v>85</v>
      </c>
      <c r="AV460" s="12" t="s">
        <v>85</v>
      </c>
      <c r="AW460" s="12" t="s">
        <v>34</v>
      </c>
      <c r="AX460" s="12" t="s">
        <v>77</v>
      </c>
      <c r="AY460" s="171" t="s">
        <v>207</v>
      </c>
    </row>
    <row r="461" spans="2:65" s="15" customFormat="1">
      <c r="B461" s="200"/>
      <c r="D461" s="170" t="s">
        <v>215</v>
      </c>
      <c r="E461" s="201" t="s">
        <v>1</v>
      </c>
      <c r="F461" s="202" t="s">
        <v>372</v>
      </c>
      <c r="H461" s="203">
        <v>35.933</v>
      </c>
      <c r="I461" s="204"/>
      <c r="L461" s="200"/>
      <c r="M461" s="205"/>
      <c r="N461" s="206"/>
      <c r="O461" s="206"/>
      <c r="P461" s="206"/>
      <c r="Q461" s="206"/>
      <c r="R461" s="206"/>
      <c r="S461" s="206"/>
      <c r="T461" s="207"/>
      <c r="AT461" s="201" t="s">
        <v>215</v>
      </c>
      <c r="AU461" s="201" t="s">
        <v>85</v>
      </c>
      <c r="AV461" s="15" t="s">
        <v>133</v>
      </c>
      <c r="AW461" s="15" t="s">
        <v>34</v>
      </c>
      <c r="AX461" s="15" t="s">
        <v>83</v>
      </c>
      <c r="AY461" s="201" t="s">
        <v>207</v>
      </c>
    </row>
    <row r="462" spans="2:65" s="1" customFormat="1" ht="36" customHeight="1">
      <c r="B462" s="155"/>
      <c r="C462" s="156" t="s">
        <v>801</v>
      </c>
      <c r="D462" s="156" t="s">
        <v>209</v>
      </c>
      <c r="E462" s="157" t="s">
        <v>802</v>
      </c>
      <c r="F462" s="158" t="s">
        <v>803</v>
      </c>
      <c r="G462" s="159" t="s">
        <v>212</v>
      </c>
      <c r="H462" s="160">
        <v>35.933</v>
      </c>
      <c r="I462" s="161"/>
      <c r="J462" s="162">
        <f>ROUND(I462*H462,2)</f>
        <v>0</v>
      </c>
      <c r="K462" s="158" t="s">
        <v>213</v>
      </c>
      <c r="L462" s="32"/>
      <c r="M462" s="163" t="s">
        <v>1</v>
      </c>
      <c r="N462" s="164" t="s">
        <v>42</v>
      </c>
      <c r="O462" s="55"/>
      <c r="P462" s="165">
        <f>O462*H462</f>
        <v>0</v>
      </c>
      <c r="Q462" s="165">
        <v>0</v>
      </c>
      <c r="R462" s="165">
        <f>Q462*H462</f>
        <v>0</v>
      </c>
      <c r="S462" s="165">
        <v>0</v>
      </c>
      <c r="T462" s="166">
        <f>S462*H462</f>
        <v>0</v>
      </c>
      <c r="AR462" s="167" t="s">
        <v>133</v>
      </c>
      <c r="AT462" s="167" t="s">
        <v>209</v>
      </c>
      <c r="AU462" s="167" t="s">
        <v>85</v>
      </c>
      <c r="AY462" s="17" t="s">
        <v>207</v>
      </c>
      <c r="BE462" s="168">
        <f>IF(N462="základní",J462,0)</f>
        <v>0</v>
      </c>
      <c r="BF462" s="168">
        <f>IF(N462="snížená",J462,0)</f>
        <v>0</v>
      </c>
      <c r="BG462" s="168">
        <f>IF(N462="zákl. přenesená",J462,0)</f>
        <v>0</v>
      </c>
      <c r="BH462" s="168">
        <f>IF(N462="sníž. přenesená",J462,0)</f>
        <v>0</v>
      </c>
      <c r="BI462" s="168">
        <f>IF(N462="nulová",J462,0)</f>
        <v>0</v>
      </c>
      <c r="BJ462" s="17" t="s">
        <v>83</v>
      </c>
      <c r="BK462" s="168">
        <f>ROUND(I462*H462,2)</f>
        <v>0</v>
      </c>
      <c r="BL462" s="17" t="s">
        <v>133</v>
      </c>
      <c r="BM462" s="167" t="s">
        <v>804</v>
      </c>
    </row>
    <row r="463" spans="2:65" s="1" customFormat="1" ht="72" customHeight="1">
      <c r="B463" s="155"/>
      <c r="C463" s="156" t="s">
        <v>805</v>
      </c>
      <c r="D463" s="156" t="s">
        <v>209</v>
      </c>
      <c r="E463" s="157" t="s">
        <v>806</v>
      </c>
      <c r="F463" s="158" t="s">
        <v>807</v>
      </c>
      <c r="G463" s="159" t="s">
        <v>236</v>
      </c>
      <c r="H463" s="160">
        <v>1.6160000000000001</v>
      </c>
      <c r="I463" s="161"/>
      <c r="J463" s="162">
        <f>ROUND(I463*H463,2)</f>
        <v>0</v>
      </c>
      <c r="K463" s="158" t="s">
        <v>213</v>
      </c>
      <c r="L463" s="32"/>
      <c r="M463" s="163" t="s">
        <v>1</v>
      </c>
      <c r="N463" s="164" t="s">
        <v>42</v>
      </c>
      <c r="O463" s="55"/>
      <c r="P463" s="165">
        <f>O463*H463</f>
        <v>0</v>
      </c>
      <c r="Q463" s="165">
        <v>1.05464</v>
      </c>
      <c r="R463" s="165">
        <f>Q463*H463</f>
        <v>1.7042982400000002</v>
      </c>
      <c r="S463" s="165">
        <v>0</v>
      </c>
      <c r="T463" s="166">
        <f>S463*H463</f>
        <v>0</v>
      </c>
      <c r="AR463" s="167" t="s">
        <v>133</v>
      </c>
      <c r="AT463" s="167" t="s">
        <v>209</v>
      </c>
      <c r="AU463" s="167" t="s">
        <v>85</v>
      </c>
      <c r="AY463" s="17" t="s">
        <v>207</v>
      </c>
      <c r="BE463" s="168">
        <f>IF(N463="základní",J463,0)</f>
        <v>0</v>
      </c>
      <c r="BF463" s="168">
        <f>IF(N463="snížená",J463,0)</f>
        <v>0</v>
      </c>
      <c r="BG463" s="168">
        <f>IF(N463="zákl. přenesená",J463,0)</f>
        <v>0</v>
      </c>
      <c r="BH463" s="168">
        <f>IF(N463="sníž. přenesená",J463,0)</f>
        <v>0</v>
      </c>
      <c r="BI463" s="168">
        <f>IF(N463="nulová",J463,0)</f>
        <v>0</v>
      </c>
      <c r="BJ463" s="17" t="s">
        <v>83</v>
      </c>
      <c r="BK463" s="168">
        <f>ROUND(I463*H463,2)</f>
        <v>0</v>
      </c>
      <c r="BL463" s="17" t="s">
        <v>133</v>
      </c>
      <c r="BM463" s="167" t="s">
        <v>808</v>
      </c>
    </row>
    <row r="464" spans="2:65" s="12" customFormat="1">
      <c r="B464" s="169"/>
      <c r="D464" s="170" t="s">
        <v>215</v>
      </c>
      <c r="E464" s="171" t="s">
        <v>1</v>
      </c>
      <c r="F464" s="172" t="s">
        <v>809</v>
      </c>
      <c r="H464" s="173">
        <v>1.6160000000000001</v>
      </c>
      <c r="I464" s="174"/>
      <c r="L464" s="169"/>
      <c r="M464" s="175"/>
      <c r="N464" s="176"/>
      <c r="O464" s="176"/>
      <c r="P464" s="176"/>
      <c r="Q464" s="176"/>
      <c r="R464" s="176"/>
      <c r="S464" s="176"/>
      <c r="T464" s="177"/>
      <c r="AT464" s="171" t="s">
        <v>215</v>
      </c>
      <c r="AU464" s="171" t="s">
        <v>85</v>
      </c>
      <c r="AV464" s="12" t="s">
        <v>85</v>
      </c>
      <c r="AW464" s="12" t="s">
        <v>34</v>
      </c>
      <c r="AX464" s="12" t="s">
        <v>83</v>
      </c>
      <c r="AY464" s="171" t="s">
        <v>207</v>
      </c>
    </row>
    <row r="465" spans="2:65" s="1" customFormat="1" ht="24" customHeight="1">
      <c r="B465" s="155"/>
      <c r="C465" s="156" t="s">
        <v>810</v>
      </c>
      <c r="D465" s="156" t="s">
        <v>209</v>
      </c>
      <c r="E465" s="157" t="s">
        <v>811</v>
      </c>
      <c r="F465" s="158" t="s">
        <v>812</v>
      </c>
      <c r="G465" s="159" t="s">
        <v>352</v>
      </c>
      <c r="H465" s="160">
        <v>46.984999999999999</v>
      </c>
      <c r="I465" s="161"/>
      <c r="J465" s="162">
        <f>ROUND(I465*H465,2)</f>
        <v>0</v>
      </c>
      <c r="K465" s="158" t="s">
        <v>213</v>
      </c>
      <c r="L465" s="32"/>
      <c r="M465" s="163" t="s">
        <v>1</v>
      </c>
      <c r="N465" s="164" t="s">
        <v>42</v>
      </c>
      <c r="O465" s="55"/>
      <c r="P465" s="165">
        <f>O465*H465</f>
        <v>0</v>
      </c>
      <c r="Q465" s="165">
        <v>2.4533999999999998</v>
      </c>
      <c r="R465" s="165">
        <f>Q465*H465</f>
        <v>115.27299899999998</v>
      </c>
      <c r="S465" s="165">
        <v>0</v>
      </c>
      <c r="T465" s="166">
        <f>S465*H465</f>
        <v>0</v>
      </c>
      <c r="AR465" s="167" t="s">
        <v>133</v>
      </c>
      <c r="AT465" s="167" t="s">
        <v>209</v>
      </c>
      <c r="AU465" s="167" t="s">
        <v>85</v>
      </c>
      <c r="AY465" s="17" t="s">
        <v>207</v>
      </c>
      <c r="BE465" s="168">
        <f>IF(N465="základní",J465,0)</f>
        <v>0</v>
      </c>
      <c r="BF465" s="168">
        <f>IF(N465="snížená",J465,0)</f>
        <v>0</v>
      </c>
      <c r="BG465" s="168">
        <f>IF(N465="zákl. přenesená",J465,0)</f>
        <v>0</v>
      </c>
      <c r="BH465" s="168">
        <f>IF(N465="sníž. přenesená",J465,0)</f>
        <v>0</v>
      </c>
      <c r="BI465" s="168">
        <f>IF(N465="nulová",J465,0)</f>
        <v>0</v>
      </c>
      <c r="BJ465" s="17" t="s">
        <v>83</v>
      </c>
      <c r="BK465" s="168">
        <f>ROUND(I465*H465,2)</f>
        <v>0</v>
      </c>
      <c r="BL465" s="17" t="s">
        <v>133</v>
      </c>
      <c r="BM465" s="167" t="s">
        <v>813</v>
      </c>
    </row>
    <row r="466" spans="2:65" s="13" customFormat="1">
      <c r="B466" s="185"/>
      <c r="D466" s="170" t="s">
        <v>215</v>
      </c>
      <c r="E466" s="186" t="s">
        <v>1</v>
      </c>
      <c r="F466" s="187" t="s">
        <v>780</v>
      </c>
      <c r="H466" s="186" t="s">
        <v>1</v>
      </c>
      <c r="I466" s="188"/>
      <c r="L466" s="185"/>
      <c r="M466" s="189"/>
      <c r="N466" s="190"/>
      <c r="O466" s="190"/>
      <c r="P466" s="190"/>
      <c r="Q466" s="190"/>
      <c r="R466" s="190"/>
      <c r="S466" s="190"/>
      <c r="T466" s="191"/>
      <c r="AT466" s="186" t="s">
        <v>215</v>
      </c>
      <c r="AU466" s="186" t="s">
        <v>85</v>
      </c>
      <c r="AV466" s="13" t="s">
        <v>83</v>
      </c>
      <c r="AW466" s="13" t="s">
        <v>34</v>
      </c>
      <c r="AX466" s="13" t="s">
        <v>77</v>
      </c>
      <c r="AY466" s="186" t="s">
        <v>207</v>
      </c>
    </row>
    <row r="467" spans="2:65" s="13" customFormat="1">
      <c r="B467" s="185"/>
      <c r="D467" s="170" t="s">
        <v>215</v>
      </c>
      <c r="E467" s="186" t="s">
        <v>1</v>
      </c>
      <c r="F467" s="187" t="s">
        <v>660</v>
      </c>
      <c r="H467" s="186" t="s">
        <v>1</v>
      </c>
      <c r="I467" s="188"/>
      <c r="L467" s="185"/>
      <c r="M467" s="189"/>
      <c r="N467" s="190"/>
      <c r="O467" s="190"/>
      <c r="P467" s="190"/>
      <c r="Q467" s="190"/>
      <c r="R467" s="190"/>
      <c r="S467" s="190"/>
      <c r="T467" s="191"/>
      <c r="AT467" s="186" t="s">
        <v>215</v>
      </c>
      <c r="AU467" s="186" t="s">
        <v>85</v>
      </c>
      <c r="AV467" s="13" t="s">
        <v>83</v>
      </c>
      <c r="AW467" s="13" t="s">
        <v>34</v>
      </c>
      <c r="AX467" s="13" t="s">
        <v>77</v>
      </c>
      <c r="AY467" s="186" t="s">
        <v>207</v>
      </c>
    </row>
    <row r="468" spans="2:65" s="12" customFormat="1">
      <c r="B468" s="169"/>
      <c r="D468" s="170" t="s">
        <v>215</v>
      </c>
      <c r="E468" s="171" t="s">
        <v>1</v>
      </c>
      <c r="F468" s="172" t="s">
        <v>814</v>
      </c>
      <c r="H468" s="173">
        <v>17.388999999999999</v>
      </c>
      <c r="I468" s="174"/>
      <c r="L468" s="169"/>
      <c r="M468" s="175"/>
      <c r="N468" s="176"/>
      <c r="O468" s="176"/>
      <c r="P468" s="176"/>
      <c r="Q468" s="176"/>
      <c r="R468" s="176"/>
      <c r="S468" s="176"/>
      <c r="T468" s="177"/>
      <c r="AT468" s="171" t="s">
        <v>215</v>
      </c>
      <c r="AU468" s="171" t="s">
        <v>85</v>
      </c>
      <c r="AV468" s="12" t="s">
        <v>85</v>
      </c>
      <c r="AW468" s="12" t="s">
        <v>34</v>
      </c>
      <c r="AX468" s="12" t="s">
        <v>77</v>
      </c>
      <c r="AY468" s="171" t="s">
        <v>207</v>
      </c>
    </row>
    <row r="469" spans="2:65" s="12" customFormat="1">
      <c r="B469" s="169"/>
      <c r="D469" s="170" t="s">
        <v>215</v>
      </c>
      <c r="E469" s="171" t="s">
        <v>1</v>
      </c>
      <c r="F469" s="172" t="s">
        <v>815</v>
      </c>
      <c r="H469" s="173">
        <v>4.4850000000000003</v>
      </c>
      <c r="I469" s="174"/>
      <c r="L469" s="169"/>
      <c r="M469" s="175"/>
      <c r="N469" s="176"/>
      <c r="O469" s="176"/>
      <c r="P469" s="176"/>
      <c r="Q469" s="176"/>
      <c r="R469" s="176"/>
      <c r="S469" s="176"/>
      <c r="T469" s="177"/>
      <c r="AT469" s="171" t="s">
        <v>215</v>
      </c>
      <c r="AU469" s="171" t="s">
        <v>85</v>
      </c>
      <c r="AV469" s="12" t="s">
        <v>85</v>
      </c>
      <c r="AW469" s="12" t="s">
        <v>34</v>
      </c>
      <c r="AX469" s="12" t="s">
        <v>77</v>
      </c>
      <c r="AY469" s="171" t="s">
        <v>207</v>
      </c>
    </row>
    <row r="470" spans="2:65" s="12" customFormat="1">
      <c r="B470" s="169"/>
      <c r="D470" s="170" t="s">
        <v>215</v>
      </c>
      <c r="E470" s="171" t="s">
        <v>1</v>
      </c>
      <c r="F470" s="172" t="s">
        <v>816</v>
      </c>
      <c r="H470" s="173">
        <v>3.1349999999999998</v>
      </c>
      <c r="I470" s="174"/>
      <c r="L470" s="169"/>
      <c r="M470" s="175"/>
      <c r="N470" s="176"/>
      <c r="O470" s="176"/>
      <c r="P470" s="176"/>
      <c r="Q470" s="176"/>
      <c r="R470" s="176"/>
      <c r="S470" s="176"/>
      <c r="T470" s="177"/>
      <c r="AT470" s="171" t="s">
        <v>215</v>
      </c>
      <c r="AU470" s="171" t="s">
        <v>85</v>
      </c>
      <c r="AV470" s="12" t="s">
        <v>85</v>
      </c>
      <c r="AW470" s="12" t="s">
        <v>34</v>
      </c>
      <c r="AX470" s="12" t="s">
        <v>77</v>
      </c>
      <c r="AY470" s="171" t="s">
        <v>207</v>
      </c>
    </row>
    <row r="471" spans="2:65" s="12" customFormat="1">
      <c r="B471" s="169"/>
      <c r="D471" s="170" t="s">
        <v>215</v>
      </c>
      <c r="E471" s="171" t="s">
        <v>1</v>
      </c>
      <c r="F471" s="172" t="s">
        <v>817</v>
      </c>
      <c r="H471" s="173">
        <v>2.069</v>
      </c>
      <c r="I471" s="174"/>
      <c r="L471" s="169"/>
      <c r="M471" s="175"/>
      <c r="N471" s="176"/>
      <c r="O471" s="176"/>
      <c r="P471" s="176"/>
      <c r="Q471" s="176"/>
      <c r="R471" s="176"/>
      <c r="S471" s="176"/>
      <c r="T471" s="177"/>
      <c r="AT471" s="171" t="s">
        <v>215</v>
      </c>
      <c r="AU471" s="171" t="s">
        <v>85</v>
      </c>
      <c r="AV471" s="12" t="s">
        <v>85</v>
      </c>
      <c r="AW471" s="12" t="s">
        <v>34</v>
      </c>
      <c r="AX471" s="12" t="s">
        <v>77</v>
      </c>
      <c r="AY471" s="171" t="s">
        <v>207</v>
      </c>
    </row>
    <row r="472" spans="2:65" s="12" customFormat="1">
      <c r="B472" s="169"/>
      <c r="D472" s="170" t="s">
        <v>215</v>
      </c>
      <c r="E472" s="171" t="s">
        <v>1</v>
      </c>
      <c r="F472" s="172" t="s">
        <v>818</v>
      </c>
      <c r="H472" s="173">
        <v>14.561999999999999</v>
      </c>
      <c r="I472" s="174"/>
      <c r="L472" s="169"/>
      <c r="M472" s="175"/>
      <c r="N472" s="176"/>
      <c r="O472" s="176"/>
      <c r="P472" s="176"/>
      <c r="Q472" s="176"/>
      <c r="R472" s="176"/>
      <c r="S472" s="176"/>
      <c r="T472" s="177"/>
      <c r="AT472" s="171" t="s">
        <v>215</v>
      </c>
      <c r="AU472" s="171" t="s">
        <v>85</v>
      </c>
      <c r="AV472" s="12" t="s">
        <v>85</v>
      </c>
      <c r="AW472" s="12" t="s">
        <v>34</v>
      </c>
      <c r="AX472" s="12" t="s">
        <v>77</v>
      </c>
      <c r="AY472" s="171" t="s">
        <v>207</v>
      </c>
    </row>
    <row r="473" spans="2:65" s="12" customFormat="1">
      <c r="B473" s="169"/>
      <c r="D473" s="170" t="s">
        <v>215</v>
      </c>
      <c r="E473" s="171" t="s">
        <v>1</v>
      </c>
      <c r="F473" s="172" t="s">
        <v>819</v>
      </c>
      <c r="H473" s="173">
        <v>2.1869999999999998</v>
      </c>
      <c r="I473" s="174"/>
      <c r="L473" s="169"/>
      <c r="M473" s="175"/>
      <c r="N473" s="176"/>
      <c r="O473" s="176"/>
      <c r="P473" s="176"/>
      <c r="Q473" s="176"/>
      <c r="R473" s="176"/>
      <c r="S473" s="176"/>
      <c r="T473" s="177"/>
      <c r="AT473" s="171" t="s">
        <v>215</v>
      </c>
      <c r="AU473" s="171" t="s">
        <v>85</v>
      </c>
      <c r="AV473" s="12" t="s">
        <v>85</v>
      </c>
      <c r="AW473" s="12" t="s">
        <v>34</v>
      </c>
      <c r="AX473" s="12" t="s">
        <v>77</v>
      </c>
      <c r="AY473" s="171" t="s">
        <v>207</v>
      </c>
    </row>
    <row r="474" spans="2:65" s="13" customFormat="1">
      <c r="B474" s="185"/>
      <c r="D474" s="170" t="s">
        <v>215</v>
      </c>
      <c r="E474" s="186" t="s">
        <v>1</v>
      </c>
      <c r="F474" s="187" t="s">
        <v>820</v>
      </c>
      <c r="H474" s="186" t="s">
        <v>1</v>
      </c>
      <c r="I474" s="188"/>
      <c r="L474" s="185"/>
      <c r="M474" s="189"/>
      <c r="N474" s="190"/>
      <c r="O474" s="190"/>
      <c r="P474" s="190"/>
      <c r="Q474" s="190"/>
      <c r="R474" s="190"/>
      <c r="S474" s="190"/>
      <c r="T474" s="191"/>
      <c r="AT474" s="186" t="s">
        <v>215</v>
      </c>
      <c r="AU474" s="186" t="s">
        <v>85</v>
      </c>
      <c r="AV474" s="13" t="s">
        <v>83</v>
      </c>
      <c r="AW474" s="13" t="s">
        <v>34</v>
      </c>
      <c r="AX474" s="13" t="s">
        <v>77</v>
      </c>
      <c r="AY474" s="186" t="s">
        <v>207</v>
      </c>
    </row>
    <row r="475" spans="2:65" s="12" customFormat="1">
      <c r="B475" s="169"/>
      <c r="D475" s="170" t="s">
        <v>215</v>
      </c>
      <c r="E475" s="171" t="s">
        <v>1</v>
      </c>
      <c r="F475" s="172" t="s">
        <v>821</v>
      </c>
      <c r="H475" s="173">
        <v>3.1579999999999999</v>
      </c>
      <c r="I475" s="174"/>
      <c r="L475" s="169"/>
      <c r="M475" s="175"/>
      <c r="N475" s="176"/>
      <c r="O475" s="176"/>
      <c r="P475" s="176"/>
      <c r="Q475" s="176"/>
      <c r="R475" s="176"/>
      <c r="S475" s="176"/>
      <c r="T475" s="177"/>
      <c r="AT475" s="171" t="s">
        <v>215</v>
      </c>
      <c r="AU475" s="171" t="s">
        <v>85</v>
      </c>
      <c r="AV475" s="12" t="s">
        <v>85</v>
      </c>
      <c r="AW475" s="12" t="s">
        <v>34</v>
      </c>
      <c r="AX475" s="12" t="s">
        <v>77</v>
      </c>
      <c r="AY475" s="171" t="s">
        <v>207</v>
      </c>
    </row>
    <row r="476" spans="2:65" s="15" customFormat="1">
      <c r="B476" s="200"/>
      <c r="D476" s="170" t="s">
        <v>215</v>
      </c>
      <c r="E476" s="201" t="s">
        <v>1</v>
      </c>
      <c r="F476" s="202" t="s">
        <v>372</v>
      </c>
      <c r="H476" s="203">
        <v>46.984999999999999</v>
      </c>
      <c r="I476" s="204"/>
      <c r="L476" s="200"/>
      <c r="M476" s="205"/>
      <c r="N476" s="206"/>
      <c r="O476" s="206"/>
      <c r="P476" s="206"/>
      <c r="Q476" s="206"/>
      <c r="R476" s="206"/>
      <c r="S476" s="206"/>
      <c r="T476" s="207"/>
      <c r="AT476" s="201" t="s">
        <v>215</v>
      </c>
      <c r="AU476" s="201" t="s">
        <v>85</v>
      </c>
      <c r="AV476" s="15" t="s">
        <v>133</v>
      </c>
      <c r="AW476" s="15" t="s">
        <v>34</v>
      </c>
      <c r="AX476" s="15" t="s">
        <v>83</v>
      </c>
      <c r="AY476" s="201" t="s">
        <v>207</v>
      </c>
    </row>
    <row r="477" spans="2:65" s="1" customFormat="1" ht="24" customHeight="1">
      <c r="B477" s="155"/>
      <c r="C477" s="156" t="s">
        <v>822</v>
      </c>
      <c r="D477" s="156" t="s">
        <v>209</v>
      </c>
      <c r="E477" s="157" t="s">
        <v>823</v>
      </c>
      <c r="F477" s="158" t="s">
        <v>824</v>
      </c>
      <c r="G477" s="159" t="s">
        <v>212</v>
      </c>
      <c r="H477" s="160">
        <v>313.23</v>
      </c>
      <c r="I477" s="161"/>
      <c r="J477" s="162">
        <f>ROUND(I477*H477,2)</f>
        <v>0</v>
      </c>
      <c r="K477" s="158" t="s">
        <v>213</v>
      </c>
      <c r="L477" s="32"/>
      <c r="M477" s="163" t="s">
        <v>1</v>
      </c>
      <c r="N477" s="164" t="s">
        <v>42</v>
      </c>
      <c r="O477" s="55"/>
      <c r="P477" s="165">
        <f>O477*H477</f>
        <v>0</v>
      </c>
      <c r="Q477" s="165">
        <v>5.1900000000000002E-3</v>
      </c>
      <c r="R477" s="165">
        <f>Q477*H477</f>
        <v>1.6256637</v>
      </c>
      <c r="S477" s="165">
        <v>0</v>
      </c>
      <c r="T477" s="166">
        <f>S477*H477</f>
        <v>0</v>
      </c>
      <c r="AR477" s="167" t="s">
        <v>133</v>
      </c>
      <c r="AT477" s="167" t="s">
        <v>209</v>
      </c>
      <c r="AU477" s="167" t="s">
        <v>85</v>
      </c>
      <c r="AY477" s="17" t="s">
        <v>207</v>
      </c>
      <c r="BE477" s="168">
        <f>IF(N477="základní",J477,0)</f>
        <v>0</v>
      </c>
      <c r="BF477" s="168">
        <f>IF(N477="snížená",J477,0)</f>
        <v>0</v>
      </c>
      <c r="BG477" s="168">
        <f>IF(N477="zákl. přenesená",J477,0)</f>
        <v>0</v>
      </c>
      <c r="BH477" s="168">
        <f>IF(N477="sníž. přenesená",J477,0)</f>
        <v>0</v>
      </c>
      <c r="BI477" s="168">
        <f>IF(N477="nulová",J477,0)</f>
        <v>0</v>
      </c>
      <c r="BJ477" s="17" t="s">
        <v>83</v>
      </c>
      <c r="BK477" s="168">
        <f>ROUND(I477*H477,2)</f>
        <v>0</v>
      </c>
      <c r="BL477" s="17" t="s">
        <v>133</v>
      </c>
      <c r="BM477" s="167" t="s">
        <v>825</v>
      </c>
    </row>
    <row r="478" spans="2:65" s="13" customFormat="1">
      <c r="B478" s="185"/>
      <c r="D478" s="170" t="s">
        <v>215</v>
      </c>
      <c r="E478" s="186" t="s">
        <v>1</v>
      </c>
      <c r="F478" s="187" t="s">
        <v>780</v>
      </c>
      <c r="H478" s="186" t="s">
        <v>1</v>
      </c>
      <c r="I478" s="188"/>
      <c r="L478" s="185"/>
      <c r="M478" s="189"/>
      <c r="N478" s="190"/>
      <c r="O478" s="190"/>
      <c r="P478" s="190"/>
      <c r="Q478" s="190"/>
      <c r="R478" s="190"/>
      <c r="S478" s="190"/>
      <c r="T478" s="191"/>
      <c r="AT478" s="186" t="s">
        <v>215</v>
      </c>
      <c r="AU478" s="186" t="s">
        <v>85</v>
      </c>
      <c r="AV478" s="13" t="s">
        <v>83</v>
      </c>
      <c r="AW478" s="13" t="s">
        <v>34</v>
      </c>
      <c r="AX478" s="13" t="s">
        <v>77</v>
      </c>
      <c r="AY478" s="186" t="s">
        <v>207</v>
      </c>
    </row>
    <row r="479" spans="2:65" s="13" customFormat="1">
      <c r="B479" s="185"/>
      <c r="D479" s="170" t="s">
        <v>215</v>
      </c>
      <c r="E479" s="186" t="s">
        <v>1</v>
      </c>
      <c r="F479" s="187" t="s">
        <v>660</v>
      </c>
      <c r="H479" s="186" t="s">
        <v>1</v>
      </c>
      <c r="I479" s="188"/>
      <c r="L479" s="185"/>
      <c r="M479" s="189"/>
      <c r="N479" s="190"/>
      <c r="O479" s="190"/>
      <c r="P479" s="190"/>
      <c r="Q479" s="190"/>
      <c r="R479" s="190"/>
      <c r="S479" s="190"/>
      <c r="T479" s="191"/>
      <c r="AT479" s="186" t="s">
        <v>215</v>
      </c>
      <c r="AU479" s="186" t="s">
        <v>85</v>
      </c>
      <c r="AV479" s="13" t="s">
        <v>83</v>
      </c>
      <c r="AW479" s="13" t="s">
        <v>34</v>
      </c>
      <c r="AX479" s="13" t="s">
        <v>77</v>
      </c>
      <c r="AY479" s="186" t="s">
        <v>207</v>
      </c>
    </row>
    <row r="480" spans="2:65" s="12" customFormat="1">
      <c r="B480" s="169"/>
      <c r="D480" s="170" t="s">
        <v>215</v>
      </c>
      <c r="E480" s="171" t="s">
        <v>1</v>
      </c>
      <c r="F480" s="172" t="s">
        <v>826</v>
      </c>
      <c r="H480" s="173">
        <v>115.925</v>
      </c>
      <c r="I480" s="174"/>
      <c r="L480" s="169"/>
      <c r="M480" s="175"/>
      <c r="N480" s="176"/>
      <c r="O480" s="176"/>
      <c r="P480" s="176"/>
      <c r="Q480" s="176"/>
      <c r="R480" s="176"/>
      <c r="S480" s="176"/>
      <c r="T480" s="177"/>
      <c r="AT480" s="171" t="s">
        <v>215</v>
      </c>
      <c r="AU480" s="171" t="s">
        <v>85</v>
      </c>
      <c r="AV480" s="12" t="s">
        <v>85</v>
      </c>
      <c r="AW480" s="12" t="s">
        <v>34</v>
      </c>
      <c r="AX480" s="12" t="s">
        <v>77</v>
      </c>
      <c r="AY480" s="171" t="s">
        <v>207</v>
      </c>
    </row>
    <row r="481" spans="2:65" s="12" customFormat="1">
      <c r="B481" s="169"/>
      <c r="D481" s="170" t="s">
        <v>215</v>
      </c>
      <c r="E481" s="171" t="s">
        <v>1</v>
      </c>
      <c r="F481" s="172" t="s">
        <v>827</v>
      </c>
      <c r="H481" s="173">
        <v>29.9</v>
      </c>
      <c r="I481" s="174"/>
      <c r="L481" s="169"/>
      <c r="M481" s="175"/>
      <c r="N481" s="176"/>
      <c r="O481" s="176"/>
      <c r="P481" s="176"/>
      <c r="Q481" s="176"/>
      <c r="R481" s="176"/>
      <c r="S481" s="176"/>
      <c r="T481" s="177"/>
      <c r="AT481" s="171" t="s">
        <v>215</v>
      </c>
      <c r="AU481" s="171" t="s">
        <v>85</v>
      </c>
      <c r="AV481" s="12" t="s">
        <v>85</v>
      </c>
      <c r="AW481" s="12" t="s">
        <v>34</v>
      </c>
      <c r="AX481" s="12" t="s">
        <v>77</v>
      </c>
      <c r="AY481" s="171" t="s">
        <v>207</v>
      </c>
    </row>
    <row r="482" spans="2:65" s="12" customFormat="1">
      <c r="B482" s="169"/>
      <c r="D482" s="170" t="s">
        <v>215</v>
      </c>
      <c r="E482" s="171" t="s">
        <v>1</v>
      </c>
      <c r="F482" s="172" t="s">
        <v>828</v>
      </c>
      <c r="H482" s="173">
        <v>20.9</v>
      </c>
      <c r="I482" s="174"/>
      <c r="L482" s="169"/>
      <c r="M482" s="175"/>
      <c r="N482" s="176"/>
      <c r="O482" s="176"/>
      <c r="P482" s="176"/>
      <c r="Q482" s="176"/>
      <c r="R482" s="176"/>
      <c r="S482" s="176"/>
      <c r="T482" s="177"/>
      <c r="AT482" s="171" t="s">
        <v>215</v>
      </c>
      <c r="AU482" s="171" t="s">
        <v>85</v>
      </c>
      <c r="AV482" s="12" t="s">
        <v>85</v>
      </c>
      <c r="AW482" s="12" t="s">
        <v>34</v>
      </c>
      <c r="AX482" s="12" t="s">
        <v>77</v>
      </c>
      <c r="AY482" s="171" t="s">
        <v>207</v>
      </c>
    </row>
    <row r="483" spans="2:65" s="12" customFormat="1">
      <c r="B483" s="169"/>
      <c r="D483" s="170" t="s">
        <v>215</v>
      </c>
      <c r="E483" s="171" t="s">
        <v>1</v>
      </c>
      <c r="F483" s="172" t="s">
        <v>829</v>
      </c>
      <c r="H483" s="173">
        <v>13.795</v>
      </c>
      <c r="I483" s="174"/>
      <c r="L483" s="169"/>
      <c r="M483" s="175"/>
      <c r="N483" s="176"/>
      <c r="O483" s="176"/>
      <c r="P483" s="176"/>
      <c r="Q483" s="176"/>
      <c r="R483" s="176"/>
      <c r="S483" s="176"/>
      <c r="T483" s="177"/>
      <c r="AT483" s="171" t="s">
        <v>215</v>
      </c>
      <c r="AU483" s="171" t="s">
        <v>85</v>
      </c>
      <c r="AV483" s="12" t="s">
        <v>85</v>
      </c>
      <c r="AW483" s="12" t="s">
        <v>34</v>
      </c>
      <c r="AX483" s="12" t="s">
        <v>77</v>
      </c>
      <c r="AY483" s="171" t="s">
        <v>207</v>
      </c>
    </row>
    <row r="484" spans="2:65" s="12" customFormat="1">
      <c r="B484" s="169"/>
      <c r="D484" s="170" t="s">
        <v>215</v>
      </c>
      <c r="E484" s="171" t="s">
        <v>1</v>
      </c>
      <c r="F484" s="172" t="s">
        <v>830</v>
      </c>
      <c r="H484" s="173">
        <v>97.08</v>
      </c>
      <c r="I484" s="174"/>
      <c r="L484" s="169"/>
      <c r="M484" s="175"/>
      <c r="N484" s="176"/>
      <c r="O484" s="176"/>
      <c r="P484" s="176"/>
      <c r="Q484" s="176"/>
      <c r="R484" s="176"/>
      <c r="S484" s="176"/>
      <c r="T484" s="177"/>
      <c r="AT484" s="171" t="s">
        <v>215</v>
      </c>
      <c r="AU484" s="171" t="s">
        <v>85</v>
      </c>
      <c r="AV484" s="12" t="s">
        <v>85</v>
      </c>
      <c r="AW484" s="12" t="s">
        <v>34</v>
      </c>
      <c r="AX484" s="12" t="s">
        <v>77</v>
      </c>
      <c r="AY484" s="171" t="s">
        <v>207</v>
      </c>
    </row>
    <row r="485" spans="2:65" s="12" customFormat="1">
      <c r="B485" s="169"/>
      <c r="D485" s="170" t="s">
        <v>215</v>
      </c>
      <c r="E485" s="171" t="s">
        <v>1</v>
      </c>
      <c r="F485" s="172" t="s">
        <v>831</v>
      </c>
      <c r="H485" s="173">
        <v>14.58</v>
      </c>
      <c r="I485" s="174"/>
      <c r="L485" s="169"/>
      <c r="M485" s="175"/>
      <c r="N485" s="176"/>
      <c r="O485" s="176"/>
      <c r="P485" s="176"/>
      <c r="Q485" s="176"/>
      <c r="R485" s="176"/>
      <c r="S485" s="176"/>
      <c r="T485" s="177"/>
      <c r="AT485" s="171" t="s">
        <v>215</v>
      </c>
      <c r="AU485" s="171" t="s">
        <v>85</v>
      </c>
      <c r="AV485" s="12" t="s">
        <v>85</v>
      </c>
      <c r="AW485" s="12" t="s">
        <v>34</v>
      </c>
      <c r="AX485" s="12" t="s">
        <v>77</v>
      </c>
      <c r="AY485" s="171" t="s">
        <v>207</v>
      </c>
    </row>
    <row r="486" spans="2:65" s="13" customFormat="1">
      <c r="B486" s="185"/>
      <c r="D486" s="170" t="s">
        <v>215</v>
      </c>
      <c r="E486" s="186" t="s">
        <v>1</v>
      </c>
      <c r="F486" s="187" t="s">
        <v>820</v>
      </c>
      <c r="H486" s="186" t="s">
        <v>1</v>
      </c>
      <c r="I486" s="188"/>
      <c r="L486" s="185"/>
      <c r="M486" s="189"/>
      <c r="N486" s="190"/>
      <c r="O486" s="190"/>
      <c r="P486" s="190"/>
      <c r="Q486" s="190"/>
      <c r="R486" s="190"/>
      <c r="S486" s="190"/>
      <c r="T486" s="191"/>
      <c r="AT486" s="186" t="s">
        <v>215</v>
      </c>
      <c r="AU486" s="186" t="s">
        <v>85</v>
      </c>
      <c r="AV486" s="13" t="s">
        <v>83</v>
      </c>
      <c r="AW486" s="13" t="s">
        <v>34</v>
      </c>
      <c r="AX486" s="13" t="s">
        <v>77</v>
      </c>
      <c r="AY486" s="186" t="s">
        <v>207</v>
      </c>
    </row>
    <row r="487" spans="2:65" s="12" customFormat="1">
      <c r="B487" s="169"/>
      <c r="D487" s="170" t="s">
        <v>215</v>
      </c>
      <c r="E487" s="171" t="s">
        <v>1</v>
      </c>
      <c r="F487" s="172" t="s">
        <v>832</v>
      </c>
      <c r="H487" s="173">
        <v>21.05</v>
      </c>
      <c r="I487" s="174"/>
      <c r="L487" s="169"/>
      <c r="M487" s="175"/>
      <c r="N487" s="176"/>
      <c r="O487" s="176"/>
      <c r="P487" s="176"/>
      <c r="Q487" s="176"/>
      <c r="R487" s="176"/>
      <c r="S487" s="176"/>
      <c r="T487" s="177"/>
      <c r="AT487" s="171" t="s">
        <v>215</v>
      </c>
      <c r="AU487" s="171" t="s">
        <v>85</v>
      </c>
      <c r="AV487" s="12" t="s">
        <v>85</v>
      </c>
      <c r="AW487" s="12" t="s">
        <v>34</v>
      </c>
      <c r="AX487" s="12" t="s">
        <v>77</v>
      </c>
      <c r="AY487" s="171" t="s">
        <v>207</v>
      </c>
    </row>
    <row r="488" spans="2:65" s="15" customFormat="1">
      <c r="B488" s="200"/>
      <c r="D488" s="170" t="s">
        <v>215</v>
      </c>
      <c r="E488" s="201" t="s">
        <v>1</v>
      </c>
      <c r="F488" s="202" t="s">
        <v>372</v>
      </c>
      <c r="H488" s="203">
        <v>313.23</v>
      </c>
      <c r="I488" s="204"/>
      <c r="L488" s="200"/>
      <c r="M488" s="205"/>
      <c r="N488" s="206"/>
      <c r="O488" s="206"/>
      <c r="P488" s="206"/>
      <c r="Q488" s="206"/>
      <c r="R488" s="206"/>
      <c r="S488" s="206"/>
      <c r="T488" s="207"/>
      <c r="AT488" s="201" t="s">
        <v>215</v>
      </c>
      <c r="AU488" s="201" t="s">
        <v>85</v>
      </c>
      <c r="AV488" s="15" t="s">
        <v>133</v>
      </c>
      <c r="AW488" s="15" t="s">
        <v>34</v>
      </c>
      <c r="AX488" s="15" t="s">
        <v>83</v>
      </c>
      <c r="AY488" s="201" t="s">
        <v>207</v>
      </c>
    </row>
    <row r="489" spans="2:65" s="1" customFormat="1" ht="24" customHeight="1">
      <c r="B489" s="155"/>
      <c r="C489" s="156" t="s">
        <v>833</v>
      </c>
      <c r="D489" s="156" t="s">
        <v>209</v>
      </c>
      <c r="E489" s="157" t="s">
        <v>834</v>
      </c>
      <c r="F489" s="158" t="s">
        <v>835</v>
      </c>
      <c r="G489" s="159" t="s">
        <v>212</v>
      </c>
      <c r="H489" s="160">
        <v>313.23</v>
      </c>
      <c r="I489" s="161"/>
      <c r="J489" s="162">
        <f>ROUND(I489*H489,2)</f>
        <v>0</v>
      </c>
      <c r="K489" s="158" t="s">
        <v>213</v>
      </c>
      <c r="L489" s="32"/>
      <c r="M489" s="163" t="s">
        <v>1</v>
      </c>
      <c r="N489" s="164" t="s">
        <v>42</v>
      </c>
      <c r="O489" s="55"/>
      <c r="P489" s="165">
        <f>O489*H489</f>
        <v>0</v>
      </c>
      <c r="Q489" s="165">
        <v>0</v>
      </c>
      <c r="R489" s="165">
        <f>Q489*H489</f>
        <v>0</v>
      </c>
      <c r="S489" s="165">
        <v>0</v>
      </c>
      <c r="T489" s="166">
        <f>S489*H489</f>
        <v>0</v>
      </c>
      <c r="AR489" s="167" t="s">
        <v>133</v>
      </c>
      <c r="AT489" s="167" t="s">
        <v>209</v>
      </c>
      <c r="AU489" s="167" t="s">
        <v>85</v>
      </c>
      <c r="AY489" s="17" t="s">
        <v>207</v>
      </c>
      <c r="BE489" s="168">
        <f>IF(N489="základní",J489,0)</f>
        <v>0</v>
      </c>
      <c r="BF489" s="168">
        <f>IF(N489="snížená",J489,0)</f>
        <v>0</v>
      </c>
      <c r="BG489" s="168">
        <f>IF(N489="zákl. přenesená",J489,0)</f>
        <v>0</v>
      </c>
      <c r="BH489" s="168">
        <f>IF(N489="sníž. přenesená",J489,0)</f>
        <v>0</v>
      </c>
      <c r="BI489" s="168">
        <f>IF(N489="nulová",J489,0)</f>
        <v>0</v>
      </c>
      <c r="BJ489" s="17" t="s">
        <v>83</v>
      </c>
      <c r="BK489" s="168">
        <f>ROUND(I489*H489,2)</f>
        <v>0</v>
      </c>
      <c r="BL489" s="17" t="s">
        <v>133</v>
      </c>
      <c r="BM489" s="167" t="s">
        <v>836</v>
      </c>
    </row>
    <row r="490" spans="2:65" s="1" customFormat="1" ht="24" customHeight="1">
      <c r="B490" s="155"/>
      <c r="C490" s="156" t="s">
        <v>837</v>
      </c>
      <c r="D490" s="156" t="s">
        <v>209</v>
      </c>
      <c r="E490" s="157" t="s">
        <v>838</v>
      </c>
      <c r="F490" s="158" t="s">
        <v>839</v>
      </c>
      <c r="G490" s="159" t="s">
        <v>236</v>
      </c>
      <c r="H490" s="160">
        <v>4.2290000000000001</v>
      </c>
      <c r="I490" s="161"/>
      <c r="J490" s="162">
        <f>ROUND(I490*H490,2)</f>
        <v>0</v>
      </c>
      <c r="K490" s="158" t="s">
        <v>213</v>
      </c>
      <c r="L490" s="32"/>
      <c r="M490" s="163" t="s">
        <v>1</v>
      </c>
      <c r="N490" s="164" t="s">
        <v>42</v>
      </c>
      <c r="O490" s="55"/>
      <c r="P490" s="165">
        <f>O490*H490</f>
        <v>0</v>
      </c>
      <c r="Q490" s="165">
        <v>1.0525599999999999</v>
      </c>
      <c r="R490" s="165">
        <f>Q490*H490</f>
        <v>4.4512762399999994</v>
      </c>
      <c r="S490" s="165">
        <v>0</v>
      </c>
      <c r="T490" s="166">
        <f>S490*H490</f>
        <v>0</v>
      </c>
      <c r="AR490" s="167" t="s">
        <v>133</v>
      </c>
      <c r="AT490" s="167" t="s">
        <v>209</v>
      </c>
      <c r="AU490" s="167" t="s">
        <v>85</v>
      </c>
      <c r="AY490" s="17" t="s">
        <v>207</v>
      </c>
      <c r="BE490" s="168">
        <f>IF(N490="základní",J490,0)</f>
        <v>0</v>
      </c>
      <c r="BF490" s="168">
        <f>IF(N490="snížená",J490,0)</f>
        <v>0</v>
      </c>
      <c r="BG490" s="168">
        <f>IF(N490="zákl. přenesená",J490,0)</f>
        <v>0</v>
      </c>
      <c r="BH490" s="168">
        <f>IF(N490="sníž. přenesená",J490,0)</f>
        <v>0</v>
      </c>
      <c r="BI490" s="168">
        <f>IF(N490="nulová",J490,0)</f>
        <v>0</v>
      </c>
      <c r="BJ490" s="17" t="s">
        <v>83</v>
      </c>
      <c r="BK490" s="168">
        <f>ROUND(I490*H490,2)</f>
        <v>0</v>
      </c>
      <c r="BL490" s="17" t="s">
        <v>133</v>
      </c>
      <c r="BM490" s="167" t="s">
        <v>840</v>
      </c>
    </row>
    <row r="491" spans="2:65" s="12" customFormat="1">
      <c r="B491" s="169"/>
      <c r="D491" s="170" t="s">
        <v>215</v>
      </c>
      <c r="E491" s="171" t="s">
        <v>1</v>
      </c>
      <c r="F491" s="172" t="s">
        <v>841</v>
      </c>
      <c r="H491" s="173">
        <v>4.2290000000000001</v>
      </c>
      <c r="I491" s="174"/>
      <c r="L491" s="169"/>
      <c r="M491" s="175"/>
      <c r="N491" s="176"/>
      <c r="O491" s="176"/>
      <c r="P491" s="176"/>
      <c r="Q491" s="176"/>
      <c r="R491" s="176"/>
      <c r="S491" s="176"/>
      <c r="T491" s="177"/>
      <c r="AT491" s="171" t="s">
        <v>215</v>
      </c>
      <c r="AU491" s="171" t="s">
        <v>85</v>
      </c>
      <c r="AV491" s="12" t="s">
        <v>85</v>
      </c>
      <c r="AW491" s="12" t="s">
        <v>34</v>
      </c>
      <c r="AX491" s="12" t="s">
        <v>83</v>
      </c>
      <c r="AY491" s="171" t="s">
        <v>207</v>
      </c>
    </row>
    <row r="492" spans="2:65" s="1" customFormat="1" ht="36" customHeight="1">
      <c r="B492" s="155"/>
      <c r="C492" s="156" t="s">
        <v>842</v>
      </c>
      <c r="D492" s="156" t="s">
        <v>209</v>
      </c>
      <c r="E492" s="157" t="s">
        <v>843</v>
      </c>
      <c r="F492" s="158" t="s">
        <v>844</v>
      </c>
      <c r="G492" s="159" t="s">
        <v>352</v>
      </c>
      <c r="H492" s="160">
        <v>1.8069999999999999</v>
      </c>
      <c r="I492" s="161"/>
      <c r="J492" s="162">
        <f>ROUND(I492*H492,2)</f>
        <v>0</v>
      </c>
      <c r="K492" s="158" t="s">
        <v>213</v>
      </c>
      <c r="L492" s="32"/>
      <c r="M492" s="163" t="s">
        <v>1</v>
      </c>
      <c r="N492" s="164" t="s">
        <v>42</v>
      </c>
      <c r="O492" s="55"/>
      <c r="P492" s="165">
        <f>O492*H492</f>
        <v>0</v>
      </c>
      <c r="Q492" s="165">
        <v>2.4533700000000001</v>
      </c>
      <c r="R492" s="165">
        <f>Q492*H492</f>
        <v>4.4332395900000003</v>
      </c>
      <c r="S492" s="165">
        <v>0</v>
      </c>
      <c r="T492" s="166">
        <f>S492*H492</f>
        <v>0</v>
      </c>
      <c r="AR492" s="167" t="s">
        <v>133</v>
      </c>
      <c r="AT492" s="167" t="s">
        <v>209</v>
      </c>
      <c r="AU492" s="167" t="s">
        <v>85</v>
      </c>
      <c r="AY492" s="17" t="s">
        <v>207</v>
      </c>
      <c r="BE492" s="168">
        <f>IF(N492="základní",J492,0)</f>
        <v>0</v>
      </c>
      <c r="BF492" s="168">
        <f>IF(N492="snížená",J492,0)</f>
        <v>0</v>
      </c>
      <c r="BG492" s="168">
        <f>IF(N492="zákl. přenesená",J492,0)</f>
        <v>0</v>
      </c>
      <c r="BH492" s="168">
        <f>IF(N492="sníž. přenesená",J492,0)</f>
        <v>0</v>
      </c>
      <c r="BI492" s="168">
        <f>IF(N492="nulová",J492,0)</f>
        <v>0</v>
      </c>
      <c r="BJ492" s="17" t="s">
        <v>83</v>
      </c>
      <c r="BK492" s="168">
        <f>ROUND(I492*H492,2)</f>
        <v>0</v>
      </c>
      <c r="BL492" s="17" t="s">
        <v>133</v>
      </c>
      <c r="BM492" s="167" t="s">
        <v>845</v>
      </c>
    </row>
    <row r="493" spans="2:65" s="13" customFormat="1">
      <c r="B493" s="185"/>
      <c r="D493" s="170" t="s">
        <v>215</v>
      </c>
      <c r="E493" s="186" t="s">
        <v>1</v>
      </c>
      <c r="F493" s="187" t="s">
        <v>846</v>
      </c>
      <c r="H493" s="186" t="s">
        <v>1</v>
      </c>
      <c r="I493" s="188"/>
      <c r="L493" s="185"/>
      <c r="M493" s="189"/>
      <c r="N493" s="190"/>
      <c r="O493" s="190"/>
      <c r="P493" s="190"/>
      <c r="Q493" s="190"/>
      <c r="R493" s="190"/>
      <c r="S493" s="190"/>
      <c r="T493" s="191"/>
      <c r="AT493" s="186" t="s">
        <v>215</v>
      </c>
      <c r="AU493" s="186" t="s">
        <v>85</v>
      </c>
      <c r="AV493" s="13" t="s">
        <v>83</v>
      </c>
      <c r="AW493" s="13" t="s">
        <v>34</v>
      </c>
      <c r="AX493" s="13" t="s">
        <v>77</v>
      </c>
      <c r="AY493" s="186" t="s">
        <v>207</v>
      </c>
    </row>
    <row r="494" spans="2:65" s="12" customFormat="1">
      <c r="B494" s="169"/>
      <c r="D494" s="170" t="s">
        <v>215</v>
      </c>
      <c r="E494" s="171" t="s">
        <v>1</v>
      </c>
      <c r="F494" s="172" t="s">
        <v>847</v>
      </c>
      <c r="H494" s="173">
        <v>1.8069999999999999</v>
      </c>
      <c r="I494" s="174"/>
      <c r="L494" s="169"/>
      <c r="M494" s="175"/>
      <c r="N494" s="176"/>
      <c r="O494" s="176"/>
      <c r="P494" s="176"/>
      <c r="Q494" s="176"/>
      <c r="R494" s="176"/>
      <c r="S494" s="176"/>
      <c r="T494" s="177"/>
      <c r="AT494" s="171" t="s">
        <v>215</v>
      </c>
      <c r="AU494" s="171" t="s">
        <v>85</v>
      </c>
      <c r="AV494" s="12" t="s">
        <v>85</v>
      </c>
      <c r="AW494" s="12" t="s">
        <v>34</v>
      </c>
      <c r="AX494" s="12" t="s">
        <v>83</v>
      </c>
      <c r="AY494" s="171" t="s">
        <v>207</v>
      </c>
    </row>
    <row r="495" spans="2:65" s="1" customFormat="1" ht="36" customHeight="1">
      <c r="B495" s="155"/>
      <c r="C495" s="156" t="s">
        <v>848</v>
      </c>
      <c r="D495" s="156" t="s">
        <v>209</v>
      </c>
      <c r="E495" s="157" t="s">
        <v>849</v>
      </c>
      <c r="F495" s="158" t="s">
        <v>850</v>
      </c>
      <c r="G495" s="159" t="s">
        <v>236</v>
      </c>
      <c r="H495" s="160">
        <v>0.16300000000000001</v>
      </c>
      <c r="I495" s="161"/>
      <c r="J495" s="162">
        <f>ROUND(I495*H495,2)</f>
        <v>0</v>
      </c>
      <c r="K495" s="158" t="s">
        <v>213</v>
      </c>
      <c r="L495" s="32"/>
      <c r="M495" s="163" t="s">
        <v>1</v>
      </c>
      <c r="N495" s="164" t="s">
        <v>42</v>
      </c>
      <c r="O495" s="55"/>
      <c r="P495" s="165">
        <f>O495*H495</f>
        <v>0</v>
      </c>
      <c r="Q495" s="165">
        <v>1.04887</v>
      </c>
      <c r="R495" s="165">
        <f>Q495*H495</f>
        <v>0.17096581</v>
      </c>
      <c r="S495" s="165">
        <v>0</v>
      </c>
      <c r="T495" s="166">
        <f>S495*H495</f>
        <v>0</v>
      </c>
      <c r="AR495" s="167" t="s">
        <v>133</v>
      </c>
      <c r="AT495" s="167" t="s">
        <v>209</v>
      </c>
      <c r="AU495" s="167" t="s">
        <v>85</v>
      </c>
      <c r="AY495" s="17" t="s">
        <v>207</v>
      </c>
      <c r="BE495" s="168">
        <f>IF(N495="základní",J495,0)</f>
        <v>0</v>
      </c>
      <c r="BF495" s="168">
        <f>IF(N495="snížená",J495,0)</f>
        <v>0</v>
      </c>
      <c r="BG495" s="168">
        <f>IF(N495="zákl. přenesená",J495,0)</f>
        <v>0</v>
      </c>
      <c r="BH495" s="168">
        <f>IF(N495="sníž. přenesená",J495,0)</f>
        <v>0</v>
      </c>
      <c r="BI495" s="168">
        <f>IF(N495="nulová",J495,0)</f>
        <v>0</v>
      </c>
      <c r="BJ495" s="17" t="s">
        <v>83</v>
      </c>
      <c r="BK495" s="168">
        <f>ROUND(I495*H495,2)</f>
        <v>0</v>
      </c>
      <c r="BL495" s="17" t="s">
        <v>133</v>
      </c>
      <c r="BM495" s="167" t="s">
        <v>851</v>
      </c>
    </row>
    <row r="496" spans="2:65" s="12" customFormat="1">
      <c r="B496" s="169"/>
      <c r="D496" s="170" t="s">
        <v>215</v>
      </c>
      <c r="E496" s="171" t="s">
        <v>1</v>
      </c>
      <c r="F496" s="172" t="s">
        <v>852</v>
      </c>
      <c r="H496" s="173">
        <v>0.16300000000000001</v>
      </c>
      <c r="I496" s="174"/>
      <c r="L496" s="169"/>
      <c r="M496" s="175"/>
      <c r="N496" s="176"/>
      <c r="O496" s="176"/>
      <c r="P496" s="176"/>
      <c r="Q496" s="176"/>
      <c r="R496" s="176"/>
      <c r="S496" s="176"/>
      <c r="T496" s="177"/>
      <c r="AT496" s="171" t="s">
        <v>215</v>
      </c>
      <c r="AU496" s="171" t="s">
        <v>85</v>
      </c>
      <c r="AV496" s="12" t="s">
        <v>85</v>
      </c>
      <c r="AW496" s="12" t="s">
        <v>34</v>
      </c>
      <c r="AX496" s="12" t="s">
        <v>83</v>
      </c>
      <c r="AY496" s="171" t="s">
        <v>207</v>
      </c>
    </row>
    <row r="497" spans="2:65" s="1" customFormat="1" ht="36" customHeight="1">
      <c r="B497" s="155"/>
      <c r="C497" s="156" t="s">
        <v>853</v>
      </c>
      <c r="D497" s="156" t="s">
        <v>209</v>
      </c>
      <c r="E497" s="157" t="s">
        <v>854</v>
      </c>
      <c r="F497" s="158" t="s">
        <v>855</v>
      </c>
      <c r="G497" s="159" t="s">
        <v>212</v>
      </c>
      <c r="H497" s="160">
        <v>12.045</v>
      </c>
      <c r="I497" s="161"/>
      <c r="J497" s="162">
        <f>ROUND(I497*H497,2)</f>
        <v>0</v>
      </c>
      <c r="K497" s="158" t="s">
        <v>213</v>
      </c>
      <c r="L497" s="32"/>
      <c r="M497" s="163" t="s">
        <v>1</v>
      </c>
      <c r="N497" s="164" t="s">
        <v>42</v>
      </c>
      <c r="O497" s="55"/>
      <c r="P497" s="165">
        <f>O497*H497</f>
        <v>0</v>
      </c>
      <c r="Q497" s="165">
        <v>1.282E-2</v>
      </c>
      <c r="R497" s="165">
        <f>Q497*H497</f>
        <v>0.1544169</v>
      </c>
      <c r="S497" s="165">
        <v>0</v>
      </c>
      <c r="T497" s="166">
        <f>S497*H497</f>
        <v>0</v>
      </c>
      <c r="AR497" s="167" t="s">
        <v>133</v>
      </c>
      <c r="AT497" s="167" t="s">
        <v>209</v>
      </c>
      <c r="AU497" s="167" t="s">
        <v>85</v>
      </c>
      <c r="AY497" s="17" t="s">
        <v>207</v>
      </c>
      <c r="BE497" s="168">
        <f>IF(N497="základní",J497,0)</f>
        <v>0</v>
      </c>
      <c r="BF497" s="168">
        <f>IF(N497="snížená",J497,0)</f>
        <v>0</v>
      </c>
      <c r="BG497" s="168">
        <f>IF(N497="zákl. přenesená",J497,0)</f>
        <v>0</v>
      </c>
      <c r="BH497" s="168">
        <f>IF(N497="sníž. přenesená",J497,0)</f>
        <v>0</v>
      </c>
      <c r="BI497" s="168">
        <f>IF(N497="nulová",J497,0)</f>
        <v>0</v>
      </c>
      <c r="BJ497" s="17" t="s">
        <v>83</v>
      </c>
      <c r="BK497" s="168">
        <f>ROUND(I497*H497,2)</f>
        <v>0</v>
      </c>
      <c r="BL497" s="17" t="s">
        <v>133</v>
      </c>
      <c r="BM497" s="167" t="s">
        <v>856</v>
      </c>
    </row>
    <row r="498" spans="2:65" s="12" customFormat="1">
      <c r="B498" s="169"/>
      <c r="D498" s="170" t="s">
        <v>215</v>
      </c>
      <c r="E498" s="171" t="s">
        <v>1</v>
      </c>
      <c r="F498" s="172" t="s">
        <v>857</v>
      </c>
      <c r="H498" s="173">
        <v>12.045</v>
      </c>
      <c r="I498" s="174"/>
      <c r="L498" s="169"/>
      <c r="M498" s="175"/>
      <c r="N498" s="176"/>
      <c r="O498" s="176"/>
      <c r="P498" s="176"/>
      <c r="Q498" s="176"/>
      <c r="R498" s="176"/>
      <c r="S498" s="176"/>
      <c r="T498" s="177"/>
      <c r="AT498" s="171" t="s">
        <v>215</v>
      </c>
      <c r="AU498" s="171" t="s">
        <v>85</v>
      </c>
      <c r="AV498" s="12" t="s">
        <v>85</v>
      </c>
      <c r="AW498" s="12" t="s">
        <v>34</v>
      </c>
      <c r="AX498" s="12" t="s">
        <v>83</v>
      </c>
      <c r="AY498" s="171" t="s">
        <v>207</v>
      </c>
    </row>
    <row r="499" spans="2:65" s="1" customFormat="1" ht="36" customHeight="1">
      <c r="B499" s="155"/>
      <c r="C499" s="156" t="s">
        <v>858</v>
      </c>
      <c r="D499" s="156" t="s">
        <v>209</v>
      </c>
      <c r="E499" s="157" t="s">
        <v>859</v>
      </c>
      <c r="F499" s="158" t="s">
        <v>860</v>
      </c>
      <c r="G499" s="159" t="s">
        <v>212</v>
      </c>
      <c r="H499" s="160">
        <v>12.045</v>
      </c>
      <c r="I499" s="161"/>
      <c r="J499" s="162">
        <f>ROUND(I499*H499,2)</f>
        <v>0</v>
      </c>
      <c r="K499" s="158" t="s">
        <v>213</v>
      </c>
      <c r="L499" s="32"/>
      <c r="M499" s="163" t="s">
        <v>1</v>
      </c>
      <c r="N499" s="164" t="s">
        <v>42</v>
      </c>
      <c r="O499" s="55"/>
      <c r="P499" s="165">
        <f>O499*H499</f>
        <v>0</v>
      </c>
      <c r="Q499" s="165">
        <v>0</v>
      </c>
      <c r="R499" s="165">
        <f>Q499*H499</f>
        <v>0</v>
      </c>
      <c r="S499" s="165">
        <v>0</v>
      </c>
      <c r="T499" s="166">
        <f>S499*H499</f>
        <v>0</v>
      </c>
      <c r="AR499" s="167" t="s">
        <v>133</v>
      </c>
      <c r="AT499" s="167" t="s">
        <v>209</v>
      </c>
      <c r="AU499" s="167" t="s">
        <v>85</v>
      </c>
      <c r="AY499" s="17" t="s">
        <v>207</v>
      </c>
      <c r="BE499" s="168">
        <f>IF(N499="základní",J499,0)</f>
        <v>0</v>
      </c>
      <c r="BF499" s="168">
        <f>IF(N499="snížená",J499,0)</f>
        <v>0</v>
      </c>
      <c r="BG499" s="168">
        <f>IF(N499="zákl. přenesená",J499,0)</f>
        <v>0</v>
      </c>
      <c r="BH499" s="168">
        <f>IF(N499="sníž. přenesená",J499,0)</f>
        <v>0</v>
      </c>
      <c r="BI499" s="168">
        <f>IF(N499="nulová",J499,0)</f>
        <v>0</v>
      </c>
      <c r="BJ499" s="17" t="s">
        <v>83</v>
      </c>
      <c r="BK499" s="168">
        <f>ROUND(I499*H499,2)</f>
        <v>0</v>
      </c>
      <c r="BL499" s="17" t="s">
        <v>133</v>
      </c>
      <c r="BM499" s="167" t="s">
        <v>861</v>
      </c>
    </row>
    <row r="500" spans="2:65" s="1" customFormat="1" ht="36" customHeight="1">
      <c r="B500" s="155"/>
      <c r="C500" s="156" t="s">
        <v>862</v>
      </c>
      <c r="D500" s="156" t="s">
        <v>209</v>
      </c>
      <c r="E500" s="157" t="s">
        <v>863</v>
      </c>
      <c r="F500" s="158" t="s">
        <v>864</v>
      </c>
      <c r="G500" s="159" t="s">
        <v>224</v>
      </c>
      <c r="H500" s="160">
        <v>36</v>
      </c>
      <c r="I500" s="161"/>
      <c r="J500" s="162">
        <f>ROUND(I500*H500,2)</f>
        <v>0</v>
      </c>
      <c r="K500" s="158" t="s">
        <v>213</v>
      </c>
      <c r="L500" s="32"/>
      <c r="M500" s="163" t="s">
        <v>1</v>
      </c>
      <c r="N500" s="164" t="s">
        <v>42</v>
      </c>
      <c r="O500" s="55"/>
      <c r="P500" s="165">
        <f>O500*H500</f>
        <v>0</v>
      </c>
      <c r="Q500" s="165">
        <v>0.11046</v>
      </c>
      <c r="R500" s="165">
        <f>Q500*H500</f>
        <v>3.9765600000000001</v>
      </c>
      <c r="S500" s="165">
        <v>0</v>
      </c>
      <c r="T500" s="166">
        <f>S500*H500</f>
        <v>0</v>
      </c>
      <c r="AR500" s="167" t="s">
        <v>133</v>
      </c>
      <c r="AT500" s="167" t="s">
        <v>209</v>
      </c>
      <c r="AU500" s="167" t="s">
        <v>85</v>
      </c>
      <c r="AY500" s="17" t="s">
        <v>207</v>
      </c>
      <c r="BE500" s="168">
        <f>IF(N500="základní",J500,0)</f>
        <v>0</v>
      </c>
      <c r="BF500" s="168">
        <f>IF(N500="snížená",J500,0)</f>
        <v>0</v>
      </c>
      <c r="BG500" s="168">
        <f>IF(N500="zákl. přenesená",J500,0)</f>
        <v>0</v>
      </c>
      <c r="BH500" s="168">
        <f>IF(N500="sníž. přenesená",J500,0)</f>
        <v>0</v>
      </c>
      <c r="BI500" s="168">
        <f>IF(N500="nulová",J500,0)</f>
        <v>0</v>
      </c>
      <c r="BJ500" s="17" t="s">
        <v>83</v>
      </c>
      <c r="BK500" s="168">
        <f>ROUND(I500*H500,2)</f>
        <v>0</v>
      </c>
      <c r="BL500" s="17" t="s">
        <v>133</v>
      </c>
      <c r="BM500" s="167" t="s">
        <v>865</v>
      </c>
    </row>
    <row r="501" spans="2:65" s="12" customFormat="1">
      <c r="B501" s="169"/>
      <c r="D501" s="170" t="s">
        <v>215</v>
      </c>
      <c r="E501" s="171" t="s">
        <v>1</v>
      </c>
      <c r="F501" s="172" t="s">
        <v>866</v>
      </c>
      <c r="H501" s="173">
        <v>36</v>
      </c>
      <c r="I501" s="174"/>
      <c r="L501" s="169"/>
      <c r="M501" s="175"/>
      <c r="N501" s="176"/>
      <c r="O501" s="176"/>
      <c r="P501" s="176"/>
      <c r="Q501" s="176"/>
      <c r="R501" s="176"/>
      <c r="S501" s="176"/>
      <c r="T501" s="177"/>
      <c r="AT501" s="171" t="s">
        <v>215</v>
      </c>
      <c r="AU501" s="171" t="s">
        <v>85</v>
      </c>
      <c r="AV501" s="12" t="s">
        <v>85</v>
      </c>
      <c r="AW501" s="12" t="s">
        <v>34</v>
      </c>
      <c r="AX501" s="12" t="s">
        <v>83</v>
      </c>
      <c r="AY501" s="171" t="s">
        <v>207</v>
      </c>
    </row>
    <row r="502" spans="2:65" s="1" customFormat="1" ht="24" customHeight="1">
      <c r="B502" s="155"/>
      <c r="C502" s="156" t="s">
        <v>867</v>
      </c>
      <c r="D502" s="156" t="s">
        <v>209</v>
      </c>
      <c r="E502" s="157" t="s">
        <v>868</v>
      </c>
      <c r="F502" s="158" t="s">
        <v>869</v>
      </c>
      <c r="G502" s="159" t="s">
        <v>212</v>
      </c>
      <c r="H502" s="160">
        <v>16.920000000000002</v>
      </c>
      <c r="I502" s="161"/>
      <c r="J502" s="162">
        <f>ROUND(I502*H502,2)</f>
        <v>0</v>
      </c>
      <c r="K502" s="158" t="s">
        <v>213</v>
      </c>
      <c r="L502" s="32"/>
      <c r="M502" s="163" t="s">
        <v>1</v>
      </c>
      <c r="N502" s="164" t="s">
        <v>42</v>
      </c>
      <c r="O502" s="55"/>
      <c r="P502" s="165">
        <f>O502*H502</f>
        <v>0</v>
      </c>
      <c r="Q502" s="165">
        <v>6.5799999999999999E-3</v>
      </c>
      <c r="R502" s="165">
        <f>Q502*H502</f>
        <v>0.1113336</v>
      </c>
      <c r="S502" s="165">
        <v>0</v>
      </c>
      <c r="T502" s="166">
        <f>S502*H502</f>
        <v>0</v>
      </c>
      <c r="AR502" s="167" t="s">
        <v>133</v>
      </c>
      <c r="AT502" s="167" t="s">
        <v>209</v>
      </c>
      <c r="AU502" s="167" t="s">
        <v>85</v>
      </c>
      <c r="AY502" s="17" t="s">
        <v>207</v>
      </c>
      <c r="BE502" s="168">
        <f>IF(N502="základní",J502,0)</f>
        <v>0</v>
      </c>
      <c r="BF502" s="168">
        <f>IF(N502="snížená",J502,0)</f>
        <v>0</v>
      </c>
      <c r="BG502" s="168">
        <f>IF(N502="zákl. přenesená",J502,0)</f>
        <v>0</v>
      </c>
      <c r="BH502" s="168">
        <f>IF(N502="sníž. přenesená",J502,0)</f>
        <v>0</v>
      </c>
      <c r="BI502" s="168">
        <f>IF(N502="nulová",J502,0)</f>
        <v>0</v>
      </c>
      <c r="BJ502" s="17" t="s">
        <v>83</v>
      </c>
      <c r="BK502" s="168">
        <f>ROUND(I502*H502,2)</f>
        <v>0</v>
      </c>
      <c r="BL502" s="17" t="s">
        <v>133</v>
      </c>
      <c r="BM502" s="167" t="s">
        <v>870</v>
      </c>
    </row>
    <row r="503" spans="2:65" s="12" customFormat="1">
      <c r="B503" s="169"/>
      <c r="D503" s="170" t="s">
        <v>215</v>
      </c>
      <c r="E503" s="171" t="s">
        <v>1</v>
      </c>
      <c r="F503" s="172" t="s">
        <v>871</v>
      </c>
      <c r="H503" s="173">
        <v>16.920000000000002</v>
      </c>
      <c r="I503" s="174"/>
      <c r="L503" s="169"/>
      <c r="M503" s="175"/>
      <c r="N503" s="176"/>
      <c r="O503" s="176"/>
      <c r="P503" s="176"/>
      <c r="Q503" s="176"/>
      <c r="R503" s="176"/>
      <c r="S503" s="176"/>
      <c r="T503" s="177"/>
      <c r="AT503" s="171" t="s">
        <v>215</v>
      </c>
      <c r="AU503" s="171" t="s">
        <v>85</v>
      </c>
      <c r="AV503" s="12" t="s">
        <v>85</v>
      </c>
      <c r="AW503" s="12" t="s">
        <v>34</v>
      </c>
      <c r="AX503" s="12" t="s">
        <v>83</v>
      </c>
      <c r="AY503" s="171" t="s">
        <v>207</v>
      </c>
    </row>
    <row r="504" spans="2:65" s="1" customFormat="1" ht="24" customHeight="1">
      <c r="B504" s="155"/>
      <c r="C504" s="156" t="s">
        <v>872</v>
      </c>
      <c r="D504" s="156" t="s">
        <v>209</v>
      </c>
      <c r="E504" s="157" t="s">
        <v>873</v>
      </c>
      <c r="F504" s="158" t="s">
        <v>874</v>
      </c>
      <c r="G504" s="159" t="s">
        <v>212</v>
      </c>
      <c r="H504" s="160">
        <v>16.920000000000002</v>
      </c>
      <c r="I504" s="161"/>
      <c r="J504" s="162">
        <f>ROUND(I504*H504,2)</f>
        <v>0</v>
      </c>
      <c r="K504" s="158" t="s">
        <v>213</v>
      </c>
      <c r="L504" s="32"/>
      <c r="M504" s="163" t="s">
        <v>1</v>
      </c>
      <c r="N504" s="164" t="s">
        <v>42</v>
      </c>
      <c r="O504" s="55"/>
      <c r="P504" s="165">
        <f>O504*H504</f>
        <v>0</v>
      </c>
      <c r="Q504" s="165">
        <v>0</v>
      </c>
      <c r="R504" s="165">
        <f>Q504*H504</f>
        <v>0</v>
      </c>
      <c r="S504" s="165">
        <v>0</v>
      </c>
      <c r="T504" s="166">
        <f>S504*H504</f>
        <v>0</v>
      </c>
      <c r="AR504" s="167" t="s">
        <v>133</v>
      </c>
      <c r="AT504" s="167" t="s">
        <v>209</v>
      </c>
      <c r="AU504" s="167" t="s">
        <v>85</v>
      </c>
      <c r="AY504" s="17" t="s">
        <v>207</v>
      </c>
      <c r="BE504" s="168">
        <f>IF(N504="základní",J504,0)</f>
        <v>0</v>
      </c>
      <c r="BF504" s="168">
        <f>IF(N504="snížená",J504,0)</f>
        <v>0</v>
      </c>
      <c r="BG504" s="168">
        <f>IF(N504="zákl. přenesená",J504,0)</f>
        <v>0</v>
      </c>
      <c r="BH504" s="168">
        <f>IF(N504="sníž. přenesená",J504,0)</f>
        <v>0</v>
      </c>
      <c r="BI504" s="168">
        <f>IF(N504="nulová",J504,0)</f>
        <v>0</v>
      </c>
      <c r="BJ504" s="17" t="s">
        <v>83</v>
      </c>
      <c r="BK504" s="168">
        <f>ROUND(I504*H504,2)</f>
        <v>0</v>
      </c>
      <c r="BL504" s="17" t="s">
        <v>133</v>
      </c>
      <c r="BM504" s="167" t="s">
        <v>875</v>
      </c>
    </row>
    <row r="505" spans="2:65" s="11" customFormat="1" ht="22.9" customHeight="1">
      <c r="B505" s="142"/>
      <c r="D505" s="143" t="s">
        <v>76</v>
      </c>
      <c r="E505" s="153" t="s">
        <v>145</v>
      </c>
      <c r="F505" s="153" t="s">
        <v>876</v>
      </c>
      <c r="I505" s="145"/>
      <c r="J505" s="154">
        <f>BK505</f>
        <v>0</v>
      </c>
      <c r="L505" s="142"/>
      <c r="M505" s="147"/>
      <c r="N505" s="148"/>
      <c r="O505" s="148"/>
      <c r="P505" s="149">
        <f>SUM(P506:P652)</f>
        <v>0</v>
      </c>
      <c r="Q505" s="148"/>
      <c r="R505" s="149">
        <f>SUM(R506:R652)</f>
        <v>1042.9085747199999</v>
      </c>
      <c r="S505" s="148"/>
      <c r="T505" s="150">
        <f>SUM(T506:T652)</f>
        <v>0</v>
      </c>
      <c r="AR505" s="143" t="s">
        <v>83</v>
      </c>
      <c r="AT505" s="151" t="s">
        <v>76</v>
      </c>
      <c r="AU505" s="151" t="s">
        <v>83</v>
      </c>
      <c r="AY505" s="143" t="s">
        <v>207</v>
      </c>
      <c r="BK505" s="152">
        <f>SUM(BK506:BK652)</f>
        <v>0</v>
      </c>
    </row>
    <row r="506" spans="2:65" s="1" customFormat="1" ht="24" customHeight="1">
      <c r="B506" s="155"/>
      <c r="C506" s="156" t="s">
        <v>877</v>
      </c>
      <c r="D506" s="156" t="s">
        <v>209</v>
      </c>
      <c r="E506" s="157" t="s">
        <v>878</v>
      </c>
      <c r="F506" s="158" t="s">
        <v>879</v>
      </c>
      <c r="G506" s="159" t="s">
        <v>212</v>
      </c>
      <c r="H506" s="160">
        <v>3139.2919999999999</v>
      </c>
      <c r="I506" s="161"/>
      <c r="J506" s="162">
        <f>ROUND(I506*H506,2)</f>
        <v>0</v>
      </c>
      <c r="K506" s="158" t="s">
        <v>213</v>
      </c>
      <c r="L506" s="32"/>
      <c r="M506" s="163" t="s">
        <v>1</v>
      </c>
      <c r="N506" s="164" t="s">
        <v>42</v>
      </c>
      <c r="O506" s="55"/>
      <c r="P506" s="165">
        <f>O506*H506</f>
        <v>0</v>
      </c>
      <c r="Q506" s="165">
        <v>7.3499999999999998E-3</v>
      </c>
      <c r="R506" s="165">
        <f>Q506*H506</f>
        <v>23.0737962</v>
      </c>
      <c r="S506" s="165">
        <v>0</v>
      </c>
      <c r="T506" s="166">
        <f>S506*H506</f>
        <v>0</v>
      </c>
      <c r="AR506" s="167" t="s">
        <v>133</v>
      </c>
      <c r="AT506" s="167" t="s">
        <v>209</v>
      </c>
      <c r="AU506" s="167" t="s">
        <v>85</v>
      </c>
      <c r="AY506" s="17" t="s">
        <v>207</v>
      </c>
      <c r="BE506" s="168">
        <f>IF(N506="základní",J506,0)</f>
        <v>0</v>
      </c>
      <c r="BF506" s="168">
        <f>IF(N506="snížená",J506,0)</f>
        <v>0</v>
      </c>
      <c r="BG506" s="168">
        <f>IF(N506="zákl. přenesená",J506,0)</f>
        <v>0</v>
      </c>
      <c r="BH506" s="168">
        <f>IF(N506="sníž. přenesená",J506,0)</f>
        <v>0</v>
      </c>
      <c r="BI506" s="168">
        <f>IF(N506="nulová",J506,0)</f>
        <v>0</v>
      </c>
      <c r="BJ506" s="17" t="s">
        <v>83</v>
      </c>
      <c r="BK506" s="168">
        <f>ROUND(I506*H506,2)</f>
        <v>0</v>
      </c>
      <c r="BL506" s="17" t="s">
        <v>133</v>
      </c>
      <c r="BM506" s="167" t="s">
        <v>880</v>
      </c>
    </row>
    <row r="507" spans="2:65" s="12" customFormat="1">
      <c r="B507" s="169"/>
      <c r="D507" s="170" t="s">
        <v>215</v>
      </c>
      <c r="E507" s="171" t="s">
        <v>1</v>
      </c>
      <c r="F507" s="172" t="s">
        <v>260</v>
      </c>
      <c r="H507" s="173">
        <v>3139.2919999999999</v>
      </c>
      <c r="I507" s="174"/>
      <c r="L507" s="169"/>
      <c r="M507" s="175"/>
      <c r="N507" s="176"/>
      <c r="O507" s="176"/>
      <c r="P507" s="176"/>
      <c r="Q507" s="176"/>
      <c r="R507" s="176"/>
      <c r="S507" s="176"/>
      <c r="T507" s="177"/>
      <c r="AT507" s="171" t="s">
        <v>215</v>
      </c>
      <c r="AU507" s="171" t="s">
        <v>85</v>
      </c>
      <c r="AV507" s="12" t="s">
        <v>85</v>
      </c>
      <c r="AW507" s="12" t="s">
        <v>34</v>
      </c>
      <c r="AX507" s="12" t="s">
        <v>83</v>
      </c>
      <c r="AY507" s="171" t="s">
        <v>207</v>
      </c>
    </row>
    <row r="508" spans="2:65" s="1" customFormat="1" ht="48" customHeight="1">
      <c r="B508" s="155"/>
      <c r="C508" s="156" t="s">
        <v>881</v>
      </c>
      <c r="D508" s="156" t="s">
        <v>209</v>
      </c>
      <c r="E508" s="157" t="s">
        <v>882</v>
      </c>
      <c r="F508" s="158" t="s">
        <v>883</v>
      </c>
      <c r="G508" s="159" t="s">
        <v>212</v>
      </c>
      <c r="H508" s="160">
        <v>3139.2919999999999</v>
      </c>
      <c r="I508" s="161"/>
      <c r="J508" s="162">
        <f>ROUND(I508*H508,2)</f>
        <v>0</v>
      </c>
      <c r="K508" s="158" t="s">
        <v>213</v>
      </c>
      <c r="L508" s="32"/>
      <c r="M508" s="163" t="s">
        <v>1</v>
      </c>
      <c r="N508" s="164" t="s">
        <v>42</v>
      </c>
      <c r="O508" s="55"/>
      <c r="P508" s="165">
        <f>O508*H508</f>
        <v>0</v>
      </c>
      <c r="Q508" s="165">
        <v>1.8380000000000001E-2</v>
      </c>
      <c r="R508" s="165">
        <f>Q508*H508</f>
        <v>57.700186960000003</v>
      </c>
      <c r="S508" s="165">
        <v>0</v>
      </c>
      <c r="T508" s="166">
        <f>S508*H508</f>
        <v>0</v>
      </c>
      <c r="AR508" s="167" t="s">
        <v>133</v>
      </c>
      <c r="AT508" s="167" t="s">
        <v>209</v>
      </c>
      <c r="AU508" s="167" t="s">
        <v>85</v>
      </c>
      <c r="AY508" s="17" t="s">
        <v>207</v>
      </c>
      <c r="BE508" s="168">
        <f>IF(N508="základní",J508,0)</f>
        <v>0</v>
      </c>
      <c r="BF508" s="168">
        <f>IF(N508="snížená",J508,0)</f>
        <v>0</v>
      </c>
      <c r="BG508" s="168">
        <f>IF(N508="zákl. přenesená",J508,0)</f>
        <v>0</v>
      </c>
      <c r="BH508" s="168">
        <f>IF(N508="sníž. přenesená",J508,0)</f>
        <v>0</v>
      </c>
      <c r="BI508" s="168">
        <f>IF(N508="nulová",J508,0)</f>
        <v>0</v>
      </c>
      <c r="BJ508" s="17" t="s">
        <v>83</v>
      </c>
      <c r="BK508" s="168">
        <f>ROUND(I508*H508,2)</f>
        <v>0</v>
      </c>
      <c r="BL508" s="17" t="s">
        <v>133</v>
      </c>
      <c r="BM508" s="167" t="s">
        <v>884</v>
      </c>
    </row>
    <row r="509" spans="2:65" s="13" customFormat="1">
      <c r="B509" s="185"/>
      <c r="D509" s="170" t="s">
        <v>215</v>
      </c>
      <c r="E509" s="186" t="s">
        <v>1</v>
      </c>
      <c r="F509" s="187" t="s">
        <v>458</v>
      </c>
      <c r="H509" s="186" t="s">
        <v>1</v>
      </c>
      <c r="I509" s="188"/>
      <c r="L509" s="185"/>
      <c r="M509" s="189"/>
      <c r="N509" s="190"/>
      <c r="O509" s="190"/>
      <c r="P509" s="190"/>
      <c r="Q509" s="190"/>
      <c r="R509" s="190"/>
      <c r="S509" s="190"/>
      <c r="T509" s="191"/>
      <c r="AT509" s="186" t="s">
        <v>215</v>
      </c>
      <c r="AU509" s="186" t="s">
        <v>85</v>
      </c>
      <c r="AV509" s="13" t="s">
        <v>83</v>
      </c>
      <c r="AW509" s="13" t="s">
        <v>34</v>
      </c>
      <c r="AX509" s="13" t="s">
        <v>77</v>
      </c>
      <c r="AY509" s="186" t="s">
        <v>207</v>
      </c>
    </row>
    <row r="510" spans="2:65" s="12" customFormat="1">
      <c r="B510" s="169"/>
      <c r="D510" s="170" t="s">
        <v>215</v>
      </c>
      <c r="E510" s="171" t="s">
        <v>1</v>
      </c>
      <c r="F510" s="172" t="s">
        <v>885</v>
      </c>
      <c r="H510" s="173">
        <v>60.9</v>
      </c>
      <c r="I510" s="174"/>
      <c r="L510" s="169"/>
      <c r="M510" s="175"/>
      <c r="N510" s="176"/>
      <c r="O510" s="176"/>
      <c r="P510" s="176"/>
      <c r="Q510" s="176"/>
      <c r="R510" s="176"/>
      <c r="S510" s="176"/>
      <c r="T510" s="177"/>
      <c r="AT510" s="171" t="s">
        <v>215</v>
      </c>
      <c r="AU510" s="171" t="s">
        <v>85</v>
      </c>
      <c r="AV510" s="12" t="s">
        <v>85</v>
      </c>
      <c r="AW510" s="12" t="s">
        <v>34</v>
      </c>
      <c r="AX510" s="12" t="s">
        <v>77</v>
      </c>
      <c r="AY510" s="171" t="s">
        <v>207</v>
      </c>
    </row>
    <row r="511" spans="2:65" s="12" customFormat="1">
      <c r="B511" s="169"/>
      <c r="D511" s="170" t="s">
        <v>215</v>
      </c>
      <c r="E511" s="171" t="s">
        <v>1</v>
      </c>
      <c r="F511" s="172" t="s">
        <v>886</v>
      </c>
      <c r="H511" s="173">
        <v>64.2</v>
      </c>
      <c r="I511" s="174"/>
      <c r="L511" s="169"/>
      <c r="M511" s="175"/>
      <c r="N511" s="176"/>
      <c r="O511" s="176"/>
      <c r="P511" s="176"/>
      <c r="Q511" s="176"/>
      <c r="R511" s="176"/>
      <c r="S511" s="176"/>
      <c r="T511" s="177"/>
      <c r="AT511" s="171" t="s">
        <v>215</v>
      </c>
      <c r="AU511" s="171" t="s">
        <v>85</v>
      </c>
      <c r="AV511" s="12" t="s">
        <v>85</v>
      </c>
      <c r="AW511" s="12" t="s">
        <v>34</v>
      </c>
      <c r="AX511" s="12" t="s">
        <v>77</v>
      </c>
      <c r="AY511" s="171" t="s">
        <v>207</v>
      </c>
    </row>
    <row r="512" spans="2:65" s="12" customFormat="1">
      <c r="B512" s="169"/>
      <c r="D512" s="170" t="s">
        <v>215</v>
      </c>
      <c r="E512" s="171" t="s">
        <v>1</v>
      </c>
      <c r="F512" s="172" t="s">
        <v>887</v>
      </c>
      <c r="H512" s="173">
        <v>91.5</v>
      </c>
      <c r="I512" s="174"/>
      <c r="L512" s="169"/>
      <c r="M512" s="175"/>
      <c r="N512" s="176"/>
      <c r="O512" s="176"/>
      <c r="P512" s="176"/>
      <c r="Q512" s="176"/>
      <c r="R512" s="176"/>
      <c r="S512" s="176"/>
      <c r="T512" s="177"/>
      <c r="AT512" s="171" t="s">
        <v>215</v>
      </c>
      <c r="AU512" s="171" t="s">
        <v>85</v>
      </c>
      <c r="AV512" s="12" t="s">
        <v>85</v>
      </c>
      <c r="AW512" s="12" t="s">
        <v>34</v>
      </c>
      <c r="AX512" s="12" t="s">
        <v>77</v>
      </c>
      <c r="AY512" s="171" t="s">
        <v>207</v>
      </c>
    </row>
    <row r="513" spans="2:51" s="12" customFormat="1">
      <c r="B513" s="169"/>
      <c r="D513" s="170" t="s">
        <v>215</v>
      </c>
      <c r="E513" s="171" t="s">
        <v>1</v>
      </c>
      <c r="F513" s="172" t="s">
        <v>888</v>
      </c>
      <c r="H513" s="173">
        <v>170.7</v>
      </c>
      <c r="I513" s="174"/>
      <c r="L513" s="169"/>
      <c r="M513" s="175"/>
      <c r="N513" s="176"/>
      <c r="O513" s="176"/>
      <c r="P513" s="176"/>
      <c r="Q513" s="176"/>
      <c r="R513" s="176"/>
      <c r="S513" s="176"/>
      <c r="T513" s="177"/>
      <c r="AT513" s="171" t="s">
        <v>215</v>
      </c>
      <c r="AU513" s="171" t="s">
        <v>85</v>
      </c>
      <c r="AV513" s="12" t="s">
        <v>85</v>
      </c>
      <c r="AW513" s="12" t="s">
        <v>34</v>
      </c>
      <c r="AX513" s="12" t="s">
        <v>77</v>
      </c>
      <c r="AY513" s="171" t="s">
        <v>207</v>
      </c>
    </row>
    <row r="514" spans="2:51" s="12" customFormat="1">
      <c r="B514" s="169"/>
      <c r="D514" s="170" t="s">
        <v>215</v>
      </c>
      <c r="E514" s="171" t="s">
        <v>1</v>
      </c>
      <c r="F514" s="172" t="s">
        <v>889</v>
      </c>
      <c r="H514" s="173">
        <v>108.3</v>
      </c>
      <c r="I514" s="174"/>
      <c r="L514" s="169"/>
      <c r="M514" s="175"/>
      <c r="N514" s="176"/>
      <c r="O514" s="176"/>
      <c r="P514" s="176"/>
      <c r="Q514" s="176"/>
      <c r="R514" s="176"/>
      <c r="S514" s="176"/>
      <c r="T514" s="177"/>
      <c r="AT514" s="171" t="s">
        <v>215</v>
      </c>
      <c r="AU514" s="171" t="s">
        <v>85</v>
      </c>
      <c r="AV514" s="12" t="s">
        <v>85</v>
      </c>
      <c r="AW514" s="12" t="s">
        <v>34</v>
      </c>
      <c r="AX514" s="12" t="s">
        <v>77</v>
      </c>
      <c r="AY514" s="171" t="s">
        <v>207</v>
      </c>
    </row>
    <row r="515" spans="2:51" s="12" customFormat="1">
      <c r="B515" s="169"/>
      <c r="D515" s="170" t="s">
        <v>215</v>
      </c>
      <c r="E515" s="171" t="s">
        <v>1</v>
      </c>
      <c r="F515" s="172" t="s">
        <v>890</v>
      </c>
      <c r="H515" s="173">
        <v>51.3</v>
      </c>
      <c r="I515" s="174"/>
      <c r="L515" s="169"/>
      <c r="M515" s="175"/>
      <c r="N515" s="176"/>
      <c r="O515" s="176"/>
      <c r="P515" s="176"/>
      <c r="Q515" s="176"/>
      <c r="R515" s="176"/>
      <c r="S515" s="176"/>
      <c r="T515" s="177"/>
      <c r="AT515" s="171" t="s">
        <v>215</v>
      </c>
      <c r="AU515" s="171" t="s">
        <v>85</v>
      </c>
      <c r="AV515" s="12" t="s">
        <v>85</v>
      </c>
      <c r="AW515" s="12" t="s">
        <v>34</v>
      </c>
      <c r="AX515" s="12" t="s">
        <v>77</v>
      </c>
      <c r="AY515" s="171" t="s">
        <v>207</v>
      </c>
    </row>
    <row r="516" spans="2:51" s="12" customFormat="1">
      <c r="B516" s="169"/>
      <c r="D516" s="170" t="s">
        <v>215</v>
      </c>
      <c r="E516" s="171" t="s">
        <v>1</v>
      </c>
      <c r="F516" s="172" t="s">
        <v>891</v>
      </c>
      <c r="H516" s="173">
        <v>52.8</v>
      </c>
      <c r="I516" s="174"/>
      <c r="L516" s="169"/>
      <c r="M516" s="175"/>
      <c r="N516" s="176"/>
      <c r="O516" s="176"/>
      <c r="P516" s="176"/>
      <c r="Q516" s="176"/>
      <c r="R516" s="176"/>
      <c r="S516" s="176"/>
      <c r="T516" s="177"/>
      <c r="AT516" s="171" t="s">
        <v>215</v>
      </c>
      <c r="AU516" s="171" t="s">
        <v>85</v>
      </c>
      <c r="AV516" s="12" t="s">
        <v>85</v>
      </c>
      <c r="AW516" s="12" t="s">
        <v>34</v>
      </c>
      <c r="AX516" s="12" t="s">
        <v>77</v>
      </c>
      <c r="AY516" s="171" t="s">
        <v>207</v>
      </c>
    </row>
    <row r="517" spans="2:51" s="12" customFormat="1">
      <c r="B517" s="169"/>
      <c r="D517" s="170" t="s">
        <v>215</v>
      </c>
      <c r="E517" s="171" t="s">
        <v>1</v>
      </c>
      <c r="F517" s="172" t="s">
        <v>892</v>
      </c>
      <c r="H517" s="173">
        <v>51.3</v>
      </c>
      <c r="I517" s="174"/>
      <c r="L517" s="169"/>
      <c r="M517" s="175"/>
      <c r="N517" s="176"/>
      <c r="O517" s="176"/>
      <c r="P517" s="176"/>
      <c r="Q517" s="176"/>
      <c r="R517" s="176"/>
      <c r="S517" s="176"/>
      <c r="T517" s="177"/>
      <c r="AT517" s="171" t="s">
        <v>215</v>
      </c>
      <c r="AU517" s="171" t="s">
        <v>85</v>
      </c>
      <c r="AV517" s="12" t="s">
        <v>85</v>
      </c>
      <c r="AW517" s="12" t="s">
        <v>34</v>
      </c>
      <c r="AX517" s="12" t="s">
        <v>77</v>
      </c>
      <c r="AY517" s="171" t="s">
        <v>207</v>
      </c>
    </row>
    <row r="518" spans="2:51" s="12" customFormat="1">
      <c r="B518" s="169"/>
      <c r="D518" s="170" t="s">
        <v>215</v>
      </c>
      <c r="E518" s="171" t="s">
        <v>1</v>
      </c>
      <c r="F518" s="172" t="s">
        <v>893</v>
      </c>
      <c r="H518" s="173">
        <v>62.1</v>
      </c>
      <c r="I518" s="174"/>
      <c r="L518" s="169"/>
      <c r="M518" s="175"/>
      <c r="N518" s="176"/>
      <c r="O518" s="176"/>
      <c r="P518" s="176"/>
      <c r="Q518" s="176"/>
      <c r="R518" s="176"/>
      <c r="S518" s="176"/>
      <c r="T518" s="177"/>
      <c r="AT518" s="171" t="s">
        <v>215</v>
      </c>
      <c r="AU518" s="171" t="s">
        <v>85</v>
      </c>
      <c r="AV518" s="12" t="s">
        <v>85</v>
      </c>
      <c r="AW518" s="12" t="s">
        <v>34</v>
      </c>
      <c r="AX518" s="12" t="s">
        <v>77</v>
      </c>
      <c r="AY518" s="171" t="s">
        <v>207</v>
      </c>
    </row>
    <row r="519" spans="2:51" s="12" customFormat="1">
      <c r="B519" s="169"/>
      <c r="D519" s="170" t="s">
        <v>215</v>
      </c>
      <c r="E519" s="171" t="s">
        <v>1</v>
      </c>
      <c r="F519" s="172" t="s">
        <v>894</v>
      </c>
      <c r="H519" s="173">
        <v>41.1</v>
      </c>
      <c r="I519" s="174"/>
      <c r="L519" s="169"/>
      <c r="M519" s="175"/>
      <c r="N519" s="176"/>
      <c r="O519" s="176"/>
      <c r="P519" s="176"/>
      <c r="Q519" s="176"/>
      <c r="R519" s="176"/>
      <c r="S519" s="176"/>
      <c r="T519" s="177"/>
      <c r="AT519" s="171" t="s">
        <v>215</v>
      </c>
      <c r="AU519" s="171" t="s">
        <v>85</v>
      </c>
      <c r="AV519" s="12" t="s">
        <v>85</v>
      </c>
      <c r="AW519" s="12" t="s">
        <v>34</v>
      </c>
      <c r="AX519" s="12" t="s">
        <v>77</v>
      </c>
      <c r="AY519" s="171" t="s">
        <v>207</v>
      </c>
    </row>
    <row r="520" spans="2:51" s="12" customFormat="1">
      <c r="B520" s="169"/>
      <c r="D520" s="170" t="s">
        <v>215</v>
      </c>
      <c r="E520" s="171" t="s">
        <v>1</v>
      </c>
      <c r="F520" s="172" t="s">
        <v>895</v>
      </c>
      <c r="H520" s="173">
        <v>63.524999999999999</v>
      </c>
      <c r="I520" s="174"/>
      <c r="L520" s="169"/>
      <c r="M520" s="175"/>
      <c r="N520" s="176"/>
      <c r="O520" s="176"/>
      <c r="P520" s="176"/>
      <c r="Q520" s="176"/>
      <c r="R520" s="176"/>
      <c r="S520" s="176"/>
      <c r="T520" s="177"/>
      <c r="AT520" s="171" t="s">
        <v>215</v>
      </c>
      <c r="AU520" s="171" t="s">
        <v>85</v>
      </c>
      <c r="AV520" s="12" t="s">
        <v>85</v>
      </c>
      <c r="AW520" s="12" t="s">
        <v>34</v>
      </c>
      <c r="AX520" s="12" t="s">
        <v>77</v>
      </c>
      <c r="AY520" s="171" t="s">
        <v>207</v>
      </c>
    </row>
    <row r="521" spans="2:51" s="12" customFormat="1">
      <c r="B521" s="169"/>
      <c r="D521" s="170" t="s">
        <v>215</v>
      </c>
      <c r="E521" s="171" t="s">
        <v>1</v>
      </c>
      <c r="F521" s="172" t="s">
        <v>896</v>
      </c>
      <c r="H521" s="173">
        <v>155.75</v>
      </c>
      <c r="I521" s="174"/>
      <c r="L521" s="169"/>
      <c r="M521" s="175"/>
      <c r="N521" s="176"/>
      <c r="O521" s="176"/>
      <c r="P521" s="176"/>
      <c r="Q521" s="176"/>
      <c r="R521" s="176"/>
      <c r="S521" s="176"/>
      <c r="T521" s="177"/>
      <c r="AT521" s="171" t="s">
        <v>215</v>
      </c>
      <c r="AU521" s="171" t="s">
        <v>85</v>
      </c>
      <c r="AV521" s="12" t="s">
        <v>85</v>
      </c>
      <c r="AW521" s="12" t="s">
        <v>34</v>
      </c>
      <c r="AX521" s="12" t="s">
        <v>77</v>
      </c>
      <c r="AY521" s="171" t="s">
        <v>207</v>
      </c>
    </row>
    <row r="522" spans="2:51" s="12" customFormat="1">
      <c r="B522" s="169"/>
      <c r="D522" s="170" t="s">
        <v>215</v>
      </c>
      <c r="E522" s="171" t="s">
        <v>1</v>
      </c>
      <c r="F522" s="172" t="s">
        <v>897</v>
      </c>
      <c r="H522" s="173">
        <v>52.5</v>
      </c>
      <c r="I522" s="174"/>
      <c r="L522" s="169"/>
      <c r="M522" s="175"/>
      <c r="N522" s="176"/>
      <c r="O522" s="176"/>
      <c r="P522" s="176"/>
      <c r="Q522" s="176"/>
      <c r="R522" s="176"/>
      <c r="S522" s="176"/>
      <c r="T522" s="177"/>
      <c r="AT522" s="171" t="s">
        <v>215</v>
      </c>
      <c r="AU522" s="171" t="s">
        <v>85</v>
      </c>
      <c r="AV522" s="12" t="s">
        <v>85</v>
      </c>
      <c r="AW522" s="12" t="s">
        <v>34</v>
      </c>
      <c r="AX522" s="12" t="s">
        <v>77</v>
      </c>
      <c r="AY522" s="171" t="s">
        <v>207</v>
      </c>
    </row>
    <row r="523" spans="2:51" s="12" customFormat="1">
      <c r="B523" s="169"/>
      <c r="D523" s="170" t="s">
        <v>215</v>
      </c>
      <c r="E523" s="171" t="s">
        <v>1</v>
      </c>
      <c r="F523" s="172" t="s">
        <v>898</v>
      </c>
      <c r="H523" s="173">
        <v>117.6</v>
      </c>
      <c r="I523" s="174"/>
      <c r="L523" s="169"/>
      <c r="M523" s="175"/>
      <c r="N523" s="176"/>
      <c r="O523" s="176"/>
      <c r="P523" s="176"/>
      <c r="Q523" s="176"/>
      <c r="R523" s="176"/>
      <c r="S523" s="176"/>
      <c r="T523" s="177"/>
      <c r="AT523" s="171" t="s">
        <v>215</v>
      </c>
      <c r="AU523" s="171" t="s">
        <v>85</v>
      </c>
      <c r="AV523" s="12" t="s">
        <v>85</v>
      </c>
      <c r="AW523" s="12" t="s">
        <v>34</v>
      </c>
      <c r="AX523" s="12" t="s">
        <v>77</v>
      </c>
      <c r="AY523" s="171" t="s">
        <v>207</v>
      </c>
    </row>
    <row r="524" spans="2:51" s="12" customFormat="1">
      <c r="B524" s="169"/>
      <c r="D524" s="170" t="s">
        <v>215</v>
      </c>
      <c r="E524" s="171" t="s">
        <v>1</v>
      </c>
      <c r="F524" s="172" t="s">
        <v>899</v>
      </c>
      <c r="H524" s="173">
        <v>21</v>
      </c>
      <c r="I524" s="174"/>
      <c r="L524" s="169"/>
      <c r="M524" s="175"/>
      <c r="N524" s="176"/>
      <c r="O524" s="176"/>
      <c r="P524" s="176"/>
      <c r="Q524" s="176"/>
      <c r="R524" s="176"/>
      <c r="S524" s="176"/>
      <c r="T524" s="177"/>
      <c r="AT524" s="171" t="s">
        <v>215</v>
      </c>
      <c r="AU524" s="171" t="s">
        <v>85</v>
      </c>
      <c r="AV524" s="12" t="s">
        <v>85</v>
      </c>
      <c r="AW524" s="12" t="s">
        <v>34</v>
      </c>
      <c r="AX524" s="12" t="s">
        <v>77</v>
      </c>
      <c r="AY524" s="171" t="s">
        <v>207</v>
      </c>
    </row>
    <row r="525" spans="2:51" s="12" customFormat="1">
      <c r="B525" s="169"/>
      <c r="D525" s="170" t="s">
        <v>215</v>
      </c>
      <c r="E525" s="171" t="s">
        <v>1</v>
      </c>
      <c r="F525" s="172" t="s">
        <v>900</v>
      </c>
      <c r="H525" s="173">
        <v>63.524999999999999</v>
      </c>
      <c r="I525" s="174"/>
      <c r="L525" s="169"/>
      <c r="M525" s="175"/>
      <c r="N525" s="176"/>
      <c r="O525" s="176"/>
      <c r="P525" s="176"/>
      <c r="Q525" s="176"/>
      <c r="R525" s="176"/>
      <c r="S525" s="176"/>
      <c r="T525" s="177"/>
      <c r="AT525" s="171" t="s">
        <v>215</v>
      </c>
      <c r="AU525" s="171" t="s">
        <v>85</v>
      </c>
      <c r="AV525" s="12" t="s">
        <v>85</v>
      </c>
      <c r="AW525" s="12" t="s">
        <v>34</v>
      </c>
      <c r="AX525" s="12" t="s">
        <v>77</v>
      </c>
      <c r="AY525" s="171" t="s">
        <v>207</v>
      </c>
    </row>
    <row r="526" spans="2:51" s="12" customFormat="1">
      <c r="B526" s="169"/>
      <c r="D526" s="170" t="s">
        <v>215</v>
      </c>
      <c r="E526" s="171" t="s">
        <v>1</v>
      </c>
      <c r="F526" s="172" t="s">
        <v>901</v>
      </c>
      <c r="H526" s="173">
        <v>155.75</v>
      </c>
      <c r="I526" s="174"/>
      <c r="L526" s="169"/>
      <c r="M526" s="175"/>
      <c r="N526" s="176"/>
      <c r="O526" s="176"/>
      <c r="P526" s="176"/>
      <c r="Q526" s="176"/>
      <c r="R526" s="176"/>
      <c r="S526" s="176"/>
      <c r="T526" s="177"/>
      <c r="AT526" s="171" t="s">
        <v>215</v>
      </c>
      <c r="AU526" s="171" t="s">
        <v>85</v>
      </c>
      <c r="AV526" s="12" t="s">
        <v>85</v>
      </c>
      <c r="AW526" s="12" t="s">
        <v>34</v>
      </c>
      <c r="AX526" s="12" t="s">
        <v>77</v>
      </c>
      <c r="AY526" s="171" t="s">
        <v>207</v>
      </c>
    </row>
    <row r="527" spans="2:51" s="12" customFormat="1">
      <c r="B527" s="169"/>
      <c r="D527" s="170" t="s">
        <v>215</v>
      </c>
      <c r="E527" s="171" t="s">
        <v>1</v>
      </c>
      <c r="F527" s="172" t="s">
        <v>902</v>
      </c>
      <c r="H527" s="173">
        <v>52.5</v>
      </c>
      <c r="I527" s="174"/>
      <c r="L527" s="169"/>
      <c r="M527" s="175"/>
      <c r="N527" s="176"/>
      <c r="O527" s="176"/>
      <c r="P527" s="176"/>
      <c r="Q527" s="176"/>
      <c r="R527" s="176"/>
      <c r="S527" s="176"/>
      <c r="T527" s="177"/>
      <c r="AT527" s="171" t="s">
        <v>215</v>
      </c>
      <c r="AU527" s="171" t="s">
        <v>85</v>
      </c>
      <c r="AV527" s="12" t="s">
        <v>85</v>
      </c>
      <c r="AW527" s="12" t="s">
        <v>34</v>
      </c>
      <c r="AX527" s="12" t="s">
        <v>77</v>
      </c>
      <c r="AY527" s="171" t="s">
        <v>207</v>
      </c>
    </row>
    <row r="528" spans="2:51" s="12" customFormat="1">
      <c r="B528" s="169"/>
      <c r="D528" s="170" t="s">
        <v>215</v>
      </c>
      <c r="E528" s="171" t="s">
        <v>1</v>
      </c>
      <c r="F528" s="172" t="s">
        <v>903</v>
      </c>
      <c r="H528" s="173">
        <v>64.924999999999997</v>
      </c>
      <c r="I528" s="174"/>
      <c r="L528" s="169"/>
      <c r="M528" s="175"/>
      <c r="N528" s="176"/>
      <c r="O528" s="176"/>
      <c r="P528" s="176"/>
      <c r="Q528" s="176"/>
      <c r="R528" s="176"/>
      <c r="S528" s="176"/>
      <c r="T528" s="177"/>
      <c r="AT528" s="171" t="s">
        <v>215</v>
      </c>
      <c r="AU528" s="171" t="s">
        <v>85</v>
      </c>
      <c r="AV528" s="12" t="s">
        <v>85</v>
      </c>
      <c r="AW528" s="12" t="s">
        <v>34</v>
      </c>
      <c r="AX528" s="12" t="s">
        <v>77</v>
      </c>
      <c r="AY528" s="171" t="s">
        <v>207</v>
      </c>
    </row>
    <row r="529" spans="2:51" s="12" customFormat="1">
      <c r="B529" s="169"/>
      <c r="D529" s="170" t="s">
        <v>215</v>
      </c>
      <c r="E529" s="171" t="s">
        <v>1</v>
      </c>
      <c r="F529" s="172" t="s">
        <v>904</v>
      </c>
      <c r="H529" s="173">
        <v>155.75</v>
      </c>
      <c r="I529" s="174"/>
      <c r="L529" s="169"/>
      <c r="M529" s="175"/>
      <c r="N529" s="176"/>
      <c r="O529" s="176"/>
      <c r="P529" s="176"/>
      <c r="Q529" s="176"/>
      <c r="R529" s="176"/>
      <c r="S529" s="176"/>
      <c r="T529" s="177"/>
      <c r="AT529" s="171" t="s">
        <v>215</v>
      </c>
      <c r="AU529" s="171" t="s">
        <v>85</v>
      </c>
      <c r="AV529" s="12" t="s">
        <v>85</v>
      </c>
      <c r="AW529" s="12" t="s">
        <v>34</v>
      </c>
      <c r="AX529" s="12" t="s">
        <v>77</v>
      </c>
      <c r="AY529" s="171" t="s">
        <v>207</v>
      </c>
    </row>
    <row r="530" spans="2:51" s="12" customFormat="1">
      <c r="B530" s="169"/>
      <c r="D530" s="170" t="s">
        <v>215</v>
      </c>
      <c r="E530" s="171" t="s">
        <v>1</v>
      </c>
      <c r="F530" s="172" t="s">
        <v>905</v>
      </c>
      <c r="H530" s="173">
        <v>52.5</v>
      </c>
      <c r="I530" s="174"/>
      <c r="L530" s="169"/>
      <c r="M530" s="175"/>
      <c r="N530" s="176"/>
      <c r="O530" s="176"/>
      <c r="P530" s="176"/>
      <c r="Q530" s="176"/>
      <c r="R530" s="176"/>
      <c r="S530" s="176"/>
      <c r="T530" s="177"/>
      <c r="AT530" s="171" t="s">
        <v>215</v>
      </c>
      <c r="AU530" s="171" t="s">
        <v>85</v>
      </c>
      <c r="AV530" s="12" t="s">
        <v>85</v>
      </c>
      <c r="AW530" s="12" t="s">
        <v>34</v>
      </c>
      <c r="AX530" s="12" t="s">
        <v>77</v>
      </c>
      <c r="AY530" s="171" t="s">
        <v>207</v>
      </c>
    </row>
    <row r="531" spans="2:51" s="12" customFormat="1">
      <c r="B531" s="169"/>
      <c r="D531" s="170" t="s">
        <v>215</v>
      </c>
      <c r="E531" s="171" t="s">
        <v>1</v>
      </c>
      <c r="F531" s="172" t="s">
        <v>906</v>
      </c>
      <c r="H531" s="173">
        <v>103.95</v>
      </c>
      <c r="I531" s="174"/>
      <c r="L531" s="169"/>
      <c r="M531" s="175"/>
      <c r="N531" s="176"/>
      <c r="O531" s="176"/>
      <c r="P531" s="176"/>
      <c r="Q531" s="176"/>
      <c r="R531" s="176"/>
      <c r="S531" s="176"/>
      <c r="T531" s="177"/>
      <c r="AT531" s="171" t="s">
        <v>215</v>
      </c>
      <c r="AU531" s="171" t="s">
        <v>85</v>
      </c>
      <c r="AV531" s="12" t="s">
        <v>85</v>
      </c>
      <c r="AW531" s="12" t="s">
        <v>34</v>
      </c>
      <c r="AX531" s="12" t="s">
        <v>77</v>
      </c>
      <c r="AY531" s="171" t="s">
        <v>207</v>
      </c>
    </row>
    <row r="532" spans="2:51" s="12" customFormat="1">
      <c r="B532" s="169"/>
      <c r="D532" s="170" t="s">
        <v>215</v>
      </c>
      <c r="E532" s="171" t="s">
        <v>1</v>
      </c>
      <c r="F532" s="172" t="s">
        <v>907</v>
      </c>
      <c r="H532" s="173">
        <v>21</v>
      </c>
      <c r="I532" s="174"/>
      <c r="L532" s="169"/>
      <c r="M532" s="175"/>
      <c r="N532" s="176"/>
      <c r="O532" s="176"/>
      <c r="P532" s="176"/>
      <c r="Q532" s="176"/>
      <c r="R532" s="176"/>
      <c r="S532" s="176"/>
      <c r="T532" s="177"/>
      <c r="AT532" s="171" t="s">
        <v>215</v>
      </c>
      <c r="AU532" s="171" t="s">
        <v>85</v>
      </c>
      <c r="AV532" s="12" t="s">
        <v>85</v>
      </c>
      <c r="AW532" s="12" t="s">
        <v>34</v>
      </c>
      <c r="AX532" s="12" t="s">
        <v>77</v>
      </c>
      <c r="AY532" s="171" t="s">
        <v>207</v>
      </c>
    </row>
    <row r="533" spans="2:51" s="12" customFormat="1">
      <c r="B533" s="169"/>
      <c r="D533" s="170" t="s">
        <v>215</v>
      </c>
      <c r="E533" s="171" t="s">
        <v>1</v>
      </c>
      <c r="F533" s="172" t="s">
        <v>908</v>
      </c>
      <c r="H533" s="173">
        <v>21</v>
      </c>
      <c r="I533" s="174"/>
      <c r="L533" s="169"/>
      <c r="M533" s="175"/>
      <c r="N533" s="176"/>
      <c r="O533" s="176"/>
      <c r="P533" s="176"/>
      <c r="Q533" s="176"/>
      <c r="R533" s="176"/>
      <c r="S533" s="176"/>
      <c r="T533" s="177"/>
      <c r="AT533" s="171" t="s">
        <v>215</v>
      </c>
      <c r="AU533" s="171" t="s">
        <v>85</v>
      </c>
      <c r="AV533" s="12" t="s">
        <v>85</v>
      </c>
      <c r="AW533" s="12" t="s">
        <v>34</v>
      </c>
      <c r="AX533" s="12" t="s">
        <v>77</v>
      </c>
      <c r="AY533" s="171" t="s">
        <v>207</v>
      </c>
    </row>
    <row r="534" spans="2:51" s="12" customFormat="1">
      <c r="B534" s="169"/>
      <c r="D534" s="170" t="s">
        <v>215</v>
      </c>
      <c r="E534" s="171" t="s">
        <v>1</v>
      </c>
      <c r="F534" s="172" t="s">
        <v>909</v>
      </c>
      <c r="H534" s="173">
        <v>63.524999999999999</v>
      </c>
      <c r="I534" s="174"/>
      <c r="L534" s="169"/>
      <c r="M534" s="175"/>
      <c r="N534" s="176"/>
      <c r="O534" s="176"/>
      <c r="P534" s="176"/>
      <c r="Q534" s="176"/>
      <c r="R534" s="176"/>
      <c r="S534" s="176"/>
      <c r="T534" s="177"/>
      <c r="AT534" s="171" t="s">
        <v>215</v>
      </c>
      <c r="AU534" s="171" t="s">
        <v>85</v>
      </c>
      <c r="AV534" s="12" t="s">
        <v>85</v>
      </c>
      <c r="AW534" s="12" t="s">
        <v>34</v>
      </c>
      <c r="AX534" s="12" t="s">
        <v>77</v>
      </c>
      <c r="AY534" s="171" t="s">
        <v>207</v>
      </c>
    </row>
    <row r="535" spans="2:51" s="12" customFormat="1">
      <c r="B535" s="169"/>
      <c r="D535" s="170" t="s">
        <v>215</v>
      </c>
      <c r="E535" s="171" t="s">
        <v>1</v>
      </c>
      <c r="F535" s="172" t="s">
        <v>910</v>
      </c>
      <c r="H535" s="173">
        <v>155.75</v>
      </c>
      <c r="I535" s="174"/>
      <c r="L535" s="169"/>
      <c r="M535" s="175"/>
      <c r="N535" s="176"/>
      <c r="O535" s="176"/>
      <c r="P535" s="176"/>
      <c r="Q535" s="176"/>
      <c r="R535" s="176"/>
      <c r="S535" s="176"/>
      <c r="T535" s="177"/>
      <c r="AT535" s="171" t="s">
        <v>215</v>
      </c>
      <c r="AU535" s="171" t="s">
        <v>85</v>
      </c>
      <c r="AV535" s="12" t="s">
        <v>85</v>
      </c>
      <c r="AW535" s="12" t="s">
        <v>34</v>
      </c>
      <c r="AX535" s="12" t="s">
        <v>77</v>
      </c>
      <c r="AY535" s="171" t="s">
        <v>207</v>
      </c>
    </row>
    <row r="536" spans="2:51" s="12" customFormat="1">
      <c r="B536" s="169"/>
      <c r="D536" s="170" t="s">
        <v>215</v>
      </c>
      <c r="E536" s="171" t="s">
        <v>1</v>
      </c>
      <c r="F536" s="172" t="s">
        <v>911</v>
      </c>
      <c r="H536" s="173">
        <v>52.5</v>
      </c>
      <c r="I536" s="174"/>
      <c r="L536" s="169"/>
      <c r="M536" s="175"/>
      <c r="N536" s="176"/>
      <c r="O536" s="176"/>
      <c r="P536" s="176"/>
      <c r="Q536" s="176"/>
      <c r="R536" s="176"/>
      <c r="S536" s="176"/>
      <c r="T536" s="177"/>
      <c r="AT536" s="171" t="s">
        <v>215</v>
      </c>
      <c r="AU536" s="171" t="s">
        <v>85</v>
      </c>
      <c r="AV536" s="12" t="s">
        <v>85</v>
      </c>
      <c r="AW536" s="12" t="s">
        <v>34</v>
      </c>
      <c r="AX536" s="12" t="s">
        <v>77</v>
      </c>
      <c r="AY536" s="171" t="s">
        <v>207</v>
      </c>
    </row>
    <row r="537" spans="2:51" s="12" customFormat="1">
      <c r="B537" s="169"/>
      <c r="D537" s="170" t="s">
        <v>215</v>
      </c>
      <c r="E537" s="171" t="s">
        <v>1</v>
      </c>
      <c r="F537" s="172" t="s">
        <v>912</v>
      </c>
      <c r="H537" s="173">
        <v>117.6</v>
      </c>
      <c r="I537" s="174"/>
      <c r="L537" s="169"/>
      <c r="M537" s="175"/>
      <c r="N537" s="176"/>
      <c r="O537" s="176"/>
      <c r="P537" s="176"/>
      <c r="Q537" s="176"/>
      <c r="R537" s="176"/>
      <c r="S537" s="176"/>
      <c r="T537" s="177"/>
      <c r="AT537" s="171" t="s">
        <v>215</v>
      </c>
      <c r="AU537" s="171" t="s">
        <v>85</v>
      </c>
      <c r="AV537" s="12" t="s">
        <v>85</v>
      </c>
      <c r="AW537" s="12" t="s">
        <v>34</v>
      </c>
      <c r="AX537" s="12" t="s">
        <v>77</v>
      </c>
      <c r="AY537" s="171" t="s">
        <v>207</v>
      </c>
    </row>
    <row r="538" spans="2:51" s="12" customFormat="1">
      <c r="B538" s="169"/>
      <c r="D538" s="170" t="s">
        <v>215</v>
      </c>
      <c r="E538" s="171" t="s">
        <v>1</v>
      </c>
      <c r="F538" s="172" t="s">
        <v>913</v>
      </c>
      <c r="H538" s="173">
        <v>21</v>
      </c>
      <c r="I538" s="174"/>
      <c r="L538" s="169"/>
      <c r="M538" s="175"/>
      <c r="N538" s="176"/>
      <c r="O538" s="176"/>
      <c r="P538" s="176"/>
      <c r="Q538" s="176"/>
      <c r="R538" s="176"/>
      <c r="S538" s="176"/>
      <c r="T538" s="177"/>
      <c r="AT538" s="171" t="s">
        <v>215</v>
      </c>
      <c r="AU538" s="171" t="s">
        <v>85</v>
      </c>
      <c r="AV538" s="12" t="s">
        <v>85</v>
      </c>
      <c r="AW538" s="12" t="s">
        <v>34</v>
      </c>
      <c r="AX538" s="12" t="s">
        <v>77</v>
      </c>
      <c r="AY538" s="171" t="s">
        <v>207</v>
      </c>
    </row>
    <row r="539" spans="2:51" s="12" customFormat="1">
      <c r="B539" s="169"/>
      <c r="D539" s="170" t="s">
        <v>215</v>
      </c>
      <c r="E539" s="171" t="s">
        <v>1</v>
      </c>
      <c r="F539" s="172" t="s">
        <v>914</v>
      </c>
      <c r="H539" s="173">
        <v>63.524999999999999</v>
      </c>
      <c r="I539" s="174"/>
      <c r="L539" s="169"/>
      <c r="M539" s="175"/>
      <c r="N539" s="176"/>
      <c r="O539" s="176"/>
      <c r="P539" s="176"/>
      <c r="Q539" s="176"/>
      <c r="R539" s="176"/>
      <c r="S539" s="176"/>
      <c r="T539" s="177"/>
      <c r="AT539" s="171" t="s">
        <v>215</v>
      </c>
      <c r="AU539" s="171" t="s">
        <v>85</v>
      </c>
      <c r="AV539" s="12" t="s">
        <v>85</v>
      </c>
      <c r="AW539" s="12" t="s">
        <v>34</v>
      </c>
      <c r="AX539" s="12" t="s">
        <v>77</v>
      </c>
      <c r="AY539" s="171" t="s">
        <v>207</v>
      </c>
    </row>
    <row r="540" spans="2:51" s="12" customFormat="1">
      <c r="B540" s="169"/>
      <c r="D540" s="170" t="s">
        <v>215</v>
      </c>
      <c r="E540" s="171" t="s">
        <v>1</v>
      </c>
      <c r="F540" s="172" t="s">
        <v>915</v>
      </c>
      <c r="H540" s="173">
        <v>155.75</v>
      </c>
      <c r="I540" s="174"/>
      <c r="L540" s="169"/>
      <c r="M540" s="175"/>
      <c r="N540" s="176"/>
      <c r="O540" s="176"/>
      <c r="P540" s="176"/>
      <c r="Q540" s="176"/>
      <c r="R540" s="176"/>
      <c r="S540" s="176"/>
      <c r="T540" s="177"/>
      <c r="AT540" s="171" t="s">
        <v>215</v>
      </c>
      <c r="AU540" s="171" t="s">
        <v>85</v>
      </c>
      <c r="AV540" s="12" t="s">
        <v>85</v>
      </c>
      <c r="AW540" s="12" t="s">
        <v>34</v>
      </c>
      <c r="AX540" s="12" t="s">
        <v>77</v>
      </c>
      <c r="AY540" s="171" t="s">
        <v>207</v>
      </c>
    </row>
    <row r="541" spans="2:51" s="12" customFormat="1">
      <c r="B541" s="169"/>
      <c r="D541" s="170" t="s">
        <v>215</v>
      </c>
      <c r="E541" s="171" t="s">
        <v>1</v>
      </c>
      <c r="F541" s="172" t="s">
        <v>916</v>
      </c>
      <c r="H541" s="173">
        <v>52.5</v>
      </c>
      <c r="I541" s="174"/>
      <c r="L541" s="169"/>
      <c r="M541" s="175"/>
      <c r="N541" s="176"/>
      <c r="O541" s="176"/>
      <c r="P541" s="176"/>
      <c r="Q541" s="176"/>
      <c r="R541" s="176"/>
      <c r="S541" s="176"/>
      <c r="T541" s="177"/>
      <c r="AT541" s="171" t="s">
        <v>215</v>
      </c>
      <c r="AU541" s="171" t="s">
        <v>85</v>
      </c>
      <c r="AV541" s="12" t="s">
        <v>85</v>
      </c>
      <c r="AW541" s="12" t="s">
        <v>34</v>
      </c>
      <c r="AX541" s="12" t="s">
        <v>77</v>
      </c>
      <c r="AY541" s="171" t="s">
        <v>207</v>
      </c>
    </row>
    <row r="542" spans="2:51" s="12" customFormat="1">
      <c r="B542" s="169"/>
      <c r="D542" s="170" t="s">
        <v>215</v>
      </c>
      <c r="E542" s="171" t="s">
        <v>1</v>
      </c>
      <c r="F542" s="172" t="s">
        <v>917</v>
      </c>
      <c r="H542" s="173">
        <v>36.645000000000003</v>
      </c>
      <c r="I542" s="174"/>
      <c r="L542" s="169"/>
      <c r="M542" s="175"/>
      <c r="N542" s="176"/>
      <c r="O542" s="176"/>
      <c r="P542" s="176"/>
      <c r="Q542" s="176"/>
      <c r="R542" s="176"/>
      <c r="S542" s="176"/>
      <c r="T542" s="177"/>
      <c r="AT542" s="171" t="s">
        <v>215</v>
      </c>
      <c r="AU542" s="171" t="s">
        <v>85</v>
      </c>
      <c r="AV542" s="12" t="s">
        <v>85</v>
      </c>
      <c r="AW542" s="12" t="s">
        <v>34</v>
      </c>
      <c r="AX542" s="12" t="s">
        <v>77</v>
      </c>
      <c r="AY542" s="171" t="s">
        <v>207</v>
      </c>
    </row>
    <row r="543" spans="2:51" s="12" customFormat="1">
      <c r="B543" s="169"/>
      <c r="D543" s="170" t="s">
        <v>215</v>
      </c>
      <c r="E543" s="171" t="s">
        <v>1</v>
      </c>
      <c r="F543" s="172" t="s">
        <v>918</v>
      </c>
      <c r="H543" s="173">
        <v>35.700000000000003</v>
      </c>
      <c r="I543" s="174"/>
      <c r="L543" s="169"/>
      <c r="M543" s="175"/>
      <c r="N543" s="176"/>
      <c r="O543" s="176"/>
      <c r="P543" s="176"/>
      <c r="Q543" s="176"/>
      <c r="R543" s="176"/>
      <c r="S543" s="176"/>
      <c r="T543" s="177"/>
      <c r="AT543" s="171" t="s">
        <v>215</v>
      </c>
      <c r="AU543" s="171" t="s">
        <v>85</v>
      </c>
      <c r="AV543" s="12" t="s">
        <v>85</v>
      </c>
      <c r="AW543" s="12" t="s">
        <v>34</v>
      </c>
      <c r="AX543" s="12" t="s">
        <v>77</v>
      </c>
      <c r="AY543" s="171" t="s">
        <v>207</v>
      </c>
    </row>
    <row r="544" spans="2:51" s="12" customFormat="1">
      <c r="B544" s="169"/>
      <c r="D544" s="170" t="s">
        <v>215</v>
      </c>
      <c r="E544" s="171" t="s">
        <v>1</v>
      </c>
      <c r="F544" s="172" t="s">
        <v>919</v>
      </c>
      <c r="H544" s="173">
        <v>45.85</v>
      </c>
      <c r="I544" s="174"/>
      <c r="L544" s="169"/>
      <c r="M544" s="175"/>
      <c r="N544" s="176"/>
      <c r="O544" s="176"/>
      <c r="P544" s="176"/>
      <c r="Q544" s="176"/>
      <c r="R544" s="176"/>
      <c r="S544" s="176"/>
      <c r="T544" s="177"/>
      <c r="AT544" s="171" t="s">
        <v>215</v>
      </c>
      <c r="AU544" s="171" t="s">
        <v>85</v>
      </c>
      <c r="AV544" s="12" t="s">
        <v>85</v>
      </c>
      <c r="AW544" s="12" t="s">
        <v>34</v>
      </c>
      <c r="AX544" s="12" t="s">
        <v>77</v>
      </c>
      <c r="AY544" s="171" t="s">
        <v>207</v>
      </c>
    </row>
    <row r="545" spans="2:51" s="12" customFormat="1">
      <c r="B545" s="169"/>
      <c r="D545" s="170" t="s">
        <v>215</v>
      </c>
      <c r="E545" s="171" t="s">
        <v>1</v>
      </c>
      <c r="F545" s="172" t="s">
        <v>920</v>
      </c>
      <c r="H545" s="173">
        <v>24.6</v>
      </c>
      <c r="I545" s="174"/>
      <c r="L545" s="169"/>
      <c r="M545" s="175"/>
      <c r="N545" s="176"/>
      <c r="O545" s="176"/>
      <c r="P545" s="176"/>
      <c r="Q545" s="176"/>
      <c r="R545" s="176"/>
      <c r="S545" s="176"/>
      <c r="T545" s="177"/>
      <c r="AT545" s="171" t="s">
        <v>215</v>
      </c>
      <c r="AU545" s="171" t="s">
        <v>85</v>
      </c>
      <c r="AV545" s="12" t="s">
        <v>85</v>
      </c>
      <c r="AW545" s="12" t="s">
        <v>34</v>
      </c>
      <c r="AX545" s="12" t="s">
        <v>77</v>
      </c>
      <c r="AY545" s="171" t="s">
        <v>207</v>
      </c>
    </row>
    <row r="546" spans="2:51" s="12" customFormat="1">
      <c r="B546" s="169"/>
      <c r="D546" s="170" t="s">
        <v>215</v>
      </c>
      <c r="E546" s="171" t="s">
        <v>1</v>
      </c>
      <c r="F546" s="172" t="s">
        <v>921</v>
      </c>
      <c r="H546" s="173">
        <v>15.3</v>
      </c>
      <c r="I546" s="174"/>
      <c r="L546" s="169"/>
      <c r="M546" s="175"/>
      <c r="N546" s="176"/>
      <c r="O546" s="176"/>
      <c r="P546" s="176"/>
      <c r="Q546" s="176"/>
      <c r="R546" s="176"/>
      <c r="S546" s="176"/>
      <c r="T546" s="177"/>
      <c r="AT546" s="171" t="s">
        <v>215</v>
      </c>
      <c r="AU546" s="171" t="s">
        <v>85</v>
      </c>
      <c r="AV546" s="12" t="s">
        <v>85</v>
      </c>
      <c r="AW546" s="12" t="s">
        <v>34</v>
      </c>
      <c r="AX546" s="12" t="s">
        <v>77</v>
      </c>
      <c r="AY546" s="171" t="s">
        <v>207</v>
      </c>
    </row>
    <row r="547" spans="2:51" s="12" customFormat="1">
      <c r="B547" s="169"/>
      <c r="D547" s="170" t="s">
        <v>215</v>
      </c>
      <c r="E547" s="171" t="s">
        <v>1</v>
      </c>
      <c r="F547" s="172" t="s">
        <v>922</v>
      </c>
      <c r="H547" s="173">
        <v>21</v>
      </c>
      <c r="I547" s="174"/>
      <c r="L547" s="169"/>
      <c r="M547" s="175"/>
      <c r="N547" s="176"/>
      <c r="O547" s="176"/>
      <c r="P547" s="176"/>
      <c r="Q547" s="176"/>
      <c r="R547" s="176"/>
      <c r="S547" s="176"/>
      <c r="T547" s="177"/>
      <c r="AT547" s="171" t="s">
        <v>215</v>
      </c>
      <c r="AU547" s="171" t="s">
        <v>85</v>
      </c>
      <c r="AV547" s="12" t="s">
        <v>85</v>
      </c>
      <c r="AW547" s="12" t="s">
        <v>34</v>
      </c>
      <c r="AX547" s="12" t="s">
        <v>77</v>
      </c>
      <c r="AY547" s="171" t="s">
        <v>207</v>
      </c>
    </row>
    <row r="548" spans="2:51" s="12" customFormat="1">
      <c r="B548" s="169"/>
      <c r="D548" s="170" t="s">
        <v>215</v>
      </c>
      <c r="E548" s="171" t="s">
        <v>1</v>
      </c>
      <c r="F548" s="172" t="s">
        <v>923</v>
      </c>
      <c r="H548" s="173">
        <v>39</v>
      </c>
      <c r="I548" s="174"/>
      <c r="L548" s="169"/>
      <c r="M548" s="175"/>
      <c r="N548" s="176"/>
      <c r="O548" s="176"/>
      <c r="P548" s="176"/>
      <c r="Q548" s="176"/>
      <c r="R548" s="176"/>
      <c r="S548" s="176"/>
      <c r="T548" s="177"/>
      <c r="AT548" s="171" t="s">
        <v>215</v>
      </c>
      <c r="AU548" s="171" t="s">
        <v>85</v>
      </c>
      <c r="AV548" s="12" t="s">
        <v>85</v>
      </c>
      <c r="AW548" s="12" t="s">
        <v>34</v>
      </c>
      <c r="AX548" s="12" t="s">
        <v>77</v>
      </c>
      <c r="AY548" s="171" t="s">
        <v>207</v>
      </c>
    </row>
    <row r="549" spans="2:51" s="13" customFormat="1">
      <c r="B549" s="185"/>
      <c r="D549" s="170" t="s">
        <v>215</v>
      </c>
      <c r="E549" s="186" t="s">
        <v>1</v>
      </c>
      <c r="F549" s="187" t="s">
        <v>924</v>
      </c>
      <c r="H549" s="186" t="s">
        <v>1</v>
      </c>
      <c r="I549" s="188"/>
      <c r="L549" s="185"/>
      <c r="M549" s="189"/>
      <c r="N549" s="190"/>
      <c r="O549" s="190"/>
      <c r="P549" s="190"/>
      <c r="Q549" s="190"/>
      <c r="R549" s="190"/>
      <c r="S549" s="190"/>
      <c r="T549" s="191"/>
      <c r="AT549" s="186" t="s">
        <v>215</v>
      </c>
      <c r="AU549" s="186" t="s">
        <v>85</v>
      </c>
      <c r="AV549" s="13" t="s">
        <v>83</v>
      </c>
      <c r="AW549" s="13" t="s">
        <v>34</v>
      </c>
      <c r="AX549" s="13" t="s">
        <v>77</v>
      </c>
      <c r="AY549" s="186" t="s">
        <v>207</v>
      </c>
    </row>
    <row r="550" spans="2:51" s="12" customFormat="1">
      <c r="B550" s="169"/>
      <c r="D550" s="170" t="s">
        <v>215</v>
      </c>
      <c r="E550" s="171" t="s">
        <v>1</v>
      </c>
      <c r="F550" s="172" t="s">
        <v>925</v>
      </c>
      <c r="H550" s="173">
        <v>139.19999999999999</v>
      </c>
      <c r="I550" s="174"/>
      <c r="L550" s="169"/>
      <c r="M550" s="175"/>
      <c r="N550" s="176"/>
      <c r="O550" s="176"/>
      <c r="P550" s="176"/>
      <c r="Q550" s="176"/>
      <c r="R550" s="176"/>
      <c r="S550" s="176"/>
      <c r="T550" s="177"/>
      <c r="AT550" s="171" t="s">
        <v>215</v>
      </c>
      <c r="AU550" s="171" t="s">
        <v>85</v>
      </c>
      <c r="AV550" s="12" t="s">
        <v>85</v>
      </c>
      <c r="AW550" s="12" t="s">
        <v>34</v>
      </c>
      <c r="AX550" s="12" t="s">
        <v>77</v>
      </c>
      <c r="AY550" s="171" t="s">
        <v>207</v>
      </c>
    </row>
    <row r="551" spans="2:51" s="12" customFormat="1">
      <c r="B551" s="169"/>
      <c r="D551" s="170" t="s">
        <v>215</v>
      </c>
      <c r="E551" s="171" t="s">
        <v>1</v>
      </c>
      <c r="F551" s="172" t="s">
        <v>926</v>
      </c>
      <c r="H551" s="173">
        <v>22.2</v>
      </c>
      <c r="I551" s="174"/>
      <c r="L551" s="169"/>
      <c r="M551" s="175"/>
      <c r="N551" s="176"/>
      <c r="O551" s="176"/>
      <c r="P551" s="176"/>
      <c r="Q551" s="176"/>
      <c r="R551" s="176"/>
      <c r="S551" s="176"/>
      <c r="T551" s="177"/>
      <c r="AT551" s="171" t="s">
        <v>215</v>
      </c>
      <c r="AU551" s="171" t="s">
        <v>85</v>
      </c>
      <c r="AV551" s="12" t="s">
        <v>85</v>
      </c>
      <c r="AW551" s="12" t="s">
        <v>34</v>
      </c>
      <c r="AX551" s="12" t="s">
        <v>77</v>
      </c>
      <c r="AY551" s="171" t="s">
        <v>207</v>
      </c>
    </row>
    <row r="552" spans="2:51" s="12" customFormat="1">
      <c r="B552" s="169"/>
      <c r="D552" s="170" t="s">
        <v>215</v>
      </c>
      <c r="E552" s="171" t="s">
        <v>1</v>
      </c>
      <c r="F552" s="172" t="s">
        <v>927</v>
      </c>
      <c r="H552" s="173">
        <v>166.95</v>
      </c>
      <c r="I552" s="174"/>
      <c r="L552" s="169"/>
      <c r="M552" s="175"/>
      <c r="N552" s="176"/>
      <c r="O552" s="176"/>
      <c r="P552" s="176"/>
      <c r="Q552" s="176"/>
      <c r="R552" s="176"/>
      <c r="S552" s="176"/>
      <c r="T552" s="177"/>
      <c r="AT552" s="171" t="s">
        <v>215</v>
      </c>
      <c r="AU552" s="171" t="s">
        <v>85</v>
      </c>
      <c r="AV552" s="12" t="s">
        <v>85</v>
      </c>
      <c r="AW552" s="12" t="s">
        <v>34</v>
      </c>
      <c r="AX552" s="12" t="s">
        <v>77</v>
      </c>
      <c r="AY552" s="171" t="s">
        <v>207</v>
      </c>
    </row>
    <row r="553" spans="2:51" s="12" customFormat="1">
      <c r="B553" s="169"/>
      <c r="D553" s="170" t="s">
        <v>215</v>
      </c>
      <c r="E553" s="171" t="s">
        <v>1</v>
      </c>
      <c r="F553" s="172" t="s">
        <v>928</v>
      </c>
      <c r="H553" s="173">
        <v>50.05</v>
      </c>
      <c r="I553" s="174"/>
      <c r="L553" s="169"/>
      <c r="M553" s="175"/>
      <c r="N553" s="176"/>
      <c r="O553" s="176"/>
      <c r="P553" s="176"/>
      <c r="Q553" s="176"/>
      <c r="R553" s="176"/>
      <c r="S553" s="176"/>
      <c r="T553" s="177"/>
      <c r="AT553" s="171" t="s">
        <v>215</v>
      </c>
      <c r="AU553" s="171" t="s">
        <v>85</v>
      </c>
      <c r="AV553" s="12" t="s">
        <v>85</v>
      </c>
      <c r="AW553" s="12" t="s">
        <v>34</v>
      </c>
      <c r="AX553" s="12" t="s">
        <v>77</v>
      </c>
      <c r="AY553" s="171" t="s">
        <v>207</v>
      </c>
    </row>
    <row r="554" spans="2:51" s="13" customFormat="1">
      <c r="B554" s="185"/>
      <c r="D554" s="170" t="s">
        <v>215</v>
      </c>
      <c r="E554" s="186" t="s">
        <v>1</v>
      </c>
      <c r="F554" s="187" t="s">
        <v>478</v>
      </c>
      <c r="H554" s="186" t="s">
        <v>1</v>
      </c>
      <c r="I554" s="188"/>
      <c r="L554" s="185"/>
      <c r="M554" s="189"/>
      <c r="N554" s="190"/>
      <c r="O554" s="190"/>
      <c r="P554" s="190"/>
      <c r="Q554" s="190"/>
      <c r="R554" s="190"/>
      <c r="S554" s="190"/>
      <c r="T554" s="191"/>
      <c r="AT554" s="186" t="s">
        <v>215</v>
      </c>
      <c r="AU554" s="186" t="s">
        <v>85</v>
      </c>
      <c r="AV554" s="13" t="s">
        <v>83</v>
      </c>
      <c r="AW554" s="13" t="s">
        <v>34</v>
      </c>
      <c r="AX554" s="13" t="s">
        <v>77</v>
      </c>
      <c r="AY554" s="186" t="s">
        <v>207</v>
      </c>
    </row>
    <row r="555" spans="2:51" s="13" customFormat="1">
      <c r="B555" s="185"/>
      <c r="D555" s="170" t="s">
        <v>215</v>
      </c>
      <c r="E555" s="186" t="s">
        <v>1</v>
      </c>
      <c r="F555" s="187" t="s">
        <v>929</v>
      </c>
      <c r="H555" s="186" t="s">
        <v>1</v>
      </c>
      <c r="I555" s="188"/>
      <c r="L555" s="185"/>
      <c r="M555" s="189"/>
      <c r="N555" s="190"/>
      <c r="O555" s="190"/>
      <c r="P555" s="190"/>
      <c r="Q555" s="190"/>
      <c r="R555" s="190"/>
      <c r="S555" s="190"/>
      <c r="T555" s="191"/>
      <c r="AT555" s="186" t="s">
        <v>215</v>
      </c>
      <c r="AU555" s="186" t="s">
        <v>85</v>
      </c>
      <c r="AV555" s="13" t="s">
        <v>83</v>
      </c>
      <c r="AW555" s="13" t="s">
        <v>34</v>
      </c>
      <c r="AX555" s="13" t="s">
        <v>77</v>
      </c>
      <c r="AY555" s="186" t="s">
        <v>207</v>
      </c>
    </row>
    <row r="556" spans="2:51" s="12" customFormat="1">
      <c r="B556" s="169"/>
      <c r="D556" s="170" t="s">
        <v>215</v>
      </c>
      <c r="E556" s="171" t="s">
        <v>1</v>
      </c>
      <c r="F556" s="172" t="s">
        <v>930</v>
      </c>
      <c r="H556" s="173">
        <v>151.80000000000001</v>
      </c>
      <c r="I556" s="174"/>
      <c r="L556" s="169"/>
      <c r="M556" s="175"/>
      <c r="N556" s="176"/>
      <c r="O556" s="176"/>
      <c r="P556" s="176"/>
      <c r="Q556" s="176"/>
      <c r="R556" s="176"/>
      <c r="S556" s="176"/>
      <c r="T556" s="177"/>
      <c r="AT556" s="171" t="s">
        <v>215</v>
      </c>
      <c r="AU556" s="171" t="s">
        <v>85</v>
      </c>
      <c r="AV556" s="12" t="s">
        <v>85</v>
      </c>
      <c r="AW556" s="12" t="s">
        <v>34</v>
      </c>
      <c r="AX556" s="12" t="s">
        <v>77</v>
      </c>
      <c r="AY556" s="171" t="s">
        <v>207</v>
      </c>
    </row>
    <row r="557" spans="2:51" s="12" customFormat="1">
      <c r="B557" s="169"/>
      <c r="D557" s="170" t="s">
        <v>215</v>
      </c>
      <c r="E557" s="171" t="s">
        <v>1</v>
      </c>
      <c r="F557" s="172" t="s">
        <v>931</v>
      </c>
      <c r="H557" s="173">
        <v>68.099999999999994</v>
      </c>
      <c r="I557" s="174"/>
      <c r="L557" s="169"/>
      <c r="M557" s="175"/>
      <c r="N557" s="176"/>
      <c r="O557" s="176"/>
      <c r="P557" s="176"/>
      <c r="Q557" s="176"/>
      <c r="R557" s="176"/>
      <c r="S557" s="176"/>
      <c r="T557" s="177"/>
      <c r="AT557" s="171" t="s">
        <v>215</v>
      </c>
      <c r="AU557" s="171" t="s">
        <v>85</v>
      </c>
      <c r="AV557" s="12" t="s">
        <v>85</v>
      </c>
      <c r="AW557" s="12" t="s">
        <v>34</v>
      </c>
      <c r="AX557" s="12" t="s">
        <v>77</v>
      </c>
      <c r="AY557" s="171" t="s">
        <v>207</v>
      </c>
    </row>
    <row r="558" spans="2:51" s="12" customFormat="1">
      <c r="B558" s="169"/>
      <c r="D558" s="170" t="s">
        <v>215</v>
      </c>
      <c r="E558" s="171" t="s">
        <v>1</v>
      </c>
      <c r="F558" s="172" t="s">
        <v>932</v>
      </c>
      <c r="H558" s="173">
        <v>51</v>
      </c>
      <c r="I558" s="174"/>
      <c r="L558" s="169"/>
      <c r="M558" s="175"/>
      <c r="N558" s="176"/>
      <c r="O558" s="176"/>
      <c r="P558" s="176"/>
      <c r="Q558" s="176"/>
      <c r="R558" s="176"/>
      <c r="S558" s="176"/>
      <c r="T558" s="177"/>
      <c r="AT558" s="171" t="s">
        <v>215</v>
      </c>
      <c r="AU558" s="171" t="s">
        <v>85</v>
      </c>
      <c r="AV558" s="12" t="s">
        <v>85</v>
      </c>
      <c r="AW558" s="12" t="s">
        <v>34</v>
      </c>
      <c r="AX558" s="12" t="s">
        <v>77</v>
      </c>
      <c r="AY558" s="171" t="s">
        <v>207</v>
      </c>
    </row>
    <row r="559" spans="2:51" s="12" customFormat="1">
      <c r="B559" s="169"/>
      <c r="D559" s="170" t="s">
        <v>215</v>
      </c>
      <c r="E559" s="171" t="s">
        <v>1</v>
      </c>
      <c r="F559" s="172" t="s">
        <v>933</v>
      </c>
      <c r="H559" s="173">
        <v>29.4</v>
      </c>
      <c r="I559" s="174"/>
      <c r="L559" s="169"/>
      <c r="M559" s="175"/>
      <c r="N559" s="176"/>
      <c r="O559" s="176"/>
      <c r="P559" s="176"/>
      <c r="Q559" s="176"/>
      <c r="R559" s="176"/>
      <c r="S559" s="176"/>
      <c r="T559" s="177"/>
      <c r="AT559" s="171" t="s">
        <v>215</v>
      </c>
      <c r="AU559" s="171" t="s">
        <v>85</v>
      </c>
      <c r="AV559" s="12" t="s">
        <v>85</v>
      </c>
      <c r="AW559" s="12" t="s">
        <v>34</v>
      </c>
      <c r="AX559" s="12" t="s">
        <v>77</v>
      </c>
      <c r="AY559" s="171" t="s">
        <v>207</v>
      </c>
    </row>
    <row r="560" spans="2:51" s="12" customFormat="1">
      <c r="B560" s="169"/>
      <c r="D560" s="170" t="s">
        <v>215</v>
      </c>
      <c r="E560" s="171" t="s">
        <v>1</v>
      </c>
      <c r="F560" s="172" t="s">
        <v>934</v>
      </c>
      <c r="H560" s="173">
        <v>18</v>
      </c>
      <c r="I560" s="174"/>
      <c r="L560" s="169"/>
      <c r="M560" s="175"/>
      <c r="N560" s="176"/>
      <c r="O560" s="176"/>
      <c r="P560" s="176"/>
      <c r="Q560" s="176"/>
      <c r="R560" s="176"/>
      <c r="S560" s="176"/>
      <c r="T560" s="177"/>
      <c r="AT560" s="171" t="s">
        <v>215</v>
      </c>
      <c r="AU560" s="171" t="s">
        <v>85</v>
      </c>
      <c r="AV560" s="12" t="s">
        <v>85</v>
      </c>
      <c r="AW560" s="12" t="s">
        <v>34</v>
      </c>
      <c r="AX560" s="12" t="s">
        <v>77</v>
      </c>
      <c r="AY560" s="171" t="s">
        <v>207</v>
      </c>
    </row>
    <row r="561" spans="2:51" s="12" customFormat="1">
      <c r="B561" s="169"/>
      <c r="D561" s="170" t="s">
        <v>215</v>
      </c>
      <c r="E561" s="171" t="s">
        <v>1</v>
      </c>
      <c r="F561" s="172" t="s">
        <v>935</v>
      </c>
      <c r="H561" s="173">
        <v>36.6</v>
      </c>
      <c r="I561" s="174"/>
      <c r="L561" s="169"/>
      <c r="M561" s="175"/>
      <c r="N561" s="176"/>
      <c r="O561" s="176"/>
      <c r="P561" s="176"/>
      <c r="Q561" s="176"/>
      <c r="R561" s="176"/>
      <c r="S561" s="176"/>
      <c r="T561" s="177"/>
      <c r="AT561" s="171" t="s">
        <v>215</v>
      </c>
      <c r="AU561" s="171" t="s">
        <v>85</v>
      </c>
      <c r="AV561" s="12" t="s">
        <v>85</v>
      </c>
      <c r="AW561" s="12" t="s">
        <v>34</v>
      </c>
      <c r="AX561" s="12" t="s">
        <v>77</v>
      </c>
      <c r="AY561" s="171" t="s">
        <v>207</v>
      </c>
    </row>
    <row r="562" spans="2:51" s="12" customFormat="1">
      <c r="B562" s="169"/>
      <c r="D562" s="170" t="s">
        <v>215</v>
      </c>
      <c r="E562" s="171" t="s">
        <v>1</v>
      </c>
      <c r="F562" s="172" t="s">
        <v>936</v>
      </c>
      <c r="H562" s="173">
        <v>27.6</v>
      </c>
      <c r="I562" s="174"/>
      <c r="L562" s="169"/>
      <c r="M562" s="175"/>
      <c r="N562" s="176"/>
      <c r="O562" s="176"/>
      <c r="P562" s="176"/>
      <c r="Q562" s="176"/>
      <c r="R562" s="176"/>
      <c r="S562" s="176"/>
      <c r="T562" s="177"/>
      <c r="AT562" s="171" t="s">
        <v>215</v>
      </c>
      <c r="AU562" s="171" t="s">
        <v>85</v>
      </c>
      <c r="AV562" s="12" t="s">
        <v>85</v>
      </c>
      <c r="AW562" s="12" t="s">
        <v>34</v>
      </c>
      <c r="AX562" s="12" t="s">
        <v>77</v>
      </c>
      <c r="AY562" s="171" t="s">
        <v>207</v>
      </c>
    </row>
    <row r="563" spans="2:51" s="12" customFormat="1">
      <c r="B563" s="169"/>
      <c r="D563" s="170" t="s">
        <v>215</v>
      </c>
      <c r="E563" s="171" t="s">
        <v>1</v>
      </c>
      <c r="F563" s="172" t="s">
        <v>937</v>
      </c>
      <c r="H563" s="173">
        <v>42.3</v>
      </c>
      <c r="I563" s="174"/>
      <c r="L563" s="169"/>
      <c r="M563" s="175"/>
      <c r="N563" s="176"/>
      <c r="O563" s="176"/>
      <c r="P563" s="176"/>
      <c r="Q563" s="176"/>
      <c r="R563" s="176"/>
      <c r="S563" s="176"/>
      <c r="T563" s="177"/>
      <c r="AT563" s="171" t="s">
        <v>215</v>
      </c>
      <c r="AU563" s="171" t="s">
        <v>85</v>
      </c>
      <c r="AV563" s="12" t="s">
        <v>85</v>
      </c>
      <c r="AW563" s="12" t="s">
        <v>34</v>
      </c>
      <c r="AX563" s="12" t="s">
        <v>77</v>
      </c>
      <c r="AY563" s="171" t="s">
        <v>207</v>
      </c>
    </row>
    <row r="564" spans="2:51" s="12" customFormat="1">
      <c r="B564" s="169"/>
      <c r="D564" s="170" t="s">
        <v>215</v>
      </c>
      <c r="E564" s="171" t="s">
        <v>1</v>
      </c>
      <c r="F564" s="172" t="s">
        <v>938</v>
      </c>
      <c r="H564" s="173">
        <v>30.9</v>
      </c>
      <c r="I564" s="174"/>
      <c r="L564" s="169"/>
      <c r="M564" s="175"/>
      <c r="N564" s="176"/>
      <c r="O564" s="176"/>
      <c r="P564" s="176"/>
      <c r="Q564" s="176"/>
      <c r="R564" s="176"/>
      <c r="S564" s="176"/>
      <c r="T564" s="177"/>
      <c r="AT564" s="171" t="s">
        <v>215</v>
      </c>
      <c r="AU564" s="171" t="s">
        <v>85</v>
      </c>
      <c r="AV564" s="12" t="s">
        <v>85</v>
      </c>
      <c r="AW564" s="12" t="s">
        <v>34</v>
      </c>
      <c r="AX564" s="12" t="s">
        <v>77</v>
      </c>
      <c r="AY564" s="171" t="s">
        <v>207</v>
      </c>
    </row>
    <row r="565" spans="2:51" s="12" customFormat="1">
      <c r="B565" s="169"/>
      <c r="D565" s="170" t="s">
        <v>215</v>
      </c>
      <c r="E565" s="171" t="s">
        <v>1</v>
      </c>
      <c r="F565" s="172" t="s">
        <v>939</v>
      </c>
      <c r="H565" s="173">
        <v>48.3</v>
      </c>
      <c r="I565" s="174"/>
      <c r="L565" s="169"/>
      <c r="M565" s="175"/>
      <c r="N565" s="176"/>
      <c r="O565" s="176"/>
      <c r="P565" s="176"/>
      <c r="Q565" s="176"/>
      <c r="R565" s="176"/>
      <c r="S565" s="176"/>
      <c r="T565" s="177"/>
      <c r="AT565" s="171" t="s">
        <v>215</v>
      </c>
      <c r="AU565" s="171" t="s">
        <v>85</v>
      </c>
      <c r="AV565" s="12" t="s">
        <v>85</v>
      </c>
      <c r="AW565" s="12" t="s">
        <v>34</v>
      </c>
      <c r="AX565" s="12" t="s">
        <v>77</v>
      </c>
      <c r="AY565" s="171" t="s">
        <v>207</v>
      </c>
    </row>
    <row r="566" spans="2:51" s="13" customFormat="1">
      <c r="B566" s="185"/>
      <c r="D566" s="170" t="s">
        <v>215</v>
      </c>
      <c r="E566" s="186" t="s">
        <v>1</v>
      </c>
      <c r="F566" s="187" t="s">
        <v>940</v>
      </c>
      <c r="H566" s="186" t="s">
        <v>1</v>
      </c>
      <c r="I566" s="188"/>
      <c r="L566" s="185"/>
      <c r="M566" s="189"/>
      <c r="N566" s="190"/>
      <c r="O566" s="190"/>
      <c r="P566" s="190"/>
      <c r="Q566" s="190"/>
      <c r="R566" s="190"/>
      <c r="S566" s="190"/>
      <c r="T566" s="191"/>
      <c r="AT566" s="186" t="s">
        <v>215</v>
      </c>
      <c r="AU566" s="186" t="s">
        <v>85</v>
      </c>
      <c r="AV566" s="13" t="s">
        <v>83</v>
      </c>
      <c r="AW566" s="13" t="s">
        <v>34</v>
      </c>
      <c r="AX566" s="13" t="s">
        <v>77</v>
      </c>
      <c r="AY566" s="186" t="s">
        <v>207</v>
      </c>
    </row>
    <row r="567" spans="2:51" s="12" customFormat="1">
      <c r="B567" s="169"/>
      <c r="D567" s="170" t="s">
        <v>215</v>
      </c>
      <c r="E567" s="171" t="s">
        <v>1</v>
      </c>
      <c r="F567" s="172" t="s">
        <v>941</v>
      </c>
      <c r="H567" s="173">
        <v>28.475000000000001</v>
      </c>
      <c r="I567" s="174"/>
      <c r="L567" s="169"/>
      <c r="M567" s="175"/>
      <c r="N567" s="176"/>
      <c r="O567" s="176"/>
      <c r="P567" s="176"/>
      <c r="Q567" s="176"/>
      <c r="R567" s="176"/>
      <c r="S567" s="176"/>
      <c r="T567" s="177"/>
      <c r="AT567" s="171" t="s">
        <v>215</v>
      </c>
      <c r="AU567" s="171" t="s">
        <v>85</v>
      </c>
      <c r="AV567" s="12" t="s">
        <v>85</v>
      </c>
      <c r="AW567" s="12" t="s">
        <v>34</v>
      </c>
      <c r="AX567" s="12" t="s">
        <v>77</v>
      </c>
      <c r="AY567" s="171" t="s">
        <v>207</v>
      </c>
    </row>
    <row r="568" spans="2:51" s="12" customFormat="1">
      <c r="B568" s="169"/>
      <c r="D568" s="170" t="s">
        <v>215</v>
      </c>
      <c r="E568" s="171" t="s">
        <v>1</v>
      </c>
      <c r="F568" s="172" t="s">
        <v>942</v>
      </c>
      <c r="H568" s="173">
        <v>30.96</v>
      </c>
      <c r="I568" s="174"/>
      <c r="L568" s="169"/>
      <c r="M568" s="175"/>
      <c r="N568" s="176"/>
      <c r="O568" s="176"/>
      <c r="P568" s="176"/>
      <c r="Q568" s="176"/>
      <c r="R568" s="176"/>
      <c r="S568" s="176"/>
      <c r="T568" s="177"/>
      <c r="AT568" s="171" t="s">
        <v>215</v>
      </c>
      <c r="AU568" s="171" t="s">
        <v>85</v>
      </c>
      <c r="AV568" s="12" t="s">
        <v>85</v>
      </c>
      <c r="AW568" s="12" t="s">
        <v>34</v>
      </c>
      <c r="AX568" s="12" t="s">
        <v>77</v>
      </c>
      <c r="AY568" s="171" t="s">
        <v>207</v>
      </c>
    </row>
    <row r="569" spans="2:51" s="12" customFormat="1">
      <c r="B569" s="169"/>
      <c r="D569" s="170" t="s">
        <v>215</v>
      </c>
      <c r="E569" s="171" t="s">
        <v>1</v>
      </c>
      <c r="F569" s="172" t="s">
        <v>943</v>
      </c>
      <c r="H569" s="173">
        <v>29.288</v>
      </c>
      <c r="I569" s="174"/>
      <c r="L569" s="169"/>
      <c r="M569" s="175"/>
      <c r="N569" s="176"/>
      <c r="O569" s="176"/>
      <c r="P569" s="176"/>
      <c r="Q569" s="176"/>
      <c r="R569" s="176"/>
      <c r="S569" s="176"/>
      <c r="T569" s="177"/>
      <c r="AT569" s="171" t="s">
        <v>215</v>
      </c>
      <c r="AU569" s="171" t="s">
        <v>85</v>
      </c>
      <c r="AV569" s="12" t="s">
        <v>85</v>
      </c>
      <c r="AW569" s="12" t="s">
        <v>34</v>
      </c>
      <c r="AX569" s="12" t="s">
        <v>77</v>
      </c>
      <c r="AY569" s="171" t="s">
        <v>207</v>
      </c>
    </row>
    <row r="570" spans="2:51" s="12" customFormat="1">
      <c r="B570" s="169"/>
      <c r="D570" s="170" t="s">
        <v>215</v>
      </c>
      <c r="E570" s="171" t="s">
        <v>1</v>
      </c>
      <c r="F570" s="172" t="s">
        <v>944</v>
      </c>
      <c r="H570" s="173">
        <v>9.625</v>
      </c>
      <c r="I570" s="174"/>
      <c r="L570" s="169"/>
      <c r="M570" s="175"/>
      <c r="N570" s="176"/>
      <c r="O570" s="176"/>
      <c r="P570" s="176"/>
      <c r="Q570" s="176"/>
      <c r="R570" s="176"/>
      <c r="S570" s="176"/>
      <c r="T570" s="177"/>
      <c r="AT570" s="171" t="s">
        <v>215</v>
      </c>
      <c r="AU570" s="171" t="s">
        <v>85</v>
      </c>
      <c r="AV570" s="12" t="s">
        <v>85</v>
      </c>
      <c r="AW570" s="12" t="s">
        <v>34</v>
      </c>
      <c r="AX570" s="12" t="s">
        <v>77</v>
      </c>
      <c r="AY570" s="171" t="s">
        <v>207</v>
      </c>
    </row>
    <row r="571" spans="2:51" s="12" customFormat="1" ht="22.5">
      <c r="B571" s="169"/>
      <c r="D571" s="170" t="s">
        <v>215</v>
      </c>
      <c r="E571" s="171" t="s">
        <v>1</v>
      </c>
      <c r="F571" s="172" t="s">
        <v>945</v>
      </c>
      <c r="H571" s="173">
        <v>10.8</v>
      </c>
      <c r="I571" s="174"/>
      <c r="L571" s="169"/>
      <c r="M571" s="175"/>
      <c r="N571" s="176"/>
      <c r="O571" s="176"/>
      <c r="P571" s="176"/>
      <c r="Q571" s="176"/>
      <c r="R571" s="176"/>
      <c r="S571" s="176"/>
      <c r="T571" s="177"/>
      <c r="AT571" s="171" t="s">
        <v>215</v>
      </c>
      <c r="AU571" s="171" t="s">
        <v>85</v>
      </c>
      <c r="AV571" s="12" t="s">
        <v>85</v>
      </c>
      <c r="AW571" s="12" t="s">
        <v>34</v>
      </c>
      <c r="AX571" s="12" t="s">
        <v>77</v>
      </c>
      <c r="AY571" s="171" t="s">
        <v>207</v>
      </c>
    </row>
    <row r="572" spans="2:51" s="14" customFormat="1">
      <c r="B572" s="192"/>
      <c r="D572" s="170" t="s">
        <v>215</v>
      </c>
      <c r="E572" s="193" t="s">
        <v>262</v>
      </c>
      <c r="F572" s="194" t="s">
        <v>366</v>
      </c>
      <c r="H572" s="195">
        <v>3747.268</v>
      </c>
      <c r="I572" s="196"/>
      <c r="L572" s="192"/>
      <c r="M572" s="197"/>
      <c r="N572" s="198"/>
      <c r="O572" s="198"/>
      <c r="P572" s="198"/>
      <c r="Q572" s="198"/>
      <c r="R572" s="198"/>
      <c r="S572" s="198"/>
      <c r="T572" s="199"/>
      <c r="AT572" s="193" t="s">
        <v>215</v>
      </c>
      <c r="AU572" s="193" t="s">
        <v>85</v>
      </c>
      <c r="AV572" s="14" t="s">
        <v>108</v>
      </c>
      <c r="AW572" s="14" t="s">
        <v>34</v>
      </c>
      <c r="AX572" s="14" t="s">
        <v>77</v>
      </c>
      <c r="AY572" s="193" t="s">
        <v>207</v>
      </c>
    </row>
    <row r="573" spans="2:51" s="13" customFormat="1">
      <c r="B573" s="185"/>
      <c r="D573" s="170" t="s">
        <v>215</v>
      </c>
      <c r="E573" s="186" t="s">
        <v>1</v>
      </c>
      <c r="F573" s="187" t="s">
        <v>471</v>
      </c>
      <c r="H573" s="186" t="s">
        <v>1</v>
      </c>
      <c r="I573" s="188"/>
      <c r="L573" s="185"/>
      <c r="M573" s="189"/>
      <c r="N573" s="190"/>
      <c r="O573" s="190"/>
      <c r="P573" s="190"/>
      <c r="Q573" s="190"/>
      <c r="R573" s="190"/>
      <c r="S573" s="190"/>
      <c r="T573" s="191"/>
      <c r="AT573" s="186" t="s">
        <v>215</v>
      </c>
      <c r="AU573" s="186" t="s">
        <v>85</v>
      </c>
      <c r="AV573" s="13" t="s">
        <v>83</v>
      </c>
      <c r="AW573" s="13" t="s">
        <v>34</v>
      </c>
      <c r="AX573" s="13" t="s">
        <v>77</v>
      </c>
      <c r="AY573" s="186" t="s">
        <v>207</v>
      </c>
    </row>
    <row r="574" spans="2:51" s="13" customFormat="1">
      <c r="B574" s="185"/>
      <c r="D574" s="170" t="s">
        <v>215</v>
      </c>
      <c r="E574" s="186" t="s">
        <v>1</v>
      </c>
      <c r="F574" s="187" t="s">
        <v>946</v>
      </c>
      <c r="H574" s="186" t="s">
        <v>1</v>
      </c>
      <c r="I574" s="188"/>
      <c r="L574" s="185"/>
      <c r="M574" s="189"/>
      <c r="N574" s="190"/>
      <c r="O574" s="190"/>
      <c r="P574" s="190"/>
      <c r="Q574" s="190"/>
      <c r="R574" s="190"/>
      <c r="S574" s="190"/>
      <c r="T574" s="191"/>
      <c r="AT574" s="186" t="s">
        <v>215</v>
      </c>
      <c r="AU574" s="186" t="s">
        <v>85</v>
      </c>
      <c r="AV574" s="13" t="s">
        <v>83</v>
      </c>
      <c r="AW574" s="13" t="s">
        <v>34</v>
      </c>
      <c r="AX574" s="13" t="s">
        <v>77</v>
      </c>
      <c r="AY574" s="186" t="s">
        <v>207</v>
      </c>
    </row>
    <row r="575" spans="2:51" s="12" customFormat="1">
      <c r="B575" s="169"/>
      <c r="D575" s="170" t="s">
        <v>215</v>
      </c>
      <c r="E575" s="171" t="s">
        <v>1</v>
      </c>
      <c r="F575" s="172" t="s">
        <v>947</v>
      </c>
      <c r="H575" s="173">
        <v>-149.75</v>
      </c>
      <c r="I575" s="174"/>
      <c r="L575" s="169"/>
      <c r="M575" s="175"/>
      <c r="N575" s="176"/>
      <c r="O575" s="176"/>
      <c r="P575" s="176"/>
      <c r="Q575" s="176"/>
      <c r="R575" s="176"/>
      <c r="S575" s="176"/>
      <c r="T575" s="177"/>
      <c r="AT575" s="171" t="s">
        <v>215</v>
      </c>
      <c r="AU575" s="171" t="s">
        <v>85</v>
      </c>
      <c r="AV575" s="12" t="s">
        <v>85</v>
      </c>
      <c r="AW575" s="12" t="s">
        <v>34</v>
      </c>
      <c r="AX575" s="12" t="s">
        <v>77</v>
      </c>
      <c r="AY575" s="171" t="s">
        <v>207</v>
      </c>
    </row>
    <row r="576" spans="2:51" s="12" customFormat="1">
      <c r="B576" s="169"/>
      <c r="D576" s="170" t="s">
        <v>215</v>
      </c>
      <c r="E576" s="171" t="s">
        <v>1</v>
      </c>
      <c r="F576" s="172" t="s">
        <v>948</v>
      </c>
      <c r="H576" s="173">
        <v>-214.15</v>
      </c>
      <c r="I576" s="174"/>
      <c r="L576" s="169"/>
      <c r="M576" s="175"/>
      <c r="N576" s="176"/>
      <c r="O576" s="176"/>
      <c r="P576" s="176"/>
      <c r="Q576" s="176"/>
      <c r="R576" s="176"/>
      <c r="S576" s="176"/>
      <c r="T576" s="177"/>
      <c r="AT576" s="171" t="s">
        <v>215</v>
      </c>
      <c r="AU576" s="171" t="s">
        <v>85</v>
      </c>
      <c r="AV576" s="12" t="s">
        <v>85</v>
      </c>
      <c r="AW576" s="12" t="s">
        <v>34</v>
      </c>
      <c r="AX576" s="12" t="s">
        <v>77</v>
      </c>
      <c r="AY576" s="171" t="s">
        <v>207</v>
      </c>
    </row>
    <row r="577" spans="2:65" s="12" customFormat="1">
      <c r="B577" s="169"/>
      <c r="D577" s="170" t="s">
        <v>215</v>
      </c>
      <c r="E577" s="171" t="s">
        <v>1</v>
      </c>
      <c r="F577" s="172" t="s">
        <v>949</v>
      </c>
      <c r="H577" s="173">
        <v>-85.3</v>
      </c>
      <c r="I577" s="174"/>
      <c r="L577" s="169"/>
      <c r="M577" s="175"/>
      <c r="N577" s="176"/>
      <c r="O577" s="176"/>
      <c r="P577" s="176"/>
      <c r="Q577" s="176"/>
      <c r="R577" s="176"/>
      <c r="S577" s="176"/>
      <c r="T577" s="177"/>
      <c r="AT577" s="171" t="s">
        <v>215</v>
      </c>
      <c r="AU577" s="171" t="s">
        <v>85</v>
      </c>
      <c r="AV577" s="12" t="s">
        <v>85</v>
      </c>
      <c r="AW577" s="12" t="s">
        <v>34</v>
      </c>
      <c r="AX577" s="12" t="s">
        <v>77</v>
      </c>
      <c r="AY577" s="171" t="s">
        <v>207</v>
      </c>
    </row>
    <row r="578" spans="2:65" s="12" customFormat="1">
      <c r="B578" s="169"/>
      <c r="D578" s="170" t="s">
        <v>215</v>
      </c>
      <c r="E578" s="171" t="s">
        <v>1</v>
      </c>
      <c r="F578" s="172" t="s">
        <v>950</v>
      </c>
      <c r="H578" s="173">
        <v>-77.95</v>
      </c>
      <c r="I578" s="174"/>
      <c r="L578" s="169"/>
      <c r="M578" s="175"/>
      <c r="N578" s="176"/>
      <c r="O578" s="176"/>
      <c r="P578" s="176"/>
      <c r="Q578" s="176"/>
      <c r="R578" s="176"/>
      <c r="S578" s="176"/>
      <c r="T578" s="177"/>
      <c r="AT578" s="171" t="s">
        <v>215</v>
      </c>
      <c r="AU578" s="171" t="s">
        <v>85</v>
      </c>
      <c r="AV578" s="12" t="s">
        <v>85</v>
      </c>
      <c r="AW578" s="12" t="s">
        <v>34</v>
      </c>
      <c r="AX578" s="12" t="s">
        <v>77</v>
      </c>
      <c r="AY578" s="171" t="s">
        <v>207</v>
      </c>
    </row>
    <row r="579" spans="2:65" s="12" customFormat="1">
      <c r="B579" s="169"/>
      <c r="D579" s="170" t="s">
        <v>215</v>
      </c>
      <c r="E579" s="171" t="s">
        <v>1</v>
      </c>
      <c r="F579" s="172" t="s">
        <v>951</v>
      </c>
      <c r="H579" s="173">
        <v>-37.063000000000002</v>
      </c>
      <c r="I579" s="174"/>
      <c r="L579" s="169"/>
      <c r="M579" s="175"/>
      <c r="N579" s="176"/>
      <c r="O579" s="176"/>
      <c r="P579" s="176"/>
      <c r="Q579" s="176"/>
      <c r="R579" s="176"/>
      <c r="S579" s="176"/>
      <c r="T579" s="177"/>
      <c r="AT579" s="171" t="s">
        <v>215</v>
      </c>
      <c r="AU579" s="171" t="s">
        <v>85</v>
      </c>
      <c r="AV579" s="12" t="s">
        <v>85</v>
      </c>
      <c r="AW579" s="12" t="s">
        <v>34</v>
      </c>
      <c r="AX579" s="12" t="s">
        <v>77</v>
      </c>
      <c r="AY579" s="171" t="s">
        <v>207</v>
      </c>
    </row>
    <row r="580" spans="2:65" s="12" customFormat="1">
      <c r="B580" s="169"/>
      <c r="D580" s="170" t="s">
        <v>215</v>
      </c>
      <c r="E580" s="171" t="s">
        <v>1</v>
      </c>
      <c r="F580" s="172" t="s">
        <v>952</v>
      </c>
      <c r="H580" s="173">
        <v>-30.937999999999999</v>
      </c>
      <c r="I580" s="174"/>
      <c r="L580" s="169"/>
      <c r="M580" s="175"/>
      <c r="N580" s="176"/>
      <c r="O580" s="176"/>
      <c r="P580" s="176"/>
      <c r="Q580" s="176"/>
      <c r="R580" s="176"/>
      <c r="S580" s="176"/>
      <c r="T580" s="177"/>
      <c r="AT580" s="171" t="s">
        <v>215</v>
      </c>
      <c r="AU580" s="171" t="s">
        <v>85</v>
      </c>
      <c r="AV580" s="12" t="s">
        <v>85</v>
      </c>
      <c r="AW580" s="12" t="s">
        <v>34</v>
      </c>
      <c r="AX580" s="12" t="s">
        <v>77</v>
      </c>
      <c r="AY580" s="171" t="s">
        <v>207</v>
      </c>
    </row>
    <row r="581" spans="2:65" s="12" customFormat="1">
      <c r="B581" s="169"/>
      <c r="D581" s="170" t="s">
        <v>215</v>
      </c>
      <c r="E581" s="171" t="s">
        <v>1</v>
      </c>
      <c r="F581" s="172" t="s">
        <v>953</v>
      </c>
      <c r="H581" s="173">
        <v>-12.824999999999999</v>
      </c>
      <c r="I581" s="174"/>
      <c r="L581" s="169"/>
      <c r="M581" s="175"/>
      <c r="N581" s="176"/>
      <c r="O581" s="176"/>
      <c r="P581" s="176"/>
      <c r="Q581" s="176"/>
      <c r="R581" s="176"/>
      <c r="S581" s="176"/>
      <c r="T581" s="177"/>
      <c r="AT581" s="171" t="s">
        <v>215</v>
      </c>
      <c r="AU581" s="171" t="s">
        <v>85</v>
      </c>
      <c r="AV581" s="12" t="s">
        <v>85</v>
      </c>
      <c r="AW581" s="12" t="s">
        <v>34</v>
      </c>
      <c r="AX581" s="12" t="s">
        <v>77</v>
      </c>
      <c r="AY581" s="171" t="s">
        <v>207</v>
      </c>
    </row>
    <row r="582" spans="2:65" s="15" customFormat="1">
      <c r="B582" s="200"/>
      <c r="D582" s="170" t="s">
        <v>215</v>
      </c>
      <c r="E582" s="201" t="s">
        <v>260</v>
      </c>
      <c r="F582" s="202" t="s">
        <v>372</v>
      </c>
      <c r="H582" s="203">
        <v>3139.2919999999999</v>
      </c>
      <c r="I582" s="204"/>
      <c r="L582" s="200"/>
      <c r="M582" s="205"/>
      <c r="N582" s="206"/>
      <c r="O582" s="206"/>
      <c r="P582" s="206"/>
      <c r="Q582" s="206"/>
      <c r="R582" s="206"/>
      <c r="S582" s="206"/>
      <c r="T582" s="207"/>
      <c r="AT582" s="201" t="s">
        <v>215</v>
      </c>
      <c r="AU582" s="201" t="s">
        <v>85</v>
      </c>
      <c r="AV582" s="15" t="s">
        <v>133</v>
      </c>
      <c r="AW582" s="15" t="s">
        <v>34</v>
      </c>
      <c r="AX582" s="15" t="s">
        <v>83</v>
      </c>
      <c r="AY582" s="201" t="s">
        <v>207</v>
      </c>
    </row>
    <row r="583" spans="2:65" s="1" customFormat="1" ht="24" customHeight="1">
      <c r="B583" s="155"/>
      <c r="C583" s="156" t="s">
        <v>954</v>
      </c>
      <c r="D583" s="156" t="s">
        <v>209</v>
      </c>
      <c r="E583" s="157" t="s">
        <v>955</v>
      </c>
      <c r="F583" s="158" t="s">
        <v>956</v>
      </c>
      <c r="G583" s="159" t="s">
        <v>212</v>
      </c>
      <c r="H583" s="160">
        <v>1228.1220000000001</v>
      </c>
      <c r="I583" s="161"/>
      <c r="J583" s="162">
        <f>ROUND(I583*H583,2)</f>
        <v>0</v>
      </c>
      <c r="K583" s="158" t="s">
        <v>392</v>
      </c>
      <c r="L583" s="32"/>
      <c r="M583" s="163" t="s">
        <v>1</v>
      </c>
      <c r="N583" s="164" t="s">
        <v>42</v>
      </c>
      <c r="O583" s="55"/>
      <c r="P583" s="165">
        <f>O583*H583</f>
        <v>0</v>
      </c>
      <c r="Q583" s="165">
        <v>2.5999999999999999E-2</v>
      </c>
      <c r="R583" s="165">
        <f>Q583*H583</f>
        <v>31.931172</v>
      </c>
      <c r="S583" s="165">
        <v>0</v>
      </c>
      <c r="T583" s="166">
        <f>S583*H583</f>
        <v>0</v>
      </c>
      <c r="AR583" s="167" t="s">
        <v>133</v>
      </c>
      <c r="AT583" s="167" t="s">
        <v>209</v>
      </c>
      <c r="AU583" s="167" t="s">
        <v>85</v>
      </c>
      <c r="AY583" s="17" t="s">
        <v>207</v>
      </c>
      <c r="BE583" s="168">
        <f>IF(N583="základní",J583,0)</f>
        <v>0</v>
      </c>
      <c r="BF583" s="168">
        <f>IF(N583="snížená",J583,0)</f>
        <v>0</v>
      </c>
      <c r="BG583" s="168">
        <f>IF(N583="zákl. přenesená",J583,0)</f>
        <v>0</v>
      </c>
      <c r="BH583" s="168">
        <f>IF(N583="sníž. přenesená",J583,0)</f>
        <v>0</v>
      </c>
      <c r="BI583" s="168">
        <f>IF(N583="nulová",J583,0)</f>
        <v>0</v>
      </c>
      <c r="BJ583" s="17" t="s">
        <v>83</v>
      </c>
      <c r="BK583" s="168">
        <f>ROUND(I583*H583,2)</f>
        <v>0</v>
      </c>
      <c r="BL583" s="17" t="s">
        <v>133</v>
      </c>
      <c r="BM583" s="167" t="s">
        <v>957</v>
      </c>
    </row>
    <row r="584" spans="2:65" s="13" customFormat="1">
      <c r="B584" s="185"/>
      <c r="D584" s="170" t="s">
        <v>215</v>
      </c>
      <c r="E584" s="186" t="s">
        <v>1</v>
      </c>
      <c r="F584" s="187" t="s">
        <v>958</v>
      </c>
      <c r="H584" s="186" t="s">
        <v>1</v>
      </c>
      <c r="I584" s="188"/>
      <c r="L584" s="185"/>
      <c r="M584" s="189"/>
      <c r="N584" s="190"/>
      <c r="O584" s="190"/>
      <c r="P584" s="190"/>
      <c r="Q584" s="190"/>
      <c r="R584" s="190"/>
      <c r="S584" s="190"/>
      <c r="T584" s="191"/>
      <c r="AT584" s="186" t="s">
        <v>215</v>
      </c>
      <c r="AU584" s="186" t="s">
        <v>85</v>
      </c>
      <c r="AV584" s="13" t="s">
        <v>83</v>
      </c>
      <c r="AW584" s="13" t="s">
        <v>34</v>
      </c>
      <c r="AX584" s="13" t="s">
        <v>77</v>
      </c>
      <c r="AY584" s="186" t="s">
        <v>207</v>
      </c>
    </row>
    <row r="585" spans="2:65" s="13" customFormat="1">
      <c r="B585" s="185"/>
      <c r="D585" s="170" t="s">
        <v>215</v>
      </c>
      <c r="E585" s="186" t="s">
        <v>1</v>
      </c>
      <c r="F585" s="187" t="s">
        <v>959</v>
      </c>
      <c r="H585" s="186" t="s">
        <v>1</v>
      </c>
      <c r="I585" s="188"/>
      <c r="L585" s="185"/>
      <c r="M585" s="189"/>
      <c r="N585" s="190"/>
      <c r="O585" s="190"/>
      <c r="P585" s="190"/>
      <c r="Q585" s="190"/>
      <c r="R585" s="190"/>
      <c r="S585" s="190"/>
      <c r="T585" s="191"/>
      <c r="AT585" s="186" t="s">
        <v>215</v>
      </c>
      <c r="AU585" s="186" t="s">
        <v>85</v>
      </c>
      <c r="AV585" s="13" t="s">
        <v>83</v>
      </c>
      <c r="AW585" s="13" t="s">
        <v>34</v>
      </c>
      <c r="AX585" s="13" t="s">
        <v>77</v>
      </c>
      <c r="AY585" s="186" t="s">
        <v>207</v>
      </c>
    </row>
    <row r="586" spans="2:65" s="13" customFormat="1">
      <c r="B586" s="185"/>
      <c r="D586" s="170" t="s">
        <v>215</v>
      </c>
      <c r="E586" s="186" t="s">
        <v>1</v>
      </c>
      <c r="F586" s="187" t="s">
        <v>960</v>
      </c>
      <c r="H586" s="186" t="s">
        <v>1</v>
      </c>
      <c r="I586" s="188"/>
      <c r="L586" s="185"/>
      <c r="M586" s="189"/>
      <c r="N586" s="190"/>
      <c r="O586" s="190"/>
      <c r="P586" s="190"/>
      <c r="Q586" s="190"/>
      <c r="R586" s="190"/>
      <c r="S586" s="190"/>
      <c r="T586" s="191"/>
      <c r="AT586" s="186" t="s">
        <v>215</v>
      </c>
      <c r="AU586" s="186" t="s">
        <v>85</v>
      </c>
      <c r="AV586" s="13" t="s">
        <v>83</v>
      </c>
      <c r="AW586" s="13" t="s">
        <v>34</v>
      </c>
      <c r="AX586" s="13" t="s">
        <v>77</v>
      </c>
      <c r="AY586" s="186" t="s">
        <v>207</v>
      </c>
    </row>
    <row r="587" spans="2:65" s="13" customFormat="1">
      <c r="B587" s="185"/>
      <c r="D587" s="170" t="s">
        <v>215</v>
      </c>
      <c r="E587" s="186" t="s">
        <v>1</v>
      </c>
      <c r="F587" s="187" t="s">
        <v>961</v>
      </c>
      <c r="H587" s="186" t="s">
        <v>1</v>
      </c>
      <c r="I587" s="188"/>
      <c r="L587" s="185"/>
      <c r="M587" s="189"/>
      <c r="N587" s="190"/>
      <c r="O587" s="190"/>
      <c r="P587" s="190"/>
      <c r="Q587" s="190"/>
      <c r="R587" s="190"/>
      <c r="S587" s="190"/>
      <c r="T587" s="191"/>
      <c r="AT587" s="186" t="s">
        <v>215</v>
      </c>
      <c r="AU587" s="186" t="s">
        <v>85</v>
      </c>
      <c r="AV587" s="13" t="s">
        <v>83</v>
      </c>
      <c r="AW587" s="13" t="s">
        <v>34</v>
      </c>
      <c r="AX587" s="13" t="s">
        <v>77</v>
      </c>
      <c r="AY587" s="186" t="s">
        <v>207</v>
      </c>
    </row>
    <row r="588" spans="2:65" s="13" customFormat="1">
      <c r="B588" s="185"/>
      <c r="D588" s="170" t="s">
        <v>215</v>
      </c>
      <c r="E588" s="186" t="s">
        <v>1</v>
      </c>
      <c r="F588" s="187" t="s">
        <v>962</v>
      </c>
      <c r="H588" s="186" t="s">
        <v>1</v>
      </c>
      <c r="I588" s="188"/>
      <c r="L588" s="185"/>
      <c r="M588" s="189"/>
      <c r="N588" s="190"/>
      <c r="O588" s="190"/>
      <c r="P588" s="190"/>
      <c r="Q588" s="190"/>
      <c r="R588" s="190"/>
      <c r="S588" s="190"/>
      <c r="T588" s="191"/>
      <c r="AT588" s="186" t="s">
        <v>215</v>
      </c>
      <c r="AU588" s="186" t="s">
        <v>85</v>
      </c>
      <c r="AV588" s="13" t="s">
        <v>83</v>
      </c>
      <c r="AW588" s="13" t="s">
        <v>34</v>
      </c>
      <c r="AX588" s="13" t="s">
        <v>77</v>
      </c>
      <c r="AY588" s="186" t="s">
        <v>207</v>
      </c>
    </row>
    <row r="589" spans="2:65" s="13" customFormat="1">
      <c r="B589" s="185"/>
      <c r="D589" s="170" t="s">
        <v>215</v>
      </c>
      <c r="E589" s="186" t="s">
        <v>1</v>
      </c>
      <c r="F589" s="187" t="s">
        <v>963</v>
      </c>
      <c r="H589" s="186" t="s">
        <v>1</v>
      </c>
      <c r="I589" s="188"/>
      <c r="L589" s="185"/>
      <c r="M589" s="189"/>
      <c r="N589" s="190"/>
      <c r="O589" s="190"/>
      <c r="P589" s="190"/>
      <c r="Q589" s="190"/>
      <c r="R589" s="190"/>
      <c r="S589" s="190"/>
      <c r="T589" s="191"/>
      <c r="AT589" s="186" t="s">
        <v>215</v>
      </c>
      <c r="AU589" s="186" t="s">
        <v>85</v>
      </c>
      <c r="AV589" s="13" t="s">
        <v>83</v>
      </c>
      <c r="AW589" s="13" t="s">
        <v>34</v>
      </c>
      <c r="AX589" s="13" t="s">
        <v>77</v>
      </c>
      <c r="AY589" s="186" t="s">
        <v>207</v>
      </c>
    </row>
    <row r="590" spans="2:65" s="13" customFormat="1">
      <c r="B590" s="185"/>
      <c r="D590" s="170" t="s">
        <v>215</v>
      </c>
      <c r="E590" s="186" t="s">
        <v>1</v>
      </c>
      <c r="F590" s="187" t="s">
        <v>964</v>
      </c>
      <c r="H590" s="186" t="s">
        <v>1</v>
      </c>
      <c r="I590" s="188"/>
      <c r="L590" s="185"/>
      <c r="M590" s="189"/>
      <c r="N590" s="190"/>
      <c r="O590" s="190"/>
      <c r="P590" s="190"/>
      <c r="Q590" s="190"/>
      <c r="R590" s="190"/>
      <c r="S590" s="190"/>
      <c r="T590" s="191"/>
      <c r="AT590" s="186" t="s">
        <v>215</v>
      </c>
      <c r="AU590" s="186" t="s">
        <v>85</v>
      </c>
      <c r="AV590" s="13" t="s">
        <v>83</v>
      </c>
      <c r="AW590" s="13" t="s">
        <v>34</v>
      </c>
      <c r="AX590" s="13" t="s">
        <v>77</v>
      </c>
      <c r="AY590" s="186" t="s">
        <v>207</v>
      </c>
    </row>
    <row r="591" spans="2:65" s="13" customFormat="1">
      <c r="B591" s="185"/>
      <c r="D591" s="170" t="s">
        <v>215</v>
      </c>
      <c r="E591" s="186" t="s">
        <v>1</v>
      </c>
      <c r="F591" s="187" t="s">
        <v>965</v>
      </c>
      <c r="H591" s="186" t="s">
        <v>1</v>
      </c>
      <c r="I591" s="188"/>
      <c r="L591" s="185"/>
      <c r="M591" s="189"/>
      <c r="N591" s="190"/>
      <c r="O591" s="190"/>
      <c r="P591" s="190"/>
      <c r="Q591" s="190"/>
      <c r="R591" s="190"/>
      <c r="S591" s="190"/>
      <c r="T591" s="191"/>
      <c r="AT591" s="186" t="s">
        <v>215</v>
      </c>
      <c r="AU591" s="186" t="s">
        <v>85</v>
      </c>
      <c r="AV591" s="13" t="s">
        <v>83</v>
      </c>
      <c r="AW591" s="13" t="s">
        <v>34</v>
      </c>
      <c r="AX591" s="13" t="s">
        <v>77</v>
      </c>
      <c r="AY591" s="186" t="s">
        <v>207</v>
      </c>
    </row>
    <row r="592" spans="2:65" s="13" customFormat="1">
      <c r="B592" s="185"/>
      <c r="D592" s="170" t="s">
        <v>215</v>
      </c>
      <c r="E592" s="186" t="s">
        <v>1</v>
      </c>
      <c r="F592" s="187" t="s">
        <v>966</v>
      </c>
      <c r="H592" s="186" t="s">
        <v>1</v>
      </c>
      <c r="I592" s="188"/>
      <c r="L592" s="185"/>
      <c r="M592" s="189"/>
      <c r="N592" s="190"/>
      <c r="O592" s="190"/>
      <c r="P592" s="190"/>
      <c r="Q592" s="190"/>
      <c r="R592" s="190"/>
      <c r="S592" s="190"/>
      <c r="T592" s="191"/>
      <c r="AT592" s="186" t="s">
        <v>215</v>
      </c>
      <c r="AU592" s="186" t="s">
        <v>85</v>
      </c>
      <c r="AV592" s="13" t="s">
        <v>83</v>
      </c>
      <c r="AW592" s="13" t="s">
        <v>34</v>
      </c>
      <c r="AX592" s="13" t="s">
        <v>77</v>
      </c>
      <c r="AY592" s="186" t="s">
        <v>207</v>
      </c>
    </row>
    <row r="593" spans="2:51" s="12" customFormat="1">
      <c r="B593" s="169"/>
      <c r="D593" s="170" t="s">
        <v>215</v>
      </c>
      <c r="E593" s="171" t="s">
        <v>1</v>
      </c>
      <c r="F593" s="172" t="s">
        <v>967</v>
      </c>
      <c r="H593" s="173">
        <v>287.22000000000003</v>
      </c>
      <c r="I593" s="174"/>
      <c r="L593" s="169"/>
      <c r="M593" s="175"/>
      <c r="N593" s="176"/>
      <c r="O593" s="176"/>
      <c r="P593" s="176"/>
      <c r="Q593" s="176"/>
      <c r="R593" s="176"/>
      <c r="S593" s="176"/>
      <c r="T593" s="177"/>
      <c r="AT593" s="171" t="s">
        <v>215</v>
      </c>
      <c r="AU593" s="171" t="s">
        <v>85</v>
      </c>
      <c r="AV593" s="12" t="s">
        <v>85</v>
      </c>
      <c r="AW593" s="12" t="s">
        <v>34</v>
      </c>
      <c r="AX593" s="12" t="s">
        <v>77</v>
      </c>
      <c r="AY593" s="171" t="s">
        <v>207</v>
      </c>
    </row>
    <row r="594" spans="2:51" s="12" customFormat="1">
      <c r="B594" s="169"/>
      <c r="D594" s="170" t="s">
        <v>215</v>
      </c>
      <c r="E594" s="171" t="s">
        <v>1</v>
      </c>
      <c r="F594" s="172" t="s">
        <v>968</v>
      </c>
      <c r="H594" s="173">
        <v>-135</v>
      </c>
      <c r="I594" s="174"/>
      <c r="L594" s="169"/>
      <c r="M594" s="175"/>
      <c r="N594" s="176"/>
      <c r="O594" s="176"/>
      <c r="P594" s="176"/>
      <c r="Q594" s="176"/>
      <c r="R594" s="176"/>
      <c r="S594" s="176"/>
      <c r="T594" s="177"/>
      <c r="AT594" s="171" t="s">
        <v>215</v>
      </c>
      <c r="AU594" s="171" t="s">
        <v>85</v>
      </c>
      <c r="AV594" s="12" t="s">
        <v>85</v>
      </c>
      <c r="AW594" s="12" t="s">
        <v>34</v>
      </c>
      <c r="AX594" s="12" t="s">
        <v>77</v>
      </c>
      <c r="AY594" s="171" t="s">
        <v>207</v>
      </c>
    </row>
    <row r="595" spans="2:51" s="12" customFormat="1">
      <c r="B595" s="169"/>
      <c r="D595" s="170" t="s">
        <v>215</v>
      </c>
      <c r="E595" s="171" t="s">
        <v>1</v>
      </c>
      <c r="F595" s="172" t="s">
        <v>969</v>
      </c>
      <c r="H595" s="173">
        <v>329.16</v>
      </c>
      <c r="I595" s="174"/>
      <c r="L595" s="169"/>
      <c r="M595" s="175"/>
      <c r="N595" s="176"/>
      <c r="O595" s="176"/>
      <c r="P595" s="176"/>
      <c r="Q595" s="176"/>
      <c r="R595" s="176"/>
      <c r="S595" s="176"/>
      <c r="T595" s="177"/>
      <c r="AT595" s="171" t="s">
        <v>215</v>
      </c>
      <c r="AU595" s="171" t="s">
        <v>85</v>
      </c>
      <c r="AV595" s="12" t="s">
        <v>85</v>
      </c>
      <c r="AW595" s="12" t="s">
        <v>34</v>
      </c>
      <c r="AX595" s="12" t="s">
        <v>77</v>
      </c>
      <c r="AY595" s="171" t="s">
        <v>207</v>
      </c>
    </row>
    <row r="596" spans="2:51" s="13" customFormat="1">
      <c r="B596" s="185"/>
      <c r="D596" s="170" t="s">
        <v>215</v>
      </c>
      <c r="E596" s="186" t="s">
        <v>1</v>
      </c>
      <c r="F596" s="187" t="s">
        <v>970</v>
      </c>
      <c r="H596" s="186" t="s">
        <v>1</v>
      </c>
      <c r="I596" s="188"/>
      <c r="L596" s="185"/>
      <c r="M596" s="189"/>
      <c r="N596" s="190"/>
      <c r="O596" s="190"/>
      <c r="P596" s="190"/>
      <c r="Q596" s="190"/>
      <c r="R596" s="190"/>
      <c r="S596" s="190"/>
      <c r="T596" s="191"/>
      <c r="AT596" s="186" t="s">
        <v>215</v>
      </c>
      <c r="AU596" s="186" t="s">
        <v>85</v>
      </c>
      <c r="AV596" s="13" t="s">
        <v>83</v>
      </c>
      <c r="AW596" s="13" t="s">
        <v>34</v>
      </c>
      <c r="AX596" s="13" t="s">
        <v>77</v>
      </c>
      <c r="AY596" s="186" t="s">
        <v>207</v>
      </c>
    </row>
    <row r="597" spans="2:51" s="12" customFormat="1">
      <c r="B597" s="169"/>
      <c r="D597" s="170" t="s">
        <v>215</v>
      </c>
      <c r="E597" s="171" t="s">
        <v>1</v>
      </c>
      <c r="F597" s="172" t="s">
        <v>971</v>
      </c>
      <c r="H597" s="173">
        <v>220.45099999999999</v>
      </c>
      <c r="I597" s="174"/>
      <c r="L597" s="169"/>
      <c r="M597" s="175"/>
      <c r="N597" s="176"/>
      <c r="O597" s="176"/>
      <c r="P597" s="176"/>
      <c r="Q597" s="176"/>
      <c r="R597" s="176"/>
      <c r="S597" s="176"/>
      <c r="T597" s="177"/>
      <c r="AT597" s="171" t="s">
        <v>215</v>
      </c>
      <c r="AU597" s="171" t="s">
        <v>85</v>
      </c>
      <c r="AV597" s="12" t="s">
        <v>85</v>
      </c>
      <c r="AW597" s="12" t="s">
        <v>34</v>
      </c>
      <c r="AX597" s="12" t="s">
        <v>77</v>
      </c>
      <c r="AY597" s="171" t="s">
        <v>207</v>
      </c>
    </row>
    <row r="598" spans="2:51" s="12" customFormat="1">
      <c r="B598" s="169"/>
      <c r="D598" s="170" t="s">
        <v>215</v>
      </c>
      <c r="E598" s="171" t="s">
        <v>1</v>
      </c>
      <c r="F598" s="172" t="s">
        <v>972</v>
      </c>
      <c r="H598" s="173">
        <v>176.94</v>
      </c>
      <c r="I598" s="174"/>
      <c r="L598" s="169"/>
      <c r="M598" s="175"/>
      <c r="N598" s="176"/>
      <c r="O598" s="176"/>
      <c r="P598" s="176"/>
      <c r="Q598" s="176"/>
      <c r="R598" s="176"/>
      <c r="S598" s="176"/>
      <c r="T598" s="177"/>
      <c r="AT598" s="171" t="s">
        <v>215</v>
      </c>
      <c r="AU598" s="171" t="s">
        <v>85</v>
      </c>
      <c r="AV598" s="12" t="s">
        <v>85</v>
      </c>
      <c r="AW598" s="12" t="s">
        <v>34</v>
      </c>
      <c r="AX598" s="12" t="s">
        <v>77</v>
      </c>
      <c r="AY598" s="171" t="s">
        <v>207</v>
      </c>
    </row>
    <row r="599" spans="2:51" s="12" customFormat="1">
      <c r="B599" s="169"/>
      <c r="D599" s="170" t="s">
        <v>215</v>
      </c>
      <c r="E599" s="171" t="s">
        <v>1</v>
      </c>
      <c r="F599" s="172" t="s">
        <v>973</v>
      </c>
      <c r="H599" s="173">
        <v>-10.625</v>
      </c>
      <c r="I599" s="174"/>
      <c r="L599" s="169"/>
      <c r="M599" s="175"/>
      <c r="N599" s="176"/>
      <c r="O599" s="176"/>
      <c r="P599" s="176"/>
      <c r="Q599" s="176"/>
      <c r="R599" s="176"/>
      <c r="S599" s="176"/>
      <c r="T599" s="177"/>
      <c r="AT599" s="171" t="s">
        <v>215</v>
      </c>
      <c r="AU599" s="171" t="s">
        <v>85</v>
      </c>
      <c r="AV599" s="12" t="s">
        <v>85</v>
      </c>
      <c r="AW599" s="12" t="s">
        <v>34</v>
      </c>
      <c r="AX599" s="12" t="s">
        <v>77</v>
      </c>
      <c r="AY599" s="171" t="s">
        <v>207</v>
      </c>
    </row>
    <row r="600" spans="2:51" s="12" customFormat="1">
      <c r="B600" s="169"/>
      <c r="D600" s="170" t="s">
        <v>215</v>
      </c>
      <c r="E600" s="171" t="s">
        <v>1</v>
      </c>
      <c r="F600" s="172" t="s">
        <v>974</v>
      </c>
      <c r="H600" s="173">
        <v>-34.387999999999998</v>
      </c>
      <c r="I600" s="174"/>
      <c r="L600" s="169"/>
      <c r="M600" s="175"/>
      <c r="N600" s="176"/>
      <c r="O600" s="176"/>
      <c r="P600" s="176"/>
      <c r="Q600" s="176"/>
      <c r="R600" s="176"/>
      <c r="S600" s="176"/>
      <c r="T600" s="177"/>
      <c r="AT600" s="171" t="s">
        <v>215</v>
      </c>
      <c r="AU600" s="171" t="s">
        <v>85</v>
      </c>
      <c r="AV600" s="12" t="s">
        <v>85</v>
      </c>
      <c r="AW600" s="12" t="s">
        <v>34</v>
      </c>
      <c r="AX600" s="12" t="s">
        <v>77</v>
      </c>
      <c r="AY600" s="171" t="s">
        <v>207</v>
      </c>
    </row>
    <row r="601" spans="2:51" s="13" customFormat="1">
      <c r="B601" s="185"/>
      <c r="D601" s="170" t="s">
        <v>215</v>
      </c>
      <c r="E601" s="186" t="s">
        <v>1</v>
      </c>
      <c r="F601" s="187" t="s">
        <v>975</v>
      </c>
      <c r="H601" s="186" t="s">
        <v>1</v>
      </c>
      <c r="I601" s="188"/>
      <c r="L601" s="185"/>
      <c r="M601" s="189"/>
      <c r="N601" s="190"/>
      <c r="O601" s="190"/>
      <c r="P601" s="190"/>
      <c r="Q601" s="190"/>
      <c r="R601" s="190"/>
      <c r="S601" s="190"/>
      <c r="T601" s="191"/>
      <c r="AT601" s="186" t="s">
        <v>215</v>
      </c>
      <c r="AU601" s="186" t="s">
        <v>85</v>
      </c>
      <c r="AV601" s="13" t="s">
        <v>83</v>
      </c>
      <c r="AW601" s="13" t="s">
        <v>34</v>
      </c>
      <c r="AX601" s="13" t="s">
        <v>77</v>
      </c>
      <c r="AY601" s="186" t="s">
        <v>207</v>
      </c>
    </row>
    <row r="602" spans="2:51" s="12" customFormat="1">
      <c r="B602" s="169"/>
      <c r="D602" s="170" t="s">
        <v>215</v>
      </c>
      <c r="E602" s="171" t="s">
        <v>1</v>
      </c>
      <c r="F602" s="172" t="s">
        <v>976</v>
      </c>
      <c r="H602" s="173">
        <v>181.52799999999999</v>
      </c>
      <c r="I602" s="174"/>
      <c r="L602" s="169"/>
      <c r="M602" s="175"/>
      <c r="N602" s="176"/>
      <c r="O602" s="176"/>
      <c r="P602" s="176"/>
      <c r="Q602" s="176"/>
      <c r="R602" s="176"/>
      <c r="S602" s="176"/>
      <c r="T602" s="177"/>
      <c r="AT602" s="171" t="s">
        <v>215</v>
      </c>
      <c r="AU602" s="171" t="s">
        <v>85</v>
      </c>
      <c r="AV602" s="12" t="s">
        <v>85</v>
      </c>
      <c r="AW602" s="12" t="s">
        <v>34</v>
      </c>
      <c r="AX602" s="12" t="s">
        <v>77</v>
      </c>
      <c r="AY602" s="171" t="s">
        <v>207</v>
      </c>
    </row>
    <row r="603" spans="2:51" s="12" customFormat="1">
      <c r="B603" s="169"/>
      <c r="D603" s="170" t="s">
        <v>215</v>
      </c>
      <c r="E603" s="171" t="s">
        <v>1</v>
      </c>
      <c r="F603" s="172" t="s">
        <v>977</v>
      </c>
      <c r="H603" s="173">
        <v>43.563000000000002</v>
      </c>
      <c r="I603" s="174"/>
      <c r="L603" s="169"/>
      <c r="M603" s="175"/>
      <c r="N603" s="176"/>
      <c r="O603" s="176"/>
      <c r="P603" s="176"/>
      <c r="Q603" s="176"/>
      <c r="R603" s="176"/>
      <c r="S603" s="176"/>
      <c r="T603" s="177"/>
      <c r="AT603" s="171" t="s">
        <v>215</v>
      </c>
      <c r="AU603" s="171" t="s">
        <v>85</v>
      </c>
      <c r="AV603" s="12" t="s">
        <v>85</v>
      </c>
      <c r="AW603" s="12" t="s">
        <v>34</v>
      </c>
      <c r="AX603" s="12" t="s">
        <v>77</v>
      </c>
      <c r="AY603" s="171" t="s">
        <v>207</v>
      </c>
    </row>
    <row r="604" spans="2:51" s="12" customFormat="1">
      <c r="B604" s="169"/>
      <c r="D604" s="170" t="s">
        <v>215</v>
      </c>
      <c r="E604" s="171" t="s">
        <v>1</v>
      </c>
      <c r="F604" s="172" t="s">
        <v>978</v>
      </c>
      <c r="H604" s="173">
        <v>-20.75</v>
      </c>
      <c r="I604" s="174"/>
      <c r="L604" s="169"/>
      <c r="M604" s="175"/>
      <c r="N604" s="176"/>
      <c r="O604" s="176"/>
      <c r="P604" s="176"/>
      <c r="Q604" s="176"/>
      <c r="R604" s="176"/>
      <c r="S604" s="176"/>
      <c r="T604" s="177"/>
      <c r="AT604" s="171" t="s">
        <v>215</v>
      </c>
      <c r="AU604" s="171" t="s">
        <v>85</v>
      </c>
      <c r="AV604" s="12" t="s">
        <v>85</v>
      </c>
      <c r="AW604" s="12" t="s">
        <v>34</v>
      </c>
      <c r="AX604" s="12" t="s">
        <v>77</v>
      </c>
      <c r="AY604" s="171" t="s">
        <v>207</v>
      </c>
    </row>
    <row r="605" spans="2:51" s="13" customFormat="1">
      <c r="B605" s="185"/>
      <c r="D605" s="170" t="s">
        <v>215</v>
      </c>
      <c r="E605" s="186" t="s">
        <v>1</v>
      </c>
      <c r="F605" s="187" t="s">
        <v>979</v>
      </c>
      <c r="H605" s="186" t="s">
        <v>1</v>
      </c>
      <c r="I605" s="188"/>
      <c r="L605" s="185"/>
      <c r="M605" s="189"/>
      <c r="N605" s="190"/>
      <c r="O605" s="190"/>
      <c r="P605" s="190"/>
      <c r="Q605" s="190"/>
      <c r="R605" s="190"/>
      <c r="S605" s="190"/>
      <c r="T605" s="191"/>
      <c r="AT605" s="186" t="s">
        <v>215</v>
      </c>
      <c r="AU605" s="186" t="s">
        <v>85</v>
      </c>
      <c r="AV605" s="13" t="s">
        <v>83</v>
      </c>
      <c r="AW605" s="13" t="s">
        <v>34</v>
      </c>
      <c r="AX605" s="13" t="s">
        <v>77</v>
      </c>
      <c r="AY605" s="186" t="s">
        <v>207</v>
      </c>
    </row>
    <row r="606" spans="2:51" s="12" customFormat="1">
      <c r="B606" s="169"/>
      <c r="D606" s="170" t="s">
        <v>215</v>
      </c>
      <c r="E606" s="171" t="s">
        <v>1</v>
      </c>
      <c r="F606" s="172" t="s">
        <v>980</v>
      </c>
      <c r="H606" s="173">
        <v>196.023</v>
      </c>
      <c r="I606" s="174"/>
      <c r="L606" s="169"/>
      <c r="M606" s="175"/>
      <c r="N606" s="176"/>
      <c r="O606" s="176"/>
      <c r="P606" s="176"/>
      <c r="Q606" s="176"/>
      <c r="R606" s="176"/>
      <c r="S606" s="176"/>
      <c r="T606" s="177"/>
      <c r="AT606" s="171" t="s">
        <v>215</v>
      </c>
      <c r="AU606" s="171" t="s">
        <v>85</v>
      </c>
      <c r="AV606" s="12" t="s">
        <v>85</v>
      </c>
      <c r="AW606" s="12" t="s">
        <v>34</v>
      </c>
      <c r="AX606" s="12" t="s">
        <v>77</v>
      </c>
      <c r="AY606" s="171" t="s">
        <v>207</v>
      </c>
    </row>
    <row r="607" spans="2:51" s="12" customFormat="1">
      <c r="B607" s="169"/>
      <c r="D607" s="170" t="s">
        <v>215</v>
      </c>
      <c r="E607" s="171" t="s">
        <v>1</v>
      </c>
      <c r="F607" s="172" t="s">
        <v>981</v>
      </c>
      <c r="H607" s="173">
        <v>-6</v>
      </c>
      <c r="I607" s="174"/>
      <c r="L607" s="169"/>
      <c r="M607" s="175"/>
      <c r="N607" s="176"/>
      <c r="O607" s="176"/>
      <c r="P607" s="176"/>
      <c r="Q607" s="176"/>
      <c r="R607" s="176"/>
      <c r="S607" s="176"/>
      <c r="T607" s="177"/>
      <c r="AT607" s="171" t="s">
        <v>215</v>
      </c>
      <c r="AU607" s="171" t="s">
        <v>85</v>
      </c>
      <c r="AV607" s="12" t="s">
        <v>85</v>
      </c>
      <c r="AW607" s="12" t="s">
        <v>34</v>
      </c>
      <c r="AX607" s="12" t="s">
        <v>77</v>
      </c>
      <c r="AY607" s="171" t="s">
        <v>207</v>
      </c>
    </row>
    <row r="608" spans="2:51" s="15" customFormat="1">
      <c r="B608" s="200"/>
      <c r="D608" s="170" t="s">
        <v>215</v>
      </c>
      <c r="E608" s="201" t="s">
        <v>1</v>
      </c>
      <c r="F608" s="202" t="s">
        <v>372</v>
      </c>
      <c r="H608" s="203">
        <v>1228.1220000000001</v>
      </c>
      <c r="I608" s="204"/>
      <c r="L608" s="200"/>
      <c r="M608" s="205"/>
      <c r="N608" s="206"/>
      <c r="O608" s="206"/>
      <c r="P608" s="206"/>
      <c r="Q608" s="206"/>
      <c r="R608" s="206"/>
      <c r="S608" s="206"/>
      <c r="T608" s="207"/>
      <c r="AT608" s="201" t="s">
        <v>215</v>
      </c>
      <c r="AU608" s="201" t="s">
        <v>85</v>
      </c>
      <c r="AV608" s="15" t="s">
        <v>133</v>
      </c>
      <c r="AW608" s="15" t="s">
        <v>34</v>
      </c>
      <c r="AX608" s="15" t="s">
        <v>83</v>
      </c>
      <c r="AY608" s="201" t="s">
        <v>207</v>
      </c>
    </row>
    <row r="609" spans="2:65" s="1" customFormat="1" ht="36" customHeight="1">
      <c r="B609" s="155"/>
      <c r="C609" s="156" t="s">
        <v>982</v>
      </c>
      <c r="D609" s="156" t="s">
        <v>209</v>
      </c>
      <c r="E609" s="157" t="s">
        <v>983</v>
      </c>
      <c r="F609" s="158" t="s">
        <v>984</v>
      </c>
      <c r="G609" s="159" t="s">
        <v>212</v>
      </c>
      <c r="H609" s="160">
        <v>30</v>
      </c>
      <c r="I609" s="161"/>
      <c r="J609" s="162">
        <f>ROUND(I609*H609,2)</f>
        <v>0</v>
      </c>
      <c r="K609" s="158" t="s">
        <v>213</v>
      </c>
      <c r="L609" s="32"/>
      <c r="M609" s="163" t="s">
        <v>1</v>
      </c>
      <c r="N609" s="164" t="s">
        <v>42</v>
      </c>
      <c r="O609" s="55"/>
      <c r="P609" s="165">
        <f>O609*H609</f>
        <v>0</v>
      </c>
      <c r="Q609" s="165">
        <v>6.28E-3</v>
      </c>
      <c r="R609" s="165">
        <f>Q609*H609</f>
        <v>0.18840000000000001</v>
      </c>
      <c r="S609" s="165">
        <v>0</v>
      </c>
      <c r="T609" s="166">
        <f>S609*H609</f>
        <v>0</v>
      </c>
      <c r="AR609" s="167" t="s">
        <v>133</v>
      </c>
      <c r="AT609" s="167" t="s">
        <v>209</v>
      </c>
      <c r="AU609" s="167" t="s">
        <v>85</v>
      </c>
      <c r="AY609" s="17" t="s">
        <v>207</v>
      </c>
      <c r="BE609" s="168">
        <f>IF(N609="základní",J609,0)</f>
        <v>0</v>
      </c>
      <c r="BF609" s="168">
        <f>IF(N609="snížená",J609,0)</f>
        <v>0</v>
      </c>
      <c r="BG609" s="168">
        <f>IF(N609="zákl. přenesená",J609,0)</f>
        <v>0</v>
      </c>
      <c r="BH609" s="168">
        <f>IF(N609="sníž. přenesená",J609,0)</f>
        <v>0</v>
      </c>
      <c r="BI609" s="168">
        <f>IF(N609="nulová",J609,0)</f>
        <v>0</v>
      </c>
      <c r="BJ609" s="17" t="s">
        <v>83</v>
      </c>
      <c r="BK609" s="168">
        <f>ROUND(I609*H609,2)</f>
        <v>0</v>
      </c>
      <c r="BL609" s="17" t="s">
        <v>133</v>
      </c>
      <c r="BM609" s="167" t="s">
        <v>985</v>
      </c>
    </row>
    <row r="610" spans="2:65" s="13" customFormat="1">
      <c r="B610" s="185"/>
      <c r="D610" s="170" t="s">
        <v>215</v>
      </c>
      <c r="E610" s="186" t="s">
        <v>1</v>
      </c>
      <c r="F610" s="187" t="s">
        <v>986</v>
      </c>
      <c r="H610" s="186" t="s">
        <v>1</v>
      </c>
      <c r="I610" s="188"/>
      <c r="L610" s="185"/>
      <c r="M610" s="189"/>
      <c r="N610" s="190"/>
      <c r="O610" s="190"/>
      <c r="P610" s="190"/>
      <c r="Q610" s="190"/>
      <c r="R610" s="190"/>
      <c r="S610" s="190"/>
      <c r="T610" s="191"/>
      <c r="AT610" s="186" t="s">
        <v>215</v>
      </c>
      <c r="AU610" s="186" t="s">
        <v>85</v>
      </c>
      <c r="AV610" s="13" t="s">
        <v>83</v>
      </c>
      <c r="AW610" s="13" t="s">
        <v>34</v>
      </c>
      <c r="AX610" s="13" t="s">
        <v>77</v>
      </c>
      <c r="AY610" s="186" t="s">
        <v>207</v>
      </c>
    </row>
    <row r="611" spans="2:65" s="12" customFormat="1">
      <c r="B611" s="169"/>
      <c r="D611" s="170" t="s">
        <v>215</v>
      </c>
      <c r="E611" s="171" t="s">
        <v>1</v>
      </c>
      <c r="F611" s="172" t="s">
        <v>987</v>
      </c>
      <c r="H611" s="173">
        <v>30</v>
      </c>
      <c r="I611" s="174"/>
      <c r="L611" s="169"/>
      <c r="M611" s="175"/>
      <c r="N611" s="176"/>
      <c r="O611" s="176"/>
      <c r="P611" s="176"/>
      <c r="Q611" s="176"/>
      <c r="R611" s="176"/>
      <c r="S611" s="176"/>
      <c r="T611" s="177"/>
      <c r="AT611" s="171" t="s">
        <v>215</v>
      </c>
      <c r="AU611" s="171" t="s">
        <v>85</v>
      </c>
      <c r="AV611" s="12" t="s">
        <v>85</v>
      </c>
      <c r="AW611" s="12" t="s">
        <v>34</v>
      </c>
      <c r="AX611" s="12" t="s">
        <v>83</v>
      </c>
      <c r="AY611" s="171" t="s">
        <v>207</v>
      </c>
    </row>
    <row r="612" spans="2:65" s="1" customFormat="1" ht="36" customHeight="1">
      <c r="B612" s="155"/>
      <c r="C612" s="156" t="s">
        <v>988</v>
      </c>
      <c r="D612" s="156" t="s">
        <v>209</v>
      </c>
      <c r="E612" s="157" t="s">
        <v>989</v>
      </c>
      <c r="F612" s="158" t="s">
        <v>990</v>
      </c>
      <c r="G612" s="159" t="s">
        <v>212</v>
      </c>
      <c r="H612" s="160">
        <v>850</v>
      </c>
      <c r="I612" s="161"/>
      <c r="J612" s="162">
        <f>ROUND(I612*H612,2)</f>
        <v>0</v>
      </c>
      <c r="K612" s="158" t="s">
        <v>213</v>
      </c>
      <c r="L612" s="32"/>
      <c r="M612" s="163" t="s">
        <v>1</v>
      </c>
      <c r="N612" s="164" t="s">
        <v>42</v>
      </c>
      <c r="O612" s="55"/>
      <c r="P612" s="165">
        <f>O612*H612</f>
        <v>0</v>
      </c>
      <c r="Q612" s="165">
        <v>1.6800000000000001E-3</v>
      </c>
      <c r="R612" s="165">
        <f>Q612*H612</f>
        <v>1.4280000000000002</v>
      </c>
      <c r="S612" s="165">
        <v>0</v>
      </c>
      <c r="T612" s="166">
        <f>S612*H612</f>
        <v>0</v>
      </c>
      <c r="AR612" s="167" t="s">
        <v>133</v>
      </c>
      <c r="AT612" s="167" t="s">
        <v>209</v>
      </c>
      <c r="AU612" s="167" t="s">
        <v>85</v>
      </c>
      <c r="AY612" s="17" t="s">
        <v>207</v>
      </c>
      <c r="BE612" s="168">
        <f>IF(N612="základní",J612,0)</f>
        <v>0</v>
      </c>
      <c r="BF612" s="168">
        <f>IF(N612="snížená",J612,0)</f>
        <v>0</v>
      </c>
      <c r="BG612" s="168">
        <f>IF(N612="zákl. přenesená",J612,0)</f>
        <v>0</v>
      </c>
      <c r="BH612" s="168">
        <f>IF(N612="sníž. přenesená",J612,0)</f>
        <v>0</v>
      </c>
      <c r="BI612" s="168">
        <f>IF(N612="nulová",J612,0)</f>
        <v>0</v>
      </c>
      <c r="BJ612" s="17" t="s">
        <v>83</v>
      </c>
      <c r="BK612" s="168">
        <f>ROUND(I612*H612,2)</f>
        <v>0</v>
      </c>
      <c r="BL612" s="17" t="s">
        <v>133</v>
      </c>
      <c r="BM612" s="167" t="s">
        <v>991</v>
      </c>
    </row>
    <row r="613" spans="2:65" s="13" customFormat="1">
      <c r="B613" s="185"/>
      <c r="D613" s="170" t="s">
        <v>215</v>
      </c>
      <c r="E613" s="186" t="s">
        <v>1</v>
      </c>
      <c r="F613" s="187" t="s">
        <v>986</v>
      </c>
      <c r="H613" s="186" t="s">
        <v>1</v>
      </c>
      <c r="I613" s="188"/>
      <c r="L613" s="185"/>
      <c r="M613" s="189"/>
      <c r="N613" s="190"/>
      <c r="O613" s="190"/>
      <c r="P613" s="190"/>
      <c r="Q613" s="190"/>
      <c r="R613" s="190"/>
      <c r="S613" s="190"/>
      <c r="T613" s="191"/>
      <c r="AT613" s="186" t="s">
        <v>215</v>
      </c>
      <c r="AU613" s="186" t="s">
        <v>85</v>
      </c>
      <c r="AV613" s="13" t="s">
        <v>83</v>
      </c>
      <c r="AW613" s="13" t="s">
        <v>34</v>
      </c>
      <c r="AX613" s="13" t="s">
        <v>77</v>
      </c>
      <c r="AY613" s="186" t="s">
        <v>207</v>
      </c>
    </row>
    <row r="614" spans="2:65" s="13" customFormat="1">
      <c r="B614" s="185"/>
      <c r="D614" s="170" t="s">
        <v>215</v>
      </c>
      <c r="E614" s="186" t="s">
        <v>1</v>
      </c>
      <c r="F614" s="187" t="s">
        <v>992</v>
      </c>
      <c r="H614" s="186" t="s">
        <v>1</v>
      </c>
      <c r="I614" s="188"/>
      <c r="L614" s="185"/>
      <c r="M614" s="189"/>
      <c r="N614" s="190"/>
      <c r="O614" s="190"/>
      <c r="P614" s="190"/>
      <c r="Q614" s="190"/>
      <c r="R614" s="190"/>
      <c r="S614" s="190"/>
      <c r="T614" s="191"/>
      <c r="AT614" s="186" t="s">
        <v>215</v>
      </c>
      <c r="AU614" s="186" t="s">
        <v>85</v>
      </c>
      <c r="AV614" s="13" t="s">
        <v>83</v>
      </c>
      <c r="AW614" s="13" t="s">
        <v>34</v>
      </c>
      <c r="AX614" s="13" t="s">
        <v>77</v>
      </c>
      <c r="AY614" s="186" t="s">
        <v>207</v>
      </c>
    </row>
    <row r="615" spans="2:65" s="12" customFormat="1">
      <c r="B615" s="169"/>
      <c r="D615" s="170" t="s">
        <v>215</v>
      </c>
      <c r="E615" s="171" t="s">
        <v>1</v>
      </c>
      <c r="F615" s="172" t="s">
        <v>993</v>
      </c>
      <c r="H615" s="173">
        <v>650</v>
      </c>
      <c r="I615" s="174"/>
      <c r="L615" s="169"/>
      <c r="M615" s="175"/>
      <c r="N615" s="176"/>
      <c r="O615" s="176"/>
      <c r="P615" s="176"/>
      <c r="Q615" s="176"/>
      <c r="R615" s="176"/>
      <c r="S615" s="176"/>
      <c r="T615" s="177"/>
      <c r="AT615" s="171" t="s">
        <v>215</v>
      </c>
      <c r="AU615" s="171" t="s">
        <v>85</v>
      </c>
      <c r="AV615" s="12" t="s">
        <v>85</v>
      </c>
      <c r="AW615" s="12" t="s">
        <v>34</v>
      </c>
      <c r="AX615" s="12" t="s">
        <v>77</v>
      </c>
      <c r="AY615" s="171" t="s">
        <v>207</v>
      </c>
    </row>
    <row r="616" spans="2:65" s="12" customFormat="1">
      <c r="B616" s="169"/>
      <c r="D616" s="170" t="s">
        <v>215</v>
      </c>
      <c r="E616" s="171" t="s">
        <v>1</v>
      </c>
      <c r="F616" s="172" t="s">
        <v>994</v>
      </c>
      <c r="H616" s="173">
        <v>200</v>
      </c>
      <c r="I616" s="174"/>
      <c r="L616" s="169"/>
      <c r="M616" s="175"/>
      <c r="N616" s="176"/>
      <c r="O616" s="176"/>
      <c r="P616" s="176"/>
      <c r="Q616" s="176"/>
      <c r="R616" s="176"/>
      <c r="S616" s="176"/>
      <c r="T616" s="177"/>
      <c r="AT616" s="171" t="s">
        <v>215</v>
      </c>
      <c r="AU616" s="171" t="s">
        <v>85</v>
      </c>
      <c r="AV616" s="12" t="s">
        <v>85</v>
      </c>
      <c r="AW616" s="12" t="s">
        <v>34</v>
      </c>
      <c r="AX616" s="12" t="s">
        <v>77</v>
      </c>
      <c r="AY616" s="171" t="s">
        <v>207</v>
      </c>
    </row>
    <row r="617" spans="2:65" s="15" customFormat="1">
      <c r="B617" s="200"/>
      <c r="D617" s="170" t="s">
        <v>215</v>
      </c>
      <c r="E617" s="201" t="s">
        <v>1</v>
      </c>
      <c r="F617" s="202" t="s">
        <v>372</v>
      </c>
      <c r="H617" s="203">
        <v>850</v>
      </c>
      <c r="I617" s="204"/>
      <c r="L617" s="200"/>
      <c r="M617" s="205"/>
      <c r="N617" s="206"/>
      <c r="O617" s="206"/>
      <c r="P617" s="206"/>
      <c r="Q617" s="206"/>
      <c r="R617" s="206"/>
      <c r="S617" s="206"/>
      <c r="T617" s="207"/>
      <c r="AT617" s="201" t="s">
        <v>215</v>
      </c>
      <c r="AU617" s="201" t="s">
        <v>85</v>
      </c>
      <c r="AV617" s="15" t="s">
        <v>133</v>
      </c>
      <c r="AW617" s="15" t="s">
        <v>34</v>
      </c>
      <c r="AX617" s="15" t="s">
        <v>83</v>
      </c>
      <c r="AY617" s="201" t="s">
        <v>207</v>
      </c>
    </row>
    <row r="618" spans="2:65" s="1" customFormat="1" ht="24" customHeight="1">
      <c r="B618" s="155"/>
      <c r="C618" s="156" t="s">
        <v>995</v>
      </c>
      <c r="D618" s="156" t="s">
        <v>209</v>
      </c>
      <c r="E618" s="157" t="s">
        <v>996</v>
      </c>
      <c r="F618" s="158" t="s">
        <v>997</v>
      </c>
      <c r="G618" s="159" t="s">
        <v>224</v>
      </c>
      <c r="H618" s="160">
        <v>47.363</v>
      </c>
      <c r="I618" s="161"/>
      <c r="J618" s="162">
        <f>ROUND(I618*H618,2)</f>
        <v>0</v>
      </c>
      <c r="K618" s="158" t="s">
        <v>213</v>
      </c>
      <c r="L618" s="32"/>
      <c r="M618" s="163" t="s">
        <v>1</v>
      </c>
      <c r="N618" s="164" t="s">
        <v>42</v>
      </c>
      <c r="O618" s="55"/>
      <c r="P618" s="165">
        <f>O618*H618</f>
        <v>0</v>
      </c>
      <c r="Q618" s="165">
        <v>2.0650000000000002E-2</v>
      </c>
      <c r="R618" s="165">
        <f>Q618*H618</f>
        <v>0.97804595000000005</v>
      </c>
      <c r="S618" s="165">
        <v>0</v>
      </c>
      <c r="T618" s="166">
        <f>S618*H618</f>
        <v>0</v>
      </c>
      <c r="AR618" s="167" t="s">
        <v>133</v>
      </c>
      <c r="AT618" s="167" t="s">
        <v>209</v>
      </c>
      <c r="AU618" s="167" t="s">
        <v>85</v>
      </c>
      <c r="AY618" s="17" t="s">
        <v>207</v>
      </c>
      <c r="BE618" s="168">
        <f>IF(N618="základní",J618,0)</f>
        <v>0</v>
      </c>
      <c r="BF618" s="168">
        <f>IF(N618="snížená",J618,0)</f>
        <v>0</v>
      </c>
      <c r="BG618" s="168">
        <f>IF(N618="zákl. přenesená",J618,0)</f>
        <v>0</v>
      </c>
      <c r="BH618" s="168">
        <f>IF(N618="sníž. přenesená",J618,0)</f>
        <v>0</v>
      </c>
      <c r="BI618" s="168">
        <f>IF(N618="nulová",J618,0)</f>
        <v>0</v>
      </c>
      <c r="BJ618" s="17" t="s">
        <v>83</v>
      </c>
      <c r="BK618" s="168">
        <f>ROUND(I618*H618,2)</f>
        <v>0</v>
      </c>
      <c r="BL618" s="17" t="s">
        <v>133</v>
      </c>
      <c r="BM618" s="167" t="s">
        <v>998</v>
      </c>
    </row>
    <row r="619" spans="2:65" s="12" customFormat="1">
      <c r="B619" s="169"/>
      <c r="D619" s="170" t="s">
        <v>215</v>
      </c>
      <c r="E619" s="171" t="s">
        <v>1</v>
      </c>
      <c r="F619" s="172" t="s">
        <v>999</v>
      </c>
      <c r="H619" s="173">
        <v>47.363</v>
      </c>
      <c r="I619" s="174"/>
      <c r="L619" s="169"/>
      <c r="M619" s="175"/>
      <c r="N619" s="176"/>
      <c r="O619" s="176"/>
      <c r="P619" s="176"/>
      <c r="Q619" s="176"/>
      <c r="R619" s="176"/>
      <c r="S619" s="176"/>
      <c r="T619" s="177"/>
      <c r="AT619" s="171" t="s">
        <v>215</v>
      </c>
      <c r="AU619" s="171" t="s">
        <v>85</v>
      </c>
      <c r="AV619" s="12" t="s">
        <v>85</v>
      </c>
      <c r="AW619" s="12" t="s">
        <v>34</v>
      </c>
      <c r="AX619" s="12" t="s">
        <v>83</v>
      </c>
      <c r="AY619" s="171" t="s">
        <v>207</v>
      </c>
    </row>
    <row r="620" spans="2:65" s="1" customFormat="1" ht="24" customHeight="1">
      <c r="B620" s="155"/>
      <c r="C620" s="156" t="s">
        <v>1000</v>
      </c>
      <c r="D620" s="156" t="s">
        <v>209</v>
      </c>
      <c r="E620" s="157" t="s">
        <v>1001</v>
      </c>
      <c r="F620" s="158" t="s">
        <v>1002</v>
      </c>
      <c r="G620" s="159" t="s">
        <v>352</v>
      </c>
      <c r="H620" s="160">
        <v>248.01</v>
      </c>
      <c r="I620" s="161"/>
      <c r="J620" s="162">
        <f>ROUND(I620*H620,2)</f>
        <v>0</v>
      </c>
      <c r="K620" s="158" t="s">
        <v>213</v>
      </c>
      <c r="L620" s="32"/>
      <c r="M620" s="163" t="s">
        <v>1</v>
      </c>
      <c r="N620" s="164" t="s">
        <v>42</v>
      </c>
      <c r="O620" s="55"/>
      <c r="P620" s="165">
        <f>O620*H620</f>
        <v>0</v>
      </c>
      <c r="Q620" s="165">
        <v>2.45329</v>
      </c>
      <c r="R620" s="165">
        <f>Q620*H620</f>
        <v>608.44045289999997</v>
      </c>
      <c r="S620" s="165">
        <v>0</v>
      </c>
      <c r="T620" s="166">
        <f>S620*H620</f>
        <v>0</v>
      </c>
      <c r="AR620" s="167" t="s">
        <v>133</v>
      </c>
      <c r="AT620" s="167" t="s">
        <v>209</v>
      </c>
      <c r="AU620" s="167" t="s">
        <v>85</v>
      </c>
      <c r="AY620" s="17" t="s">
        <v>207</v>
      </c>
      <c r="BE620" s="168">
        <f>IF(N620="základní",J620,0)</f>
        <v>0</v>
      </c>
      <c r="BF620" s="168">
        <f>IF(N620="snížená",J620,0)</f>
        <v>0</v>
      </c>
      <c r="BG620" s="168">
        <f>IF(N620="zákl. přenesená",J620,0)</f>
        <v>0</v>
      </c>
      <c r="BH620" s="168">
        <f>IF(N620="sníž. přenesená",J620,0)</f>
        <v>0</v>
      </c>
      <c r="BI620" s="168">
        <f>IF(N620="nulová",J620,0)</f>
        <v>0</v>
      </c>
      <c r="BJ620" s="17" t="s">
        <v>83</v>
      </c>
      <c r="BK620" s="168">
        <f>ROUND(I620*H620,2)</f>
        <v>0</v>
      </c>
      <c r="BL620" s="17" t="s">
        <v>133</v>
      </c>
      <c r="BM620" s="167" t="s">
        <v>1003</v>
      </c>
    </row>
    <row r="621" spans="2:65" s="13" customFormat="1">
      <c r="B621" s="185"/>
      <c r="D621" s="170" t="s">
        <v>215</v>
      </c>
      <c r="E621" s="186" t="s">
        <v>1</v>
      </c>
      <c r="F621" s="187" t="s">
        <v>354</v>
      </c>
      <c r="H621" s="186" t="s">
        <v>1</v>
      </c>
      <c r="I621" s="188"/>
      <c r="L621" s="185"/>
      <c r="M621" s="189"/>
      <c r="N621" s="190"/>
      <c r="O621" s="190"/>
      <c r="P621" s="190"/>
      <c r="Q621" s="190"/>
      <c r="R621" s="190"/>
      <c r="S621" s="190"/>
      <c r="T621" s="191"/>
      <c r="AT621" s="186" t="s">
        <v>215</v>
      </c>
      <c r="AU621" s="186" t="s">
        <v>85</v>
      </c>
      <c r="AV621" s="13" t="s">
        <v>83</v>
      </c>
      <c r="AW621" s="13" t="s">
        <v>34</v>
      </c>
      <c r="AX621" s="13" t="s">
        <v>77</v>
      </c>
      <c r="AY621" s="186" t="s">
        <v>207</v>
      </c>
    </row>
    <row r="622" spans="2:65" s="12" customFormat="1">
      <c r="B622" s="169"/>
      <c r="D622" s="170" t="s">
        <v>215</v>
      </c>
      <c r="E622" s="171" t="s">
        <v>267</v>
      </c>
      <c r="F622" s="172" t="s">
        <v>1004</v>
      </c>
      <c r="H622" s="173">
        <v>248.01</v>
      </c>
      <c r="I622" s="174"/>
      <c r="L622" s="169"/>
      <c r="M622" s="175"/>
      <c r="N622" s="176"/>
      <c r="O622" s="176"/>
      <c r="P622" s="176"/>
      <c r="Q622" s="176"/>
      <c r="R622" s="176"/>
      <c r="S622" s="176"/>
      <c r="T622" s="177"/>
      <c r="AT622" s="171" t="s">
        <v>215</v>
      </c>
      <c r="AU622" s="171" t="s">
        <v>85</v>
      </c>
      <c r="AV622" s="12" t="s">
        <v>85</v>
      </c>
      <c r="AW622" s="12" t="s">
        <v>34</v>
      </c>
      <c r="AX622" s="12" t="s">
        <v>83</v>
      </c>
      <c r="AY622" s="171" t="s">
        <v>207</v>
      </c>
    </row>
    <row r="623" spans="2:65" s="1" customFormat="1" ht="24" customHeight="1">
      <c r="B623" s="155"/>
      <c r="C623" s="156" t="s">
        <v>1005</v>
      </c>
      <c r="D623" s="156" t="s">
        <v>209</v>
      </c>
      <c r="E623" s="157" t="s">
        <v>1006</v>
      </c>
      <c r="F623" s="158" t="s">
        <v>1007</v>
      </c>
      <c r="G623" s="159" t="s">
        <v>352</v>
      </c>
      <c r="H623" s="160">
        <v>248.01</v>
      </c>
      <c r="I623" s="161"/>
      <c r="J623" s="162">
        <f>ROUND(I623*H623,2)</f>
        <v>0</v>
      </c>
      <c r="K623" s="158" t="s">
        <v>213</v>
      </c>
      <c r="L623" s="32"/>
      <c r="M623" s="163" t="s">
        <v>1</v>
      </c>
      <c r="N623" s="164" t="s">
        <v>42</v>
      </c>
      <c r="O623" s="55"/>
      <c r="P623" s="165">
        <f>O623*H623</f>
        <v>0</v>
      </c>
      <c r="Q623" s="165">
        <v>0</v>
      </c>
      <c r="R623" s="165">
        <f>Q623*H623</f>
        <v>0</v>
      </c>
      <c r="S623" s="165">
        <v>0</v>
      </c>
      <c r="T623" s="166">
        <f>S623*H623</f>
        <v>0</v>
      </c>
      <c r="AR623" s="167" t="s">
        <v>133</v>
      </c>
      <c r="AT623" s="167" t="s">
        <v>209</v>
      </c>
      <c r="AU623" s="167" t="s">
        <v>85</v>
      </c>
      <c r="AY623" s="17" t="s">
        <v>207</v>
      </c>
      <c r="BE623" s="168">
        <f>IF(N623="základní",J623,0)</f>
        <v>0</v>
      </c>
      <c r="BF623" s="168">
        <f>IF(N623="snížená",J623,0)</f>
        <v>0</v>
      </c>
      <c r="BG623" s="168">
        <f>IF(N623="zákl. přenesená",J623,0)</f>
        <v>0</v>
      </c>
      <c r="BH623" s="168">
        <f>IF(N623="sníž. přenesená",J623,0)</f>
        <v>0</v>
      </c>
      <c r="BI623" s="168">
        <f>IF(N623="nulová",J623,0)</f>
        <v>0</v>
      </c>
      <c r="BJ623" s="17" t="s">
        <v>83</v>
      </c>
      <c r="BK623" s="168">
        <f>ROUND(I623*H623,2)</f>
        <v>0</v>
      </c>
      <c r="BL623" s="17" t="s">
        <v>133</v>
      </c>
      <c r="BM623" s="167" t="s">
        <v>1008</v>
      </c>
    </row>
    <row r="624" spans="2:65" s="12" customFormat="1">
      <c r="B624" s="169"/>
      <c r="D624" s="170" t="s">
        <v>215</v>
      </c>
      <c r="E624" s="171" t="s">
        <v>1</v>
      </c>
      <c r="F624" s="172" t="s">
        <v>267</v>
      </c>
      <c r="H624" s="173">
        <v>248.01</v>
      </c>
      <c r="I624" s="174"/>
      <c r="L624" s="169"/>
      <c r="M624" s="175"/>
      <c r="N624" s="176"/>
      <c r="O624" s="176"/>
      <c r="P624" s="176"/>
      <c r="Q624" s="176"/>
      <c r="R624" s="176"/>
      <c r="S624" s="176"/>
      <c r="T624" s="177"/>
      <c r="AT624" s="171" t="s">
        <v>215</v>
      </c>
      <c r="AU624" s="171" t="s">
        <v>85</v>
      </c>
      <c r="AV624" s="12" t="s">
        <v>85</v>
      </c>
      <c r="AW624" s="12" t="s">
        <v>34</v>
      </c>
      <c r="AX624" s="12" t="s">
        <v>83</v>
      </c>
      <c r="AY624" s="171" t="s">
        <v>207</v>
      </c>
    </row>
    <row r="625" spans="2:65" s="1" customFormat="1" ht="16.5" customHeight="1">
      <c r="B625" s="155"/>
      <c r="C625" s="156" t="s">
        <v>1009</v>
      </c>
      <c r="D625" s="156" t="s">
        <v>209</v>
      </c>
      <c r="E625" s="157" t="s">
        <v>1010</v>
      </c>
      <c r="F625" s="158" t="s">
        <v>1011</v>
      </c>
      <c r="G625" s="159" t="s">
        <v>236</v>
      </c>
      <c r="H625" s="160">
        <v>4.9829999999999997</v>
      </c>
      <c r="I625" s="161"/>
      <c r="J625" s="162">
        <f>ROUND(I625*H625,2)</f>
        <v>0</v>
      </c>
      <c r="K625" s="158" t="s">
        <v>213</v>
      </c>
      <c r="L625" s="32"/>
      <c r="M625" s="163" t="s">
        <v>1</v>
      </c>
      <c r="N625" s="164" t="s">
        <v>42</v>
      </c>
      <c r="O625" s="55"/>
      <c r="P625" s="165">
        <f>O625*H625</f>
        <v>0</v>
      </c>
      <c r="Q625" s="165">
        <v>1.06277</v>
      </c>
      <c r="R625" s="165">
        <f>Q625*H625</f>
        <v>5.2957829099999998</v>
      </c>
      <c r="S625" s="165">
        <v>0</v>
      </c>
      <c r="T625" s="166">
        <f>S625*H625</f>
        <v>0</v>
      </c>
      <c r="AR625" s="167" t="s">
        <v>133</v>
      </c>
      <c r="AT625" s="167" t="s">
        <v>209</v>
      </c>
      <c r="AU625" s="167" t="s">
        <v>85</v>
      </c>
      <c r="AY625" s="17" t="s">
        <v>207</v>
      </c>
      <c r="BE625" s="168">
        <f>IF(N625="základní",J625,0)</f>
        <v>0</v>
      </c>
      <c r="BF625" s="168">
        <f>IF(N625="snížená",J625,0)</f>
        <v>0</v>
      </c>
      <c r="BG625" s="168">
        <f>IF(N625="zákl. přenesená",J625,0)</f>
        <v>0</v>
      </c>
      <c r="BH625" s="168">
        <f>IF(N625="sníž. přenesená",J625,0)</f>
        <v>0</v>
      </c>
      <c r="BI625" s="168">
        <f>IF(N625="nulová",J625,0)</f>
        <v>0</v>
      </c>
      <c r="BJ625" s="17" t="s">
        <v>83</v>
      </c>
      <c r="BK625" s="168">
        <f>ROUND(I625*H625,2)</f>
        <v>0</v>
      </c>
      <c r="BL625" s="17" t="s">
        <v>133</v>
      </c>
      <c r="BM625" s="167" t="s">
        <v>1012</v>
      </c>
    </row>
    <row r="626" spans="2:65" s="13" customFormat="1">
      <c r="B626" s="185"/>
      <c r="D626" s="170" t="s">
        <v>215</v>
      </c>
      <c r="E626" s="186" t="s">
        <v>1</v>
      </c>
      <c r="F626" s="187" t="s">
        <v>354</v>
      </c>
      <c r="H626" s="186" t="s">
        <v>1</v>
      </c>
      <c r="I626" s="188"/>
      <c r="L626" s="185"/>
      <c r="M626" s="189"/>
      <c r="N626" s="190"/>
      <c r="O626" s="190"/>
      <c r="P626" s="190"/>
      <c r="Q626" s="190"/>
      <c r="R626" s="190"/>
      <c r="S626" s="190"/>
      <c r="T626" s="191"/>
      <c r="AT626" s="186" t="s">
        <v>215</v>
      </c>
      <c r="AU626" s="186" t="s">
        <v>85</v>
      </c>
      <c r="AV626" s="13" t="s">
        <v>83</v>
      </c>
      <c r="AW626" s="13" t="s">
        <v>34</v>
      </c>
      <c r="AX626" s="13" t="s">
        <v>77</v>
      </c>
      <c r="AY626" s="186" t="s">
        <v>207</v>
      </c>
    </row>
    <row r="627" spans="2:65" s="12" customFormat="1">
      <c r="B627" s="169"/>
      <c r="D627" s="170" t="s">
        <v>215</v>
      </c>
      <c r="E627" s="171" t="s">
        <v>1</v>
      </c>
      <c r="F627" s="172" t="s">
        <v>1013</v>
      </c>
      <c r="H627" s="173">
        <v>4.9829999999999997</v>
      </c>
      <c r="I627" s="174"/>
      <c r="L627" s="169"/>
      <c r="M627" s="175"/>
      <c r="N627" s="176"/>
      <c r="O627" s="176"/>
      <c r="P627" s="176"/>
      <c r="Q627" s="176"/>
      <c r="R627" s="176"/>
      <c r="S627" s="176"/>
      <c r="T627" s="177"/>
      <c r="AT627" s="171" t="s">
        <v>215</v>
      </c>
      <c r="AU627" s="171" t="s">
        <v>85</v>
      </c>
      <c r="AV627" s="12" t="s">
        <v>85</v>
      </c>
      <c r="AW627" s="12" t="s">
        <v>34</v>
      </c>
      <c r="AX627" s="12" t="s">
        <v>83</v>
      </c>
      <c r="AY627" s="171" t="s">
        <v>207</v>
      </c>
    </row>
    <row r="628" spans="2:65" s="1" customFormat="1" ht="16.5" customHeight="1">
      <c r="B628" s="155"/>
      <c r="C628" s="156" t="s">
        <v>1014</v>
      </c>
      <c r="D628" s="156" t="s">
        <v>209</v>
      </c>
      <c r="E628" s="157" t="s">
        <v>1015</v>
      </c>
      <c r="F628" s="158" t="s">
        <v>1016</v>
      </c>
      <c r="G628" s="159" t="s">
        <v>212</v>
      </c>
      <c r="H628" s="160">
        <v>1446.92</v>
      </c>
      <c r="I628" s="161"/>
      <c r="J628" s="162">
        <f>ROUND(I628*H628,2)</f>
        <v>0</v>
      </c>
      <c r="K628" s="158" t="s">
        <v>392</v>
      </c>
      <c r="L628" s="32"/>
      <c r="M628" s="163" t="s">
        <v>1</v>
      </c>
      <c r="N628" s="164" t="s">
        <v>42</v>
      </c>
      <c r="O628" s="55"/>
      <c r="P628" s="165">
        <f>O628*H628</f>
        <v>0</v>
      </c>
      <c r="Q628" s="165">
        <v>0.16422</v>
      </c>
      <c r="R628" s="165">
        <f>Q628*H628</f>
        <v>237.61320240000001</v>
      </c>
      <c r="S628" s="165">
        <v>0</v>
      </c>
      <c r="T628" s="166">
        <f>S628*H628</f>
        <v>0</v>
      </c>
      <c r="AR628" s="167" t="s">
        <v>133</v>
      </c>
      <c r="AT628" s="167" t="s">
        <v>209</v>
      </c>
      <c r="AU628" s="167" t="s">
        <v>85</v>
      </c>
      <c r="AY628" s="17" t="s">
        <v>207</v>
      </c>
      <c r="BE628" s="168">
        <f>IF(N628="základní",J628,0)</f>
        <v>0</v>
      </c>
      <c r="BF628" s="168">
        <f>IF(N628="snížená",J628,0)</f>
        <v>0</v>
      </c>
      <c r="BG628" s="168">
        <f>IF(N628="zákl. přenesená",J628,0)</f>
        <v>0</v>
      </c>
      <c r="BH628" s="168">
        <f>IF(N628="sníž. přenesená",J628,0)</f>
        <v>0</v>
      </c>
      <c r="BI628" s="168">
        <f>IF(N628="nulová",J628,0)</f>
        <v>0</v>
      </c>
      <c r="BJ628" s="17" t="s">
        <v>83</v>
      </c>
      <c r="BK628" s="168">
        <f>ROUND(I628*H628,2)</f>
        <v>0</v>
      </c>
      <c r="BL628" s="17" t="s">
        <v>133</v>
      </c>
      <c r="BM628" s="167" t="s">
        <v>1017</v>
      </c>
    </row>
    <row r="629" spans="2:65" s="13" customFormat="1">
      <c r="B629" s="185"/>
      <c r="D629" s="170" t="s">
        <v>215</v>
      </c>
      <c r="E629" s="186" t="s">
        <v>1</v>
      </c>
      <c r="F629" s="187" t="s">
        <v>1018</v>
      </c>
      <c r="H629" s="186" t="s">
        <v>1</v>
      </c>
      <c r="I629" s="188"/>
      <c r="L629" s="185"/>
      <c r="M629" s="189"/>
      <c r="N629" s="190"/>
      <c r="O629" s="190"/>
      <c r="P629" s="190"/>
      <c r="Q629" s="190"/>
      <c r="R629" s="190"/>
      <c r="S629" s="190"/>
      <c r="T629" s="191"/>
      <c r="AT629" s="186" t="s">
        <v>215</v>
      </c>
      <c r="AU629" s="186" t="s">
        <v>85</v>
      </c>
      <c r="AV629" s="13" t="s">
        <v>83</v>
      </c>
      <c r="AW629" s="13" t="s">
        <v>34</v>
      </c>
      <c r="AX629" s="13" t="s">
        <v>77</v>
      </c>
      <c r="AY629" s="186" t="s">
        <v>207</v>
      </c>
    </row>
    <row r="630" spans="2:65" s="12" customFormat="1">
      <c r="B630" s="169"/>
      <c r="D630" s="170" t="s">
        <v>215</v>
      </c>
      <c r="E630" s="171" t="s">
        <v>1</v>
      </c>
      <c r="F630" s="172" t="s">
        <v>1019</v>
      </c>
      <c r="H630" s="173">
        <v>1430</v>
      </c>
      <c r="I630" s="174"/>
      <c r="L630" s="169"/>
      <c r="M630" s="175"/>
      <c r="N630" s="176"/>
      <c r="O630" s="176"/>
      <c r="P630" s="176"/>
      <c r="Q630" s="176"/>
      <c r="R630" s="176"/>
      <c r="S630" s="176"/>
      <c r="T630" s="177"/>
      <c r="AT630" s="171" t="s">
        <v>215</v>
      </c>
      <c r="AU630" s="171" t="s">
        <v>85</v>
      </c>
      <c r="AV630" s="12" t="s">
        <v>85</v>
      </c>
      <c r="AW630" s="12" t="s">
        <v>34</v>
      </c>
      <c r="AX630" s="12" t="s">
        <v>77</v>
      </c>
      <c r="AY630" s="171" t="s">
        <v>207</v>
      </c>
    </row>
    <row r="631" spans="2:65" s="12" customFormat="1">
      <c r="B631" s="169"/>
      <c r="D631" s="170" t="s">
        <v>215</v>
      </c>
      <c r="E631" s="171" t="s">
        <v>1</v>
      </c>
      <c r="F631" s="172" t="s">
        <v>1020</v>
      </c>
      <c r="H631" s="173">
        <v>16.920000000000002</v>
      </c>
      <c r="I631" s="174"/>
      <c r="L631" s="169"/>
      <c r="M631" s="175"/>
      <c r="N631" s="176"/>
      <c r="O631" s="176"/>
      <c r="P631" s="176"/>
      <c r="Q631" s="176"/>
      <c r="R631" s="176"/>
      <c r="S631" s="176"/>
      <c r="T631" s="177"/>
      <c r="AT631" s="171" t="s">
        <v>215</v>
      </c>
      <c r="AU631" s="171" t="s">
        <v>85</v>
      </c>
      <c r="AV631" s="12" t="s">
        <v>85</v>
      </c>
      <c r="AW631" s="12" t="s">
        <v>34</v>
      </c>
      <c r="AX631" s="12" t="s">
        <v>77</v>
      </c>
      <c r="AY631" s="171" t="s">
        <v>207</v>
      </c>
    </row>
    <row r="632" spans="2:65" s="15" customFormat="1">
      <c r="B632" s="200"/>
      <c r="D632" s="170" t="s">
        <v>215</v>
      </c>
      <c r="E632" s="201" t="s">
        <v>1</v>
      </c>
      <c r="F632" s="202" t="s">
        <v>372</v>
      </c>
      <c r="H632" s="203">
        <v>1446.92</v>
      </c>
      <c r="I632" s="204"/>
      <c r="L632" s="200"/>
      <c r="M632" s="205"/>
      <c r="N632" s="206"/>
      <c r="O632" s="206"/>
      <c r="P632" s="206"/>
      <c r="Q632" s="206"/>
      <c r="R632" s="206"/>
      <c r="S632" s="206"/>
      <c r="T632" s="207"/>
      <c r="AT632" s="201" t="s">
        <v>215</v>
      </c>
      <c r="AU632" s="201" t="s">
        <v>85</v>
      </c>
      <c r="AV632" s="15" t="s">
        <v>133</v>
      </c>
      <c r="AW632" s="15" t="s">
        <v>34</v>
      </c>
      <c r="AX632" s="15" t="s">
        <v>83</v>
      </c>
      <c r="AY632" s="201" t="s">
        <v>207</v>
      </c>
    </row>
    <row r="633" spans="2:65" s="1" customFormat="1" ht="16.5" customHeight="1">
      <c r="B633" s="155"/>
      <c r="C633" s="156" t="s">
        <v>1021</v>
      </c>
      <c r="D633" s="156" t="s">
        <v>209</v>
      </c>
      <c r="E633" s="157" t="s">
        <v>1022</v>
      </c>
      <c r="F633" s="158" t="s">
        <v>1023</v>
      </c>
      <c r="G633" s="159" t="s">
        <v>212</v>
      </c>
      <c r="H633" s="160">
        <v>295</v>
      </c>
      <c r="I633" s="161"/>
      <c r="J633" s="162">
        <f>ROUND(I633*H633,2)</f>
        <v>0</v>
      </c>
      <c r="K633" s="158" t="s">
        <v>392</v>
      </c>
      <c r="L633" s="32"/>
      <c r="M633" s="163" t="s">
        <v>1</v>
      </c>
      <c r="N633" s="164" t="s">
        <v>42</v>
      </c>
      <c r="O633" s="55"/>
      <c r="P633" s="165">
        <f>O633*H633</f>
        <v>0</v>
      </c>
      <c r="Q633" s="165">
        <v>0.14080000000000001</v>
      </c>
      <c r="R633" s="165">
        <f>Q633*H633</f>
        <v>41.536000000000001</v>
      </c>
      <c r="S633" s="165">
        <v>0</v>
      </c>
      <c r="T633" s="166">
        <f>S633*H633</f>
        <v>0</v>
      </c>
      <c r="AR633" s="167" t="s">
        <v>133</v>
      </c>
      <c r="AT633" s="167" t="s">
        <v>209</v>
      </c>
      <c r="AU633" s="167" t="s">
        <v>85</v>
      </c>
      <c r="AY633" s="17" t="s">
        <v>207</v>
      </c>
      <c r="BE633" s="168">
        <f>IF(N633="základní",J633,0)</f>
        <v>0</v>
      </c>
      <c r="BF633" s="168">
        <f>IF(N633="snížená",J633,0)</f>
        <v>0</v>
      </c>
      <c r="BG633" s="168">
        <f>IF(N633="zákl. přenesená",J633,0)</f>
        <v>0</v>
      </c>
      <c r="BH633" s="168">
        <f>IF(N633="sníž. přenesená",J633,0)</f>
        <v>0</v>
      </c>
      <c r="BI633" s="168">
        <f>IF(N633="nulová",J633,0)</f>
        <v>0</v>
      </c>
      <c r="BJ633" s="17" t="s">
        <v>83</v>
      </c>
      <c r="BK633" s="168">
        <f>ROUND(I633*H633,2)</f>
        <v>0</v>
      </c>
      <c r="BL633" s="17" t="s">
        <v>133</v>
      </c>
      <c r="BM633" s="167" t="s">
        <v>1024</v>
      </c>
    </row>
    <row r="634" spans="2:65" s="13" customFormat="1">
      <c r="B634" s="185"/>
      <c r="D634" s="170" t="s">
        <v>215</v>
      </c>
      <c r="E634" s="186" t="s">
        <v>1</v>
      </c>
      <c r="F634" s="187" t="s">
        <v>1025</v>
      </c>
      <c r="H634" s="186" t="s">
        <v>1</v>
      </c>
      <c r="I634" s="188"/>
      <c r="L634" s="185"/>
      <c r="M634" s="189"/>
      <c r="N634" s="190"/>
      <c r="O634" s="190"/>
      <c r="P634" s="190"/>
      <c r="Q634" s="190"/>
      <c r="R634" s="190"/>
      <c r="S634" s="190"/>
      <c r="T634" s="191"/>
      <c r="AT634" s="186" t="s">
        <v>215</v>
      </c>
      <c r="AU634" s="186" t="s">
        <v>85</v>
      </c>
      <c r="AV634" s="13" t="s">
        <v>83</v>
      </c>
      <c r="AW634" s="13" t="s">
        <v>34</v>
      </c>
      <c r="AX634" s="13" t="s">
        <v>77</v>
      </c>
      <c r="AY634" s="186" t="s">
        <v>207</v>
      </c>
    </row>
    <row r="635" spans="2:65" s="12" customFormat="1">
      <c r="B635" s="169"/>
      <c r="D635" s="170" t="s">
        <v>215</v>
      </c>
      <c r="E635" s="171" t="s">
        <v>1</v>
      </c>
      <c r="F635" s="172" t="s">
        <v>1026</v>
      </c>
      <c r="H635" s="173">
        <v>265</v>
      </c>
      <c r="I635" s="174"/>
      <c r="L635" s="169"/>
      <c r="M635" s="175"/>
      <c r="N635" s="176"/>
      <c r="O635" s="176"/>
      <c r="P635" s="176"/>
      <c r="Q635" s="176"/>
      <c r="R635" s="176"/>
      <c r="S635" s="176"/>
      <c r="T635" s="177"/>
      <c r="AT635" s="171" t="s">
        <v>215</v>
      </c>
      <c r="AU635" s="171" t="s">
        <v>85</v>
      </c>
      <c r="AV635" s="12" t="s">
        <v>85</v>
      </c>
      <c r="AW635" s="12" t="s">
        <v>34</v>
      </c>
      <c r="AX635" s="12" t="s">
        <v>77</v>
      </c>
      <c r="AY635" s="171" t="s">
        <v>207</v>
      </c>
    </row>
    <row r="636" spans="2:65" s="12" customFormat="1">
      <c r="B636" s="169"/>
      <c r="D636" s="170" t="s">
        <v>215</v>
      </c>
      <c r="E636" s="171" t="s">
        <v>1</v>
      </c>
      <c r="F636" s="172" t="s">
        <v>1027</v>
      </c>
      <c r="H636" s="173">
        <v>30</v>
      </c>
      <c r="I636" s="174"/>
      <c r="L636" s="169"/>
      <c r="M636" s="175"/>
      <c r="N636" s="176"/>
      <c r="O636" s="176"/>
      <c r="P636" s="176"/>
      <c r="Q636" s="176"/>
      <c r="R636" s="176"/>
      <c r="S636" s="176"/>
      <c r="T636" s="177"/>
      <c r="AT636" s="171" t="s">
        <v>215</v>
      </c>
      <c r="AU636" s="171" t="s">
        <v>85</v>
      </c>
      <c r="AV636" s="12" t="s">
        <v>85</v>
      </c>
      <c r="AW636" s="12" t="s">
        <v>34</v>
      </c>
      <c r="AX636" s="12" t="s">
        <v>77</v>
      </c>
      <c r="AY636" s="171" t="s">
        <v>207</v>
      </c>
    </row>
    <row r="637" spans="2:65" s="15" customFormat="1">
      <c r="B637" s="200"/>
      <c r="D637" s="170" t="s">
        <v>215</v>
      </c>
      <c r="E637" s="201" t="s">
        <v>1</v>
      </c>
      <c r="F637" s="202" t="s">
        <v>372</v>
      </c>
      <c r="H637" s="203">
        <v>295</v>
      </c>
      <c r="I637" s="204"/>
      <c r="L637" s="200"/>
      <c r="M637" s="205"/>
      <c r="N637" s="206"/>
      <c r="O637" s="206"/>
      <c r="P637" s="206"/>
      <c r="Q637" s="206"/>
      <c r="R637" s="206"/>
      <c r="S637" s="206"/>
      <c r="T637" s="207"/>
      <c r="AT637" s="201" t="s">
        <v>215</v>
      </c>
      <c r="AU637" s="201" t="s">
        <v>85</v>
      </c>
      <c r="AV637" s="15" t="s">
        <v>133</v>
      </c>
      <c r="AW637" s="15" t="s">
        <v>34</v>
      </c>
      <c r="AX637" s="15" t="s">
        <v>83</v>
      </c>
      <c r="AY637" s="201" t="s">
        <v>207</v>
      </c>
    </row>
    <row r="638" spans="2:65" s="1" customFormat="1" ht="24" customHeight="1">
      <c r="B638" s="155"/>
      <c r="C638" s="156" t="s">
        <v>1028</v>
      </c>
      <c r="D638" s="156" t="s">
        <v>209</v>
      </c>
      <c r="E638" s="157" t="s">
        <v>1029</v>
      </c>
      <c r="F638" s="158" t="s">
        <v>1030</v>
      </c>
      <c r="G638" s="159" t="s">
        <v>212</v>
      </c>
      <c r="H638" s="160">
        <v>277.53399999999999</v>
      </c>
      <c r="I638" s="161"/>
      <c r="J638" s="162">
        <f>ROUND(I638*H638,2)</f>
        <v>0</v>
      </c>
      <c r="K638" s="158" t="s">
        <v>213</v>
      </c>
      <c r="L638" s="32"/>
      <c r="M638" s="163" t="s">
        <v>1</v>
      </c>
      <c r="N638" s="164" t="s">
        <v>42</v>
      </c>
      <c r="O638" s="55"/>
      <c r="P638" s="165">
        <f>O638*H638</f>
        <v>0</v>
      </c>
      <c r="Q638" s="165">
        <v>0.1231</v>
      </c>
      <c r="R638" s="165">
        <f>Q638*H638</f>
        <v>34.164435400000002</v>
      </c>
      <c r="S638" s="165">
        <v>0</v>
      </c>
      <c r="T638" s="166">
        <f>S638*H638</f>
        <v>0</v>
      </c>
      <c r="AR638" s="167" t="s">
        <v>133</v>
      </c>
      <c r="AT638" s="167" t="s">
        <v>209</v>
      </c>
      <c r="AU638" s="167" t="s">
        <v>85</v>
      </c>
      <c r="AY638" s="17" t="s">
        <v>207</v>
      </c>
      <c r="BE638" s="168">
        <f>IF(N638="základní",J638,0)</f>
        <v>0</v>
      </c>
      <c r="BF638" s="168">
        <f>IF(N638="snížená",J638,0)</f>
        <v>0</v>
      </c>
      <c r="BG638" s="168">
        <f>IF(N638="zákl. přenesená",J638,0)</f>
        <v>0</v>
      </c>
      <c r="BH638" s="168">
        <f>IF(N638="sníž. přenesená",J638,0)</f>
        <v>0</v>
      </c>
      <c r="BI638" s="168">
        <f>IF(N638="nulová",J638,0)</f>
        <v>0</v>
      </c>
      <c r="BJ638" s="17" t="s">
        <v>83</v>
      </c>
      <c r="BK638" s="168">
        <f>ROUND(I638*H638,2)</f>
        <v>0</v>
      </c>
      <c r="BL638" s="17" t="s">
        <v>133</v>
      </c>
      <c r="BM638" s="167" t="s">
        <v>1031</v>
      </c>
    </row>
    <row r="639" spans="2:65" s="13" customFormat="1">
      <c r="B639" s="185"/>
      <c r="D639" s="170" t="s">
        <v>215</v>
      </c>
      <c r="E639" s="186" t="s">
        <v>1</v>
      </c>
      <c r="F639" s="187" t="s">
        <v>354</v>
      </c>
      <c r="H639" s="186" t="s">
        <v>1</v>
      </c>
      <c r="I639" s="188"/>
      <c r="L639" s="185"/>
      <c r="M639" s="189"/>
      <c r="N639" s="190"/>
      <c r="O639" s="190"/>
      <c r="P639" s="190"/>
      <c r="Q639" s="190"/>
      <c r="R639" s="190"/>
      <c r="S639" s="190"/>
      <c r="T639" s="191"/>
      <c r="AT639" s="186" t="s">
        <v>215</v>
      </c>
      <c r="AU639" s="186" t="s">
        <v>85</v>
      </c>
      <c r="AV639" s="13" t="s">
        <v>83</v>
      </c>
      <c r="AW639" s="13" t="s">
        <v>34</v>
      </c>
      <c r="AX639" s="13" t="s">
        <v>77</v>
      </c>
      <c r="AY639" s="186" t="s">
        <v>207</v>
      </c>
    </row>
    <row r="640" spans="2:65" s="13" customFormat="1">
      <c r="B640" s="185"/>
      <c r="D640" s="170" t="s">
        <v>215</v>
      </c>
      <c r="E640" s="186" t="s">
        <v>1</v>
      </c>
      <c r="F640" s="187" t="s">
        <v>1032</v>
      </c>
      <c r="H640" s="186" t="s">
        <v>1</v>
      </c>
      <c r="I640" s="188"/>
      <c r="L640" s="185"/>
      <c r="M640" s="189"/>
      <c r="N640" s="190"/>
      <c r="O640" s="190"/>
      <c r="P640" s="190"/>
      <c r="Q640" s="190"/>
      <c r="R640" s="190"/>
      <c r="S640" s="190"/>
      <c r="T640" s="191"/>
      <c r="AT640" s="186" t="s">
        <v>215</v>
      </c>
      <c r="AU640" s="186" t="s">
        <v>85</v>
      </c>
      <c r="AV640" s="13" t="s">
        <v>83</v>
      </c>
      <c r="AW640" s="13" t="s">
        <v>34</v>
      </c>
      <c r="AX640" s="13" t="s">
        <v>77</v>
      </c>
      <c r="AY640" s="186" t="s">
        <v>207</v>
      </c>
    </row>
    <row r="641" spans="2:65" s="13" customFormat="1">
      <c r="B641" s="185"/>
      <c r="D641" s="170" t="s">
        <v>215</v>
      </c>
      <c r="E641" s="186" t="s">
        <v>1</v>
      </c>
      <c r="F641" s="187" t="s">
        <v>1033</v>
      </c>
      <c r="H641" s="186" t="s">
        <v>1</v>
      </c>
      <c r="I641" s="188"/>
      <c r="L641" s="185"/>
      <c r="M641" s="189"/>
      <c r="N641" s="190"/>
      <c r="O641" s="190"/>
      <c r="P641" s="190"/>
      <c r="Q641" s="190"/>
      <c r="R641" s="190"/>
      <c r="S641" s="190"/>
      <c r="T641" s="191"/>
      <c r="AT641" s="186" t="s">
        <v>215</v>
      </c>
      <c r="AU641" s="186" t="s">
        <v>85</v>
      </c>
      <c r="AV641" s="13" t="s">
        <v>83</v>
      </c>
      <c r="AW641" s="13" t="s">
        <v>34</v>
      </c>
      <c r="AX641" s="13" t="s">
        <v>77</v>
      </c>
      <c r="AY641" s="186" t="s">
        <v>207</v>
      </c>
    </row>
    <row r="642" spans="2:65" s="13" customFormat="1">
      <c r="B642" s="185"/>
      <c r="D642" s="170" t="s">
        <v>215</v>
      </c>
      <c r="E642" s="186" t="s">
        <v>1</v>
      </c>
      <c r="F642" s="187" t="s">
        <v>415</v>
      </c>
      <c r="H642" s="186" t="s">
        <v>1</v>
      </c>
      <c r="I642" s="188"/>
      <c r="L642" s="185"/>
      <c r="M642" s="189"/>
      <c r="N642" s="190"/>
      <c r="O642" s="190"/>
      <c r="P642" s="190"/>
      <c r="Q642" s="190"/>
      <c r="R642" s="190"/>
      <c r="S642" s="190"/>
      <c r="T642" s="191"/>
      <c r="AT642" s="186" t="s">
        <v>215</v>
      </c>
      <c r="AU642" s="186" t="s">
        <v>85</v>
      </c>
      <c r="AV642" s="13" t="s">
        <v>83</v>
      </c>
      <c r="AW642" s="13" t="s">
        <v>34</v>
      </c>
      <c r="AX642" s="13" t="s">
        <v>77</v>
      </c>
      <c r="AY642" s="186" t="s">
        <v>207</v>
      </c>
    </row>
    <row r="643" spans="2:65" s="12" customFormat="1">
      <c r="B643" s="169"/>
      <c r="D643" s="170" t="s">
        <v>215</v>
      </c>
      <c r="E643" s="171" t="s">
        <v>1</v>
      </c>
      <c r="F643" s="172" t="s">
        <v>1034</v>
      </c>
      <c r="H643" s="173">
        <v>19.079999999999998</v>
      </c>
      <c r="I643" s="174"/>
      <c r="L643" s="169"/>
      <c r="M643" s="175"/>
      <c r="N643" s="176"/>
      <c r="O643" s="176"/>
      <c r="P643" s="176"/>
      <c r="Q643" s="176"/>
      <c r="R643" s="176"/>
      <c r="S643" s="176"/>
      <c r="T643" s="177"/>
      <c r="AT643" s="171" t="s">
        <v>215</v>
      </c>
      <c r="AU643" s="171" t="s">
        <v>85</v>
      </c>
      <c r="AV643" s="12" t="s">
        <v>85</v>
      </c>
      <c r="AW643" s="12" t="s">
        <v>34</v>
      </c>
      <c r="AX643" s="12" t="s">
        <v>77</v>
      </c>
      <c r="AY643" s="171" t="s">
        <v>207</v>
      </c>
    </row>
    <row r="644" spans="2:65" s="12" customFormat="1">
      <c r="B644" s="169"/>
      <c r="D644" s="170" t="s">
        <v>215</v>
      </c>
      <c r="E644" s="171" t="s">
        <v>1</v>
      </c>
      <c r="F644" s="172" t="s">
        <v>1035</v>
      </c>
      <c r="H644" s="173">
        <v>16.215</v>
      </c>
      <c r="I644" s="174"/>
      <c r="L644" s="169"/>
      <c r="M644" s="175"/>
      <c r="N644" s="176"/>
      <c r="O644" s="176"/>
      <c r="P644" s="176"/>
      <c r="Q644" s="176"/>
      <c r="R644" s="176"/>
      <c r="S644" s="176"/>
      <c r="T644" s="177"/>
      <c r="AT644" s="171" t="s">
        <v>215</v>
      </c>
      <c r="AU644" s="171" t="s">
        <v>85</v>
      </c>
      <c r="AV644" s="12" t="s">
        <v>85</v>
      </c>
      <c r="AW644" s="12" t="s">
        <v>34</v>
      </c>
      <c r="AX644" s="12" t="s">
        <v>77</v>
      </c>
      <c r="AY644" s="171" t="s">
        <v>207</v>
      </c>
    </row>
    <row r="645" spans="2:65" s="12" customFormat="1">
      <c r="B645" s="169"/>
      <c r="D645" s="170" t="s">
        <v>215</v>
      </c>
      <c r="E645" s="171" t="s">
        <v>1</v>
      </c>
      <c r="F645" s="172" t="s">
        <v>1036</v>
      </c>
      <c r="H645" s="173">
        <v>162.66900000000001</v>
      </c>
      <c r="I645" s="174"/>
      <c r="L645" s="169"/>
      <c r="M645" s="175"/>
      <c r="N645" s="176"/>
      <c r="O645" s="176"/>
      <c r="P645" s="176"/>
      <c r="Q645" s="176"/>
      <c r="R645" s="176"/>
      <c r="S645" s="176"/>
      <c r="T645" s="177"/>
      <c r="AT645" s="171" t="s">
        <v>215</v>
      </c>
      <c r="AU645" s="171" t="s">
        <v>85</v>
      </c>
      <c r="AV645" s="12" t="s">
        <v>85</v>
      </c>
      <c r="AW645" s="12" t="s">
        <v>34</v>
      </c>
      <c r="AX645" s="12" t="s">
        <v>77</v>
      </c>
      <c r="AY645" s="171" t="s">
        <v>207</v>
      </c>
    </row>
    <row r="646" spans="2:65" s="12" customFormat="1">
      <c r="B646" s="169"/>
      <c r="D646" s="170" t="s">
        <v>215</v>
      </c>
      <c r="E646" s="171" t="s">
        <v>1</v>
      </c>
      <c r="F646" s="172" t="s">
        <v>1037</v>
      </c>
      <c r="H646" s="173">
        <v>37.409999999999997</v>
      </c>
      <c r="I646" s="174"/>
      <c r="L646" s="169"/>
      <c r="M646" s="175"/>
      <c r="N646" s="176"/>
      <c r="O646" s="176"/>
      <c r="P646" s="176"/>
      <c r="Q646" s="176"/>
      <c r="R646" s="176"/>
      <c r="S646" s="176"/>
      <c r="T646" s="177"/>
      <c r="AT646" s="171" t="s">
        <v>215</v>
      </c>
      <c r="AU646" s="171" t="s">
        <v>85</v>
      </c>
      <c r="AV646" s="12" t="s">
        <v>85</v>
      </c>
      <c r="AW646" s="12" t="s">
        <v>34</v>
      </c>
      <c r="AX646" s="12" t="s">
        <v>77</v>
      </c>
      <c r="AY646" s="171" t="s">
        <v>207</v>
      </c>
    </row>
    <row r="647" spans="2:65" s="13" customFormat="1">
      <c r="B647" s="185"/>
      <c r="D647" s="170" t="s">
        <v>215</v>
      </c>
      <c r="E647" s="186" t="s">
        <v>1</v>
      </c>
      <c r="F647" s="187" t="s">
        <v>421</v>
      </c>
      <c r="H647" s="186" t="s">
        <v>1</v>
      </c>
      <c r="I647" s="188"/>
      <c r="L647" s="185"/>
      <c r="M647" s="189"/>
      <c r="N647" s="190"/>
      <c r="O647" s="190"/>
      <c r="P647" s="190"/>
      <c r="Q647" s="190"/>
      <c r="R647" s="190"/>
      <c r="S647" s="190"/>
      <c r="T647" s="191"/>
      <c r="AT647" s="186" t="s">
        <v>215</v>
      </c>
      <c r="AU647" s="186" t="s">
        <v>85</v>
      </c>
      <c r="AV647" s="13" t="s">
        <v>83</v>
      </c>
      <c r="AW647" s="13" t="s">
        <v>34</v>
      </c>
      <c r="AX647" s="13" t="s">
        <v>77</v>
      </c>
      <c r="AY647" s="186" t="s">
        <v>207</v>
      </c>
    </row>
    <row r="648" spans="2:65" s="12" customFormat="1">
      <c r="B648" s="169"/>
      <c r="D648" s="170" t="s">
        <v>215</v>
      </c>
      <c r="E648" s="171" t="s">
        <v>1</v>
      </c>
      <c r="F648" s="172" t="s">
        <v>1038</v>
      </c>
      <c r="H648" s="173">
        <v>42.16</v>
      </c>
      <c r="I648" s="174"/>
      <c r="L648" s="169"/>
      <c r="M648" s="175"/>
      <c r="N648" s="176"/>
      <c r="O648" s="176"/>
      <c r="P648" s="176"/>
      <c r="Q648" s="176"/>
      <c r="R648" s="176"/>
      <c r="S648" s="176"/>
      <c r="T648" s="177"/>
      <c r="AT648" s="171" t="s">
        <v>215</v>
      </c>
      <c r="AU648" s="171" t="s">
        <v>85</v>
      </c>
      <c r="AV648" s="12" t="s">
        <v>85</v>
      </c>
      <c r="AW648" s="12" t="s">
        <v>34</v>
      </c>
      <c r="AX648" s="12" t="s">
        <v>77</v>
      </c>
      <c r="AY648" s="171" t="s">
        <v>207</v>
      </c>
    </row>
    <row r="649" spans="2:65" s="15" customFormat="1">
      <c r="B649" s="200"/>
      <c r="D649" s="170" t="s">
        <v>215</v>
      </c>
      <c r="E649" s="201" t="s">
        <v>1</v>
      </c>
      <c r="F649" s="202" t="s">
        <v>372</v>
      </c>
      <c r="H649" s="203">
        <v>277.53399999999999</v>
      </c>
      <c r="I649" s="204"/>
      <c r="L649" s="200"/>
      <c r="M649" s="205"/>
      <c r="N649" s="206"/>
      <c r="O649" s="206"/>
      <c r="P649" s="206"/>
      <c r="Q649" s="206"/>
      <c r="R649" s="206"/>
      <c r="S649" s="206"/>
      <c r="T649" s="207"/>
      <c r="AT649" s="201" t="s">
        <v>215</v>
      </c>
      <c r="AU649" s="201" t="s">
        <v>85</v>
      </c>
      <c r="AV649" s="15" t="s">
        <v>133</v>
      </c>
      <c r="AW649" s="15" t="s">
        <v>34</v>
      </c>
      <c r="AX649" s="15" t="s">
        <v>83</v>
      </c>
      <c r="AY649" s="201" t="s">
        <v>207</v>
      </c>
    </row>
    <row r="650" spans="2:65" s="1" customFormat="1" ht="36" customHeight="1">
      <c r="B650" s="155"/>
      <c r="C650" s="156" t="s">
        <v>1039</v>
      </c>
      <c r="D650" s="156" t="s">
        <v>209</v>
      </c>
      <c r="E650" s="157" t="s">
        <v>1040</v>
      </c>
      <c r="F650" s="158" t="s">
        <v>1041</v>
      </c>
      <c r="G650" s="159" t="s">
        <v>220</v>
      </c>
      <c r="H650" s="160">
        <v>5</v>
      </c>
      <c r="I650" s="161"/>
      <c r="J650" s="162">
        <f>ROUND(I650*H650,2)</f>
        <v>0</v>
      </c>
      <c r="K650" s="158" t="s">
        <v>213</v>
      </c>
      <c r="L650" s="32"/>
      <c r="M650" s="163" t="s">
        <v>1</v>
      </c>
      <c r="N650" s="164" t="s">
        <v>42</v>
      </c>
      <c r="O650" s="55"/>
      <c r="P650" s="165">
        <f>O650*H650</f>
        <v>0</v>
      </c>
      <c r="Q650" s="165">
        <v>5.3620000000000001E-2</v>
      </c>
      <c r="R650" s="165">
        <f>Q650*H650</f>
        <v>0.2681</v>
      </c>
      <c r="S650" s="165">
        <v>0</v>
      </c>
      <c r="T650" s="166">
        <f>S650*H650</f>
        <v>0</v>
      </c>
      <c r="AR650" s="167" t="s">
        <v>133</v>
      </c>
      <c r="AT650" s="167" t="s">
        <v>209</v>
      </c>
      <c r="AU650" s="167" t="s">
        <v>85</v>
      </c>
      <c r="AY650" s="17" t="s">
        <v>207</v>
      </c>
      <c r="BE650" s="168">
        <f>IF(N650="základní",J650,0)</f>
        <v>0</v>
      </c>
      <c r="BF650" s="168">
        <f>IF(N650="snížená",J650,0)</f>
        <v>0</v>
      </c>
      <c r="BG650" s="168">
        <f>IF(N650="zákl. přenesená",J650,0)</f>
        <v>0</v>
      </c>
      <c r="BH650" s="168">
        <f>IF(N650="sníž. přenesená",J650,0)</f>
        <v>0</v>
      </c>
      <c r="BI650" s="168">
        <f>IF(N650="nulová",J650,0)</f>
        <v>0</v>
      </c>
      <c r="BJ650" s="17" t="s">
        <v>83</v>
      </c>
      <c r="BK650" s="168">
        <f>ROUND(I650*H650,2)</f>
        <v>0</v>
      </c>
      <c r="BL650" s="17" t="s">
        <v>133</v>
      </c>
      <c r="BM650" s="167" t="s">
        <v>1042</v>
      </c>
    </row>
    <row r="651" spans="2:65" s="12" customFormat="1">
      <c r="B651" s="169"/>
      <c r="D651" s="170" t="s">
        <v>215</v>
      </c>
      <c r="E651" s="171" t="s">
        <v>1</v>
      </c>
      <c r="F651" s="172" t="s">
        <v>1043</v>
      </c>
      <c r="H651" s="173">
        <v>5</v>
      </c>
      <c r="I651" s="174"/>
      <c r="L651" s="169"/>
      <c r="M651" s="175"/>
      <c r="N651" s="176"/>
      <c r="O651" s="176"/>
      <c r="P651" s="176"/>
      <c r="Q651" s="176"/>
      <c r="R651" s="176"/>
      <c r="S651" s="176"/>
      <c r="T651" s="177"/>
      <c r="AT651" s="171" t="s">
        <v>215</v>
      </c>
      <c r="AU651" s="171" t="s">
        <v>85</v>
      </c>
      <c r="AV651" s="12" t="s">
        <v>85</v>
      </c>
      <c r="AW651" s="12" t="s">
        <v>34</v>
      </c>
      <c r="AX651" s="12" t="s">
        <v>83</v>
      </c>
      <c r="AY651" s="171" t="s">
        <v>207</v>
      </c>
    </row>
    <row r="652" spans="2:65" s="1" customFormat="1" ht="24" customHeight="1">
      <c r="B652" s="155"/>
      <c r="C652" s="208" t="s">
        <v>1044</v>
      </c>
      <c r="D652" s="208" t="s">
        <v>680</v>
      </c>
      <c r="E652" s="209" t="s">
        <v>1045</v>
      </c>
      <c r="F652" s="210" t="s">
        <v>1046</v>
      </c>
      <c r="G652" s="211" t="s">
        <v>220</v>
      </c>
      <c r="H652" s="212">
        <v>5</v>
      </c>
      <c r="I652" s="213"/>
      <c r="J652" s="214">
        <f>ROUND(I652*H652,2)</f>
        <v>0</v>
      </c>
      <c r="K652" s="210" t="s">
        <v>213</v>
      </c>
      <c r="L652" s="215"/>
      <c r="M652" s="216" t="s">
        <v>1</v>
      </c>
      <c r="N652" s="217" t="s">
        <v>42</v>
      </c>
      <c r="O652" s="55"/>
      <c r="P652" s="165">
        <f>O652*H652</f>
        <v>0</v>
      </c>
      <c r="Q652" s="165">
        <v>5.8200000000000002E-2</v>
      </c>
      <c r="R652" s="165">
        <f>Q652*H652</f>
        <v>0.29100000000000004</v>
      </c>
      <c r="S652" s="165">
        <v>0</v>
      </c>
      <c r="T652" s="166">
        <f>S652*H652</f>
        <v>0</v>
      </c>
      <c r="AR652" s="167" t="s">
        <v>155</v>
      </c>
      <c r="AT652" s="167" t="s">
        <v>680</v>
      </c>
      <c r="AU652" s="167" t="s">
        <v>85</v>
      </c>
      <c r="AY652" s="17" t="s">
        <v>207</v>
      </c>
      <c r="BE652" s="168">
        <f>IF(N652="základní",J652,0)</f>
        <v>0</v>
      </c>
      <c r="BF652" s="168">
        <f>IF(N652="snížená",J652,0)</f>
        <v>0</v>
      </c>
      <c r="BG652" s="168">
        <f>IF(N652="zákl. přenesená",J652,0)</f>
        <v>0</v>
      </c>
      <c r="BH652" s="168">
        <f>IF(N652="sníž. přenesená",J652,0)</f>
        <v>0</v>
      </c>
      <c r="BI652" s="168">
        <f>IF(N652="nulová",J652,0)</f>
        <v>0</v>
      </c>
      <c r="BJ652" s="17" t="s">
        <v>83</v>
      </c>
      <c r="BK652" s="168">
        <f>ROUND(I652*H652,2)</f>
        <v>0</v>
      </c>
      <c r="BL652" s="17" t="s">
        <v>133</v>
      </c>
      <c r="BM652" s="167" t="s">
        <v>1047</v>
      </c>
    </row>
    <row r="653" spans="2:65" s="11" customFormat="1" ht="22.9" customHeight="1">
      <c r="B653" s="142"/>
      <c r="D653" s="143" t="s">
        <v>76</v>
      </c>
      <c r="E653" s="153" t="s">
        <v>162</v>
      </c>
      <c r="F653" s="153" t="s">
        <v>217</v>
      </c>
      <c r="I653" s="145"/>
      <c r="J653" s="154">
        <f>BK653</f>
        <v>0</v>
      </c>
      <c r="L653" s="142"/>
      <c r="M653" s="147"/>
      <c r="N653" s="148"/>
      <c r="O653" s="148"/>
      <c r="P653" s="149">
        <f>SUM(P654:P754)</f>
        <v>0</v>
      </c>
      <c r="Q653" s="148"/>
      <c r="R653" s="149">
        <f>SUM(R654:R754)</f>
        <v>0.83096263999999997</v>
      </c>
      <c r="S653" s="148"/>
      <c r="T653" s="150">
        <f>SUM(T654:T754)</f>
        <v>0.15680000000000002</v>
      </c>
      <c r="AR653" s="143" t="s">
        <v>83</v>
      </c>
      <c r="AT653" s="151" t="s">
        <v>76</v>
      </c>
      <c r="AU653" s="151" t="s">
        <v>83</v>
      </c>
      <c r="AY653" s="143" t="s">
        <v>207</v>
      </c>
      <c r="BK653" s="152">
        <f>SUM(BK654:BK754)</f>
        <v>0</v>
      </c>
    </row>
    <row r="654" spans="2:65" s="1" customFormat="1" ht="16.5" customHeight="1">
      <c r="B654" s="155"/>
      <c r="C654" s="156" t="s">
        <v>1048</v>
      </c>
      <c r="D654" s="156" t="s">
        <v>209</v>
      </c>
      <c r="E654" s="157" t="s">
        <v>1049</v>
      </c>
      <c r="F654" s="158" t="s">
        <v>1050</v>
      </c>
      <c r="G654" s="159" t="s">
        <v>224</v>
      </c>
      <c r="H654" s="160">
        <v>3</v>
      </c>
      <c r="I654" s="161"/>
      <c r="J654" s="162">
        <f>ROUND(I654*H654,2)</f>
        <v>0</v>
      </c>
      <c r="K654" s="158" t="s">
        <v>392</v>
      </c>
      <c r="L654" s="32"/>
      <c r="M654" s="163" t="s">
        <v>1</v>
      </c>
      <c r="N654" s="164" t="s">
        <v>42</v>
      </c>
      <c r="O654" s="55"/>
      <c r="P654" s="165">
        <f>O654*H654</f>
        <v>0</v>
      </c>
      <c r="Q654" s="165">
        <v>2.0299999999999999E-2</v>
      </c>
      <c r="R654" s="165">
        <f>Q654*H654</f>
        <v>6.0899999999999996E-2</v>
      </c>
      <c r="S654" s="165">
        <v>0</v>
      </c>
      <c r="T654" s="166">
        <f>S654*H654</f>
        <v>0</v>
      </c>
      <c r="AR654" s="167" t="s">
        <v>133</v>
      </c>
      <c r="AT654" s="167" t="s">
        <v>209</v>
      </c>
      <c r="AU654" s="167" t="s">
        <v>85</v>
      </c>
      <c r="AY654" s="17" t="s">
        <v>207</v>
      </c>
      <c r="BE654" s="168">
        <f>IF(N654="základní",J654,0)</f>
        <v>0</v>
      </c>
      <c r="BF654" s="168">
        <f>IF(N654="snížená",J654,0)</f>
        <v>0</v>
      </c>
      <c r="BG654" s="168">
        <f>IF(N654="zákl. přenesená",J654,0)</f>
        <v>0</v>
      </c>
      <c r="BH654" s="168">
        <f>IF(N654="sníž. přenesená",J654,0)</f>
        <v>0</v>
      </c>
      <c r="BI654" s="168">
        <f>IF(N654="nulová",J654,0)</f>
        <v>0</v>
      </c>
      <c r="BJ654" s="17" t="s">
        <v>83</v>
      </c>
      <c r="BK654" s="168">
        <f>ROUND(I654*H654,2)</f>
        <v>0</v>
      </c>
      <c r="BL654" s="17" t="s">
        <v>133</v>
      </c>
      <c r="BM654" s="167" t="s">
        <v>1051</v>
      </c>
    </row>
    <row r="655" spans="2:65" s="12" customFormat="1">
      <c r="B655" s="169"/>
      <c r="D655" s="170" t="s">
        <v>215</v>
      </c>
      <c r="E655" s="171" t="s">
        <v>1</v>
      </c>
      <c r="F655" s="172" t="s">
        <v>1052</v>
      </c>
      <c r="H655" s="173">
        <v>3</v>
      </c>
      <c r="I655" s="174"/>
      <c r="L655" s="169"/>
      <c r="M655" s="175"/>
      <c r="N655" s="176"/>
      <c r="O655" s="176"/>
      <c r="P655" s="176"/>
      <c r="Q655" s="176"/>
      <c r="R655" s="176"/>
      <c r="S655" s="176"/>
      <c r="T655" s="177"/>
      <c r="AT655" s="171" t="s">
        <v>215</v>
      </c>
      <c r="AU655" s="171" t="s">
        <v>85</v>
      </c>
      <c r="AV655" s="12" t="s">
        <v>85</v>
      </c>
      <c r="AW655" s="12" t="s">
        <v>34</v>
      </c>
      <c r="AX655" s="12" t="s">
        <v>83</v>
      </c>
      <c r="AY655" s="171" t="s">
        <v>207</v>
      </c>
    </row>
    <row r="656" spans="2:65" s="1" customFormat="1" ht="16.5" customHeight="1">
      <c r="B656" s="155"/>
      <c r="C656" s="156" t="s">
        <v>296</v>
      </c>
      <c r="D656" s="156" t="s">
        <v>209</v>
      </c>
      <c r="E656" s="157" t="s">
        <v>1053</v>
      </c>
      <c r="F656" s="158" t="s">
        <v>1054</v>
      </c>
      <c r="G656" s="159" t="s">
        <v>220</v>
      </c>
      <c r="H656" s="160">
        <v>7</v>
      </c>
      <c r="I656" s="161"/>
      <c r="J656" s="162">
        <f>ROUND(I656*H656,2)</f>
        <v>0</v>
      </c>
      <c r="K656" s="158" t="s">
        <v>392</v>
      </c>
      <c r="L656" s="32"/>
      <c r="M656" s="163" t="s">
        <v>1</v>
      </c>
      <c r="N656" s="164" t="s">
        <v>42</v>
      </c>
      <c r="O656" s="55"/>
      <c r="P656" s="165">
        <f>O656*H656</f>
        <v>0</v>
      </c>
      <c r="Q656" s="165">
        <v>0</v>
      </c>
      <c r="R656" s="165">
        <f>Q656*H656</f>
        <v>0</v>
      </c>
      <c r="S656" s="165">
        <v>0</v>
      </c>
      <c r="T656" s="166">
        <f>S656*H656</f>
        <v>0</v>
      </c>
      <c r="AR656" s="167" t="s">
        <v>133</v>
      </c>
      <c r="AT656" s="167" t="s">
        <v>209</v>
      </c>
      <c r="AU656" s="167" t="s">
        <v>85</v>
      </c>
      <c r="AY656" s="17" t="s">
        <v>207</v>
      </c>
      <c r="BE656" s="168">
        <f>IF(N656="základní",J656,0)</f>
        <v>0</v>
      </c>
      <c r="BF656" s="168">
        <f>IF(N656="snížená",J656,0)</f>
        <v>0</v>
      </c>
      <c r="BG656" s="168">
        <f>IF(N656="zákl. přenesená",J656,0)</f>
        <v>0</v>
      </c>
      <c r="BH656" s="168">
        <f>IF(N656="sníž. přenesená",J656,0)</f>
        <v>0</v>
      </c>
      <c r="BI656" s="168">
        <f>IF(N656="nulová",J656,0)</f>
        <v>0</v>
      </c>
      <c r="BJ656" s="17" t="s">
        <v>83</v>
      </c>
      <c r="BK656" s="168">
        <f>ROUND(I656*H656,2)</f>
        <v>0</v>
      </c>
      <c r="BL656" s="17" t="s">
        <v>133</v>
      </c>
      <c r="BM656" s="167" t="s">
        <v>1055</v>
      </c>
    </row>
    <row r="657" spans="2:65" s="1" customFormat="1" ht="48" customHeight="1">
      <c r="B657" s="155"/>
      <c r="C657" s="156" t="s">
        <v>1056</v>
      </c>
      <c r="D657" s="156" t="s">
        <v>209</v>
      </c>
      <c r="E657" s="157" t="s">
        <v>1057</v>
      </c>
      <c r="F657" s="158" t="s">
        <v>1058</v>
      </c>
      <c r="G657" s="159" t="s">
        <v>212</v>
      </c>
      <c r="H657" s="160">
        <v>1529.6079999999999</v>
      </c>
      <c r="I657" s="161"/>
      <c r="J657" s="162">
        <f>ROUND(I657*H657,2)</f>
        <v>0</v>
      </c>
      <c r="K657" s="158" t="s">
        <v>213</v>
      </c>
      <c r="L657" s="32"/>
      <c r="M657" s="163" t="s">
        <v>1</v>
      </c>
      <c r="N657" s="164" t="s">
        <v>42</v>
      </c>
      <c r="O657" s="55"/>
      <c r="P657" s="165">
        <f>O657*H657</f>
        <v>0</v>
      </c>
      <c r="Q657" s="165">
        <v>0</v>
      </c>
      <c r="R657" s="165">
        <f>Q657*H657</f>
        <v>0</v>
      </c>
      <c r="S657" s="165">
        <v>0</v>
      </c>
      <c r="T657" s="166">
        <f>S657*H657</f>
        <v>0</v>
      </c>
      <c r="AR657" s="167" t="s">
        <v>133</v>
      </c>
      <c r="AT657" s="167" t="s">
        <v>209</v>
      </c>
      <c r="AU657" s="167" t="s">
        <v>85</v>
      </c>
      <c r="AY657" s="17" t="s">
        <v>207</v>
      </c>
      <c r="BE657" s="168">
        <f>IF(N657="základní",J657,0)</f>
        <v>0</v>
      </c>
      <c r="BF657" s="168">
        <f>IF(N657="snížená",J657,0)</f>
        <v>0</v>
      </c>
      <c r="BG657" s="168">
        <f>IF(N657="zákl. přenesená",J657,0)</f>
        <v>0</v>
      </c>
      <c r="BH657" s="168">
        <f>IF(N657="sníž. přenesená",J657,0)</f>
        <v>0</v>
      </c>
      <c r="BI657" s="168">
        <f>IF(N657="nulová",J657,0)</f>
        <v>0</v>
      </c>
      <c r="BJ657" s="17" t="s">
        <v>83</v>
      </c>
      <c r="BK657" s="168">
        <f>ROUND(I657*H657,2)</f>
        <v>0</v>
      </c>
      <c r="BL657" s="17" t="s">
        <v>133</v>
      </c>
      <c r="BM657" s="167" t="s">
        <v>1059</v>
      </c>
    </row>
    <row r="658" spans="2:65" s="13" customFormat="1">
      <c r="B658" s="185"/>
      <c r="D658" s="170" t="s">
        <v>215</v>
      </c>
      <c r="E658" s="186" t="s">
        <v>1</v>
      </c>
      <c r="F658" s="187" t="s">
        <v>986</v>
      </c>
      <c r="H658" s="186" t="s">
        <v>1</v>
      </c>
      <c r="I658" s="188"/>
      <c r="L658" s="185"/>
      <c r="M658" s="189"/>
      <c r="N658" s="190"/>
      <c r="O658" s="190"/>
      <c r="P658" s="190"/>
      <c r="Q658" s="190"/>
      <c r="R658" s="190"/>
      <c r="S658" s="190"/>
      <c r="T658" s="191"/>
      <c r="AT658" s="186" t="s">
        <v>215</v>
      </c>
      <c r="AU658" s="186" t="s">
        <v>85</v>
      </c>
      <c r="AV658" s="13" t="s">
        <v>83</v>
      </c>
      <c r="AW658" s="13" t="s">
        <v>34</v>
      </c>
      <c r="AX658" s="13" t="s">
        <v>77</v>
      </c>
      <c r="AY658" s="186" t="s">
        <v>207</v>
      </c>
    </row>
    <row r="659" spans="2:65" s="13" customFormat="1">
      <c r="B659" s="185"/>
      <c r="D659" s="170" t="s">
        <v>215</v>
      </c>
      <c r="E659" s="186" t="s">
        <v>1</v>
      </c>
      <c r="F659" s="187" t="s">
        <v>1060</v>
      </c>
      <c r="H659" s="186" t="s">
        <v>1</v>
      </c>
      <c r="I659" s="188"/>
      <c r="L659" s="185"/>
      <c r="M659" s="189"/>
      <c r="N659" s="190"/>
      <c r="O659" s="190"/>
      <c r="P659" s="190"/>
      <c r="Q659" s="190"/>
      <c r="R659" s="190"/>
      <c r="S659" s="190"/>
      <c r="T659" s="191"/>
      <c r="AT659" s="186" t="s">
        <v>215</v>
      </c>
      <c r="AU659" s="186" t="s">
        <v>85</v>
      </c>
      <c r="AV659" s="13" t="s">
        <v>83</v>
      </c>
      <c r="AW659" s="13" t="s">
        <v>34</v>
      </c>
      <c r="AX659" s="13" t="s">
        <v>77</v>
      </c>
      <c r="AY659" s="186" t="s">
        <v>207</v>
      </c>
    </row>
    <row r="660" spans="2:65" s="12" customFormat="1">
      <c r="B660" s="169"/>
      <c r="D660" s="170" t="s">
        <v>215</v>
      </c>
      <c r="E660" s="171" t="s">
        <v>1</v>
      </c>
      <c r="F660" s="172" t="s">
        <v>1061</v>
      </c>
      <c r="H660" s="173">
        <v>345.23</v>
      </c>
      <c r="I660" s="174"/>
      <c r="L660" s="169"/>
      <c r="M660" s="175"/>
      <c r="N660" s="176"/>
      <c r="O660" s="176"/>
      <c r="P660" s="176"/>
      <c r="Q660" s="176"/>
      <c r="R660" s="176"/>
      <c r="S660" s="176"/>
      <c r="T660" s="177"/>
      <c r="AT660" s="171" t="s">
        <v>215</v>
      </c>
      <c r="AU660" s="171" t="s">
        <v>85</v>
      </c>
      <c r="AV660" s="12" t="s">
        <v>85</v>
      </c>
      <c r="AW660" s="12" t="s">
        <v>34</v>
      </c>
      <c r="AX660" s="12" t="s">
        <v>77</v>
      </c>
      <c r="AY660" s="171" t="s">
        <v>207</v>
      </c>
    </row>
    <row r="661" spans="2:65" s="12" customFormat="1">
      <c r="B661" s="169"/>
      <c r="D661" s="170" t="s">
        <v>215</v>
      </c>
      <c r="E661" s="171" t="s">
        <v>1</v>
      </c>
      <c r="F661" s="172" t="s">
        <v>1062</v>
      </c>
      <c r="H661" s="173">
        <v>163.53</v>
      </c>
      <c r="I661" s="174"/>
      <c r="L661" s="169"/>
      <c r="M661" s="175"/>
      <c r="N661" s="176"/>
      <c r="O661" s="176"/>
      <c r="P661" s="176"/>
      <c r="Q661" s="176"/>
      <c r="R661" s="176"/>
      <c r="S661" s="176"/>
      <c r="T661" s="177"/>
      <c r="AT661" s="171" t="s">
        <v>215</v>
      </c>
      <c r="AU661" s="171" t="s">
        <v>85</v>
      </c>
      <c r="AV661" s="12" t="s">
        <v>85</v>
      </c>
      <c r="AW661" s="12" t="s">
        <v>34</v>
      </c>
      <c r="AX661" s="12" t="s">
        <v>77</v>
      </c>
      <c r="AY661" s="171" t="s">
        <v>207</v>
      </c>
    </row>
    <row r="662" spans="2:65" s="12" customFormat="1">
      <c r="B662" s="169"/>
      <c r="D662" s="170" t="s">
        <v>215</v>
      </c>
      <c r="E662" s="171" t="s">
        <v>1</v>
      </c>
      <c r="F662" s="172" t="s">
        <v>1063</v>
      </c>
      <c r="H662" s="173">
        <v>102.7</v>
      </c>
      <c r="I662" s="174"/>
      <c r="L662" s="169"/>
      <c r="M662" s="175"/>
      <c r="N662" s="176"/>
      <c r="O662" s="176"/>
      <c r="P662" s="176"/>
      <c r="Q662" s="176"/>
      <c r="R662" s="176"/>
      <c r="S662" s="176"/>
      <c r="T662" s="177"/>
      <c r="AT662" s="171" t="s">
        <v>215</v>
      </c>
      <c r="AU662" s="171" t="s">
        <v>85</v>
      </c>
      <c r="AV662" s="12" t="s">
        <v>85</v>
      </c>
      <c r="AW662" s="12" t="s">
        <v>34</v>
      </c>
      <c r="AX662" s="12" t="s">
        <v>77</v>
      </c>
      <c r="AY662" s="171" t="s">
        <v>207</v>
      </c>
    </row>
    <row r="663" spans="2:65" s="12" customFormat="1">
      <c r="B663" s="169"/>
      <c r="D663" s="170" t="s">
        <v>215</v>
      </c>
      <c r="E663" s="171" t="s">
        <v>1</v>
      </c>
      <c r="F663" s="172" t="s">
        <v>1064</v>
      </c>
      <c r="H663" s="173">
        <v>79.38</v>
      </c>
      <c r="I663" s="174"/>
      <c r="L663" s="169"/>
      <c r="M663" s="175"/>
      <c r="N663" s="176"/>
      <c r="O663" s="176"/>
      <c r="P663" s="176"/>
      <c r="Q663" s="176"/>
      <c r="R663" s="176"/>
      <c r="S663" s="176"/>
      <c r="T663" s="177"/>
      <c r="AT663" s="171" t="s">
        <v>215</v>
      </c>
      <c r="AU663" s="171" t="s">
        <v>85</v>
      </c>
      <c r="AV663" s="12" t="s">
        <v>85</v>
      </c>
      <c r="AW663" s="12" t="s">
        <v>34</v>
      </c>
      <c r="AX663" s="12" t="s">
        <v>77</v>
      </c>
      <c r="AY663" s="171" t="s">
        <v>207</v>
      </c>
    </row>
    <row r="664" spans="2:65" s="13" customFormat="1">
      <c r="B664" s="185"/>
      <c r="D664" s="170" t="s">
        <v>215</v>
      </c>
      <c r="E664" s="186" t="s">
        <v>1</v>
      </c>
      <c r="F664" s="187" t="s">
        <v>970</v>
      </c>
      <c r="H664" s="186" t="s">
        <v>1</v>
      </c>
      <c r="I664" s="188"/>
      <c r="L664" s="185"/>
      <c r="M664" s="189"/>
      <c r="N664" s="190"/>
      <c r="O664" s="190"/>
      <c r="P664" s="190"/>
      <c r="Q664" s="190"/>
      <c r="R664" s="190"/>
      <c r="S664" s="190"/>
      <c r="T664" s="191"/>
      <c r="AT664" s="186" t="s">
        <v>215</v>
      </c>
      <c r="AU664" s="186" t="s">
        <v>85</v>
      </c>
      <c r="AV664" s="13" t="s">
        <v>83</v>
      </c>
      <c r="AW664" s="13" t="s">
        <v>34</v>
      </c>
      <c r="AX664" s="13" t="s">
        <v>77</v>
      </c>
      <c r="AY664" s="186" t="s">
        <v>207</v>
      </c>
    </row>
    <row r="665" spans="2:65" s="12" customFormat="1">
      <c r="B665" s="169"/>
      <c r="D665" s="170" t="s">
        <v>215</v>
      </c>
      <c r="E665" s="171" t="s">
        <v>1</v>
      </c>
      <c r="F665" s="172" t="s">
        <v>1065</v>
      </c>
      <c r="H665" s="173">
        <v>241.977</v>
      </c>
      <c r="I665" s="174"/>
      <c r="L665" s="169"/>
      <c r="M665" s="175"/>
      <c r="N665" s="176"/>
      <c r="O665" s="176"/>
      <c r="P665" s="176"/>
      <c r="Q665" s="176"/>
      <c r="R665" s="176"/>
      <c r="S665" s="176"/>
      <c r="T665" s="177"/>
      <c r="AT665" s="171" t="s">
        <v>215</v>
      </c>
      <c r="AU665" s="171" t="s">
        <v>85</v>
      </c>
      <c r="AV665" s="12" t="s">
        <v>85</v>
      </c>
      <c r="AW665" s="12" t="s">
        <v>34</v>
      </c>
      <c r="AX665" s="12" t="s">
        <v>77</v>
      </c>
      <c r="AY665" s="171" t="s">
        <v>207</v>
      </c>
    </row>
    <row r="666" spans="2:65" s="12" customFormat="1">
      <c r="B666" s="169"/>
      <c r="D666" s="170" t="s">
        <v>215</v>
      </c>
      <c r="E666" s="171" t="s">
        <v>1</v>
      </c>
      <c r="F666" s="172" t="s">
        <v>1066</v>
      </c>
      <c r="H666" s="173">
        <v>154.97999999999999</v>
      </c>
      <c r="I666" s="174"/>
      <c r="L666" s="169"/>
      <c r="M666" s="175"/>
      <c r="N666" s="176"/>
      <c r="O666" s="176"/>
      <c r="P666" s="176"/>
      <c r="Q666" s="176"/>
      <c r="R666" s="176"/>
      <c r="S666" s="176"/>
      <c r="T666" s="177"/>
      <c r="AT666" s="171" t="s">
        <v>215</v>
      </c>
      <c r="AU666" s="171" t="s">
        <v>85</v>
      </c>
      <c r="AV666" s="12" t="s">
        <v>85</v>
      </c>
      <c r="AW666" s="12" t="s">
        <v>34</v>
      </c>
      <c r="AX666" s="12" t="s">
        <v>77</v>
      </c>
      <c r="AY666" s="171" t="s">
        <v>207</v>
      </c>
    </row>
    <row r="667" spans="2:65" s="13" customFormat="1">
      <c r="B667" s="185"/>
      <c r="D667" s="170" t="s">
        <v>215</v>
      </c>
      <c r="E667" s="186" t="s">
        <v>1</v>
      </c>
      <c r="F667" s="187" t="s">
        <v>975</v>
      </c>
      <c r="H667" s="186" t="s">
        <v>1</v>
      </c>
      <c r="I667" s="188"/>
      <c r="L667" s="185"/>
      <c r="M667" s="189"/>
      <c r="N667" s="190"/>
      <c r="O667" s="190"/>
      <c r="P667" s="190"/>
      <c r="Q667" s="190"/>
      <c r="R667" s="190"/>
      <c r="S667" s="190"/>
      <c r="T667" s="191"/>
      <c r="AT667" s="186" t="s">
        <v>215</v>
      </c>
      <c r="AU667" s="186" t="s">
        <v>85</v>
      </c>
      <c r="AV667" s="13" t="s">
        <v>83</v>
      </c>
      <c r="AW667" s="13" t="s">
        <v>34</v>
      </c>
      <c r="AX667" s="13" t="s">
        <v>77</v>
      </c>
      <c r="AY667" s="186" t="s">
        <v>207</v>
      </c>
    </row>
    <row r="668" spans="2:65" s="12" customFormat="1">
      <c r="B668" s="169"/>
      <c r="D668" s="170" t="s">
        <v>215</v>
      </c>
      <c r="E668" s="171" t="s">
        <v>1</v>
      </c>
      <c r="F668" s="172" t="s">
        <v>1067</v>
      </c>
      <c r="H668" s="173">
        <v>174.393</v>
      </c>
      <c r="I668" s="174"/>
      <c r="L668" s="169"/>
      <c r="M668" s="175"/>
      <c r="N668" s="176"/>
      <c r="O668" s="176"/>
      <c r="P668" s="176"/>
      <c r="Q668" s="176"/>
      <c r="R668" s="176"/>
      <c r="S668" s="176"/>
      <c r="T668" s="177"/>
      <c r="AT668" s="171" t="s">
        <v>215</v>
      </c>
      <c r="AU668" s="171" t="s">
        <v>85</v>
      </c>
      <c r="AV668" s="12" t="s">
        <v>85</v>
      </c>
      <c r="AW668" s="12" t="s">
        <v>34</v>
      </c>
      <c r="AX668" s="12" t="s">
        <v>77</v>
      </c>
      <c r="AY668" s="171" t="s">
        <v>207</v>
      </c>
    </row>
    <row r="669" spans="2:65" s="12" customFormat="1">
      <c r="B669" s="169"/>
      <c r="D669" s="170" t="s">
        <v>215</v>
      </c>
      <c r="E669" s="171" t="s">
        <v>1</v>
      </c>
      <c r="F669" s="172" t="s">
        <v>1068</v>
      </c>
      <c r="H669" s="173">
        <v>51.45</v>
      </c>
      <c r="I669" s="174"/>
      <c r="L669" s="169"/>
      <c r="M669" s="175"/>
      <c r="N669" s="176"/>
      <c r="O669" s="176"/>
      <c r="P669" s="176"/>
      <c r="Q669" s="176"/>
      <c r="R669" s="176"/>
      <c r="S669" s="176"/>
      <c r="T669" s="177"/>
      <c r="AT669" s="171" t="s">
        <v>215</v>
      </c>
      <c r="AU669" s="171" t="s">
        <v>85</v>
      </c>
      <c r="AV669" s="12" t="s">
        <v>85</v>
      </c>
      <c r="AW669" s="12" t="s">
        <v>34</v>
      </c>
      <c r="AX669" s="12" t="s">
        <v>77</v>
      </c>
      <c r="AY669" s="171" t="s">
        <v>207</v>
      </c>
    </row>
    <row r="670" spans="2:65" s="13" customFormat="1">
      <c r="B670" s="185"/>
      <c r="D670" s="170" t="s">
        <v>215</v>
      </c>
      <c r="E670" s="186" t="s">
        <v>1</v>
      </c>
      <c r="F670" s="187" t="s">
        <v>979</v>
      </c>
      <c r="H670" s="186" t="s">
        <v>1</v>
      </c>
      <c r="I670" s="188"/>
      <c r="L670" s="185"/>
      <c r="M670" s="189"/>
      <c r="N670" s="190"/>
      <c r="O670" s="190"/>
      <c r="P670" s="190"/>
      <c r="Q670" s="190"/>
      <c r="R670" s="190"/>
      <c r="S670" s="190"/>
      <c r="T670" s="191"/>
      <c r="AT670" s="186" t="s">
        <v>215</v>
      </c>
      <c r="AU670" s="186" t="s">
        <v>85</v>
      </c>
      <c r="AV670" s="13" t="s">
        <v>83</v>
      </c>
      <c r="AW670" s="13" t="s">
        <v>34</v>
      </c>
      <c r="AX670" s="13" t="s">
        <v>77</v>
      </c>
      <c r="AY670" s="186" t="s">
        <v>207</v>
      </c>
    </row>
    <row r="671" spans="2:65" s="12" customFormat="1">
      <c r="B671" s="169"/>
      <c r="D671" s="170" t="s">
        <v>215</v>
      </c>
      <c r="E671" s="171" t="s">
        <v>1</v>
      </c>
      <c r="F671" s="172" t="s">
        <v>1069</v>
      </c>
      <c r="H671" s="173">
        <v>144.17500000000001</v>
      </c>
      <c r="I671" s="174"/>
      <c r="L671" s="169"/>
      <c r="M671" s="175"/>
      <c r="N671" s="176"/>
      <c r="O671" s="176"/>
      <c r="P671" s="176"/>
      <c r="Q671" s="176"/>
      <c r="R671" s="176"/>
      <c r="S671" s="176"/>
      <c r="T671" s="177"/>
      <c r="AT671" s="171" t="s">
        <v>215</v>
      </c>
      <c r="AU671" s="171" t="s">
        <v>85</v>
      </c>
      <c r="AV671" s="12" t="s">
        <v>85</v>
      </c>
      <c r="AW671" s="12" t="s">
        <v>34</v>
      </c>
      <c r="AX671" s="12" t="s">
        <v>77</v>
      </c>
      <c r="AY671" s="171" t="s">
        <v>207</v>
      </c>
    </row>
    <row r="672" spans="2:65" s="12" customFormat="1">
      <c r="B672" s="169"/>
      <c r="D672" s="170" t="s">
        <v>215</v>
      </c>
      <c r="E672" s="171" t="s">
        <v>1</v>
      </c>
      <c r="F672" s="172" t="s">
        <v>1070</v>
      </c>
      <c r="H672" s="173">
        <v>71.793000000000006</v>
      </c>
      <c r="I672" s="174"/>
      <c r="L672" s="169"/>
      <c r="M672" s="175"/>
      <c r="N672" s="176"/>
      <c r="O672" s="176"/>
      <c r="P672" s="176"/>
      <c r="Q672" s="176"/>
      <c r="R672" s="176"/>
      <c r="S672" s="176"/>
      <c r="T672" s="177"/>
      <c r="AT672" s="171" t="s">
        <v>215</v>
      </c>
      <c r="AU672" s="171" t="s">
        <v>85</v>
      </c>
      <c r="AV672" s="12" t="s">
        <v>85</v>
      </c>
      <c r="AW672" s="12" t="s">
        <v>34</v>
      </c>
      <c r="AX672" s="12" t="s">
        <v>77</v>
      </c>
      <c r="AY672" s="171" t="s">
        <v>207</v>
      </c>
    </row>
    <row r="673" spans="2:65" s="15" customFormat="1">
      <c r="B673" s="200"/>
      <c r="D673" s="170" t="s">
        <v>215</v>
      </c>
      <c r="E673" s="201" t="s">
        <v>276</v>
      </c>
      <c r="F673" s="202" t="s">
        <v>372</v>
      </c>
      <c r="H673" s="203">
        <v>1529.6079999999999</v>
      </c>
      <c r="I673" s="204"/>
      <c r="L673" s="200"/>
      <c r="M673" s="205"/>
      <c r="N673" s="206"/>
      <c r="O673" s="206"/>
      <c r="P673" s="206"/>
      <c r="Q673" s="206"/>
      <c r="R673" s="206"/>
      <c r="S673" s="206"/>
      <c r="T673" s="207"/>
      <c r="AT673" s="201" t="s">
        <v>215</v>
      </c>
      <c r="AU673" s="201" t="s">
        <v>85</v>
      </c>
      <c r="AV673" s="15" t="s">
        <v>133</v>
      </c>
      <c r="AW673" s="15" t="s">
        <v>34</v>
      </c>
      <c r="AX673" s="15" t="s">
        <v>83</v>
      </c>
      <c r="AY673" s="201" t="s">
        <v>207</v>
      </c>
    </row>
    <row r="674" spans="2:65" s="1" customFormat="1" ht="48" customHeight="1">
      <c r="B674" s="155"/>
      <c r="C674" s="156" t="s">
        <v>1071</v>
      </c>
      <c r="D674" s="156" t="s">
        <v>209</v>
      </c>
      <c r="E674" s="157" t="s">
        <v>1072</v>
      </c>
      <c r="F674" s="158" t="s">
        <v>1073</v>
      </c>
      <c r="G674" s="159" t="s">
        <v>212</v>
      </c>
      <c r="H674" s="160">
        <v>91776.48</v>
      </c>
      <c r="I674" s="161"/>
      <c r="J674" s="162">
        <f>ROUND(I674*H674,2)</f>
        <v>0</v>
      </c>
      <c r="K674" s="158" t="s">
        <v>213</v>
      </c>
      <c r="L674" s="32"/>
      <c r="M674" s="163" t="s">
        <v>1</v>
      </c>
      <c r="N674" s="164" t="s">
        <v>42</v>
      </c>
      <c r="O674" s="55"/>
      <c r="P674" s="165">
        <f>O674*H674</f>
        <v>0</v>
      </c>
      <c r="Q674" s="165">
        <v>0</v>
      </c>
      <c r="R674" s="165">
        <f>Q674*H674</f>
        <v>0</v>
      </c>
      <c r="S674" s="165">
        <v>0</v>
      </c>
      <c r="T674" s="166">
        <f>S674*H674</f>
        <v>0</v>
      </c>
      <c r="AR674" s="167" t="s">
        <v>133</v>
      </c>
      <c r="AT674" s="167" t="s">
        <v>209</v>
      </c>
      <c r="AU674" s="167" t="s">
        <v>85</v>
      </c>
      <c r="AY674" s="17" t="s">
        <v>207</v>
      </c>
      <c r="BE674" s="168">
        <f>IF(N674="základní",J674,0)</f>
        <v>0</v>
      </c>
      <c r="BF674" s="168">
        <f>IF(N674="snížená",J674,0)</f>
        <v>0</v>
      </c>
      <c r="BG674" s="168">
        <f>IF(N674="zákl. přenesená",J674,0)</f>
        <v>0</v>
      </c>
      <c r="BH674" s="168">
        <f>IF(N674="sníž. přenesená",J674,0)</f>
        <v>0</v>
      </c>
      <c r="BI674" s="168">
        <f>IF(N674="nulová",J674,0)</f>
        <v>0</v>
      </c>
      <c r="BJ674" s="17" t="s">
        <v>83</v>
      </c>
      <c r="BK674" s="168">
        <f>ROUND(I674*H674,2)</f>
        <v>0</v>
      </c>
      <c r="BL674" s="17" t="s">
        <v>133</v>
      </c>
      <c r="BM674" s="167" t="s">
        <v>1074</v>
      </c>
    </row>
    <row r="675" spans="2:65" s="12" customFormat="1">
      <c r="B675" s="169"/>
      <c r="D675" s="170" t="s">
        <v>215</v>
      </c>
      <c r="E675" s="171" t="s">
        <v>1</v>
      </c>
      <c r="F675" s="172" t="s">
        <v>1075</v>
      </c>
      <c r="H675" s="173">
        <v>91776.48</v>
      </c>
      <c r="I675" s="174"/>
      <c r="L675" s="169"/>
      <c r="M675" s="175"/>
      <c r="N675" s="176"/>
      <c r="O675" s="176"/>
      <c r="P675" s="176"/>
      <c r="Q675" s="176"/>
      <c r="R675" s="176"/>
      <c r="S675" s="176"/>
      <c r="T675" s="177"/>
      <c r="AT675" s="171" t="s">
        <v>215</v>
      </c>
      <c r="AU675" s="171" t="s">
        <v>85</v>
      </c>
      <c r="AV675" s="12" t="s">
        <v>85</v>
      </c>
      <c r="AW675" s="12" t="s">
        <v>34</v>
      </c>
      <c r="AX675" s="12" t="s">
        <v>83</v>
      </c>
      <c r="AY675" s="171" t="s">
        <v>207</v>
      </c>
    </row>
    <row r="676" spans="2:65" s="1" customFormat="1" ht="48" customHeight="1">
      <c r="B676" s="155"/>
      <c r="C676" s="156" t="s">
        <v>1076</v>
      </c>
      <c r="D676" s="156" t="s">
        <v>209</v>
      </c>
      <c r="E676" s="157" t="s">
        <v>1077</v>
      </c>
      <c r="F676" s="158" t="s">
        <v>1078</v>
      </c>
      <c r="G676" s="159" t="s">
        <v>212</v>
      </c>
      <c r="H676" s="160">
        <v>1529.6079999999999</v>
      </c>
      <c r="I676" s="161"/>
      <c r="J676" s="162">
        <f>ROUND(I676*H676,2)</f>
        <v>0</v>
      </c>
      <c r="K676" s="158" t="s">
        <v>213</v>
      </c>
      <c r="L676" s="32"/>
      <c r="M676" s="163" t="s">
        <v>1</v>
      </c>
      <c r="N676" s="164" t="s">
        <v>42</v>
      </c>
      <c r="O676" s="55"/>
      <c r="P676" s="165">
        <f>O676*H676</f>
        <v>0</v>
      </c>
      <c r="Q676" s="165">
        <v>0</v>
      </c>
      <c r="R676" s="165">
        <f>Q676*H676</f>
        <v>0</v>
      </c>
      <c r="S676" s="165">
        <v>0</v>
      </c>
      <c r="T676" s="166">
        <f>S676*H676</f>
        <v>0</v>
      </c>
      <c r="AR676" s="167" t="s">
        <v>133</v>
      </c>
      <c r="AT676" s="167" t="s">
        <v>209</v>
      </c>
      <c r="AU676" s="167" t="s">
        <v>85</v>
      </c>
      <c r="AY676" s="17" t="s">
        <v>207</v>
      </c>
      <c r="BE676" s="168">
        <f>IF(N676="základní",J676,0)</f>
        <v>0</v>
      </c>
      <c r="BF676" s="168">
        <f>IF(N676="snížená",J676,0)</f>
        <v>0</v>
      </c>
      <c r="BG676" s="168">
        <f>IF(N676="zákl. přenesená",J676,0)</f>
        <v>0</v>
      </c>
      <c r="BH676" s="168">
        <f>IF(N676="sníž. přenesená",J676,0)</f>
        <v>0</v>
      </c>
      <c r="BI676" s="168">
        <f>IF(N676="nulová",J676,0)</f>
        <v>0</v>
      </c>
      <c r="BJ676" s="17" t="s">
        <v>83</v>
      </c>
      <c r="BK676" s="168">
        <f>ROUND(I676*H676,2)</f>
        <v>0</v>
      </c>
      <c r="BL676" s="17" t="s">
        <v>133</v>
      </c>
      <c r="BM676" s="167" t="s">
        <v>1079</v>
      </c>
    </row>
    <row r="677" spans="2:65" s="12" customFormat="1">
      <c r="B677" s="169"/>
      <c r="D677" s="170" t="s">
        <v>215</v>
      </c>
      <c r="E677" s="171" t="s">
        <v>1</v>
      </c>
      <c r="F677" s="172" t="s">
        <v>276</v>
      </c>
      <c r="H677" s="173">
        <v>1529.6079999999999</v>
      </c>
      <c r="I677" s="174"/>
      <c r="L677" s="169"/>
      <c r="M677" s="175"/>
      <c r="N677" s="176"/>
      <c r="O677" s="176"/>
      <c r="P677" s="176"/>
      <c r="Q677" s="176"/>
      <c r="R677" s="176"/>
      <c r="S677" s="176"/>
      <c r="T677" s="177"/>
      <c r="AT677" s="171" t="s">
        <v>215</v>
      </c>
      <c r="AU677" s="171" t="s">
        <v>85</v>
      </c>
      <c r="AV677" s="12" t="s">
        <v>85</v>
      </c>
      <c r="AW677" s="12" t="s">
        <v>34</v>
      </c>
      <c r="AX677" s="12" t="s">
        <v>83</v>
      </c>
      <c r="AY677" s="171" t="s">
        <v>207</v>
      </c>
    </row>
    <row r="678" spans="2:65" s="1" customFormat="1" ht="36" customHeight="1">
      <c r="B678" s="155"/>
      <c r="C678" s="156" t="s">
        <v>1080</v>
      </c>
      <c r="D678" s="156" t="s">
        <v>209</v>
      </c>
      <c r="E678" s="157" t="s">
        <v>1081</v>
      </c>
      <c r="F678" s="158" t="s">
        <v>1082</v>
      </c>
      <c r="G678" s="159" t="s">
        <v>212</v>
      </c>
      <c r="H678" s="160">
        <v>3642.34</v>
      </c>
      <c r="I678" s="161"/>
      <c r="J678" s="162">
        <f>ROUND(I678*H678,2)</f>
        <v>0</v>
      </c>
      <c r="K678" s="158" t="s">
        <v>213</v>
      </c>
      <c r="L678" s="32"/>
      <c r="M678" s="163" t="s">
        <v>1</v>
      </c>
      <c r="N678" s="164" t="s">
        <v>42</v>
      </c>
      <c r="O678" s="55"/>
      <c r="P678" s="165">
        <f>O678*H678</f>
        <v>0</v>
      </c>
      <c r="Q678" s="165">
        <v>1.2999999999999999E-4</v>
      </c>
      <c r="R678" s="165">
        <f>Q678*H678</f>
        <v>0.47350419999999999</v>
      </c>
      <c r="S678" s="165">
        <v>0</v>
      </c>
      <c r="T678" s="166">
        <f>S678*H678</f>
        <v>0</v>
      </c>
      <c r="AR678" s="167" t="s">
        <v>133</v>
      </c>
      <c r="AT678" s="167" t="s">
        <v>209</v>
      </c>
      <c r="AU678" s="167" t="s">
        <v>85</v>
      </c>
      <c r="AY678" s="17" t="s">
        <v>207</v>
      </c>
      <c r="BE678" s="168">
        <f>IF(N678="základní",J678,0)</f>
        <v>0</v>
      </c>
      <c r="BF678" s="168">
        <f>IF(N678="snížená",J678,0)</f>
        <v>0</v>
      </c>
      <c r="BG678" s="168">
        <f>IF(N678="zákl. přenesená",J678,0)</f>
        <v>0</v>
      </c>
      <c r="BH678" s="168">
        <f>IF(N678="sníž. přenesená",J678,0)</f>
        <v>0</v>
      </c>
      <c r="BI678" s="168">
        <f>IF(N678="nulová",J678,0)</f>
        <v>0</v>
      </c>
      <c r="BJ678" s="17" t="s">
        <v>83</v>
      </c>
      <c r="BK678" s="168">
        <f>ROUND(I678*H678,2)</f>
        <v>0</v>
      </c>
      <c r="BL678" s="17" t="s">
        <v>133</v>
      </c>
      <c r="BM678" s="167" t="s">
        <v>1083</v>
      </c>
    </row>
    <row r="679" spans="2:65" s="12" customFormat="1">
      <c r="B679" s="169"/>
      <c r="D679" s="170" t="s">
        <v>215</v>
      </c>
      <c r="E679" s="171" t="s">
        <v>1</v>
      </c>
      <c r="F679" s="172" t="s">
        <v>1084</v>
      </c>
      <c r="H679" s="173">
        <v>1407</v>
      </c>
      <c r="I679" s="174"/>
      <c r="L679" s="169"/>
      <c r="M679" s="175"/>
      <c r="N679" s="176"/>
      <c r="O679" s="176"/>
      <c r="P679" s="176"/>
      <c r="Q679" s="176"/>
      <c r="R679" s="176"/>
      <c r="S679" s="176"/>
      <c r="T679" s="177"/>
      <c r="AT679" s="171" t="s">
        <v>215</v>
      </c>
      <c r="AU679" s="171" t="s">
        <v>85</v>
      </c>
      <c r="AV679" s="12" t="s">
        <v>85</v>
      </c>
      <c r="AW679" s="12" t="s">
        <v>34</v>
      </c>
      <c r="AX679" s="12" t="s">
        <v>77</v>
      </c>
      <c r="AY679" s="171" t="s">
        <v>207</v>
      </c>
    </row>
    <row r="680" spans="2:65" s="13" customFormat="1">
      <c r="B680" s="185"/>
      <c r="D680" s="170" t="s">
        <v>215</v>
      </c>
      <c r="E680" s="186" t="s">
        <v>1</v>
      </c>
      <c r="F680" s="187" t="s">
        <v>1085</v>
      </c>
      <c r="H680" s="186" t="s">
        <v>1</v>
      </c>
      <c r="I680" s="188"/>
      <c r="L680" s="185"/>
      <c r="M680" s="189"/>
      <c r="N680" s="190"/>
      <c r="O680" s="190"/>
      <c r="P680" s="190"/>
      <c r="Q680" s="190"/>
      <c r="R680" s="190"/>
      <c r="S680" s="190"/>
      <c r="T680" s="191"/>
      <c r="AT680" s="186" t="s">
        <v>215</v>
      </c>
      <c r="AU680" s="186" t="s">
        <v>85</v>
      </c>
      <c r="AV680" s="13" t="s">
        <v>83</v>
      </c>
      <c r="AW680" s="13" t="s">
        <v>34</v>
      </c>
      <c r="AX680" s="13" t="s">
        <v>77</v>
      </c>
      <c r="AY680" s="186" t="s">
        <v>207</v>
      </c>
    </row>
    <row r="681" spans="2:65" s="13" customFormat="1">
      <c r="B681" s="185"/>
      <c r="D681" s="170" t="s">
        <v>215</v>
      </c>
      <c r="E681" s="186" t="s">
        <v>1</v>
      </c>
      <c r="F681" s="187" t="s">
        <v>458</v>
      </c>
      <c r="H681" s="186" t="s">
        <v>1</v>
      </c>
      <c r="I681" s="188"/>
      <c r="L681" s="185"/>
      <c r="M681" s="189"/>
      <c r="N681" s="190"/>
      <c r="O681" s="190"/>
      <c r="P681" s="190"/>
      <c r="Q681" s="190"/>
      <c r="R681" s="190"/>
      <c r="S681" s="190"/>
      <c r="T681" s="191"/>
      <c r="AT681" s="186" t="s">
        <v>215</v>
      </c>
      <c r="AU681" s="186" t="s">
        <v>85</v>
      </c>
      <c r="AV681" s="13" t="s">
        <v>83</v>
      </c>
      <c r="AW681" s="13" t="s">
        <v>34</v>
      </c>
      <c r="AX681" s="13" t="s">
        <v>77</v>
      </c>
      <c r="AY681" s="186" t="s">
        <v>207</v>
      </c>
    </row>
    <row r="682" spans="2:65" s="12" customFormat="1">
      <c r="B682" s="169"/>
      <c r="D682" s="170" t="s">
        <v>215</v>
      </c>
      <c r="E682" s="171" t="s">
        <v>1</v>
      </c>
      <c r="F682" s="172" t="s">
        <v>1086</v>
      </c>
      <c r="H682" s="173">
        <v>40.6</v>
      </c>
      <c r="I682" s="174"/>
      <c r="L682" s="169"/>
      <c r="M682" s="175"/>
      <c r="N682" s="176"/>
      <c r="O682" s="176"/>
      <c r="P682" s="176"/>
      <c r="Q682" s="176"/>
      <c r="R682" s="176"/>
      <c r="S682" s="176"/>
      <c r="T682" s="177"/>
      <c r="AT682" s="171" t="s">
        <v>215</v>
      </c>
      <c r="AU682" s="171" t="s">
        <v>85</v>
      </c>
      <c r="AV682" s="12" t="s">
        <v>85</v>
      </c>
      <c r="AW682" s="12" t="s">
        <v>34</v>
      </c>
      <c r="AX682" s="12" t="s">
        <v>77</v>
      </c>
      <c r="AY682" s="171" t="s">
        <v>207</v>
      </c>
    </row>
    <row r="683" spans="2:65" s="12" customFormat="1">
      <c r="B683" s="169"/>
      <c r="D683" s="170" t="s">
        <v>215</v>
      </c>
      <c r="E683" s="171" t="s">
        <v>1</v>
      </c>
      <c r="F683" s="172" t="s">
        <v>1087</v>
      </c>
      <c r="H683" s="173">
        <v>42.8</v>
      </c>
      <c r="I683" s="174"/>
      <c r="L683" s="169"/>
      <c r="M683" s="175"/>
      <c r="N683" s="176"/>
      <c r="O683" s="176"/>
      <c r="P683" s="176"/>
      <c r="Q683" s="176"/>
      <c r="R683" s="176"/>
      <c r="S683" s="176"/>
      <c r="T683" s="177"/>
      <c r="AT683" s="171" t="s">
        <v>215</v>
      </c>
      <c r="AU683" s="171" t="s">
        <v>85</v>
      </c>
      <c r="AV683" s="12" t="s">
        <v>85</v>
      </c>
      <c r="AW683" s="12" t="s">
        <v>34</v>
      </c>
      <c r="AX683" s="12" t="s">
        <v>77</v>
      </c>
      <c r="AY683" s="171" t="s">
        <v>207</v>
      </c>
    </row>
    <row r="684" spans="2:65" s="12" customFormat="1">
      <c r="B684" s="169"/>
      <c r="D684" s="170" t="s">
        <v>215</v>
      </c>
      <c r="E684" s="171" t="s">
        <v>1</v>
      </c>
      <c r="F684" s="172" t="s">
        <v>1088</v>
      </c>
      <c r="H684" s="173">
        <v>61</v>
      </c>
      <c r="I684" s="174"/>
      <c r="L684" s="169"/>
      <c r="M684" s="175"/>
      <c r="N684" s="176"/>
      <c r="O684" s="176"/>
      <c r="P684" s="176"/>
      <c r="Q684" s="176"/>
      <c r="R684" s="176"/>
      <c r="S684" s="176"/>
      <c r="T684" s="177"/>
      <c r="AT684" s="171" t="s">
        <v>215</v>
      </c>
      <c r="AU684" s="171" t="s">
        <v>85</v>
      </c>
      <c r="AV684" s="12" t="s">
        <v>85</v>
      </c>
      <c r="AW684" s="12" t="s">
        <v>34</v>
      </c>
      <c r="AX684" s="12" t="s">
        <v>77</v>
      </c>
      <c r="AY684" s="171" t="s">
        <v>207</v>
      </c>
    </row>
    <row r="685" spans="2:65" s="12" customFormat="1">
      <c r="B685" s="169"/>
      <c r="D685" s="170" t="s">
        <v>215</v>
      </c>
      <c r="E685" s="171" t="s">
        <v>1</v>
      </c>
      <c r="F685" s="172" t="s">
        <v>1089</v>
      </c>
      <c r="H685" s="173">
        <v>113.8</v>
      </c>
      <c r="I685" s="174"/>
      <c r="L685" s="169"/>
      <c r="M685" s="175"/>
      <c r="N685" s="176"/>
      <c r="O685" s="176"/>
      <c r="P685" s="176"/>
      <c r="Q685" s="176"/>
      <c r="R685" s="176"/>
      <c r="S685" s="176"/>
      <c r="T685" s="177"/>
      <c r="AT685" s="171" t="s">
        <v>215</v>
      </c>
      <c r="AU685" s="171" t="s">
        <v>85</v>
      </c>
      <c r="AV685" s="12" t="s">
        <v>85</v>
      </c>
      <c r="AW685" s="12" t="s">
        <v>34</v>
      </c>
      <c r="AX685" s="12" t="s">
        <v>77</v>
      </c>
      <c r="AY685" s="171" t="s">
        <v>207</v>
      </c>
    </row>
    <row r="686" spans="2:65" s="12" customFormat="1">
      <c r="B686" s="169"/>
      <c r="D686" s="170" t="s">
        <v>215</v>
      </c>
      <c r="E686" s="171" t="s">
        <v>1</v>
      </c>
      <c r="F686" s="172" t="s">
        <v>1090</v>
      </c>
      <c r="H686" s="173">
        <v>72.2</v>
      </c>
      <c r="I686" s="174"/>
      <c r="L686" s="169"/>
      <c r="M686" s="175"/>
      <c r="N686" s="176"/>
      <c r="O686" s="176"/>
      <c r="P686" s="176"/>
      <c r="Q686" s="176"/>
      <c r="R686" s="176"/>
      <c r="S686" s="176"/>
      <c r="T686" s="177"/>
      <c r="AT686" s="171" t="s">
        <v>215</v>
      </c>
      <c r="AU686" s="171" t="s">
        <v>85</v>
      </c>
      <c r="AV686" s="12" t="s">
        <v>85</v>
      </c>
      <c r="AW686" s="12" t="s">
        <v>34</v>
      </c>
      <c r="AX686" s="12" t="s">
        <v>77</v>
      </c>
      <c r="AY686" s="171" t="s">
        <v>207</v>
      </c>
    </row>
    <row r="687" spans="2:65" s="12" customFormat="1">
      <c r="B687" s="169"/>
      <c r="D687" s="170" t="s">
        <v>215</v>
      </c>
      <c r="E687" s="171" t="s">
        <v>1</v>
      </c>
      <c r="F687" s="172" t="s">
        <v>1091</v>
      </c>
      <c r="H687" s="173">
        <v>34.200000000000003</v>
      </c>
      <c r="I687" s="174"/>
      <c r="L687" s="169"/>
      <c r="M687" s="175"/>
      <c r="N687" s="176"/>
      <c r="O687" s="176"/>
      <c r="P687" s="176"/>
      <c r="Q687" s="176"/>
      <c r="R687" s="176"/>
      <c r="S687" s="176"/>
      <c r="T687" s="177"/>
      <c r="AT687" s="171" t="s">
        <v>215</v>
      </c>
      <c r="AU687" s="171" t="s">
        <v>85</v>
      </c>
      <c r="AV687" s="12" t="s">
        <v>85</v>
      </c>
      <c r="AW687" s="12" t="s">
        <v>34</v>
      </c>
      <c r="AX687" s="12" t="s">
        <v>77</v>
      </c>
      <c r="AY687" s="171" t="s">
        <v>207</v>
      </c>
    </row>
    <row r="688" spans="2:65" s="12" customFormat="1">
      <c r="B688" s="169"/>
      <c r="D688" s="170" t="s">
        <v>215</v>
      </c>
      <c r="E688" s="171" t="s">
        <v>1</v>
      </c>
      <c r="F688" s="172" t="s">
        <v>1092</v>
      </c>
      <c r="H688" s="173">
        <v>35.200000000000003</v>
      </c>
      <c r="I688" s="174"/>
      <c r="L688" s="169"/>
      <c r="M688" s="175"/>
      <c r="N688" s="176"/>
      <c r="O688" s="176"/>
      <c r="P688" s="176"/>
      <c r="Q688" s="176"/>
      <c r="R688" s="176"/>
      <c r="S688" s="176"/>
      <c r="T688" s="177"/>
      <c r="AT688" s="171" t="s">
        <v>215</v>
      </c>
      <c r="AU688" s="171" t="s">
        <v>85</v>
      </c>
      <c r="AV688" s="12" t="s">
        <v>85</v>
      </c>
      <c r="AW688" s="12" t="s">
        <v>34</v>
      </c>
      <c r="AX688" s="12" t="s">
        <v>77</v>
      </c>
      <c r="AY688" s="171" t="s">
        <v>207</v>
      </c>
    </row>
    <row r="689" spans="2:51" s="12" customFormat="1">
      <c r="B689" s="169"/>
      <c r="D689" s="170" t="s">
        <v>215</v>
      </c>
      <c r="E689" s="171" t="s">
        <v>1</v>
      </c>
      <c r="F689" s="172" t="s">
        <v>1093</v>
      </c>
      <c r="H689" s="173">
        <v>34.200000000000003</v>
      </c>
      <c r="I689" s="174"/>
      <c r="L689" s="169"/>
      <c r="M689" s="175"/>
      <c r="N689" s="176"/>
      <c r="O689" s="176"/>
      <c r="P689" s="176"/>
      <c r="Q689" s="176"/>
      <c r="R689" s="176"/>
      <c r="S689" s="176"/>
      <c r="T689" s="177"/>
      <c r="AT689" s="171" t="s">
        <v>215</v>
      </c>
      <c r="AU689" s="171" t="s">
        <v>85</v>
      </c>
      <c r="AV689" s="12" t="s">
        <v>85</v>
      </c>
      <c r="AW689" s="12" t="s">
        <v>34</v>
      </c>
      <c r="AX689" s="12" t="s">
        <v>77</v>
      </c>
      <c r="AY689" s="171" t="s">
        <v>207</v>
      </c>
    </row>
    <row r="690" spans="2:51" s="12" customFormat="1">
      <c r="B690" s="169"/>
      <c r="D690" s="170" t="s">
        <v>215</v>
      </c>
      <c r="E690" s="171" t="s">
        <v>1</v>
      </c>
      <c r="F690" s="172" t="s">
        <v>1094</v>
      </c>
      <c r="H690" s="173">
        <v>41.4</v>
      </c>
      <c r="I690" s="174"/>
      <c r="L690" s="169"/>
      <c r="M690" s="175"/>
      <c r="N690" s="176"/>
      <c r="O690" s="176"/>
      <c r="P690" s="176"/>
      <c r="Q690" s="176"/>
      <c r="R690" s="176"/>
      <c r="S690" s="176"/>
      <c r="T690" s="177"/>
      <c r="AT690" s="171" t="s">
        <v>215</v>
      </c>
      <c r="AU690" s="171" t="s">
        <v>85</v>
      </c>
      <c r="AV690" s="12" t="s">
        <v>85</v>
      </c>
      <c r="AW690" s="12" t="s">
        <v>34</v>
      </c>
      <c r="AX690" s="12" t="s">
        <v>77</v>
      </c>
      <c r="AY690" s="171" t="s">
        <v>207</v>
      </c>
    </row>
    <row r="691" spans="2:51" s="12" customFormat="1">
      <c r="B691" s="169"/>
      <c r="D691" s="170" t="s">
        <v>215</v>
      </c>
      <c r="E691" s="171" t="s">
        <v>1</v>
      </c>
      <c r="F691" s="172" t="s">
        <v>1095</v>
      </c>
      <c r="H691" s="173">
        <v>27.4</v>
      </c>
      <c r="I691" s="174"/>
      <c r="L691" s="169"/>
      <c r="M691" s="175"/>
      <c r="N691" s="176"/>
      <c r="O691" s="176"/>
      <c r="P691" s="176"/>
      <c r="Q691" s="176"/>
      <c r="R691" s="176"/>
      <c r="S691" s="176"/>
      <c r="T691" s="177"/>
      <c r="AT691" s="171" t="s">
        <v>215</v>
      </c>
      <c r="AU691" s="171" t="s">
        <v>85</v>
      </c>
      <c r="AV691" s="12" t="s">
        <v>85</v>
      </c>
      <c r="AW691" s="12" t="s">
        <v>34</v>
      </c>
      <c r="AX691" s="12" t="s">
        <v>77</v>
      </c>
      <c r="AY691" s="171" t="s">
        <v>207</v>
      </c>
    </row>
    <row r="692" spans="2:51" s="12" customFormat="1">
      <c r="B692" s="169"/>
      <c r="D692" s="170" t="s">
        <v>215</v>
      </c>
      <c r="E692" s="171" t="s">
        <v>1</v>
      </c>
      <c r="F692" s="172" t="s">
        <v>1096</v>
      </c>
      <c r="H692" s="173">
        <v>36.299999999999997</v>
      </c>
      <c r="I692" s="174"/>
      <c r="L692" s="169"/>
      <c r="M692" s="175"/>
      <c r="N692" s="176"/>
      <c r="O692" s="176"/>
      <c r="P692" s="176"/>
      <c r="Q692" s="176"/>
      <c r="R692" s="176"/>
      <c r="S692" s="176"/>
      <c r="T692" s="177"/>
      <c r="AT692" s="171" t="s">
        <v>215</v>
      </c>
      <c r="AU692" s="171" t="s">
        <v>85</v>
      </c>
      <c r="AV692" s="12" t="s">
        <v>85</v>
      </c>
      <c r="AW692" s="12" t="s">
        <v>34</v>
      </c>
      <c r="AX692" s="12" t="s">
        <v>77</v>
      </c>
      <c r="AY692" s="171" t="s">
        <v>207</v>
      </c>
    </row>
    <row r="693" spans="2:51" s="12" customFormat="1">
      <c r="B693" s="169"/>
      <c r="D693" s="170" t="s">
        <v>215</v>
      </c>
      <c r="E693" s="171" t="s">
        <v>1</v>
      </c>
      <c r="F693" s="172" t="s">
        <v>1097</v>
      </c>
      <c r="H693" s="173">
        <v>89</v>
      </c>
      <c r="I693" s="174"/>
      <c r="L693" s="169"/>
      <c r="M693" s="175"/>
      <c r="N693" s="176"/>
      <c r="O693" s="176"/>
      <c r="P693" s="176"/>
      <c r="Q693" s="176"/>
      <c r="R693" s="176"/>
      <c r="S693" s="176"/>
      <c r="T693" s="177"/>
      <c r="AT693" s="171" t="s">
        <v>215</v>
      </c>
      <c r="AU693" s="171" t="s">
        <v>85</v>
      </c>
      <c r="AV693" s="12" t="s">
        <v>85</v>
      </c>
      <c r="AW693" s="12" t="s">
        <v>34</v>
      </c>
      <c r="AX693" s="12" t="s">
        <v>77</v>
      </c>
      <c r="AY693" s="171" t="s">
        <v>207</v>
      </c>
    </row>
    <row r="694" spans="2:51" s="12" customFormat="1">
      <c r="B694" s="169"/>
      <c r="D694" s="170" t="s">
        <v>215</v>
      </c>
      <c r="E694" s="171" t="s">
        <v>1</v>
      </c>
      <c r="F694" s="172" t="s">
        <v>1098</v>
      </c>
      <c r="H694" s="173">
        <v>30</v>
      </c>
      <c r="I694" s="174"/>
      <c r="L694" s="169"/>
      <c r="M694" s="175"/>
      <c r="N694" s="176"/>
      <c r="O694" s="176"/>
      <c r="P694" s="176"/>
      <c r="Q694" s="176"/>
      <c r="R694" s="176"/>
      <c r="S694" s="176"/>
      <c r="T694" s="177"/>
      <c r="AT694" s="171" t="s">
        <v>215</v>
      </c>
      <c r="AU694" s="171" t="s">
        <v>85</v>
      </c>
      <c r="AV694" s="12" t="s">
        <v>85</v>
      </c>
      <c r="AW694" s="12" t="s">
        <v>34</v>
      </c>
      <c r="AX694" s="12" t="s">
        <v>77</v>
      </c>
      <c r="AY694" s="171" t="s">
        <v>207</v>
      </c>
    </row>
    <row r="695" spans="2:51" s="12" customFormat="1">
      <c r="B695" s="169"/>
      <c r="D695" s="170" t="s">
        <v>215</v>
      </c>
      <c r="E695" s="171" t="s">
        <v>1</v>
      </c>
      <c r="F695" s="172" t="s">
        <v>1099</v>
      </c>
      <c r="H695" s="173">
        <v>78.400000000000006</v>
      </c>
      <c r="I695" s="174"/>
      <c r="L695" s="169"/>
      <c r="M695" s="175"/>
      <c r="N695" s="176"/>
      <c r="O695" s="176"/>
      <c r="P695" s="176"/>
      <c r="Q695" s="176"/>
      <c r="R695" s="176"/>
      <c r="S695" s="176"/>
      <c r="T695" s="177"/>
      <c r="AT695" s="171" t="s">
        <v>215</v>
      </c>
      <c r="AU695" s="171" t="s">
        <v>85</v>
      </c>
      <c r="AV695" s="12" t="s">
        <v>85</v>
      </c>
      <c r="AW695" s="12" t="s">
        <v>34</v>
      </c>
      <c r="AX695" s="12" t="s">
        <v>77</v>
      </c>
      <c r="AY695" s="171" t="s">
        <v>207</v>
      </c>
    </row>
    <row r="696" spans="2:51" s="12" customFormat="1">
      <c r="B696" s="169"/>
      <c r="D696" s="170" t="s">
        <v>215</v>
      </c>
      <c r="E696" s="171" t="s">
        <v>1</v>
      </c>
      <c r="F696" s="172" t="s">
        <v>1100</v>
      </c>
      <c r="H696" s="173">
        <v>14</v>
      </c>
      <c r="I696" s="174"/>
      <c r="L696" s="169"/>
      <c r="M696" s="175"/>
      <c r="N696" s="176"/>
      <c r="O696" s="176"/>
      <c r="P696" s="176"/>
      <c r="Q696" s="176"/>
      <c r="R696" s="176"/>
      <c r="S696" s="176"/>
      <c r="T696" s="177"/>
      <c r="AT696" s="171" t="s">
        <v>215</v>
      </c>
      <c r="AU696" s="171" t="s">
        <v>85</v>
      </c>
      <c r="AV696" s="12" t="s">
        <v>85</v>
      </c>
      <c r="AW696" s="12" t="s">
        <v>34</v>
      </c>
      <c r="AX696" s="12" t="s">
        <v>77</v>
      </c>
      <c r="AY696" s="171" t="s">
        <v>207</v>
      </c>
    </row>
    <row r="697" spans="2:51" s="12" customFormat="1">
      <c r="B697" s="169"/>
      <c r="D697" s="170" t="s">
        <v>215</v>
      </c>
      <c r="E697" s="171" t="s">
        <v>1</v>
      </c>
      <c r="F697" s="172" t="s">
        <v>1101</v>
      </c>
      <c r="H697" s="173">
        <v>36.299999999999997</v>
      </c>
      <c r="I697" s="174"/>
      <c r="L697" s="169"/>
      <c r="M697" s="175"/>
      <c r="N697" s="176"/>
      <c r="O697" s="176"/>
      <c r="P697" s="176"/>
      <c r="Q697" s="176"/>
      <c r="R697" s="176"/>
      <c r="S697" s="176"/>
      <c r="T697" s="177"/>
      <c r="AT697" s="171" t="s">
        <v>215</v>
      </c>
      <c r="AU697" s="171" t="s">
        <v>85</v>
      </c>
      <c r="AV697" s="12" t="s">
        <v>85</v>
      </c>
      <c r="AW697" s="12" t="s">
        <v>34</v>
      </c>
      <c r="AX697" s="12" t="s">
        <v>77</v>
      </c>
      <c r="AY697" s="171" t="s">
        <v>207</v>
      </c>
    </row>
    <row r="698" spans="2:51" s="12" customFormat="1">
      <c r="B698" s="169"/>
      <c r="D698" s="170" t="s">
        <v>215</v>
      </c>
      <c r="E698" s="171" t="s">
        <v>1</v>
      </c>
      <c r="F698" s="172" t="s">
        <v>1102</v>
      </c>
      <c r="H698" s="173">
        <v>89</v>
      </c>
      <c r="I698" s="174"/>
      <c r="L698" s="169"/>
      <c r="M698" s="175"/>
      <c r="N698" s="176"/>
      <c r="O698" s="176"/>
      <c r="P698" s="176"/>
      <c r="Q698" s="176"/>
      <c r="R698" s="176"/>
      <c r="S698" s="176"/>
      <c r="T698" s="177"/>
      <c r="AT698" s="171" t="s">
        <v>215</v>
      </c>
      <c r="AU698" s="171" t="s">
        <v>85</v>
      </c>
      <c r="AV698" s="12" t="s">
        <v>85</v>
      </c>
      <c r="AW698" s="12" t="s">
        <v>34</v>
      </c>
      <c r="AX698" s="12" t="s">
        <v>77</v>
      </c>
      <c r="AY698" s="171" t="s">
        <v>207</v>
      </c>
    </row>
    <row r="699" spans="2:51" s="12" customFormat="1">
      <c r="B699" s="169"/>
      <c r="D699" s="170" t="s">
        <v>215</v>
      </c>
      <c r="E699" s="171" t="s">
        <v>1</v>
      </c>
      <c r="F699" s="172" t="s">
        <v>1103</v>
      </c>
      <c r="H699" s="173">
        <v>30</v>
      </c>
      <c r="I699" s="174"/>
      <c r="L699" s="169"/>
      <c r="M699" s="175"/>
      <c r="N699" s="176"/>
      <c r="O699" s="176"/>
      <c r="P699" s="176"/>
      <c r="Q699" s="176"/>
      <c r="R699" s="176"/>
      <c r="S699" s="176"/>
      <c r="T699" s="177"/>
      <c r="AT699" s="171" t="s">
        <v>215</v>
      </c>
      <c r="AU699" s="171" t="s">
        <v>85</v>
      </c>
      <c r="AV699" s="12" t="s">
        <v>85</v>
      </c>
      <c r="AW699" s="12" t="s">
        <v>34</v>
      </c>
      <c r="AX699" s="12" t="s">
        <v>77</v>
      </c>
      <c r="AY699" s="171" t="s">
        <v>207</v>
      </c>
    </row>
    <row r="700" spans="2:51" s="12" customFormat="1">
      <c r="B700" s="169"/>
      <c r="D700" s="170" t="s">
        <v>215</v>
      </c>
      <c r="E700" s="171" t="s">
        <v>1</v>
      </c>
      <c r="F700" s="172" t="s">
        <v>1104</v>
      </c>
      <c r="H700" s="173">
        <v>37.1</v>
      </c>
      <c r="I700" s="174"/>
      <c r="L700" s="169"/>
      <c r="M700" s="175"/>
      <c r="N700" s="176"/>
      <c r="O700" s="176"/>
      <c r="P700" s="176"/>
      <c r="Q700" s="176"/>
      <c r="R700" s="176"/>
      <c r="S700" s="176"/>
      <c r="T700" s="177"/>
      <c r="AT700" s="171" t="s">
        <v>215</v>
      </c>
      <c r="AU700" s="171" t="s">
        <v>85</v>
      </c>
      <c r="AV700" s="12" t="s">
        <v>85</v>
      </c>
      <c r="AW700" s="12" t="s">
        <v>34</v>
      </c>
      <c r="AX700" s="12" t="s">
        <v>77</v>
      </c>
      <c r="AY700" s="171" t="s">
        <v>207</v>
      </c>
    </row>
    <row r="701" spans="2:51" s="12" customFormat="1">
      <c r="B701" s="169"/>
      <c r="D701" s="170" t="s">
        <v>215</v>
      </c>
      <c r="E701" s="171" t="s">
        <v>1</v>
      </c>
      <c r="F701" s="172" t="s">
        <v>1105</v>
      </c>
      <c r="H701" s="173">
        <v>89</v>
      </c>
      <c r="I701" s="174"/>
      <c r="L701" s="169"/>
      <c r="M701" s="175"/>
      <c r="N701" s="176"/>
      <c r="O701" s="176"/>
      <c r="P701" s="176"/>
      <c r="Q701" s="176"/>
      <c r="R701" s="176"/>
      <c r="S701" s="176"/>
      <c r="T701" s="177"/>
      <c r="AT701" s="171" t="s">
        <v>215</v>
      </c>
      <c r="AU701" s="171" t="s">
        <v>85</v>
      </c>
      <c r="AV701" s="12" t="s">
        <v>85</v>
      </c>
      <c r="AW701" s="12" t="s">
        <v>34</v>
      </c>
      <c r="AX701" s="12" t="s">
        <v>77</v>
      </c>
      <c r="AY701" s="171" t="s">
        <v>207</v>
      </c>
    </row>
    <row r="702" spans="2:51" s="12" customFormat="1">
      <c r="B702" s="169"/>
      <c r="D702" s="170" t="s">
        <v>215</v>
      </c>
      <c r="E702" s="171" t="s">
        <v>1</v>
      </c>
      <c r="F702" s="172" t="s">
        <v>1106</v>
      </c>
      <c r="H702" s="173">
        <v>30</v>
      </c>
      <c r="I702" s="174"/>
      <c r="L702" s="169"/>
      <c r="M702" s="175"/>
      <c r="N702" s="176"/>
      <c r="O702" s="176"/>
      <c r="P702" s="176"/>
      <c r="Q702" s="176"/>
      <c r="R702" s="176"/>
      <c r="S702" s="176"/>
      <c r="T702" s="177"/>
      <c r="AT702" s="171" t="s">
        <v>215</v>
      </c>
      <c r="AU702" s="171" t="s">
        <v>85</v>
      </c>
      <c r="AV702" s="12" t="s">
        <v>85</v>
      </c>
      <c r="AW702" s="12" t="s">
        <v>34</v>
      </c>
      <c r="AX702" s="12" t="s">
        <v>77</v>
      </c>
      <c r="AY702" s="171" t="s">
        <v>207</v>
      </c>
    </row>
    <row r="703" spans="2:51" s="12" customFormat="1">
      <c r="B703" s="169"/>
      <c r="D703" s="170" t="s">
        <v>215</v>
      </c>
      <c r="E703" s="171" t="s">
        <v>1</v>
      </c>
      <c r="F703" s="172" t="s">
        <v>1107</v>
      </c>
      <c r="H703" s="173">
        <v>69.3</v>
      </c>
      <c r="I703" s="174"/>
      <c r="L703" s="169"/>
      <c r="M703" s="175"/>
      <c r="N703" s="176"/>
      <c r="O703" s="176"/>
      <c r="P703" s="176"/>
      <c r="Q703" s="176"/>
      <c r="R703" s="176"/>
      <c r="S703" s="176"/>
      <c r="T703" s="177"/>
      <c r="AT703" s="171" t="s">
        <v>215</v>
      </c>
      <c r="AU703" s="171" t="s">
        <v>85</v>
      </c>
      <c r="AV703" s="12" t="s">
        <v>85</v>
      </c>
      <c r="AW703" s="12" t="s">
        <v>34</v>
      </c>
      <c r="AX703" s="12" t="s">
        <v>77</v>
      </c>
      <c r="AY703" s="171" t="s">
        <v>207</v>
      </c>
    </row>
    <row r="704" spans="2:51" s="12" customFormat="1">
      <c r="B704" s="169"/>
      <c r="D704" s="170" t="s">
        <v>215</v>
      </c>
      <c r="E704" s="171" t="s">
        <v>1</v>
      </c>
      <c r="F704" s="172" t="s">
        <v>1108</v>
      </c>
      <c r="H704" s="173">
        <v>14</v>
      </c>
      <c r="I704" s="174"/>
      <c r="L704" s="169"/>
      <c r="M704" s="175"/>
      <c r="N704" s="176"/>
      <c r="O704" s="176"/>
      <c r="P704" s="176"/>
      <c r="Q704" s="176"/>
      <c r="R704" s="176"/>
      <c r="S704" s="176"/>
      <c r="T704" s="177"/>
      <c r="AT704" s="171" t="s">
        <v>215</v>
      </c>
      <c r="AU704" s="171" t="s">
        <v>85</v>
      </c>
      <c r="AV704" s="12" t="s">
        <v>85</v>
      </c>
      <c r="AW704" s="12" t="s">
        <v>34</v>
      </c>
      <c r="AX704" s="12" t="s">
        <v>77</v>
      </c>
      <c r="AY704" s="171" t="s">
        <v>207</v>
      </c>
    </row>
    <row r="705" spans="2:51" s="12" customFormat="1">
      <c r="B705" s="169"/>
      <c r="D705" s="170" t="s">
        <v>215</v>
      </c>
      <c r="E705" s="171" t="s">
        <v>1</v>
      </c>
      <c r="F705" s="172" t="s">
        <v>1109</v>
      </c>
      <c r="H705" s="173">
        <v>14</v>
      </c>
      <c r="I705" s="174"/>
      <c r="L705" s="169"/>
      <c r="M705" s="175"/>
      <c r="N705" s="176"/>
      <c r="O705" s="176"/>
      <c r="P705" s="176"/>
      <c r="Q705" s="176"/>
      <c r="R705" s="176"/>
      <c r="S705" s="176"/>
      <c r="T705" s="177"/>
      <c r="AT705" s="171" t="s">
        <v>215</v>
      </c>
      <c r="AU705" s="171" t="s">
        <v>85</v>
      </c>
      <c r="AV705" s="12" t="s">
        <v>85</v>
      </c>
      <c r="AW705" s="12" t="s">
        <v>34</v>
      </c>
      <c r="AX705" s="12" t="s">
        <v>77</v>
      </c>
      <c r="AY705" s="171" t="s">
        <v>207</v>
      </c>
    </row>
    <row r="706" spans="2:51" s="12" customFormat="1">
      <c r="B706" s="169"/>
      <c r="D706" s="170" t="s">
        <v>215</v>
      </c>
      <c r="E706" s="171" t="s">
        <v>1</v>
      </c>
      <c r="F706" s="172" t="s">
        <v>1110</v>
      </c>
      <c r="H706" s="173">
        <v>36.299999999999997</v>
      </c>
      <c r="I706" s="174"/>
      <c r="L706" s="169"/>
      <c r="M706" s="175"/>
      <c r="N706" s="176"/>
      <c r="O706" s="176"/>
      <c r="P706" s="176"/>
      <c r="Q706" s="176"/>
      <c r="R706" s="176"/>
      <c r="S706" s="176"/>
      <c r="T706" s="177"/>
      <c r="AT706" s="171" t="s">
        <v>215</v>
      </c>
      <c r="AU706" s="171" t="s">
        <v>85</v>
      </c>
      <c r="AV706" s="12" t="s">
        <v>85</v>
      </c>
      <c r="AW706" s="12" t="s">
        <v>34</v>
      </c>
      <c r="AX706" s="12" t="s">
        <v>77</v>
      </c>
      <c r="AY706" s="171" t="s">
        <v>207</v>
      </c>
    </row>
    <row r="707" spans="2:51" s="12" customFormat="1">
      <c r="B707" s="169"/>
      <c r="D707" s="170" t="s">
        <v>215</v>
      </c>
      <c r="E707" s="171" t="s">
        <v>1</v>
      </c>
      <c r="F707" s="172" t="s">
        <v>1111</v>
      </c>
      <c r="H707" s="173">
        <v>89</v>
      </c>
      <c r="I707" s="174"/>
      <c r="L707" s="169"/>
      <c r="M707" s="175"/>
      <c r="N707" s="176"/>
      <c r="O707" s="176"/>
      <c r="P707" s="176"/>
      <c r="Q707" s="176"/>
      <c r="R707" s="176"/>
      <c r="S707" s="176"/>
      <c r="T707" s="177"/>
      <c r="AT707" s="171" t="s">
        <v>215</v>
      </c>
      <c r="AU707" s="171" t="s">
        <v>85</v>
      </c>
      <c r="AV707" s="12" t="s">
        <v>85</v>
      </c>
      <c r="AW707" s="12" t="s">
        <v>34</v>
      </c>
      <c r="AX707" s="12" t="s">
        <v>77</v>
      </c>
      <c r="AY707" s="171" t="s">
        <v>207</v>
      </c>
    </row>
    <row r="708" spans="2:51" s="12" customFormat="1">
      <c r="B708" s="169"/>
      <c r="D708" s="170" t="s">
        <v>215</v>
      </c>
      <c r="E708" s="171" t="s">
        <v>1</v>
      </c>
      <c r="F708" s="172" t="s">
        <v>1112</v>
      </c>
      <c r="H708" s="173">
        <v>30</v>
      </c>
      <c r="I708" s="174"/>
      <c r="L708" s="169"/>
      <c r="M708" s="175"/>
      <c r="N708" s="176"/>
      <c r="O708" s="176"/>
      <c r="P708" s="176"/>
      <c r="Q708" s="176"/>
      <c r="R708" s="176"/>
      <c r="S708" s="176"/>
      <c r="T708" s="177"/>
      <c r="AT708" s="171" t="s">
        <v>215</v>
      </c>
      <c r="AU708" s="171" t="s">
        <v>85</v>
      </c>
      <c r="AV708" s="12" t="s">
        <v>85</v>
      </c>
      <c r="AW708" s="12" t="s">
        <v>34</v>
      </c>
      <c r="AX708" s="12" t="s">
        <v>77</v>
      </c>
      <c r="AY708" s="171" t="s">
        <v>207</v>
      </c>
    </row>
    <row r="709" spans="2:51" s="12" customFormat="1">
      <c r="B709" s="169"/>
      <c r="D709" s="170" t="s">
        <v>215</v>
      </c>
      <c r="E709" s="171" t="s">
        <v>1</v>
      </c>
      <c r="F709" s="172" t="s">
        <v>1113</v>
      </c>
      <c r="H709" s="173">
        <v>78.400000000000006</v>
      </c>
      <c r="I709" s="174"/>
      <c r="L709" s="169"/>
      <c r="M709" s="175"/>
      <c r="N709" s="176"/>
      <c r="O709" s="176"/>
      <c r="P709" s="176"/>
      <c r="Q709" s="176"/>
      <c r="R709" s="176"/>
      <c r="S709" s="176"/>
      <c r="T709" s="177"/>
      <c r="AT709" s="171" t="s">
        <v>215</v>
      </c>
      <c r="AU709" s="171" t="s">
        <v>85</v>
      </c>
      <c r="AV709" s="12" t="s">
        <v>85</v>
      </c>
      <c r="AW709" s="12" t="s">
        <v>34</v>
      </c>
      <c r="AX709" s="12" t="s">
        <v>77</v>
      </c>
      <c r="AY709" s="171" t="s">
        <v>207</v>
      </c>
    </row>
    <row r="710" spans="2:51" s="12" customFormat="1">
      <c r="B710" s="169"/>
      <c r="D710" s="170" t="s">
        <v>215</v>
      </c>
      <c r="E710" s="171" t="s">
        <v>1</v>
      </c>
      <c r="F710" s="172" t="s">
        <v>1114</v>
      </c>
      <c r="H710" s="173">
        <v>14</v>
      </c>
      <c r="I710" s="174"/>
      <c r="L710" s="169"/>
      <c r="M710" s="175"/>
      <c r="N710" s="176"/>
      <c r="O710" s="176"/>
      <c r="P710" s="176"/>
      <c r="Q710" s="176"/>
      <c r="R710" s="176"/>
      <c r="S710" s="176"/>
      <c r="T710" s="177"/>
      <c r="AT710" s="171" t="s">
        <v>215</v>
      </c>
      <c r="AU710" s="171" t="s">
        <v>85</v>
      </c>
      <c r="AV710" s="12" t="s">
        <v>85</v>
      </c>
      <c r="AW710" s="12" t="s">
        <v>34</v>
      </c>
      <c r="AX710" s="12" t="s">
        <v>77</v>
      </c>
      <c r="AY710" s="171" t="s">
        <v>207</v>
      </c>
    </row>
    <row r="711" spans="2:51" s="12" customFormat="1">
      <c r="B711" s="169"/>
      <c r="D711" s="170" t="s">
        <v>215</v>
      </c>
      <c r="E711" s="171" t="s">
        <v>1</v>
      </c>
      <c r="F711" s="172" t="s">
        <v>1115</v>
      </c>
      <c r="H711" s="173">
        <v>36.299999999999997</v>
      </c>
      <c r="I711" s="174"/>
      <c r="L711" s="169"/>
      <c r="M711" s="175"/>
      <c r="N711" s="176"/>
      <c r="O711" s="176"/>
      <c r="P711" s="176"/>
      <c r="Q711" s="176"/>
      <c r="R711" s="176"/>
      <c r="S711" s="176"/>
      <c r="T711" s="177"/>
      <c r="AT711" s="171" t="s">
        <v>215</v>
      </c>
      <c r="AU711" s="171" t="s">
        <v>85</v>
      </c>
      <c r="AV711" s="12" t="s">
        <v>85</v>
      </c>
      <c r="AW711" s="12" t="s">
        <v>34</v>
      </c>
      <c r="AX711" s="12" t="s">
        <v>77</v>
      </c>
      <c r="AY711" s="171" t="s">
        <v>207</v>
      </c>
    </row>
    <row r="712" spans="2:51" s="12" customFormat="1">
      <c r="B712" s="169"/>
      <c r="D712" s="170" t="s">
        <v>215</v>
      </c>
      <c r="E712" s="171" t="s">
        <v>1</v>
      </c>
      <c r="F712" s="172" t="s">
        <v>1116</v>
      </c>
      <c r="H712" s="173">
        <v>89</v>
      </c>
      <c r="I712" s="174"/>
      <c r="L712" s="169"/>
      <c r="M712" s="175"/>
      <c r="N712" s="176"/>
      <c r="O712" s="176"/>
      <c r="P712" s="176"/>
      <c r="Q712" s="176"/>
      <c r="R712" s="176"/>
      <c r="S712" s="176"/>
      <c r="T712" s="177"/>
      <c r="AT712" s="171" t="s">
        <v>215</v>
      </c>
      <c r="AU712" s="171" t="s">
        <v>85</v>
      </c>
      <c r="AV712" s="12" t="s">
        <v>85</v>
      </c>
      <c r="AW712" s="12" t="s">
        <v>34</v>
      </c>
      <c r="AX712" s="12" t="s">
        <v>77</v>
      </c>
      <c r="AY712" s="171" t="s">
        <v>207</v>
      </c>
    </row>
    <row r="713" spans="2:51" s="12" customFormat="1">
      <c r="B713" s="169"/>
      <c r="D713" s="170" t="s">
        <v>215</v>
      </c>
      <c r="E713" s="171" t="s">
        <v>1</v>
      </c>
      <c r="F713" s="172" t="s">
        <v>1117</v>
      </c>
      <c r="H713" s="173">
        <v>30</v>
      </c>
      <c r="I713" s="174"/>
      <c r="L713" s="169"/>
      <c r="M713" s="175"/>
      <c r="N713" s="176"/>
      <c r="O713" s="176"/>
      <c r="P713" s="176"/>
      <c r="Q713" s="176"/>
      <c r="R713" s="176"/>
      <c r="S713" s="176"/>
      <c r="T713" s="177"/>
      <c r="AT713" s="171" t="s">
        <v>215</v>
      </c>
      <c r="AU713" s="171" t="s">
        <v>85</v>
      </c>
      <c r="AV713" s="12" t="s">
        <v>85</v>
      </c>
      <c r="AW713" s="12" t="s">
        <v>34</v>
      </c>
      <c r="AX713" s="12" t="s">
        <v>77</v>
      </c>
      <c r="AY713" s="171" t="s">
        <v>207</v>
      </c>
    </row>
    <row r="714" spans="2:51" s="12" customFormat="1">
      <c r="B714" s="169"/>
      <c r="D714" s="170" t="s">
        <v>215</v>
      </c>
      <c r="E714" s="171" t="s">
        <v>1</v>
      </c>
      <c r="F714" s="172" t="s">
        <v>1118</v>
      </c>
      <c r="H714" s="173">
        <v>20.94</v>
      </c>
      <c r="I714" s="174"/>
      <c r="L714" s="169"/>
      <c r="M714" s="175"/>
      <c r="N714" s="176"/>
      <c r="O714" s="176"/>
      <c r="P714" s="176"/>
      <c r="Q714" s="176"/>
      <c r="R714" s="176"/>
      <c r="S714" s="176"/>
      <c r="T714" s="177"/>
      <c r="AT714" s="171" t="s">
        <v>215</v>
      </c>
      <c r="AU714" s="171" t="s">
        <v>85</v>
      </c>
      <c r="AV714" s="12" t="s">
        <v>85</v>
      </c>
      <c r="AW714" s="12" t="s">
        <v>34</v>
      </c>
      <c r="AX714" s="12" t="s">
        <v>77</v>
      </c>
      <c r="AY714" s="171" t="s">
        <v>207</v>
      </c>
    </row>
    <row r="715" spans="2:51" s="12" customFormat="1">
      <c r="B715" s="169"/>
      <c r="D715" s="170" t="s">
        <v>215</v>
      </c>
      <c r="E715" s="171" t="s">
        <v>1</v>
      </c>
      <c r="F715" s="172" t="s">
        <v>1119</v>
      </c>
      <c r="H715" s="173">
        <v>20.399999999999999</v>
      </c>
      <c r="I715" s="174"/>
      <c r="L715" s="169"/>
      <c r="M715" s="175"/>
      <c r="N715" s="176"/>
      <c r="O715" s="176"/>
      <c r="P715" s="176"/>
      <c r="Q715" s="176"/>
      <c r="R715" s="176"/>
      <c r="S715" s="176"/>
      <c r="T715" s="177"/>
      <c r="AT715" s="171" t="s">
        <v>215</v>
      </c>
      <c r="AU715" s="171" t="s">
        <v>85</v>
      </c>
      <c r="AV715" s="12" t="s">
        <v>85</v>
      </c>
      <c r="AW715" s="12" t="s">
        <v>34</v>
      </c>
      <c r="AX715" s="12" t="s">
        <v>77</v>
      </c>
      <c r="AY715" s="171" t="s">
        <v>207</v>
      </c>
    </row>
    <row r="716" spans="2:51" s="12" customFormat="1">
      <c r="B716" s="169"/>
      <c r="D716" s="170" t="s">
        <v>215</v>
      </c>
      <c r="E716" s="171" t="s">
        <v>1</v>
      </c>
      <c r="F716" s="172" t="s">
        <v>1120</v>
      </c>
      <c r="H716" s="173">
        <v>26.2</v>
      </c>
      <c r="I716" s="174"/>
      <c r="L716" s="169"/>
      <c r="M716" s="175"/>
      <c r="N716" s="176"/>
      <c r="O716" s="176"/>
      <c r="P716" s="176"/>
      <c r="Q716" s="176"/>
      <c r="R716" s="176"/>
      <c r="S716" s="176"/>
      <c r="T716" s="177"/>
      <c r="AT716" s="171" t="s">
        <v>215</v>
      </c>
      <c r="AU716" s="171" t="s">
        <v>85</v>
      </c>
      <c r="AV716" s="12" t="s">
        <v>85</v>
      </c>
      <c r="AW716" s="12" t="s">
        <v>34</v>
      </c>
      <c r="AX716" s="12" t="s">
        <v>77</v>
      </c>
      <c r="AY716" s="171" t="s">
        <v>207</v>
      </c>
    </row>
    <row r="717" spans="2:51" s="12" customFormat="1">
      <c r="B717" s="169"/>
      <c r="D717" s="170" t="s">
        <v>215</v>
      </c>
      <c r="E717" s="171" t="s">
        <v>1</v>
      </c>
      <c r="F717" s="172" t="s">
        <v>1121</v>
      </c>
      <c r="H717" s="173">
        <v>16.399999999999999</v>
      </c>
      <c r="I717" s="174"/>
      <c r="L717" s="169"/>
      <c r="M717" s="175"/>
      <c r="N717" s="176"/>
      <c r="O717" s="176"/>
      <c r="P717" s="176"/>
      <c r="Q717" s="176"/>
      <c r="R717" s="176"/>
      <c r="S717" s="176"/>
      <c r="T717" s="177"/>
      <c r="AT717" s="171" t="s">
        <v>215</v>
      </c>
      <c r="AU717" s="171" t="s">
        <v>85</v>
      </c>
      <c r="AV717" s="12" t="s">
        <v>85</v>
      </c>
      <c r="AW717" s="12" t="s">
        <v>34</v>
      </c>
      <c r="AX717" s="12" t="s">
        <v>77</v>
      </c>
      <c r="AY717" s="171" t="s">
        <v>207</v>
      </c>
    </row>
    <row r="718" spans="2:51" s="12" customFormat="1">
      <c r="B718" s="169"/>
      <c r="D718" s="170" t="s">
        <v>215</v>
      </c>
      <c r="E718" s="171" t="s">
        <v>1</v>
      </c>
      <c r="F718" s="172" t="s">
        <v>1122</v>
      </c>
      <c r="H718" s="173">
        <v>10.199999999999999</v>
      </c>
      <c r="I718" s="174"/>
      <c r="L718" s="169"/>
      <c r="M718" s="175"/>
      <c r="N718" s="176"/>
      <c r="O718" s="176"/>
      <c r="P718" s="176"/>
      <c r="Q718" s="176"/>
      <c r="R718" s="176"/>
      <c r="S718" s="176"/>
      <c r="T718" s="177"/>
      <c r="AT718" s="171" t="s">
        <v>215</v>
      </c>
      <c r="AU718" s="171" t="s">
        <v>85</v>
      </c>
      <c r="AV718" s="12" t="s">
        <v>85</v>
      </c>
      <c r="AW718" s="12" t="s">
        <v>34</v>
      </c>
      <c r="AX718" s="12" t="s">
        <v>77</v>
      </c>
      <c r="AY718" s="171" t="s">
        <v>207</v>
      </c>
    </row>
    <row r="719" spans="2:51" s="12" customFormat="1">
      <c r="B719" s="169"/>
      <c r="D719" s="170" t="s">
        <v>215</v>
      </c>
      <c r="E719" s="171" t="s">
        <v>1</v>
      </c>
      <c r="F719" s="172" t="s">
        <v>1123</v>
      </c>
      <c r="H719" s="173">
        <v>14</v>
      </c>
      <c r="I719" s="174"/>
      <c r="L719" s="169"/>
      <c r="M719" s="175"/>
      <c r="N719" s="176"/>
      <c r="O719" s="176"/>
      <c r="P719" s="176"/>
      <c r="Q719" s="176"/>
      <c r="R719" s="176"/>
      <c r="S719" s="176"/>
      <c r="T719" s="177"/>
      <c r="AT719" s="171" t="s">
        <v>215</v>
      </c>
      <c r="AU719" s="171" t="s">
        <v>85</v>
      </c>
      <c r="AV719" s="12" t="s">
        <v>85</v>
      </c>
      <c r="AW719" s="12" t="s">
        <v>34</v>
      </c>
      <c r="AX719" s="12" t="s">
        <v>77</v>
      </c>
      <c r="AY719" s="171" t="s">
        <v>207</v>
      </c>
    </row>
    <row r="720" spans="2:51" s="12" customFormat="1">
      <c r="B720" s="169"/>
      <c r="D720" s="170" t="s">
        <v>215</v>
      </c>
      <c r="E720" s="171" t="s">
        <v>1</v>
      </c>
      <c r="F720" s="172" t="s">
        <v>1124</v>
      </c>
      <c r="H720" s="173">
        <v>26</v>
      </c>
      <c r="I720" s="174"/>
      <c r="L720" s="169"/>
      <c r="M720" s="175"/>
      <c r="N720" s="176"/>
      <c r="O720" s="176"/>
      <c r="P720" s="176"/>
      <c r="Q720" s="176"/>
      <c r="R720" s="176"/>
      <c r="S720" s="176"/>
      <c r="T720" s="177"/>
      <c r="AT720" s="171" t="s">
        <v>215</v>
      </c>
      <c r="AU720" s="171" t="s">
        <v>85</v>
      </c>
      <c r="AV720" s="12" t="s">
        <v>85</v>
      </c>
      <c r="AW720" s="12" t="s">
        <v>34</v>
      </c>
      <c r="AX720" s="12" t="s">
        <v>77</v>
      </c>
      <c r="AY720" s="171" t="s">
        <v>207</v>
      </c>
    </row>
    <row r="721" spans="2:51" s="13" customFormat="1">
      <c r="B721" s="185"/>
      <c r="D721" s="170" t="s">
        <v>215</v>
      </c>
      <c r="E721" s="186" t="s">
        <v>1</v>
      </c>
      <c r="F721" s="187" t="s">
        <v>924</v>
      </c>
      <c r="H721" s="186" t="s">
        <v>1</v>
      </c>
      <c r="I721" s="188"/>
      <c r="L721" s="185"/>
      <c r="M721" s="189"/>
      <c r="N721" s="190"/>
      <c r="O721" s="190"/>
      <c r="P721" s="190"/>
      <c r="Q721" s="190"/>
      <c r="R721" s="190"/>
      <c r="S721" s="190"/>
      <c r="T721" s="191"/>
      <c r="AT721" s="186" t="s">
        <v>215</v>
      </c>
      <c r="AU721" s="186" t="s">
        <v>85</v>
      </c>
      <c r="AV721" s="13" t="s">
        <v>83</v>
      </c>
      <c r="AW721" s="13" t="s">
        <v>34</v>
      </c>
      <c r="AX721" s="13" t="s">
        <v>77</v>
      </c>
      <c r="AY721" s="186" t="s">
        <v>207</v>
      </c>
    </row>
    <row r="722" spans="2:51" s="12" customFormat="1">
      <c r="B722" s="169"/>
      <c r="D722" s="170" t="s">
        <v>215</v>
      </c>
      <c r="E722" s="171" t="s">
        <v>1</v>
      </c>
      <c r="F722" s="172" t="s">
        <v>1125</v>
      </c>
      <c r="H722" s="173">
        <v>92.8</v>
      </c>
      <c r="I722" s="174"/>
      <c r="L722" s="169"/>
      <c r="M722" s="175"/>
      <c r="N722" s="176"/>
      <c r="O722" s="176"/>
      <c r="P722" s="176"/>
      <c r="Q722" s="176"/>
      <c r="R722" s="176"/>
      <c r="S722" s="176"/>
      <c r="T722" s="177"/>
      <c r="AT722" s="171" t="s">
        <v>215</v>
      </c>
      <c r="AU722" s="171" t="s">
        <v>85</v>
      </c>
      <c r="AV722" s="12" t="s">
        <v>85</v>
      </c>
      <c r="AW722" s="12" t="s">
        <v>34</v>
      </c>
      <c r="AX722" s="12" t="s">
        <v>77</v>
      </c>
      <c r="AY722" s="171" t="s">
        <v>207</v>
      </c>
    </row>
    <row r="723" spans="2:51" s="12" customFormat="1">
      <c r="B723" s="169"/>
      <c r="D723" s="170" t="s">
        <v>215</v>
      </c>
      <c r="E723" s="171" t="s">
        <v>1</v>
      </c>
      <c r="F723" s="172" t="s">
        <v>1126</v>
      </c>
      <c r="H723" s="173">
        <v>14.8</v>
      </c>
      <c r="I723" s="174"/>
      <c r="L723" s="169"/>
      <c r="M723" s="175"/>
      <c r="N723" s="176"/>
      <c r="O723" s="176"/>
      <c r="P723" s="176"/>
      <c r="Q723" s="176"/>
      <c r="R723" s="176"/>
      <c r="S723" s="176"/>
      <c r="T723" s="177"/>
      <c r="AT723" s="171" t="s">
        <v>215</v>
      </c>
      <c r="AU723" s="171" t="s">
        <v>85</v>
      </c>
      <c r="AV723" s="12" t="s">
        <v>85</v>
      </c>
      <c r="AW723" s="12" t="s">
        <v>34</v>
      </c>
      <c r="AX723" s="12" t="s">
        <v>77</v>
      </c>
      <c r="AY723" s="171" t="s">
        <v>207</v>
      </c>
    </row>
    <row r="724" spans="2:51" s="12" customFormat="1">
      <c r="B724" s="169"/>
      <c r="D724" s="170" t="s">
        <v>215</v>
      </c>
      <c r="E724" s="171" t="s">
        <v>1</v>
      </c>
      <c r="F724" s="172" t="s">
        <v>1127</v>
      </c>
      <c r="H724" s="173">
        <v>95.4</v>
      </c>
      <c r="I724" s="174"/>
      <c r="L724" s="169"/>
      <c r="M724" s="175"/>
      <c r="N724" s="176"/>
      <c r="O724" s="176"/>
      <c r="P724" s="176"/>
      <c r="Q724" s="176"/>
      <c r="R724" s="176"/>
      <c r="S724" s="176"/>
      <c r="T724" s="177"/>
      <c r="AT724" s="171" t="s">
        <v>215</v>
      </c>
      <c r="AU724" s="171" t="s">
        <v>85</v>
      </c>
      <c r="AV724" s="12" t="s">
        <v>85</v>
      </c>
      <c r="AW724" s="12" t="s">
        <v>34</v>
      </c>
      <c r="AX724" s="12" t="s">
        <v>77</v>
      </c>
      <c r="AY724" s="171" t="s">
        <v>207</v>
      </c>
    </row>
    <row r="725" spans="2:51" s="13" customFormat="1">
      <c r="B725" s="185"/>
      <c r="D725" s="170" t="s">
        <v>215</v>
      </c>
      <c r="E725" s="186" t="s">
        <v>1</v>
      </c>
      <c r="F725" s="187" t="s">
        <v>478</v>
      </c>
      <c r="H725" s="186" t="s">
        <v>1</v>
      </c>
      <c r="I725" s="188"/>
      <c r="L725" s="185"/>
      <c r="M725" s="189"/>
      <c r="N725" s="190"/>
      <c r="O725" s="190"/>
      <c r="P725" s="190"/>
      <c r="Q725" s="190"/>
      <c r="R725" s="190"/>
      <c r="S725" s="190"/>
      <c r="T725" s="191"/>
      <c r="AT725" s="186" t="s">
        <v>215</v>
      </c>
      <c r="AU725" s="186" t="s">
        <v>85</v>
      </c>
      <c r="AV725" s="13" t="s">
        <v>83</v>
      </c>
      <c r="AW725" s="13" t="s">
        <v>34</v>
      </c>
      <c r="AX725" s="13" t="s">
        <v>77</v>
      </c>
      <c r="AY725" s="186" t="s">
        <v>207</v>
      </c>
    </row>
    <row r="726" spans="2:51" s="13" customFormat="1">
      <c r="B726" s="185"/>
      <c r="D726" s="170" t="s">
        <v>215</v>
      </c>
      <c r="E726" s="186" t="s">
        <v>1</v>
      </c>
      <c r="F726" s="187" t="s">
        <v>929</v>
      </c>
      <c r="H726" s="186" t="s">
        <v>1</v>
      </c>
      <c r="I726" s="188"/>
      <c r="L726" s="185"/>
      <c r="M726" s="189"/>
      <c r="N726" s="190"/>
      <c r="O726" s="190"/>
      <c r="P726" s="190"/>
      <c r="Q726" s="190"/>
      <c r="R726" s="190"/>
      <c r="S726" s="190"/>
      <c r="T726" s="191"/>
      <c r="AT726" s="186" t="s">
        <v>215</v>
      </c>
      <c r="AU726" s="186" t="s">
        <v>85</v>
      </c>
      <c r="AV726" s="13" t="s">
        <v>83</v>
      </c>
      <c r="AW726" s="13" t="s">
        <v>34</v>
      </c>
      <c r="AX726" s="13" t="s">
        <v>77</v>
      </c>
      <c r="AY726" s="186" t="s">
        <v>207</v>
      </c>
    </row>
    <row r="727" spans="2:51" s="12" customFormat="1">
      <c r="B727" s="169"/>
      <c r="D727" s="170" t="s">
        <v>215</v>
      </c>
      <c r="E727" s="171" t="s">
        <v>1</v>
      </c>
      <c r="F727" s="172" t="s">
        <v>1128</v>
      </c>
      <c r="H727" s="173">
        <v>101.2</v>
      </c>
      <c r="I727" s="174"/>
      <c r="L727" s="169"/>
      <c r="M727" s="175"/>
      <c r="N727" s="176"/>
      <c r="O727" s="176"/>
      <c r="P727" s="176"/>
      <c r="Q727" s="176"/>
      <c r="R727" s="176"/>
      <c r="S727" s="176"/>
      <c r="T727" s="177"/>
      <c r="AT727" s="171" t="s">
        <v>215</v>
      </c>
      <c r="AU727" s="171" t="s">
        <v>85</v>
      </c>
      <c r="AV727" s="12" t="s">
        <v>85</v>
      </c>
      <c r="AW727" s="12" t="s">
        <v>34</v>
      </c>
      <c r="AX727" s="12" t="s">
        <v>77</v>
      </c>
      <c r="AY727" s="171" t="s">
        <v>207</v>
      </c>
    </row>
    <row r="728" spans="2:51" s="12" customFormat="1">
      <c r="B728" s="169"/>
      <c r="D728" s="170" t="s">
        <v>215</v>
      </c>
      <c r="E728" s="171" t="s">
        <v>1</v>
      </c>
      <c r="F728" s="172" t="s">
        <v>1129</v>
      </c>
      <c r="H728" s="173">
        <v>45.4</v>
      </c>
      <c r="I728" s="174"/>
      <c r="L728" s="169"/>
      <c r="M728" s="175"/>
      <c r="N728" s="176"/>
      <c r="O728" s="176"/>
      <c r="P728" s="176"/>
      <c r="Q728" s="176"/>
      <c r="R728" s="176"/>
      <c r="S728" s="176"/>
      <c r="T728" s="177"/>
      <c r="AT728" s="171" t="s">
        <v>215</v>
      </c>
      <c r="AU728" s="171" t="s">
        <v>85</v>
      </c>
      <c r="AV728" s="12" t="s">
        <v>85</v>
      </c>
      <c r="AW728" s="12" t="s">
        <v>34</v>
      </c>
      <c r="AX728" s="12" t="s">
        <v>77</v>
      </c>
      <c r="AY728" s="171" t="s">
        <v>207</v>
      </c>
    </row>
    <row r="729" spans="2:51" s="12" customFormat="1">
      <c r="B729" s="169"/>
      <c r="D729" s="170" t="s">
        <v>215</v>
      </c>
      <c r="E729" s="171" t="s">
        <v>1</v>
      </c>
      <c r="F729" s="172" t="s">
        <v>1130</v>
      </c>
      <c r="H729" s="173">
        <v>34</v>
      </c>
      <c r="I729" s="174"/>
      <c r="L729" s="169"/>
      <c r="M729" s="175"/>
      <c r="N729" s="176"/>
      <c r="O729" s="176"/>
      <c r="P729" s="176"/>
      <c r="Q729" s="176"/>
      <c r="R729" s="176"/>
      <c r="S729" s="176"/>
      <c r="T729" s="177"/>
      <c r="AT729" s="171" t="s">
        <v>215</v>
      </c>
      <c r="AU729" s="171" t="s">
        <v>85</v>
      </c>
      <c r="AV729" s="12" t="s">
        <v>85</v>
      </c>
      <c r="AW729" s="12" t="s">
        <v>34</v>
      </c>
      <c r="AX729" s="12" t="s">
        <v>77</v>
      </c>
      <c r="AY729" s="171" t="s">
        <v>207</v>
      </c>
    </row>
    <row r="730" spans="2:51" s="12" customFormat="1">
      <c r="B730" s="169"/>
      <c r="D730" s="170" t="s">
        <v>215</v>
      </c>
      <c r="E730" s="171" t="s">
        <v>1</v>
      </c>
      <c r="F730" s="172" t="s">
        <v>1131</v>
      </c>
      <c r="H730" s="173">
        <v>19.600000000000001</v>
      </c>
      <c r="I730" s="174"/>
      <c r="L730" s="169"/>
      <c r="M730" s="175"/>
      <c r="N730" s="176"/>
      <c r="O730" s="176"/>
      <c r="P730" s="176"/>
      <c r="Q730" s="176"/>
      <c r="R730" s="176"/>
      <c r="S730" s="176"/>
      <c r="T730" s="177"/>
      <c r="AT730" s="171" t="s">
        <v>215</v>
      </c>
      <c r="AU730" s="171" t="s">
        <v>85</v>
      </c>
      <c r="AV730" s="12" t="s">
        <v>85</v>
      </c>
      <c r="AW730" s="12" t="s">
        <v>34</v>
      </c>
      <c r="AX730" s="12" t="s">
        <v>77</v>
      </c>
      <c r="AY730" s="171" t="s">
        <v>207</v>
      </c>
    </row>
    <row r="731" spans="2:51" s="12" customFormat="1">
      <c r="B731" s="169"/>
      <c r="D731" s="170" t="s">
        <v>215</v>
      </c>
      <c r="E731" s="171" t="s">
        <v>1</v>
      </c>
      <c r="F731" s="172" t="s">
        <v>1132</v>
      </c>
      <c r="H731" s="173">
        <v>12</v>
      </c>
      <c r="I731" s="174"/>
      <c r="L731" s="169"/>
      <c r="M731" s="175"/>
      <c r="N731" s="176"/>
      <c r="O731" s="176"/>
      <c r="P731" s="176"/>
      <c r="Q731" s="176"/>
      <c r="R731" s="176"/>
      <c r="S731" s="176"/>
      <c r="T731" s="177"/>
      <c r="AT731" s="171" t="s">
        <v>215</v>
      </c>
      <c r="AU731" s="171" t="s">
        <v>85</v>
      </c>
      <c r="AV731" s="12" t="s">
        <v>85</v>
      </c>
      <c r="AW731" s="12" t="s">
        <v>34</v>
      </c>
      <c r="AX731" s="12" t="s">
        <v>77</v>
      </c>
      <c r="AY731" s="171" t="s">
        <v>207</v>
      </c>
    </row>
    <row r="732" spans="2:51" s="12" customFormat="1">
      <c r="B732" s="169"/>
      <c r="D732" s="170" t="s">
        <v>215</v>
      </c>
      <c r="E732" s="171" t="s">
        <v>1</v>
      </c>
      <c r="F732" s="172" t="s">
        <v>1133</v>
      </c>
      <c r="H732" s="173">
        <v>24.4</v>
      </c>
      <c r="I732" s="174"/>
      <c r="L732" s="169"/>
      <c r="M732" s="175"/>
      <c r="N732" s="176"/>
      <c r="O732" s="176"/>
      <c r="P732" s="176"/>
      <c r="Q732" s="176"/>
      <c r="R732" s="176"/>
      <c r="S732" s="176"/>
      <c r="T732" s="177"/>
      <c r="AT732" s="171" t="s">
        <v>215</v>
      </c>
      <c r="AU732" s="171" t="s">
        <v>85</v>
      </c>
      <c r="AV732" s="12" t="s">
        <v>85</v>
      </c>
      <c r="AW732" s="12" t="s">
        <v>34</v>
      </c>
      <c r="AX732" s="12" t="s">
        <v>77</v>
      </c>
      <c r="AY732" s="171" t="s">
        <v>207</v>
      </c>
    </row>
    <row r="733" spans="2:51" s="12" customFormat="1">
      <c r="B733" s="169"/>
      <c r="D733" s="170" t="s">
        <v>215</v>
      </c>
      <c r="E733" s="171" t="s">
        <v>1</v>
      </c>
      <c r="F733" s="172" t="s">
        <v>1134</v>
      </c>
      <c r="H733" s="173">
        <v>18.399999999999999</v>
      </c>
      <c r="I733" s="174"/>
      <c r="L733" s="169"/>
      <c r="M733" s="175"/>
      <c r="N733" s="176"/>
      <c r="O733" s="176"/>
      <c r="P733" s="176"/>
      <c r="Q733" s="176"/>
      <c r="R733" s="176"/>
      <c r="S733" s="176"/>
      <c r="T733" s="177"/>
      <c r="AT733" s="171" t="s">
        <v>215</v>
      </c>
      <c r="AU733" s="171" t="s">
        <v>85</v>
      </c>
      <c r="AV733" s="12" t="s">
        <v>85</v>
      </c>
      <c r="AW733" s="12" t="s">
        <v>34</v>
      </c>
      <c r="AX733" s="12" t="s">
        <v>77</v>
      </c>
      <c r="AY733" s="171" t="s">
        <v>207</v>
      </c>
    </row>
    <row r="734" spans="2:51" s="12" customFormat="1">
      <c r="B734" s="169"/>
      <c r="D734" s="170" t="s">
        <v>215</v>
      </c>
      <c r="E734" s="171" t="s">
        <v>1</v>
      </c>
      <c r="F734" s="172" t="s">
        <v>1135</v>
      </c>
      <c r="H734" s="173">
        <v>28.2</v>
      </c>
      <c r="I734" s="174"/>
      <c r="L734" s="169"/>
      <c r="M734" s="175"/>
      <c r="N734" s="176"/>
      <c r="O734" s="176"/>
      <c r="P734" s="176"/>
      <c r="Q734" s="176"/>
      <c r="R734" s="176"/>
      <c r="S734" s="176"/>
      <c r="T734" s="177"/>
      <c r="AT734" s="171" t="s">
        <v>215</v>
      </c>
      <c r="AU734" s="171" t="s">
        <v>85</v>
      </c>
      <c r="AV734" s="12" t="s">
        <v>85</v>
      </c>
      <c r="AW734" s="12" t="s">
        <v>34</v>
      </c>
      <c r="AX734" s="12" t="s">
        <v>77</v>
      </c>
      <c r="AY734" s="171" t="s">
        <v>207</v>
      </c>
    </row>
    <row r="735" spans="2:51" s="12" customFormat="1">
      <c r="B735" s="169"/>
      <c r="D735" s="170" t="s">
        <v>215</v>
      </c>
      <c r="E735" s="171" t="s">
        <v>1</v>
      </c>
      <c r="F735" s="172" t="s">
        <v>1136</v>
      </c>
      <c r="H735" s="173">
        <v>20.6</v>
      </c>
      <c r="I735" s="174"/>
      <c r="L735" s="169"/>
      <c r="M735" s="175"/>
      <c r="N735" s="176"/>
      <c r="O735" s="176"/>
      <c r="P735" s="176"/>
      <c r="Q735" s="176"/>
      <c r="R735" s="176"/>
      <c r="S735" s="176"/>
      <c r="T735" s="177"/>
      <c r="AT735" s="171" t="s">
        <v>215</v>
      </c>
      <c r="AU735" s="171" t="s">
        <v>85</v>
      </c>
      <c r="AV735" s="12" t="s">
        <v>85</v>
      </c>
      <c r="AW735" s="12" t="s">
        <v>34</v>
      </c>
      <c r="AX735" s="12" t="s">
        <v>77</v>
      </c>
      <c r="AY735" s="171" t="s">
        <v>207</v>
      </c>
    </row>
    <row r="736" spans="2:51" s="12" customFormat="1">
      <c r="B736" s="169"/>
      <c r="D736" s="170" t="s">
        <v>215</v>
      </c>
      <c r="E736" s="171" t="s">
        <v>1</v>
      </c>
      <c r="F736" s="172" t="s">
        <v>1137</v>
      </c>
      <c r="H736" s="173">
        <v>32.200000000000003</v>
      </c>
      <c r="I736" s="174"/>
      <c r="L736" s="169"/>
      <c r="M736" s="175"/>
      <c r="N736" s="176"/>
      <c r="O736" s="176"/>
      <c r="P736" s="176"/>
      <c r="Q736" s="176"/>
      <c r="R736" s="176"/>
      <c r="S736" s="176"/>
      <c r="T736" s="177"/>
      <c r="AT736" s="171" t="s">
        <v>215</v>
      </c>
      <c r="AU736" s="171" t="s">
        <v>85</v>
      </c>
      <c r="AV736" s="12" t="s">
        <v>85</v>
      </c>
      <c r="AW736" s="12" t="s">
        <v>34</v>
      </c>
      <c r="AX736" s="12" t="s">
        <v>77</v>
      </c>
      <c r="AY736" s="171" t="s">
        <v>207</v>
      </c>
    </row>
    <row r="737" spans="2:65" s="15" customFormat="1">
      <c r="B737" s="200"/>
      <c r="D737" s="170" t="s">
        <v>215</v>
      </c>
      <c r="E737" s="201" t="s">
        <v>1</v>
      </c>
      <c r="F737" s="202" t="s">
        <v>372</v>
      </c>
      <c r="H737" s="203">
        <v>3642.34</v>
      </c>
      <c r="I737" s="204"/>
      <c r="L737" s="200"/>
      <c r="M737" s="205"/>
      <c r="N737" s="206"/>
      <c r="O737" s="206"/>
      <c r="P737" s="206"/>
      <c r="Q737" s="206"/>
      <c r="R737" s="206"/>
      <c r="S737" s="206"/>
      <c r="T737" s="207"/>
      <c r="AT737" s="201" t="s">
        <v>215</v>
      </c>
      <c r="AU737" s="201" t="s">
        <v>85</v>
      </c>
      <c r="AV737" s="15" t="s">
        <v>133</v>
      </c>
      <c r="AW737" s="15" t="s">
        <v>34</v>
      </c>
      <c r="AX737" s="15" t="s">
        <v>83</v>
      </c>
      <c r="AY737" s="201" t="s">
        <v>207</v>
      </c>
    </row>
    <row r="738" spans="2:65" s="1" customFormat="1" ht="84" customHeight="1">
      <c r="B738" s="155"/>
      <c r="C738" s="156" t="s">
        <v>1138</v>
      </c>
      <c r="D738" s="156" t="s">
        <v>209</v>
      </c>
      <c r="E738" s="157" t="s">
        <v>1139</v>
      </c>
      <c r="F738" s="158" t="s">
        <v>1140</v>
      </c>
      <c r="G738" s="159" t="s">
        <v>212</v>
      </c>
      <c r="H738" s="160">
        <v>1823.8910000000001</v>
      </c>
      <c r="I738" s="161"/>
      <c r="J738" s="162">
        <f>ROUND(I738*H738,2)</f>
        <v>0</v>
      </c>
      <c r="K738" s="158" t="s">
        <v>213</v>
      </c>
      <c r="L738" s="32"/>
      <c r="M738" s="163" t="s">
        <v>1</v>
      </c>
      <c r="N738" s="164" t="s">
        <v>42</v>
      </c>
      <c r="O738" s="55"/>
      <c r="P738" s="165">
        <f>O738*H738</f>
        <v>0</v>
      </c>
      <c r="Q738" s="165">
        <v>4.0000000000000003E-5</v>
      </c>
      <c r="R738" s="165">
        <f>Q738*H738</f>
        <v>7.2955640000000002E-2</v>
      </c>
      <c r="S738" s="165">
        <v>0</v>
      </c>
      <c r="T738" s="166">
        <f>S738*H738</f>
        <v>0</v>
      </c>
      <c r="AR738" s="167" t="s">
        <v>133</v>
      </c>
      <c r="AT738" s="167" t="s">
        <v>209</v>
      </c>
      <c r="AU738" s="167" t="s">
        <v>85</v>
      </c>
      <c r="AY738" s="17" t="s">
        <v>207</v>
      </c>
      <c r="BE738" s="168">
        <f>IF(N738="základní",J738,0)</f>
        <v>0</v>
      </c>
      <c r="BF738" s="168">
        <f>IF(N738="snížená",J738,0)</f>
        <v>0</v>
      </c>
      <c r="BG738" s="168">
        <f>IF(N738="zákl. přenesená",J738,0)</f>
        <v>0</v>
      </c>
      <c r="BH738" s="168">
        <f>IF(N738="sníž. přenesená",J738,0)</f>
        <v>0</v>
      </c>
      <c r="BI738" s="168">
        <f>IF(N738="nulová",J738,0)</f>
        <v>0</v>
      </c>
      <c r="BJ738" s="17" t="s">
        <v>83</v>
      </c>
      <c r="BK738" s="168">
        <f>ROUND(I738*H738,2)</f>
        <v>0</v>
      </c>
      <c r="BL738" s="17" t="s">
        <v>133</v>
      </c>
      <c r="BM738" s="167" t="s">
        <v>1141</v>
      </c>
    </row>
    <row r="739" spans="2:65" s="13" customFormat="1">
      <c r="B739" s="185"/>
      <c r="D739" s="170" t="s">
        <v>215</v>
      </c>
      <c r="E739" s="186" t="s">
        <v>1</v>
      </c>
      <c r="F739" s="187" t="s">
        <v>660</v>
      </c>
      <c r="H739" s="186" t="s">
        <v>1</v>
      </c>
      <c r="I739" s="188"/>
      <c r="L739" s="185"/>
      <c r="M739" s="189"/>
      <c r="N739" s="190"/>
      <c r="O739" s="190"/>
      <c r="P739" s="190"/>
      <c r="Q739" s="190"/>
      <c r="R739" s="190"/>
      <c r="S739" s="190"/>
      <c r="T739" s="191"/>
      <c r="AT739" s="186" t="s">
        <v>215</v>
      </c>
      <c r="AU739" s="186" t="s">
        <v>85</v>
      </c>
      <c r="AV739" s="13" t="s">
        <v>83</v>
      </c>
      <c r="AW739" s="13" t="s">
        <v>34</v>
      </c>
      <c r="AX739" s="13" t="s">
        <v>77</v>
      </c>
      <c r="AY739" s="186" t="s">
        <v>207</v>
      </c>
    </row>
    <row r="740" spans="2:65" s="12" customFormat="1">
      <c r="B740" s="169"/>
      <c r="D740" s="170" t="s">
        <v>215</v>
      </c>
      <c r="E740" s="171" t="s">
        <v>1</v>
      </c>
      <c r="F740" s="172" t="s">
        <v>1142</v>
      </c>
      <c r="H740" s="173">
        <v>609.15499999999997</v>
      </c>
      <c r="I740" s="174"/>
      <c r="L740" s="169"/>
      <c r="M740" s="175"/>
      <c r="N740" s="176"/>
      <c r="O740" s="176"/>
      <c r="P740" s="176"/>
      <c r="Q740" s="176"/>
      <c r="R740" s="176"/>
      <c r="S740" s="176"/>
      <c r="T740" s="177"/>
      <c r="AT740" s="171" t="s">
        <v>215</v>
      </c>
      <c r="AU740" s="171" t="s">
        <v>85</v>
      </c>
      <c r="AV740" s="12" t="s">
        <v>85</v>
      </c>
      <c r="AW740" s="12" t="s">
        <v>34</v>
      </c>
      <c r="AX740" s="12" t="s">
        <v>77</v>
      </c>
      <c r="AY740" s="171" t="s">
        <v>207</v>
      </c>
    </row>
    <row r="741" spans="2:65" s="12" customFormat="1">
      <c r="B741" s="169"/>
      <c r="D741" s="170" t="s">
        <v>215</v>
      </c>
      <c r="E741" s="171" t="s">
        <v>1</v>
      </c>
      <c r="F741" s="172" t="s">
        <v>1143</v>
      </c>
      <c r="H741" s="173">
        <v>571.07000000000005</v>
      </c>
      <c r="I741" s="174"/>
      <c r="L741" s="169"/>
      <c r="M741" s="175"/>
      <c r="N741" s="176"/>
      <c r="O741" s="176"/>
      <c r="P741" s="176"/>
      <c r="Q741" s="176"/>
      <c r="R741" s="176"/>
      <c r="S741" s="176"/>
      <c r="T741" s="177"/>
      <c r="AT741" s="171" t="s">
        <v>215</v>
      </c>
      <c r="AU741" s="171" t="s">
        <v>85</v>
      </c>
      <c r="AV741" s="12" t="s">
        <v>85</v>
      </c>
      <c r="AW741" s="12" t="s">
        <v>34</v>
      </c>
      <c r="AX741" s="12" t="s">
        <v>77</v>
      </c>
      <c r="AY741" s="171" t="s">
        <v>207</v>
      </c>
    </row>
    <row r="742" spans="2:65" s="12" customFormat="1">
      <c r="B742" s="169"/>
      <c r="D742" s="170" t="s">
        <v>215</v>
      </c>
      <c r="E742" s="171" t="s">
        <v>1</v>
      </c>
      <c r="F742" s="172" t="s">
        <v>1144</v>
      </c>
      <c r="H742" s="173">
        <v>52.405000000000001</v>
      </c>
      <c r="I742" s="174"/>
      <c r="L742" s="169"/>
      <c r="M742" s="175"/>
      <c r="N742" s="176"/>
      <c r="O742" s="176"/>
      <c r="P742" s="176"/>
      <c r="Q742" s="176"/>
      <c r="R742" s="176"/>
      <c r="S742" s="176"/>
      <c r="T742" s="177"/>
      <c r="AT742" s="171" t="s">
        <v>215</v>
      </c>
      <c r="AU742" s="171" t="s">
        <v>85</v>
      </c>
      <c r="AV742" s="12" t="s">
        <v>85</v>
      </c>
      <c r="AW742" s="12" t="s">
        <v>34</v>
      </c>
      <c r="AX742" s="12" t="s">
        <v>77</v>
      </c>
      <c r="AY742" s="171" t="s">
        <v>207</v>
      </c>
    </row>
    <row r="743" spans="2:65" s="12" customFormat="1">
      <c r="B743" s="169"/>
      <c r="D743" s="170" t="s">
        <v>215</v>
      </c>
      <c r="E743" s="171" t="s">
        <v>1</v>
      </c>
      <c r="F743" s="172" t="s">
        <v>1145</v>
      </c>
      <c r="H743" s="173">
        <v>131.49299999999999</v>
      </c>
      <c r="I743" s="174"/>
      <c r="L743" s="169"/>
      <c r="M743" s="175"/>
      <c r="N743" s="176"/>
      <c r="O743" s="176"/>
      <c r="P743" s="176"/>
      <c r="Q743" s="176"/>
      <c r="R743" s="176"/>
      <c r="S743" s="176"/>
      <c r="T743" s="177"/>
      <c r="AT743" s="171" t="s">
        <v>215</v>
      </c>
      <c r="AU743" s="171" t="s">
        <v>85</v>
      </c>
      <c r="AV743" s="12" t="s">
        <v>85</v>
      </c>
      <c r="AW743" s="12" t="s">
        <v>34</v>
      </c>
      <c r="AX743" s="12" t="s">
        <v>77</v>
      </c>
      <c r="AY743" s="171" t="s">
        <v>207</v>
      </c>
    </row>
    <row r="744" spans="2:65" s="12" customFormat="1">
      <c r="B744" s="169"/>
      <c r="D744" s="170" t="s">
        <v>215</v>
      </c>
      <c r="E744" s="171" t="s">
        <v>1</v>
      </c>
      <c r="F744" s="172" t="s">
        <v>1146</v>
      </c>
      <c r="H744" s="173">
        <v>291.613</v>
      </c>
      <c r="I744" s="174"/>
      <c r="L744" s="169"/>
      <c r="M744" s="175"/>
      <c r="N744" s="176"/>
      <c r="O744" s="176"/>
      <c r="P744" s="176"/>
      <c r="Q744" s="176"/>
      <c r="R744" s="176"/>
      <c r="S744" s="176"/>
      <c r="T744" s="177"/>
      <c r="AT744" s="171" t="s">
        <v>215</v>
      </c>
      <c r="AU744" s="171" t="s">
        <v>85</v>
      </c>
      <c r="AV744" s="12" t="s">
        <v>85</v>
      </c>
      <c r="AW744" s="12" t="s">
        <v>34</v>
      </c>
      <c r="AX744" s="12" t="s">
        <v>77</v>
      </c>
      <c r="AY744" s="171" t="s">
        <v>207</v>
      </c>
    </row>
    <row r="745" spans="2:65" s="14" customFormat="1">
      <c r="B745" s="192"/>
      <c r="D745" s="170" t="s">
        <v>215</v>
      </c>
      <c r="E745" s="193" t="s">
        <v>1</v>
      </c>
      <c r="F745" s="194" t="s">
        <v>366</v>
      </c>
      <c r="H745" s="195">
        <v>1655.7360000000001</v>
      </c>
      <c r="I745" s="196"/>
      <c r="L745" s="192"/>
      <c r="M745" s="197"/>
      <c r="N745" s="198"/>
      <c r="O745" s="198"/>
      <c r="P745" s="198"/>
      <c r="Q745" s="198"/>
      <c r="R745" s="198"/>
      <c r="S745" s="198"/>
      <c r="T745" s="199"/>
      <c r="AT745" s="193" t="s">
        <v>215</v>
      </c>
      <c r="AU745" s="193" t="s">
        <v>85</v>
      </c>
      <c r="AV745" s="14" t="s">
        <v>108</v>
      </c>
      <c r="AW745" s="14" t="s">
        <v>34</v>
      </c>
      <c r="AX745" s="14" t="s">
        <v>77</v>
      </c>
      <c r="AY745" s="193" t="s">
        <v>207</v>
      </c>
    </row>
    <row r="746" spans="2:65" s="12" customFormat="1">
      <c r="B746" s="169"/>
      <c r="D746" s="170" t="s">
        <v>215</v>
      </c>
      <c r="E746" s="171" t="s">
        <v>1</v>
      </c>
      <c r="F746" s="172" t="s">
        <v>1147</v>
      </c>
      <c r="H746" s="173">
        <v>168.155</v>
      </c>
      <c r="I746" s="174"/>
      <c r="L746" s="169"/>
      <c r="M746" s="175"/>
      <c r="N746" s="176"/>
      <c r="O746" s="176"/>
      <c r="P746" s="176"/>
      <c r="Q746" s="176"/>
      <c r="R746" s="176"/>
      <c r="S746" s="176"/>
      <c r="T746" s="177"/>
      <c r="AT746" s="171" t="s">
        <v>215</v>
      </c>
      <c r="AU746" s="171" t="s">
        <v>85</v>
      </c>
      <c r="AV746" s="12" t="s">
        <v>85</v>
      </c>
      <c r="AW746" s="12" t="s">
        <v>34</v>
      </c>
      <c r="AX746" s="12" t="s">
        <v>77</v>
      </c>
      <c r="AY746" s="171" t="s">
        <v>207</v>
      </c>
    </row>
    <row r="747" spans="2:65" s="15" customFormat="1">
      <c r="B747" s="200"/>
      <c r="D747" s="170" t="s">
        <v>215</v>
      </c>
      <c r="E747" s="201" t="s">
        <v>1</v>
      </c>
      <c r="F747" s="202" t="s">
        <v>372</v>
      </c>
      <c r="H747" s="203">
        <v>1823.8910000000001</v>
      </c>
      <c r="I747" s="204"/>
      <c r="L747" s="200"/>
      <c r="M747" s="205"/>
      <c r="N747" s="206"/>
      <c r="O747" s="206"/>
      <c r="P747" s="206"/>
      <c r="Q747" s="206"/>
      <c r="R747" s="206"/>
      <c r="S747" s="206"/>
      <c r="T747" s="207"/>
      <c r="AT747" s="201" t="s">
        <v>215</v>
      </c>
      <c r="AU747" s="201" t="s">
        <v>85</v>
      </c>
      <c r="AV747" s="15" t="s">
        <v>133</v>
      </c>
      <c r="AW747" s="15" t="s">
        <v>34</v>
      </c>
      <c r="AX747" s="15" t="s">
        <v>83</v>
      </c>
      <c r="AY747" s="201" t="s">
        <v>207</v>
      </c>
    </row>
    <row r="748" spans="2:65" s="1" customFormat="1" ht="60" customHeight="1">
      <c r="B748" s="155"/>
      <c r="C748" s="156" t="s">
        <v>1148</v>
      </c>
      <c r="D748" s="156" t="s">
        <v>209</v>
      </c>
      <c r="E748" s="157" t="s">
        <v>1149</v>
      </c>
      <c r="F748" s="158" t="s">
        <v>1150</v>
      </c>
      <c r="G748" s="159" t="s">
        <v>220</v>
      </c>
      <c r="H748" s="160">
        <v>15</v>
      </c>
      <c r="I748" s="161"/>
      <c r="J748" s="162">
        <f>ROUND(I748*H748,2)</f>
        <v>0</v>
      </c>
      <c r="K748" s="158" t="s">
        <v>213</v>
      </c>
      <c r="L748" s="32"/>
      <c r="M748" s="163" t="s">
        <v>1</v>
      </c>
      <c r="N748" s="164" t="s">
        <v>42</v>
      </c>
      <c r="O748" s="55"/>
      <c r="P748" s="165">
        <f>O748*H748</f>
        <v>0</v>
      </c>
      <c r="Q748" s="165">
        <v>4.4900000000000001E-3</v>
      </c>
      <c r="R748" s="165">
        <f>Q748*H748</f>
        <v>6.7350000000000007E-2</v>
      </c>
      <c r="S748" s="165">
        <v>0</v>
      </c>
      <c r="T748" s="166">
        <f>S748*H748</f>
        <v>0</v>
      </c>
      <c r="AR748" s="167" t="s">
        <v>133</v>
      </c>
      <c r="AT748" s="167" t="s">
        <v>209</v>
      </c>
      <c r="AU748" s="167" t="s">
        <v>85</v>
      </c>
      <c r="AY748" s="17" t="s">
        <v>207</v>
      </c>
      <c r="BE748" s="168">
        <f>IF(N748="základní",J748,0)</f>
        <v>0</v>
      </c>
      <c r="BF748" s="168">
        <f>IF(N748="snížená",J748,0)</f>
        <v>0</v>
      </c>
      <c r="BG748" s="168">
        <f>IF(N748="zákl. přenesená",J748,0)</f>
        <v>0</v>
      </c>
      <c r="BH748" s="168">
        <f>IF(N748="sníž. přenesená",J748,0)</f>
        <v>0</v>
      </c>
      <c r="BI748" s="168">
        <f>IF(N748="nulová",J748,0)</f>
        <v>0</v>
      </c>
      <c r="BJ748" s="17" t="s">
        <v>83</v>
      </c>
      <c r="BK748" s="168">
        <f>ROUND(I748*H748,2)</f>
        <v>0</v>
      </c>
      <c r="BL748" s="17" t="s">
        <v>133</v>
      </c>
      <c r="BM748" s="167" t="s">
        <v>1151</v>
      </c>
    </row>
    <row r="749" spans="2:65" s="1" customFormat="1" ht="16.5" customHeight="1">
      <c r="B749" s="155"/>
      <c r="C749" s="208" t="s">
        <v>1152</v>
      </c>
      <c r="D749" s="208" t="s">
        <v>680</v>
      </c>
      <c r="E749" s="209" t="s">
        <v>1153</v>
      </c>
      <c r="F749" s="210" t="s">
        <v>1154</v>
      </c>
      <c r="G749" s="211" t="s">
        <v>220</v>
      </c>
      <c r="H749" s="212">
        <v>15</v>
      </c>
      <c r="I749" s="213"/>
      <c r="J749" s="214">
        <f>ROUND(I749*H749,2)</f>
        <v>0</v>
      </c>
      <c r="K749" s="210" t="s">
        <v>392</v>
      </c>
      <c r="L749" s="215"/>
      <c r="M749" s="216" t="s">
        <v>1</v>
      </c>
      <c r="N749" s="217" t="s">
        <v>42</v>
      </c>
      <c r="O749" s="55"/>
      <c r="P749" s="165">
        <f>O749*H749</f>
        <v>0</v>
      </c>
      <c r="Q749" s="165">
        <v>0.01</v>
      </c>
      <c r="R749" s="165">
        <f>Q749*H749</f>
        <v>0.15</v>
      </c>
      <c r="S749" s="165">
        <v>0</v>
      </c>
      <c r="T749" s="166">
        <f>S749*H749</f>
        <v>0</v>
      </c>
      <c r="AR749" s="167" t="s">
        <v>155</v>
      </c>
      <c r="AT749" s="167" t="s">
        <v>680</v>
      </c>
      <c r="AU749" s="167" t="s">
        <v>85</v>
      </c>
      <c r="AY749" s="17" t="s">
        <v>207</v>
      </c>
      <c r="BE749" s="168">
        <f>IF(N749="základní",J749,0)</f>
        <v>0</v>
      </c>
      <c r="BF749" s="168">
        <f>IF(N749="snížená",J749,0)</f>
        <v>0</v>
      </c>
      <c r="BG749" s="168">
        <f>IF(N749="zákl. přenesená",J749,0)</f>
        <v>0</v>
      </c>
      <c r="BH749" s="168">
        <f>IF(N749="sníž. přenesená",J749,0)</f>
        <v>0</v>
      </c>
      <c r="BI749" s="168">
        <f>IF(N749="nulová",J749,0)</f>
        <v>0</v>
      </c>
      <c r="BJ749" s="17" t="s">
        <v>83</v>
      </c>
      <c r="BK749" s="168">
        <f>ROUND(I749*H749,2)</f>
        <v>0</v>
      </c>
      <c r="BL749" s="17" t="s">
        <v>133</v>
      </c>
      <c r="BM749" s="167" t="s">
        <v>1155</v>
      </c>
    </row>
    <row r="750" spans="2:65" s="1" customFormat="1" ht="36" customHeight="1">
      <c r="B750" s="155"/>
      <c r="C750" s="156" t="s">
        <v>1156</v>
      </c>
      <c r="D750" s="156" t="s">
        <v>209</v>
      </c>
      <c r="E750" s="157" t="s">
        <v>1157</v>
      </c>
      <c r="F750" s="158" t="s">
        <v>1158</v>
      </c>
      <c r="G750" s="159" t="s">
        <v>220</v>
      </c>
      <c r="H750" s="160">
        <v>176</v>
      </c>
      <c r="I750" s="161"/>
      <c r="J750" s="162">
        <f>ROUND(I750*H750,2)</f>
        <v>0</v>
      </c>
      <c r="K750" s="158" t="s">
        <v>213</v>
      </c>
      <c r="L750" s="32"/>
      <c r="M750" s="163" t="s">
        <v>1</v>
      </c>
      <c r="N750" s="164" t="s">
        <v>42</v>
      </c>
      <c r="O750" s="55"/>
      <c r="P750" s="165">
        <f>O750*H750</f>
        <v>0</v>
      </c>
      <c r="Q750" s="165">
        <v>2.0000000000000002E-5</v>
      </c>
      <c r="R750" s="165">
        <f>Q750*H750</f>
        <v>3.5200000000000001E-3</v>
      </c>
      <c r="S750" s="165">
        <v>0</v>
      </c>
      <c r="T750" s="166">
        <f>S750*H750</f>
        <v>0</v>
      </c>
      <c r="AR750" s="167" t="s">
        <v>133</v>
      </c>
      <c r="AT750" s="167" t="s">
        <v>209</v>
      </c>
      <c r="AU750" s="167" t="s">
        <v>85</v>
      </c>
      <c r="AY750" s="17" t="s">
        <v>207</v>
      </c>
      <c r="BE750" s="168">
        <f>IF(N750="základní",J750,0)</f>
        <v>0</v>
      </c>
      <c r="BF750" s="168">
        <f>IF(N750="snížená",J750,0)</f>
        <v>0</v>
      </c>
      <c r="BG750" s="168">
        <f>IF(N750="zákl. přenesená",J750,0)</f>
        <v>0</v>
      </c>
      <c r="BH750" s="168">
        <f>IF(N750="sníž. přenesená",J750,0)</f>
        <v>0</v>
      </c>
      <c r="BI750" s="168">
        <f>IF(N750="nulová",J750,0)</f>
        <v>0</v>
      </c>
      <c r="BJ750" s="17" t="s">
        <v>83</v>
      </c>
      <c r="BK750" s="168">
        <f>ROUND(I750*H750,2)</f>
        <v>0</v>
      </c>
      <c r="BL750" s="17" t="s">
        <v>133</v>
      </c>
      <c r="BM750" s="167" t="s">
        <v>1159</v>
      </c>
    </row>
    <row r="751" spans="2:65" s="13" customFormat="1">
      <c r="B751" s="185"/>
      <c r="D751" s="170" t="s">
        <v>215</v>
      </c>
      <c r="E751" s="186" t="s">
        <v>1</v>
      </c>
      <c r="F751" s="187" t="s">
        <v>1160</v>
      </c>
      <c r="H751" s="186" t="s">
        <v>1</v>
      </c>
      <c r="I751" s="188"/>
      <c r="L751" s="185"/>
      <c r="M751" s="189"/>
      <c r="N751" s="190"/>
      <c r="O751" s="190"/>
      <c r="P751" s="190"/>
      <c r="Q751" s="190"/>
      <c r="R751" s="190"/>
      <c r="S751" s="190"/>
      <c r="T751" s="191"/>
      <c r="AT751" s="186" t="s">
        <v>215</v>
      </c>
      <c r="AU751" s="186" t="s">
        <v>85</v>
      </c>
      <c r="AV751" s="13" t="s">
        <v>83</v>
      </c>
      <c r="AW751" s="13" t="s">
        <v>34</v>
      </c>
      <c r="AX751" s="13" t="s">
        <v>77</v>
      </c>
      <c r="AY751" s="186" t="s">
        <v>207</v>
      </c>
    </row>
    <row r="752" spans="2:65" s="12" customFormat="1">
      <c r="B752" s="169"/>
      <c r="D752" s="170" t="s">
        <v>215</v>
      </c>
      <c r="E752" s="171" t="s">
        <v>1</v>
      </c>
      <c r="F752" s="172" t="s">
        <v>1161</v>
      </c>
      <c r="H752" s="173">
        <v>176</v>
      </c>
      <c r="I752" s="174"/>
      <c r="L752" s="169"/>
      <c r="M752" s="175"/>
      <c r="N752" s="176"/>
      <c r="O752" s="176"/>
      <c r="P752" s="176"/>
      <c r="Q752" s="176"/>
      <c r="R752" s="176"/>
      <c r="S752" s="176"/>
      <c r="T752" s="177"/>
      <c r="AT752" s="171" t="s">
        <v>215</v>
      </c>
      <c r="AU752" s="171" t="s">
        <v>85</v>
      </c>
      <c r="AV752" s="12" t="s">
        <v>85</v>
      </c>
      <c r="AW752" s="12" t="s">
        <v>34</v>
      </c>
      <c r="AX752" s="12" t="s">
        <v>83</v>
      </c>
      <c r="AY752" s="171" t="s">
        <v>207</v>
      </c>
    </row>
    <row r="753" spans="2:65" s="1" customFormat="1" ht="48" customHeight="1">
      <c r="B753" s="155"/>
      <c r="C753" s="156" t="s">
        <v>1162</v>
      </c>
      <c r="D753" s="156" t="s">
        <v>209</v>
      </c>
      <c r="E753" s="157" t="s">
        <v>1163</v>
      </c>
      <c r="F753" s="158" t="s">
        <v>1164</v>
      </c>
      <c r="G753" s="159" t="s">
        <v>224</v>
      </c>
      <c r="H753" s="160">
        <v>2.2400000000000002</v>
      </c>
      <c r="I753" s="161"/>
      <c r="J753" s="162">
        <f>ROUND(I753*H753,2)</f>
        <v>0</v>
      </c>
      <c r="K753" s="158" t="s">
        <v>213</v>
      </c>
      <c r="L753" s="32"/>
      <c r="M753" s="163" t="s">
        <v>1</v>
      </c>
      <c r="N753" s="164" t="s">
        <v>42</v>
      </c>
      <c r="O753" s="55"/>
      <c r="P753" s="165">
        <f>O753*H753</f>
        <v>0</v>
      </c>
      <c r="Q753" s="165">
        <v>1.2199999999999999E-3</v>
      </c>
      <c r="R753" s="165">
        <f>Q753*H753</f>
        <v>2.7328000000000001E-3</v>
      </c>
      <c r="S753" s="165">
        <v>7.0000000000000007E-2</v>
      </c>
      <c r="T753" s="166">
        <f>S753*H753</f>
        <v>0.15680000000000002</v>
      </c>
      <c r="AR753" s="167" t="s">
        <v>133</v>
      </c>
      <c r="AT753" s="167" t="s">
        <v>209</v>
      </c>
      <c r="AU753" s="167" t="s">
        <v>85</v>
      </c>
      <c r="AY753" s="17" t="s">
        <v>207</v>
      </c>
      <c r="BE753" s="168">
        <f>IF(N753="základní",J753,0)</f>
        <v>0</v>
      </c>
      <c r="BF753" s="168">
        <f>IF(N753="snížená",J753,0)</f>
        <v>0</v>
      </c>
      <c r="BG753" s="168">
        <f>IF(N753="zákl. přenesená",J753,0)</f>
        <v>0</v>
      </c>
      <c r="BH753" s="168">
        <f>IF(N753="sníž. přenesená",J753,0)</f>
        <v>0</v>
      </c>
      <c r="BI753" s="168">
        <f>IF(N753="nulová",J753,0)</f>
        <v>0</v>
      </c>
      <c r="BJ753" s="17" t="s">
        <v>83</v>
      </c>
      <c r="BK753" s="168">
        <f>ROUND(I753*H753,2)</f>
        <v>0</v>
      </c>
      <c r="BL753" s="17" t="s">
        <v>133</v>
      </c>
      <c r="BM753" s="167" t="s">
        <v>1165</v>
      </c>
    </row>
    <row r="754" spans="2:65" s="12" customFormat="1">
      <c r="B754" s="169"/>
      <c r="D754" s="170" t="s">
        <v>215</v>
      </c>
      <c r="E754" s="171" t="s">
        <v>1</v>
      </c>
      <c r="F754" s="172" t="s">
        <v>1166</v>
      </c>
      <c r="H754" s="173">
        <v>2.2400000000000002</v>
      </c>
      <c r="I754" s="174"/>
      <c r="L754" s="169"/>
      <c r="M754" s="175"/>
      <c r="N754" s="176"/>
      <c r="O754" s="176"/>
      <c r="P754" s="176"/>
      <c r="Q754" s="176"/>
      <c r="R754" s="176"/>
      <c r="S754" s="176"/>
      <c r="T754" s="177"/>
      <c r="AT754" s="171" t="s">
        <v>215</v>
      </c>
      <c r="AU754" s="171" t="s">
        <v>85</v>
      </c>
      <c r="AV754" s="12" t="s">
        <v>85</v>
      </c>
      <c r="AW754" s="12" t="s">
        <v>34</v>
      </c>
      <c r="AX754" s="12" t="s">
        <v>83</v>
      </c>
      <c r="AY754" s="171" t="s">
        <v>207</v>
      </c>
    </row>
    <row r="755" spans="2:65" s="11" customFormat="1" ht="22.9" customHeight="1">
      <c r="B755" s="142"/>
      <c r="D755" s="143" t="s">
        <v>76</v>
      </c>
      <c r="E755" s="153" t="s">
        <v>1167</v>
      </c>
      <c r="F755" s="153" t="s">
        <v>1168</v>
      </c>
      <c r="I755" s="145"/>
      <c r="J755" s="154">
        <f>BK755</f>
        <v>0</v>
      </c>
      <c r="L755" s="142"/>
      <c r="M755" s="147"/>
      <c r="N755" s="148"/>
      <c r="O755" s="148"/>
      <c r="P755" s="149">
        <f>P756</f>
        <v>0</v>
      </c>
      <c r="Q755" s="148"/>
      <c r="R755" s="149">
        <f>R756</f>
        <v>0</v>
      </c>
      <c r="S755" s="148"/>
      <c r="T755" s="150">
        <f>T756</f>
        <v>0</v>
      </c>
      <c r="AR755" s="143" t="s">
        <v>83</v>
      </c>
      <c r="AT755" s="151" t="s">
        <v>76</v>
      </c>
      <c r="AU755" s="151" t="s">
        <v>83</v>
      </c>
      <c r="AY755" s="143" t="s">
        <v>207</v>
      </c>
      <c r="BK755" s="152">
        <f>BK756</f>
        <v>0</v>
      </c>
    </row>
    <row r="756" spans="2:65" s="1" customFormat="1" ht="48" customHeight="1">
      <c r="B756" s="155"/>
      <c r="C756" s="156" t="s">
        <v>1169</v>
      </c>
      <c r="D756" s="156" t="s">
        <v>209</v>
      </c>
      <c r="E756" s="157" t="s">
        <v>1170</v>
      </c>
      <c r="F756" s="158" t="s">
        <v>1171</v>
      </c>
      <c r="G756" s="159" t="s">
        <v>236</v>
      </c>
      <c r="H756" s="160">
        <v>3336.1869999999999</v>
      </c>
      <c r="I756" s="161"/>
      <c r="J756" s="162">
        <f>ROUND(I756*H756,2)</f>
        <v>0</v>
      </c>
      <c r="K756" s="158" t="s">
        <v>213</v>
      </c>
      <c r="L756" s="32"/>
      <c r="M756" s="163" t="s">
        <v>1</v>
      </c>
      <c r="N756" s="164" t="s">
        <v>42</v>
      </c>
      <c r="O756" s="55"/>
      <c r="P756" s="165">
        <f>O756*H756</f>
        <v>0</v>
      </c>
      <c r="Q756" s="165">
        <v>0</v>
      </c>
      <c r="R756" s="165">
        <f>Q756*H756</f>
        <v>0</v>
      </c>
      <c r="S756" s="165">
        <v>0</v>
      </c>
      <c r="T756" s="166">
        <f>S756*H756</f>
        <v>0</v>
      </c>
      <c r="AR756" s="167" t="s">
        <v>133</v>
      </c>
      <c r="AT756" s="167" t="s">
        <v>209</v>
      </c>
      <c r="AU756" s="167" t="s">
        <v>85</v>
      </c>
      <c r="AY756" s="17" t="s">
        <v>207</v>
      </c>
      <c r="BE756" s="168">
        <f>IF(N756="základní",J756,0)</f>
        <v>0</v>
      </c>
      <c r="BF756" s="168">
        <f>IF(N756="snížená",J756,0)</f>
        <v>0</v>
      </c>
      <c r="BG756" s="168">
        <f>IF(N756="zákl. přenesená",J756,0)</f>
        <v>0</v>
      </c>
      <c r="BH756" s="168">
        <f>IF(N756="sníž. přenesená",J756,0)</f>
        <v>0</v>
      </c>
      <c r="BI756" s="168">
        <f>IF(N756="nulová",J756,0)</f>
        <v>0</v>
      </c>
      <c r="BJ756" s="17" t="s">
        <v>83</v>
      </c>
      <c r="BK756" s="168">
        <f>ROUND(I756*H756,2)</f>
        <v>0</v>
      </c>
      <c r="BL756" s="17" t="s">
        <v>133</v>
      </c>
      <c r="BM756" s="167" t="s">
        <v>1172</v>
      </c>
    </row>
    <row r="757" spans="2:65" s="11" customFormat="1" ht="25.9" customHeight="1">
      <c r="B757" s="142"/>
      <c r="D757" s="143" t="s">
        <v>76</v>
      </c>
      <c r="E757" s="144" t="s">
        <v>1173</v>
      </c>
      <c r="F757" s="144" t="s">
        <v>1174</v>
      </c>
      <c r="I757" s="145"/>
      <c r="J757" s="146">
        <f>BK757</f>
        <v>0</v>
      </c>
      <c r="L757" s="142"/>
      <c r="M757" s="147"/>
      <c r="N757" s="148"/>
      <c r="O757" s="148"/>
      <c r="P757" s="149">
        <f>P758+P813+P848+P895+P898+P923+P1021+P1025+P1036+P1046+P1157+P1200+P1219+P1291+P1334</f>
        <v>0</v>
      </c>
      <c r="Q757" s="148"/>
      <c r="R757" s="149">
        <f>R758+R813+R848+R895+R898+R923+R1021+R1025+R1036+R1046+R1157+R1200+R1219+R1291+R1334</f>
        <v>91.24263741</v>
      </c>
      <c r="S757" s="148"/>
      <c r="T757" s="150">
        <f>T758+T813+T848+T895+T898+T923+T1021+T1025+T1036+T1046+T1157+T1200+T1219+T1291+T1334</f>
        <v>3.85E-2</v>
      </c>
      <c r="AR757" s="143" t="s">
        <v>85</v>
      </c>
      <c r="AT757" s="151" t="s">
        <v>76</v>
      </c>
      <c r="AU757" s="151" t="s">
        <v>77</v>
      </c>
      <c r="AY757" s="143" t="s">
        <v>207</v>
      </c>
      <c r="BK757" s="152">
        <f>BK758+BK813+BK848+BK895+BK898+BK923+BK1021+BK1025+BK1036+BK1046+BK1157+BK1200+BK1219+BK1291+BK1334</f>
        <v>0</v>
      </c>
    </row>
    <row r="758" spans="2:65" s="11" customFormat="1" ht="22.9" customHeight="1">
      <c r="B758" s="142"/>
      <c r="D758" s="143" t="s">
        <v>76</v>
      </c>
      <c r="E758" s="153" t="s">
        <v>1175</v>
      </c>
      <c r="F758" s="153" t="s">
        <v>1176</v>
      </c>
      <c r="I758" s="145"/>
      <c r="J758" s="154">
        <f>BK758</f>
        <v>0</v>
      </c>
      <c r="L758" s="142"/>
      <c r="M758" s="147"/>
      <c r="N758" s="148"/>
      <c r="O758" s="148"/>
      <c r="P758" s="149">
        <f>SUM(P759:P812)</f>
        <v>0</v>
      </c>
      <c r="Q758" s="148"/>
      <c r="R758" s="149">
        <f>SUM(R759:R812)</f>
        <v>2.2902274000000005</v>
      </c>
      <c r="S758" s="148"/>
      <c r="T758" s="150">
        <f>SUM(T759:T812)</f>
        <v>0</v>
      </c>
      <c r="AR758" s="143" t="s">
        <v>85</v>
      </c>
      <c r="AT758" s="151" t="s">
        <v>76</v>
      </c>
      <c r="AU758" s="151" t="s">
        <v>83</v>
      </c>
      <c r="AY758" s="143" t="s">
        <v>207</v>
      </c>
      <c r="BK758" s="152">
        <f>SUM(BK759:BK812)</f>
        <v>0</v>
      </c>
    </row>
    <row r="759" spans="2:65" s="1" customFormat="1" ht="24" customHeight="1">
      <c r="B759" s="155"/>
      <c r="C759" s="156" t="s">
        <v>1177</v>
      </c>
      <c r="D759" s="156" t="s">
        <v>209</v>
      </c>
      <c r="E759" s="157" t="s">
        <v>1178</v>
      </c>
      <c r="F759" s="158" t="s">
        <v>1179</v>
      </c>
      <c r="G759" s="159" t="s">
        <v>212</v>
      </c>
      <c r="H759" s="160">
        <v>1653.4</v>
      </c>
      <c r="I759" s="161"/>
      <c r="J759" s="162">
        <f>ROUND(I759*H759,2)</f>
        <v>0</v>
      </c>
      <c r="K759" s="158" t="s">
        <v>213</v>
      </c>
      <c r="L759" s="32"/>
      <c r="M759" s="163" t="s">
        <v>1</v>
      </c>
      <c r="N759" s="164" t="s">
        <v>42</v>
      </c>
      <c r="O759" s="55"/>
      <c r="P759" s="165">
        <f>O759*H759</f>
        <v>0</v>
      </c>
      <c r="Q759" s="165">
        <v>0</v>
      </c>
      <c r="R759" s="165">
        <f>Q759*H759</f>
        <v>0</v>
      </c>
      <c r="S759" s="165">
        <v>0</v>
      </c>
      <c r="T759" s="166">
        <f>S759*H759</f>
        <v>0</v>
      </c>
      <c r="AR759" s="167" t="s">
        <v>448</v>
      </c>
      <c r="AT759" s="167" t="s">
        <v>209</v>
      </c>
      <c r="AU759" s="167" t="s">
        <v>85</v>
      </c>
      <c r="AY759" s="17" t="s">
        <v>207</v>
      </c>
      <c r="BE759" s="168">
        <f>IF(N759="základní",J759,0)</f>
        <v>0</v>
      </c>
      <c r="BF759" s="168">
        <f>IF(N759="snížená",J759,0)</f>
        <v>0</v>
      </c>
      <c r="BG759" s="168">
        <f>IF(N759="zákl. přenesená",J759,0)</f>
        <v>0</v>
      </c>
      <c r="BH759" s="168">
        <f>IF(N759="sníž. přenesená",J759,0)</f>
        <v>0</v>
      </c>
      <c r="BI759" s="168">
        <f>IF(N759="nulová",J759,0)</f>
        <v>0</v>
      </c>
      <c r="BJ759" s="17" t="s">
        <v>83</v>
      </c>
      <c r="BK759" s="168">
        <f>ROUND(I759*H759,2)</f>
        <v>0</v>
      </c>
      <c r="BL759" s="17" t="s">
        <v>448</v>
      </c>
      <c r="BM759" s="167" t="s">
        <v>1180</v>
      </c>
    </row>
    <row r="760" spans="2:65" s="13" customFormat="1">
      <c r="B760" s="185"/>
      <c r="D760" s="170" t="s">
        <v>215</v>
      </c>
      <c r="E760" s="186" t="s">
        <v>1</v>
      </c>
      <c r="F760" s="187" t="s">
        <v>354</v>
      </c>
      <c r="H760" s="186" t="s">
        <v>1</v>
      </c>
      <c r="I760" s="188"/>
      <c r="L760" s="185"/>
      <c r="M760" s="189"/>
      <c r="N760" s="190"/>
      <c r="O760" s="190"/>
      <c r="P760" s="190"/>
      <c r="Q760" s="190"/>
      <c r="R760" s="190"/>
      <c r="S760" s="190"/>
      <c r="T760" s="191"/>
      <c r="AT760" s="186" t="s">
        <v>215</v>
      </c>
      <c r="AU760" s="186" t="s">
        <v>85</v>
      </c>
      <c r="AV760" s="13" t="s">
        <v>83</v>
      </c>
      <c r="AW760" s="13" t="s">
        <v>34</v>
      </c>
      <c r="AX760" s="13" t="s">
        <v>77</v>
      </c>
      <c r="AY760" s="186" t="s">
        <v>207</v>
      </c>
    </row>
    <row r="761" spans="2:65" s="12" customFormat="1">
      <c r="B761" s="169"/>
      <c r="D761" s="170" t="s">
        <v>215</v>
      </c>
      <c r="E761" s="171" t="s">
        <v>289</v>
      </c>
      <c r="F761" s="172" t="s">
        <v>1181</v>
      </c>
      <c r="H761" s="173">
        <v>1653.4</v>
      </c>
      <c r="I761" s="174"/>
      <c r="L761" s="169"/>
      <c r="M761" s="175"/>
      <c r="N761" s="176"/>
      <c r="O761" s="176"/>
      <c r="P761" s="176"/>
      <c r="Q761" s="176"/>
      <c r="R761" s="176"/>
      <c r="S761" s="176"/>
      <c r="T761" s="177"/>
      <c r="AT761" s="171" t="s">
        <v>215</v>
      </c>
      <c r="AU761" s="171" t="s">
        <v>85</v>
      </c>
      <c r="AV761" s="12" t="s">
        <v>85</v>
      </c>
      <c r="AW761" s="12" t="s">
        <v>34</v>
      </c>
      <c r="AX761" s="12" t="s">
        <v>83</v>
      </c>
      <c r="AY761" s="171" t="s">
        <v>207</v>
      </c>
    </row>
    <row r="762" spans="2:65" s="1" customFormat="1" ht="24" customHeight="1">
      <c r="B762" s="155"/>
      <c r="C762" s="156" t="s">
        <v>1182</v>
      </c>
      <c r="D762" s="156" t="s">
        <v>209</v>
      </c>
      <c r="E762" s="157" t="s">
        <v>1183</v>
      </c>
      <c r="F762" s="158" t="s">
        <v>1184</v>
      </c>
      <c r="G762" s="159" t="s">
        <v>212</v>
      </c>
      <c r="H762" s="160">
        <v>90.165999999999997</v>
      </c>
      <c r="I762" s="161"/>
      <c r="J762" s="162">
        <f>ROUND(I762*H762,2)</f>
        <v>0</v>
      </c>
      <c r="K762" s="158" t="s">
        <v>213</v>
      </c>
      <c r="L762" s="32"/>
      <c r="M762" s="163" t="s">
        <v>1</v>
      </c>
      <c r="N762" s="164" t="s">
        <v>42</v>
      </c>
      <c r="O762" s="55"/>
      <c r="P762" s="165">
        <f>O762*H762</f>
        <v>0</v>
      </c>
      <c r="Q762" s="165">
        <v>0</v>
      </c>
      <c r="R762" s="165">
        <f>Q762*H762</f>
        <v>0</v>
      </c>
      <c r="S762" s="165">
        <v>0</v>
      </c>
      <c r="T762" s="166">
        <f>S762*H762</f>
        <v>0</v>
      </c>
      <c r="AR762" s="167" t="s">
        <v>448</v>
      </c>
      <c r="AT762" s="167" t="s">
        <v>209</v>
      </c>
      <c r="AU762" s="167" t="s">
        <v>85</v>
      </c>
      <c r="AY762" s="17" t="s">
        <v>207</v>
      </c>
      <c r="BE762" s="168">
        <f>IF(N762="základní",J762,0)</f>
        <v>0</v>
      </c>
      <c r="BF762" s="168">
        <f>IF(N762="snížená",J762,0)</f>
        <v>0</v>
      </c>
      <c r="BG762" s="168">
        <f>IF(N762="zákl. přenesená",J762,0)</f>
        <v>0</v>
      </c>
      <c r="BH762" s="168">
        <f>IF(N762="sníž. přenesená",J762,0)</f>
        <v>0</v>
      </c>
      <c r="BI762" s="168">
        <f>IF(N762="nulová",J762,0)</f>
        <v>0</v>
      </c>
      <c r="BJ762" s="17" t="s">
        <v>83</v>
      </c>
      <c r="BK762" s="168">
        <f>ROUND(I762*H762,2)</f>
        <v>0</v>
      </c>
      <c r="BL762" s="17" t="s">
        <v>448</v>
      </c>
      <c r="BM762" s="167" t="s">
        <v>1185</v>
      </c>
    </row>
    <row r="763" spans="2:65" s="13" customFormat="1">
      <c r="B763" s="185"/>
      <c r="D763" s="170" t="s">
        <v>215</v>
      </c>
      <c r="E763" s="186" t="s">
        <v>1</v>
      </c>
      <c r="F763" s="187" t="s">
        <v>354</v>
      </c>
      <c r="H763" s="186" t="s">
        <v>1</v>
      </c>
      <c r="I763" s="188"/>
      <c r="L763" s="185"/>
      <c r="M763" s="189"/>
      <c r="N763" s="190"/>
      <c r="O763" s="190"/>
      <c r="P763" s="190"/>
      <c r="Q763" s="190"/>
      <c r="R763" s="190"/>
      <c r="S763" s="190"/>
      <c r="T763" s="191"/>
      <c r="AT763" s="186" t="s">
        <v>215</v>
      </c>
      <c r="AU763" s="186" t="s">
        <v>85</v>
      </c>
      <c r="AV763" s="13" t="s">
        <v>83</v>
      </c>
      <c r="AW763" s="13" t="s">
        <v>34</v>
      </c>
      <c r="AX763" s="13" t="s">
        <v>77</v>
      </c>
      <c r="AY763" s="186" t="s">
        <v>207</v>
      </c>
    </row>
    <row r="764" spans="2:65" s="13" customFormat="1">
      <c r="B764" s="185"/>
      <c r="D764" s="170" t="s">
        <v>215</v>
      </c>
      <c r="E764" s="186" t="s">
        <v>1</v>
      </c>
      <c r="F764" s="187" t="s">
        <v>1186</v>
      </c>
      <c r="H764" s="186" t="s">
        <v>1</v>
      </c>
      <c r="I764" s="188"/>
      <c r="L764" s="185"/>
      <c r="M764" s="189"/>
      <c r="N764" s="190"/>
      <c r="O764" s="190"/>
      <c r="P764" s="190"/>
      <c r="Q764" s="190"/>
      <c r="R764" s="190"/>
      <c r="S764" s="190"/>
      <c r="T764" s="191"/>
      <c r="AT764" s="186" t="s">
        <v>215</v>
      </c>
      <c r="AU764" s="186" t="s">
        <v>85</v>
      </c>
      <c r="AV764" s="13" t="s">
        <v>83</v>
      </c>
      <c r="AW764" s="13" t="s">
        <v>34</v>
      </c>
      <c r="AX764" s="13" t="s">
        <v>77</v>
      </c>
      <c r="AY764" s="186" t="s">
        <v>207</v>
      </c>
    </row>
    <row r="765" spans="2:65" s="12" customFormat="1">
      <c r="B765" s="169"/>
      <c r="D765" s="170" t="s">
        <v>215</v>
      </c>
      <c r="E765" s="171" t="s">
        <v>1</v>
      </c>
      <c r="F765" s="172" t="s">
        <v>1187</v>
      </c>
      <c r="H765" s="173">
        <v>37.508000000000003</v>
      </c>
      <c r="I765" s="174"/>
      <c r="L765" s="169"/>
      <c r="M765" s="175"/>
      <c r="N765" s="176"/>
      <c r="O765" s="176"/>
      <c r="P765" s="176"/>
      <c r="Q765" s="176"/>
      <c r="R765" s="176"/>
      <c r="S765" s="176"/>
      <c r="T765" s="177"/>
      <c r="AT765" s="171" t="s">
        <v>215</v>
      </c>
      <c r="AU765" s="171" t="s">
        <v>85</v>
      </c>
      <c r="AV765" s="12" t="s">
        <v>85</v>
      </c>
      <c r="AW765" s="12" t="s">
        <v>34</v>
      </c>
      <c r="AX765" s="12" t="s">
        <v>77</v>
      </c>
      <c r="AY765" s="171" t="s">
        <v>207</v>
      </c>
    </row>
    <row r="766" spans="2:65" s="12" customFormat="1">
      <c r="B766" s="169"/>
      <c r="D766" s="170" t="s">
        <v>215</v>
      </c>
      <c r="E766" s="171" t="s">
        <v>1</v>
      </c>
      <c r="F766" s="172" t="s">
        <v>1188</v>
      </c>
      <c r="H766" s="173">
        <v>15.803000000000001</v>
      </c>
      <c r="I766" s="174"/>
      <c r="L766" s="169"/>
      <c r="M766" s="175"/>
      <c r="N766" s="176"/>
      <c r="O766" s="176"/>
      <c r="P766" s="176"/>
      <c r="Q766" s="176"/>
      <c r="R766" s="176"/>
      <c r="S766" s="176"/>
      <c r="T766" s="177"/>
      <c r="AT766" s="171" t="s">
        <v>215</v>
      </c>
      <c r="AU766" s="171" t="s">
        <v>85</v>
      </c>
      <c r="AV766" s="12" t="s">
        <v>85</v>
      </c>
      <c r="AW766" s="12" t="s">
        <v>34</v>
      </c>
      <c r="AX766" s="12" t="s">
        <v>77</v>
      </c>
      <c r="AY766" s="171" t="s">
        <v>207</v>
      </c>
    </row>
    <row r="767" spans="2:65" s="12" customFormat="1">
      <c r="B767" s="169"/>
      <c r="D767" s="170" t="s">
        <v>215</v>
      </c>
      <c r="E767" s="171" t="s">
        <v>1</v>
      </c>
      <c r="F767" s="172" t="s">
        <v>1189</v>
      </c>
      <c r="H767" s="173">
        <v>36.854999999999997</v>
      </c>
      <c r="I767" s="174"/>
      <c r="L767" s="169"/>
      <c r="M767" s="175"/>
      <c r="N767" s="176"/>
      <c r="O767" s="176"/>
      <c r="P767" s="176"/>
      <c r="Q767" s="176"/>
      <c r="R767" s="176"/>
      <c r="S767" s="176"/>
      <c r="T767" s="177"/>
      <c r="AT767" s="171" t="s">
        <v>215</v>
      </c>
      <c r="AU767" s="171" t="s">
        <v>85</v>
      </c>
      <c r="AV767" s="12" t="s">
        <v>85</v>
      </c>
      <c r="AW767" s="12" t="s">
        <v>34</v>
      </c>
      <c r="AX767" s="12" t="s">
        <v>77</v>
      </c>
      <c r="AY767" s="171" t="s">
        <v>207</v>
      </c>
    </row>
    <row r="768" spans="2:65" s="15" customFormat="1">
      <c r="B768" s="200"/>
      <c r="D768" s="170" t="s">
        <v>215</v>
      </c>
      <c r="E768" s="201" t="s">
        <v>291</v>
      </c>
      <c r="F768" s="202" t="s">
        <v>372</v>
      </c>
      <c r="H768" s="203">
        <v>90.165999999999997</v>
      </c>
      <c r="I768" s="204"/>
      <c r="L768" s="200"/>
      <c r="M768" s="205"/>
      <c r="N768" s="206"/>
      <c r="O768" s="206"/>
      <c r="P768" s="206"/>
      <c r="Q768" s="206"/>
      <c r="R768" s="206"/>
      <c r="S768" s="206"/>
      <c r="T768" s="207"/>
      <c r="AT768" s="201" t="s">
        <v>215</v>
      </c>
      <c r="AU768" s="201" t="s">
        <v>85</v>
      </c>
      <c r="AV768" s="15" t="s">
        <v>133</v>
      </c>
      <c r="AW768" s="15" t="s">
        <v>34</v>
      </c>
      <c r="AX768" s="15" t="s">
        <v>83</v>
      </c>
      <c r="AY768" s="201" t="s">
        <v>207</v>
      </c>
    </row>
    <row r="769" spans="2:65" s="1" customFormat="1" ht="16.5" customHeight="1">
      <c r="B769" s="155"/>
      <c r="C769" s="208" t="s">
        <v>1190</v>
      </c>
      <c r="D769" s="208" t="s">
        <v>680</v>
      </c>
      <c r="E769" s="209" t="s">
        <v>1191</v>
      </c>
      <c r="F769" s="210" t="s">
        <v>1192</v>
      </c>
      <c r="G769" s="211" t="s">
        <v>236</v>
      </c>
      <c r="H769" s="212">
        <v>0.52800000000000002</v>
      </c>
      <c r="I769" s="213"/>
      <c r="J769" s="214">
        <f>ROUND(I769*H769,2)</f>
        <v>0</v>
      </c>
      <c r="K769" s="210" t="s">
        <v>392</v>
      </c>
      <c r="L769" s="215"/>
      <c r="M769" s="216" t="s">
        <v>1</v>
      </c>
      <c r="N769" s="217" t="s">
        <v>42</v>
      </c>
      <c r="O769" s="55"/>
      <c r="P769" s="165">
        <f>O769*H769</f>
        <v>0</v>
      </c>
      <c r="Q769" s="165">
        <v>0</v>
      </c>
      <c r="R769" s="165">
        <f>Q769*H769</f>
        <v>0</v>
      </c>
      <c r="S769" s="165">
        <v>0</v>
      </c>
      <c r="T769" s="166">
        <f>S769*H769</f>
        <v>0</v>
      </c>
      <c r="AR769" s="167" t="s">
        <v>569</v>
      </c>
      <c r="AT769" s="167" t="s">
        <v>680</v>
      </c>
      <c r="AU769" s="167" t="s">
        <v>85</v>
      </c>
      <c r="AY769" s="17" t="s">
        <v>207</v>
      </c>
      <c r="BE769" s="168">
        <f>IF(N769="základní",J769,0)</f>
        <v>0</v>
      </c>
      <c r="BF769" s="168">
        <f>IF(N769="snížená",J769,0)</f>
        <v>0</v>
      </c>
      <c r="BG769" s="168">
        <f>IF(N769="zákl. přenesená",J769,0)</f>
        <v>0</v>
      </c>
      <c r="BH769" s="168">
        <f>IF(N769="sníž. přenesená",J769,0)</f>
        <v>0</v>
      </c>
      <c r="BI769" s="168">
        <f>IF(N769="nulová",J769,0)</f>
        <v>0</v>
      </c>
      <c r="BJ769" s="17" t="s">
        <v>83</v>
      </c>
      <c r="BK769" s="168">
        <f>ROUND(I769*H769,2)</f>
        <v>0</v>
      </c>
      <c r="BL769" s="17" t="s">
        <v>448</v>
      </c>
      <c r="BM769" s="167" t="s">
        <v>1193</v>
      </c>
    </row>
    <row r="770" spans="2:65" s="12" customFormat="1">
      <c r="B770" s="169"/>
      <c r="D770" s="170" t="s">
        <v>215</v>
      </c>
      <c r="E770" s="171" t="s">
        <v>1</v>
      </c>
      <c r="F770" s="172" t="s">
        <v>1194</v>
      </c>
      <c r="H770" s="173">
        <v>0.52800000000000002</v>
      </c>
      <c r="I770" s="174"/>
      <c r="L770" s="169"/>
      <c r="M770" s="175"/>
      <c r="N770" s="176"/>
      <c r="O770" s="176"/>
      <c r="P770" s="176"/>
      <c r="Q770" s="176"/>
      <c r="R770" s="176"/>
      <c r="S770" s="176"/>
      <c r="T770" s="177"/>
      <c r="AT770" s="171" t="s">
        <v>215</v>
      </c>
      <c r="AU770" s="171" t="s">
        <v>85</v>
      </c>
      <c r="AV770" s="12" t="s">
        <v>85</v>
      </c>
      <c r="AW770" s="12" t="s">
        <v>34</v>
      </c>
      <c r="AX770" s="12" t="s">
        <v>83</v>
      </c>
      <c r="AY770" s="171" t="s">
        <v>207</v>
      </c>
    </row>
    <row r="771" spans="2:65" s="1" customFormat="1" ht="36" customHeight="1">
      <c r="B771" s="155"/>
      <c r="C771" s="156" t="s">
        <v>1195</v>
      </c>
      <c r="D771" s="156" t="s">
        <v>209</v>
      </c>
      <c r="E771" s="157" t="s">
        <v>1196</v>
      </c>
      <c r="F771" s="158" t="s">
        <v>1197</v>
      </c>
      <c r="G771" s="159" t="s">
        <v>212</v>
      </c>
      <c r="H771" s="160">
        <v>295</v>
      </c>
      <c r="I771" s="161"/>
      <c r="J771" s="162">
        <f>ROUND(I771*H771,2)</f>
        <v>0</v>
      </c>
      <c r="K771" s="158" t="s">
        <v>213</v>
      </c>
      <c r="L771" s="32"/>
      <c r="M771" s="163" t="s">
        <v>1</v>
      </c>
      <c r="N771" s="164" t="s">
        <v>42</v>
      </c>
      <c r="O771" s="55"/>
      <c r="P771" s="165">
        <f>O771*H771</f>
        <v>0</v>
      </c>
      <c r="Q771" s="165">
        <v>3.5000000000000001E-3</v>
      </c>
      <c r="R771" s="165">
        <f>Q771*H771</f>
        <v>1.0325</v>
      </c>
      <c r="S771" s="165">
        <v>0</v>
      </c>
      <c r="T771" s="166">
        <f>S771*H771</f>
        <v>0</v>
      </c>
      <c r="AR771" s="167" t="s">
        <v>448</v>
      </c>
      <c r="AT771" s="167" t="s">
        <v>209</v>
      </c>
      <c r="AU771" s="167" t="s">
        <v>85</v>
      </c>
      <c r="AY771" s="17" t="s">
        <v>207</v>
      </c>
      <c r="BE771" s="168">
        <f>IF(N771="základní",J771,0)</f>
        <v>0</v>
      </c>
      <c r="BF771" s="168">
        <f>IF(N771="snížená",J771,0)</f>
        <v>0</v>
      </c>
      <c r="BG771" s="168">
        <f>IF(N771="zákl. přenesená",J771,0)</f>
        <v>0</v>
      </c>
      <c r="BH771" s="168">
        <f>IF(N771="sníž. přenesená",J771,0)</f>
        <v>0</v>
      </c>
      <c r="BI771" s="168">
        <f>IF(N771="nulová",J771,0)</f>
        <v>0</v>
      </c>
      <c r="BJ771" s="17" t="s">
        <v>83</v>
      </c>
      <c r="BK771" s="168">
        <f>ROUND(I771*H771,2)</f>
        <v>0</v>
      </c>
      <c r="BL771" s="17" t="s">
        <v>448</v>
      </c>
      <c r="BM771" s="167" t="s">
        <v>1198</v>
      </c>
    </row>
    <row r="772" spans="2:65" s="12" customFormat="1">
      <c r="B772" s="169"/>
      <c r="D772" s="170" t="s">
        <v>215</v>
      </c>
      <c r="E772" s="171" t="s">
        <v>1</v>
      </c>
      <c r="F772" s="172" t="s">
        <v>1199</v>
      </c>
      <c r="H772" s="173">
        <v>295</v>
      </c>
      <c r="I772" s="174"/>
      <c r="L772" s="169"/>
      <c r="M772" s="175"/>
      <c r="N772" s="176"/>
      <c r="O772" s="176"/>
      <c r="P772" s="176"/>
      <c r="Q772" s="176"/>
      <c r="R772" s="176"/>
      <c r="S772" s="176"/>
      <c r="T772" s="177"/>
      <c r="AT772" s="171" t="s">
        <v>215</v>
      </c>
      <c r="AU772" s="171" t="s">
        <v>85</v>
      </c>
      <c r="AV772" s="12" t="s">
        <v>85</v>
      </c>
      <c r="AW772" s="12" t="s">
        <v>34</v>
      </c>
      <c r="AX772" s="12" t="s">
        <v>83</v>
      </c>
      <c r="AY772" s="171" t="s">
        <v>207</v>
      </c>
    </row>
    <row r="773" spans="2:65" s="1" customFormat="1" ht="36" customHeight="1">
      <c r="B773" s="155"/>
      <c r="C773" s="156" t="s">
        <v>1200</v>
      </c>
      <c r="D773" s="156" t="s">
        <v>209</v>
      </c>
      <c r="E773" s="157" t="s">
        <v>1201</v>
      </c>
      <c r="F773" s="158" t="s">
        <v>1202</v>
      </c>
      <c r="G773" s="159" t="s">
        <v>212</v>
      </c>
      <c r="H773" s="160">
        <v>160.08600000000001</v>
      </c>
      <c r="I773" s="161"/>
      <c r="J773" s="162">
        <f>ROUND(I773*H773,2)</f>
        <v>0</v>
      </c>
      <c r="K773" s="158" t="s">
        <v>213</v>
      </c>
      <c r="L773" s="32"/>
      <c r="M773" s="163" t="s">
        <v>1</v>
      </c>
      <c r="N773" s="164" t="s">
        <v>42</v>
      </c>
      <c r="O773" s="55"/>
      <c r="P773" s="165">
        <f>O773*H773</f>
        <v>0</v>
      </c>
      <c r="Q773" s="165">
        <v>3.5000000000000001E-3</v>
      </c>
      <c r="R773" s="165">
        <f>Q773*H773</f>
        <v>0.56030100000000005</v>
      </c>
      <c r="S773" s="165">
        <v>0</v>
      </c>
      <c r="T773" s="166">
        <f>S773*H773</f>
        <v>0</v>
      </c>
      <c r="AR773" s="167" t="s">
        <v>448</v>
      </c>
      <c r="AT773" s="167" t="s">
        <v>209</v>
      </c>
      <c r="AU773" s="167" t="s">
        <v>85</v>
      </c>
      <c r="AY773" s="17" t="s">
        <v>207</v>
      </c>
      <c r="BE773" s="168">
        <f>IF(N773="základní",J773,0)</f>
        <v>0</v>
      </c>
      <c r="BF773" s="168">
        <f>IF(N773="snížená",J773,0)</f>
        <v>0</v>
      </c>
      <c r="BG773" s="168">
        <f>IF(N773="zákl. přenesená",J773,0)</f>
        <v>0</v>
      </c>
      <c r="BH773" s="168">
        <f>IF(N773="sníž. přenesená",J773,0)</f>
        <v>0</v>
      </c>
      <c r="BI773" s="168">
        <f>IF(N773="nulová",J773,0)</f>
        <v>0</v>
      </c>
      <c r="BJ773" s="17" t="s">
        <v>83</v>
      </c>
      <c r="BK773" s="168">
        <f>ROUND(I773*H773,2)</f>
        <v>0</v>
      </c>
      <c r="BL773" s="17" t="s">
        <v>448</v>
      </c>
      <c r="BM773" s="167" t="s">
        <v>1203</v>
      </c>
    </row>
    <row r="774" spans="2:65" s="13" customFormat="1">
      <c r="B774" s="185"/>
      <c r="D774" s="170" t="s">
        <v>215</v>
      </c>
      <c r="E774" s="186" t="s">
        <v>1</v>
      </c>
      <c r="F774" s="187" t="s">
        <v>1204</v>
      </c>
      <c r="H774" s="186" t="s">
        <v>1</v>
      </c>
      <c r="I774" s="188"/>
      <c r="L774" s="185"/>
      <c r="M774" s="189"/>
      <c r="N774" s="190"/>
      <c r="O774" s="190"/>
      <c r="P774" s="190"/>
      <c r="Q774" s="190"/>
      <c r="R774" s="190"/>
      <c r="S774" s="190"/>
      <c r="T774" s="191"/>
      <c r="AT774" s="186" t="s">
        <v>215</v>
      </c>
      <c r="AU774" s="186" t="s">
        <v>85</v>
      </c>
      <c r="AV774" s="13" t="s">
        <v>83</v>
      </c>
      <c r="AW774" s="13" t="s">
        <v>34</v>
      </c>
      <c r="AX774" s="13" t="s">
        <v>77</v>
      </c>
      <c r="AY774" s="186" t="s">
        <v>207</v>
      </c>
    </row>
    <row r="775" spans="2:65" s="13" customFormat="1">
      <c r="B775" s="185"/>
      <c r="D775" s="170" t="s">
        <v>215</v>
      </c>
      <c r="E775" s="186" t="s">
        <v>1</v>
      </c>
      <c r="F775" s="187" t="s">
        <v>1205</v>
      </c>
      <c r="H775" s="186" t="s">
        <v>1</v>
      </c>
      <c r="I775" s="188"/>
      <c r="L775" s="185"/>
      <c r="M775" s="189"/>
      <c r="N775" s="190"/>
      <c r="O775" s="190"/>
      <c r="P775" s="190"/>
      <c r="Q775" s="190"/>
      <c r="R775" s="190"/>
      <c r="S775" s="190"/>
      <c r="T775" s="191"/>
      <c r="AT775" s="186" t="s">
        <v>215</v>
      </c>
      <c r="AU775" s="186" t="s">
        <v>85</v>
      </c>
      <c r="AV775" s="13" t="s">
        <v>83</v>
      </c>
      <c r="AW775" s="13" t="s">
        <v>34</v>
      </c>
      <c r="AX775" s="13" t="s">
        <v>77</v>
      </c>
      <c r="AY775" s="186" t="s">
        <v>207</v>
      </c>
    </row>
    <row r="776" spans="2:65" s="13" customFormat="1">
      <c r="B776" s="185"/>
      <c r="D776" s="170" t="s">
        <v>215</v>
      </c>
      <c r="E776" s="186" t="s">
        <v>1</v>
      </c>
      <c r="F776" s="187" t="s">
        <v>1206</v>
      </c>
      <c r="H776" s="186" t="s">
        <v>1</v>
      </c>
      <c r="I776" s="188"/>
      <c r="L776" s="185"/>
      <c r="M776" s="189"/>
      <c r="N776" s="190"/>
      <c r="O776" s="190"/>
      <c r="P776" s="190"/>
      <c r="Q776" s="190"/>
      <c r="R776" s="190"/>
      <c r="S776" s="190"/>
      <c r="T776" s="191"/>
      <c r="AT776" s="186" t="s">
        <v>215</v>
      </c>
      <c r="AU776" s="186" t="s">
        <v>85</v>
      </c>
      <c r="AV776" s="13" t="s">
        <v>83</v>
      </c>
      <c r="AW776" s="13" t="s">
        <v>34</v>
      </c>
      <c r="AX776" s="13" t="s">
        <v>77</v>
      </c>
      <c r="AY776" s="186" t="s">
        <v>207</v>
      </c>
    </row>
    <row r="777" spans="2:65" s="12" customFormat="1">
      <c r="B777" s="169"/>
      <c r="D777" s="170" t="s">
        <v>215</v>
      </c>
      <c r="E777" s="171" t="s">
        <v>1</v>
      </c>
      <c r="F777" s="172" t="s">
        <v>1207</v>
      </c>
      <c r="H777" s="173">
        <v>68</v>
      </c>
      <c r="I777" s="174"/>
      <c r="L777" s="169"/>
      <c r="M777" s="175"/>
      <c r="N777" s="176"/>
      <c r="O777" s="176"/>
      <c r="P777" s="176"/>
      <c r="Q777" s="176"/>
      <c r="R777" s="176"/>
      <c r="S777" s="176"/>
      <c r="T777" s="177"/>
      <c r="AT777" s="171" t="s">
        <v>215</v>
      </c>
      <c r="AU777" s="171" t="s">
        <v>85</v>
      </c>
      <c r="AV777" s="12" t="s">
        <v>85</v>
      </c>
      <c r="AW777" s="12" t="s">
        <v>34</v>
      </c>
      <c r="AX777" s="12" t="s">
        <v>77</v>
      </c>
      <c r="AY777" s="171" t="s">
        <v>207</v>
      </c>
    </row>
    <row r="778" spans="2:65" s="12" customFormat="1">
      <c r="B778" s="169"/>
      <c r="D778" s="170" t="s">
        <v>215</v>
      </c>
      <c r="E778" s="171" t="s">
        <v>1</v>
      </c>
      <c r="F778" s="172" t="s">
        <v>1208</v>
      </c>
      <c r="H778" s="173">
        <v>13</v>
      </c>
      <c r="I778" s="174"/>
      <c r="L778" s="169"/>
      <c r="M778" s="175"/>
      <c r="N778" s="176"/>
      <c r="O778" s="176"/>
      <c r="P778" s="176"/>
      <c r="Q778" s="176"/>
      <c r="R778" s="176"/>
      <c r="S778" s="176"/>
      <c r="T778" s="177"/>
      <c r="AT778" s="171" t="s">
        <v>215</v>
      </c>
      <c r="AU778" s="171" t="s">
        <v>85</v>
      </c>
      <c r="AV778" s="12" t="s">
        <v>85</v>
      </c>
      <c r="AW778" s="12" t="s">
        <v>34</v>
      </c>
      <c r="AX778" s="12" t="s">
        <v>77</v>
      </c>
      <c r="AY778" s="171" t="s">
        <v>207</v>
      </c>
    </row>
    <row r="779" spans="2:65" s="13" customFormat="1">
      <c r="B779" s="185"/>
      <c r="D779" s="170" t="s">
        <v>215</v>
      </c>
      <c r="E779" s="186" t="s">
        <v>1</v>
      </c>
      <c r="F779" s="187" t="s">
        <v>1209</v>
      </c>
      <c r="H779" s="186" t="s">
        <v>1</v>
      </c>
      <c r="I779" s="188"/>
      <c r="L779" s="185"/>
      <c r="M779" s="189"/>
      <c r="N779" s="190"/>
      <c r="O779" s="190"/>
      <c r="P779" s="190"/>
      <c r="Q779" s="190"/>
      <c r="R779" s="190"/>
      <c r="S779" s="190"/>
      <c r="T779" s="191"/>
      <c r="AT779" s="186" t="s">
        <v>215</v>
      </c>
      <c r="AU779" s="186" t="s">
        <v>85</v>
      </c>
      <c r="AV779" s="13" t="s">
        <v>83</v>
      </c>
      <c r="AW779" s="13" t="s">
        <v>34</v>
      </c>
      <c r="AX779" s="13" t="s">
        <v>77</v>
      </c>
      <c r="AY779" s="186" t="s">
        <v>207</v>
      </c>
    </row>
    <row r="780" spans="2:65" s="12" customFormat="1">
      <c r="B780" s="169"/>
      <c r="D780" s="170" t="s">
        <v>215</v>
      </c>
      <c r="E780" s="171" t="s">
        <v>1</v>
      </c>
      <c r="F780" s="172" t="s">
        <v>1210</v>
      </c>
      <c r="H780" s="173">
        <v>11.76</v>
      </c>
      <c r="I780" s="174"/>
      <c r="L780" s="169"/>
      <c r="M780" s="175"/>
      <c r="N780" s="176"/>
      <c r="O780" s="176"/>
      <c r="P780" s="176"/>
      <c r="Q780" s="176"/>
      <c r="R780" s="176"/>
      <c r="S780" s="176"/>
      <c r="T780" s="177"/>
      <c r="AT780" s="171" t="s">
        <v>215</v>
      </c>
      <c r="AU780" s="171" t="s">
        <v>85</v>
      </c>
      <c r="AV780" s="12" t="s">
        <v>85</v>
      </c>
      <c r="AW780" s="12" t="s">
        <v>34</v>
      </c>
      <c r="AX780" s="12" t="s">
        <v>77</v>
      </c>
      <c r="AY780" s="171" t="s">
        <v>207</v>
      </c>
    </row>
    <row r="781" spans="2:65" s="12" customFormat="1">
      <c r="B781" s="169"/>
      <c r="D781" s="170" t="s">
        <v>215</v>
      </c>
      <c r="E781" s="171" t="s">
        <v>1</v>
      </c>
      <c r="F781" s="172" t="s">
        <v>1211</v>
      </c>
      <c r="H781" s="173">
        <v>2.1</v>
      </c>
      <c r="I781" s="174"/>
      <c r="L781" s="169"/>
      <c r="M781" s="175"/>
      <c r="N781" s="176"/>
      <c r="O781" s="176"/>
      <c r="P781" s="176"/>
      <c r="Q781" s="176"/>
      <c r="R781" s="176"/>
      <c r="S781" s="176"/>
      <c r="T781" s="177"/>
      <c r="AT781" s="171" t="s">
        <v>215</v>
      </c>
      <c r="AU781" s="171" t="s">
        <v>85</v>
      </c>
      <c r="AV781" s="12" t="s">
        <v>85</v>
      </c>
      <c r="AW781" s="12" t="s">
        <v>34</v>
      </c>
      <c r="AX781" s="12" t="s">
        <v>77</v>
      </c>
      <c r="AY781" s="171" t="s">
        <v>207</v>
      </c>
    </row>
    <row r="782" spans="2:65" s="12" customFormat="1">
      <c r="B782" s="169"/>
      <c r="D782" s="170" t="s">
        <v>215</v>
      </c>
      <c r="E782" s="171" t="s">
        <v>1</v>
      </c>
      <c r="F782" s="172" t="s">
        <v>1212</v>
      </c>
      <c r="H782" s="173">
        <v>10.395</v>
      </c>
      <c r="I782" s="174"/>
      <c r="L782" s="169"/>
      <c r="M782" s="175"/>
      <c r="N782" s="176"/>
      <c r="O782" s="176"/>
      <c r="P782" s="176"/>
      <c r="Q782" s="176"/>
      <c r="R782" s="176"/>
      <c r="S782" s="176"/>
      <c r="T782" s="177"/>
      <c r="AT782" s="171" t="s">
        <v>215</v>
      </c>
      <c r="AU782" s="171" t="s">
        <v>85</v>
      </c>
      <c r="AV782" s="12" t="s">
        <v>85</v>
      </c>
      <c r="AW782" s="12" t="s">
        <v>34</v>
      </c>
      <c r="AX782" s="12" t="s">
        <v>77</v>
      </c>
      <c r="AY782" s="171" t="s">
        <v>207</v>
      </c>
    </row>
    <row r="783" spans="2:65" s="12" customFormat="1">
      <c r="B783" s="169"/>
      <c r="D783" s="170" t="s">
        <v>215</v>
      </c>
      <c r="E783" s="171" t="s">
        <v>1</v>
      </c>
      <c r="F783" s="172" t="s">
        <v>1213</v>
      </c>
      <c r="H783" s="173">
        <v>2.1</v>
      </c>
      <c r="I783" s="174"/>
      <c r="L783" s="169"/>
      <c r="M783" s="175"/>
      <c r="N783" s="176"/>
      <c r="O783" s="176"/>
      <c r="P783" s="176"/>
      <c r="Q783" s="176"/>
      <c r="R783" s="176"/>
      <c r="S783" s="176"/>
      <c r="T783" s="177"/>
      <c r="AT783" s="171" t="s">
        <v>215</v>
      </c>
      <c r="AU783" s="171" t="s">
        <v>85</v>
      </c>
      <c r="AV783" s="12" t="s">
        <v>85</v>
      </c>
      <c r="AW783" s="12" t="s">
        <v>34</v>
      </c>
      <c r="AX783" s="12" t="s">
        <v>77</v>
      </c>
      <c r="AY783" s="171" t="s">
        <v>207</v>
      </c>
    </row>
    <row r="784" spans="2:65" s="12" customFormat="1">
      <c r="B784" s="169"/>
      <c r="D784" s="170" t="s">
        <v>215</v>
      </c>
      <c r="E784" s="171" t="s">
        <v>1</v>
      </c>
      <c r="F784" s="172" t="s">
        <v>1214</v>
      </c>
      <c r="H784" s="173">
        <v>2.1</v>
      </c>
      <c r="I784" s="174"/>
      <c r="L784" s="169"/>
      <c r="M784" s="175"/>
      <c r="N784" s="176"/>
      <c r="O784" s="176"/>
      <c r="P784" s="176"/>
      <c r="Q784" s="176"/>
      <c r="R784" s="176"/>
      <c r="S784" s="176"/>
      <c r="T784" s="177"/>
      <c r="AT784" s="171" t="s">
        <v>215</v>
      </c>
      <c r="AU784" s="171" t="s">
        <v>85</v>
      </c>
      <c r="AV784" s="12" t="s">
        <v>85</v>
      </c>
      <c r="AW784" s="12" t="s">
        <v>34</v>
      </c>
      <c r="AX784" s="12" t="s">
        <v>77</v>
      </c>
      <c r="AY784" s="171" t="s">
        <v>207</v>
      </c>
    </row>
    <row r="785" spans="2:65" s="12" customFormat="1">
      <c r="B785" s="169"/>
      <c r="D785" s="170" t="s">
        <v>215</v>
      </c>
      <c r="E785" s="171" t="s">
        <v>1</v>
      </c>
      <c r="F785" s="172" t="s">
        <v>1215</v>
      </c>
      <c r="H785" s="173">
        <v>11.76</v>
      </c>
      <c r="I785" s="174"/>
      <c r="L785" s="169"/>
      <c r="M785" s="175"/>
      <c r="N785" s="176"/>
      <c r="O785" s="176"/>
      <c r="P785" s="176"/>
      <c r="Q785" s="176"/>
      <c r="R785" s="176"/>
      <c r="S785" s="176"/>
      <c r="T785" s="177"/>
      <c r="AT785" s="171" t="s">
        <v>215</v>
      </c>
      <c r="AU785" s="171" t="s">
        <v>85</v>
      </c>
      <c r="AV785" s="12" t="s">
        <v>85</v>
      </c>
      <c r="AW785" s="12" t="s">
        <v>34</v>
      </c>
      <c r="AX785" s="12" t="s">
        <v>77</v>
      </c>
      <c r="AY785" s="171" t="s">
        <v>207</v>
      </c>
    </row>
    <row r="786" spans="2:65" s="12" customFormat="1">
      <c r="B786" s="169"/>
      <c r="D786" s="170" t="s">
        <v>215</v>
      </c>
      <c r="E786" s="171" t="s">
        <v>1</v>
      </c>
      <c r="F786" s="172" t="s">
        <v>1216</v>
      </c>
      <c r="H786" s="173">
        <v>2.1</v>
      </c>
      <c r="I786" s="174"/>
      <c r="L786" s="169"/>
      <c r="M786" s="175"/>
      <c r="N786" s="176"/>
      <c r="O786" s="176"/>
      <c r="P786" s="176"/>
      <c r="Q786" s="176"/>
      <c r="R786" s="176"/>
      <c r="S786" s="176"/>
      <c r="T786" s="177"/>
      <c r="AT786" s="171" t="s">
        <v>215</v>
      </c>
      <c r="AU786" s="171" t="s">
        <v>85</v>
      </c>
      <c r="AV786" s="12" t="s">
        <v>85</v>
      </c>
      <c r="AW786" s="12" t="s">
        <v>34</v>
      </c>
      <c r="AX786" s="12" t="s">
        <v>77</v>
      </c>
      <c r="AY786" s="171" t="s">
        <v>207</v>
      </c>
    </row>
    <row r="787" spans="2:65" s="12" customFormat="1">
      <c r="B787" s="169"/>
      <c r="D787" s="170" t="s">
        <v>215</v>
      </c>
      <c r="E787" s="171" t="s">
        <v>1</v>
      </c>
      <c r="F787" s="172" t="s">
        <v>1217</v>
      </c>
      <c r="H787" s="173">
        <v>3.141</v>
      </c>
      <c r="I787" s="174"/>
      <c r="L787" s="169"/>
      <c r="M787" s="175"/>
      <c r="N787" s="176"/>
      <c r="O787" s="176"/>
      <c r="P787" s="176"/>
      <c r="Q787" s="176"/>
      <c r="R787" s="176"/>
      <c r="S787" s="176"/>
      <c r="T787" s="177"/>
      <c r="AT787" s="171" t="s">
        <v>215</v>
      </c>
      <c r="AU787" s="171" t="s">
        <v>85</v>
      </c>
      <c r="AV787" s="12" t="s">
        <v>85</v>
      </c>
      <c r="AW787" s="12" t="s">
        <v>34</v>
      </c>
      <c r="AX787" s="12" t="s">
        <v>77</v>
      </c>
      <c r="AY787" s="171" t="s">
        <v>207</v>
      </c>
    </row>
    <row r="788" spans="2:65" s="12" customFormat="1">
      <c r="B788" s="169"/>
      <c r="D788" s="170" t="s">
        <v>215</v>
      </c>
      <c r="E788" s="171" t="s">
        <v>1</v>
      </c>
      <c r="F788" s="172" t="s">
        <v>1218</v>
      </c>
      <c r="H788" s="173">
        <v>2.46</v>
      </c>
      <c r="I788" s="174"/>
      <c r="L788" s="169"/>
      <c r="M788" s="175"/>
      <c r="N788" s="176"/>
      <c r="O788" s="176"/>
      <c r="P788" s="176"/>
      <c r="Q788" s="176"/>
      <c r="R788" s="176"/>
      <c r="S788" s="176"/>
      <c r="T788" s="177"/>
      <c r="AT788" s="171" t="s">
        <v>215</v>
      </c>
      <c r="AU788" s="171" t="s">
        <v>85</v>
      </c>
      <c r="AV788" s="12" t="s">
        <v>85</v>
      </c>
      <c r="AW788" s="12" t="s">
        <v>34</v>
      </c>
      <c r="AX788" s="12" t="s">
        <v>77</v>
      </c>
      <c r="AY788" s="171" t="s">
        <v>207</v>
      </c>
    </row>
    <row r="789" spans="2:65" s="12" customFormat="1">
      <c r="B789" s="169"/>
      <c r="D789" s="170" t="s">
        <v>215</v>
      </c>
      <c r="E789" s="171" t="s">
        <v>1</v>
      </c>
      <c r="F789" s="172" t="s">
        <v>1219</v>
      </c>
      <c r="H789" s="173">
        <v>1.53</v>
      </c>
      <c r="I789" s="174"/>
      <c r="L789" s="169"/>
      <c r="M789" s="175"/>
      <c r="N789" s="176"/>
      <c r="O789" s="176"/>
      <c r="P789" s="176"/>
      <c r="Q789" s="176"/>
      <c r="R789" s="176"/>
      <c r="S789" s="176"/>
      <c r="T789" s="177"/>
      <c r="AT789" s="171" t="s">
        <v>215</v>
      </c>
      <c r="AU789" s="171" t="s">
        <v>85</v>
      </c>
      <c r="AV789" s="12" t="s">
        <v>85</v>
      </c>
      <c r="AW789" s="12" t="s">
        <v>34</v>
      </c>
      <c r="AX789" s="12" t="s">
        <v>77</v>
      </c>
      <c r="AY789" s="171" t="s">
        <v>207</v>
      </c>
    </row>
    <row r="790" spans="2:65" s="12" customFormat="1">
      <c r="B790" s="169"/>
      <c r="D790" s="170" t="s">
        <v>215</v>
      </c>
      <c r="E790" s="171" t="s">
        <v>1</v>
      </c>
      <c r="F790" s="172" t="s">
        <v>1220</v>
      </c>
      <c r="H790" s="173">
        <v>2.1</v>
      </c>
      <c r="I790" s="174"/>
      <c r="L790" s="169"/>
      <c r="M790" s="175"/>
      <c r="N790" s="176"/>
      <c r="O790" s="176"/>
      <c r="P790" s="176"/>
      <c r="Q790" s="176"/>
      <c r="R790" s="176"/>
      <c r="S790" s="176"/>
      <c r="T790" s="177"/>
      <c r="AT790" s="171" t="s">
        <v>215</v>
      </c>
      <c r="AU790" s="171" t="s">
        <v>85</v>
      </c>
      <c r="AV790" s="12" t="s">
        <v>85</v>
      </c>
      <c r="AW790" s="12" t="s">
        <v>34</v>
      </c>
      <c r="AX790" s="12" t="s">
        <v>77</v>
      </c>
      <c r="AY790" s="171" t="s">
        <v>207</v>
      </c>
    </row>
    <row r="791" spans="2:65" s="12" customFormat="1">
      <c r="B791" s="169"/>
      <c r="D791" s="170" t="s">
        <v>215</v>
      </c>
      <c r="E791" s="171" t="s">
        <v>1</v>
      </c>
      <c r="F791" s="172" t="s">
        <v>1221</v>
      </c>
      <c r="H791" s="173">
        <v>3.9</v>
      </c>
      <c r="I791" s="174"/>
      <c r="L791" s="169"/>
      <c r="M791" s="175"/>
      <c r="N791" s="176"/>
      <c r="O791" s="176"/>
      <c r="P791" s="176"/>
      <c r="Q791" s="176"/>
      <c r="R791" s="176"/>
      <c r="S791" s="176"/>
      <c r="T791" s="177"/>
      <c r="AT791" s="171" t="s">
        <v>215</v>
      </c>
      <c r="AU791" s="171" t="s">
        <v>85</v>
      </c>
      <c r="AV791" s="12" t="s">
        <v>85</v>
      </c>
      <c r="AW791" s="12" t="s">
        <v>34</v>
      </c>
      <c r="AX791" s="12" t="s">
        <v>77</v>
      </c>
      <c r="AY791" s="171" t="s">
        <v>207</v>
      </c>
    </row>
    <row r="792" spans="2:65" s="13" customFormat="1">
      <c r="B792" s="185"/>
      <c r="D792" s="170" t="s">
        <v>215</v>
      </c>
      <c r="E792" s="186" t="s">
        <v>1</v>
      </c>
      <c r="F792" s="187" t="s">
        <v>924</v>
      </c>
      <c r="H792" s="186" t="s">
        <v>1</v>
      </c>
      <c r="I792" s="188"/>
      <c r="L792" s="185"/>
      <c r="M792" s="189"/>
      <c r="N792" s="190"/>
      <c r="O792" s="190"/>
      <c r="P792" s="190"/>
      <c r="Q792" s="190"/>
      <c r="R792" s="190"/>
      <c r="S792" s="190"/>
      <c r="T792" s="191"/>
      <c r="AT792" s="186" t="s">
        <v>215</v>
      </c>
      <c r="AU792" s="186" t="s">
        <v>85</v>
      </c>
      <c r="AV792" s="13" t="s">
        <v>83</v>
      </c>
      <c r="AW792" s="13" t="s">
        <v>34</v>
      </c>
      <c r="AX792" s="13" t="s">
        <v>77</v>
      </c>
      <c r="AY792" s="186" t="s">
        <v>207</v>
      </c>
    </row>
    <row r="793" spans="2:65" s="12" customFormat="1">
      <c r="B793" s="169"/>
      <c r="D793" s="170" t="s">
        <v>215</v>
      </c>
      <c r="E793" s="171" t="s">
        <v>1</v>
      </c>
      <c r="F793" s="172" t="s">
        <v>1222</v>
      </c>
      <c r="H793" s="173">
        <v>13.92</v>
      </c>
      <c r="I793" s="174"/>
      <c r="L793" s="169"/>
      <c r="M793" s="175"/>
      <c r="N793" s="176"/>
      <c r="O793" s="176"/>
      <c r="P793" s="176"/>
      <c r="Q793" s="176"/>
      <c r="R793" s="176"/>
      <c r="S793" s="176"/>
      <c r="T793" s="177"/>
      <c r="AT793" s="171" t="s">
        <v>215</v>
      </c>
      <c r="AU793" s="171" t="s">
        <v>85</v>
      </c>
      <c r="AV793" s="12" t="s">
        <v>85</v>
      </c>
      <c r="AW793" s="12" t="s">
        <v>34</v>
      </c>
      <c r="AX793" s="12" t="s">
        <v>77</v>
      </c>
      <c r="AY793" s="171" t="s">
        <v>207</v>
      </c>
    </row>
    <row r="794" spans="2:65" s="12" customFormat="1">
      <c r="B794" s="169"/>
      <c r="D794" s="170" t="s">
        <v>215</v>
      </c>
      <c r="E794" s="171" t="s">
        <v>1</v>
      </c>
      <c r="F794" s="172" t="s">
        <v>1223</v>
      </c>
      <c r="H794" s="173">
        <v>2.2200000000000002</v>
      </c>
      <c r="I794" s="174"/>
      <c r="L794" s="169"/>
      <c r="M794" s="175"/>
      <c r="N794" s="176"/>
      <c r="O794" s="176"/>
      <c r="P794" s="176"/>
      <c r="Q794" s="176"/>
      <c r="R794" s="176"/>
      <c r="S794" s="176"/>
      <c r="T794" s="177"/>
      <c r="AT794" s="171" t="s">
        <v>215</v>
      </c>
      <c r="AU794" s="171" t="s">
        <v>85</v>
      </c>
      <c r="AV794" s="12" t="s">
        <v>85</v>
      </c>
      <c r="AW794" s="12" t="s">
        <v>34</v>
      </c>
      <c r="AX794" s="12" t="s">
        <v>77</v>
      </c>
      <c r="AY794" s="171" t="s">
        <v>207</v>
      </c>
    </row>
    <row r="795" spans="2:65" s="13" customFormat="1">
      <c r="B795" s="185"/>
      <c r="D795" s="170" t="s">
        <v>215</v>
      </c>
      <c r="E795" s="186" t="s">
        <v>1</v>
      </c>
      <c r="F795" s="187" t="s">
        <v>1224</v>
      </c>
      <c r="H795" s="186" t="s">
        <v>1</v>
      </c>
      <c r="I795" s="188"/>
      <c r="L795" s="185"/>
      <c r="M795" s="189"/>
      <c r="N795" s="190"/>
      <c r="O795" s="190"/>
      <c r="P795" s="190"/>
      <c r="Q795" s="190"/>
      <c r="R795" s="190"/>
      <c r="S795" s="190"/>
      <c r="T795" s="191"/>
      <c r="AT795" s="186" t="s">
        <v>215</v>
      </c>
      <c r="AU795" s="186" t="s">
        <v>85</v>
      </c>
      <c r="AV795" s="13" t="s">
        <v>83</v>
      </c>
      <c r="AW795" s="13" t="s">
        <v>34</v>
      </c>
      <c r="AX795" s="13" t="s">
        <v>77</v>
      </c>
      <c r="AY795" s="186" t="s">
        <v>207</v>
      </c>
    </row>
    <row r="796" spans="2:65" s="12" customFormat="1">
      <c r="B796" s="169"/>
      <c r="D796" s="170" t="s">
        <v>215</v>
      </c>
      <c r="E796" s="171" t="s">
        <v>1</v>
      </c>
      <c r="F796" s="172" t="s">
        <v>1225</v>
      </c>
      <c r="H796" s="173">
        <v>2.94</v>
      </c>
      <c r="I796" s="174"/>
      <c r="L796" s="169"/>
      <c r="M796" s="175"/>
      <c r="N796" s="176"/>
      <c r="O796" s="176"/>
      <c r="P796" s="176"/>
      <c r="Q796" s="176"/>
      <c r="R796" s="176"/>
      <c r="S796" s="176"/>
      <c r="T796" s="177"/>
      <c r="AT796" s="171" t="s">
        <v>215</v>
      </c>
      <c r="AU796" s="171" t="s">
        <v>85</v>
      </c>
      <c r="AV796" s="12" t="s">
        <v>85</v>
      </c>
      <c r="AW796" s="12" t="s">
        <v>34</v>
      </c>
      <c r="AX796" s="12" t="s">
        <v>77</v>
      </c>
      <c r="AY796" s="171" t="s">
        <v>207</v>
      </c>
    </row>
    <row r="797" spans="2:65" s="12" customFormat="1">
      <c r="B797" s="169"/>
      <c r="D797" s="170" t="s">
        <v>215</v>
      </c>
      <c r="E797" s="171" t="s">
        <v>1</v>
      </c>
      <c r="F797" s="172" t="s">
        <v>1226</v>
      </c>
      <c r="H797" s="173">
        <v>1.8</v>
      </c>
      <c r="I797" s="174"/>
      <c r="L797" s="169"/>
      <c r="M797" s="175"/>
      <c r="N797" s="176"/>
      <c r="O797" s="176"/>
      <c r="P797" s="176"/>
      <c r="Q797" s="176"/>
      <c r="R797" s="176"/>
      <c r="S797" s="176"/>
      <c r="T797" s="177"/>
      <c r="AT797" s="171" t="s">
        <v>215</v>
      </c>
      <c r="AU797" s="171" t="s">
        <v>85</v>
      </c>
      <c r="AV797" s="12" t="s">
        <v>85</v>
      </c>
      <c r="AW797" s="12" t="s">
        <v>34</v>
      </c>
      <c r="AX797" s="12" t="s">
        <v>77</v>
      </c>
      <c r="AY797" s="171" t="s">
        <v>207</v>
      </c>
    </row>
    <row r="798" spans="2:65" s="12" customFormat="1">
      <c r="B798" s="169"/>
      <c r="D798" s="170" t="s">
        <v>215</v>
      </c>
      <c r="E798" s="171" t="s">
        <v>1</v>
      </c>
      <c r="F798" s="172" t="s">
        <v>1227</v>
      </c>
      <c r="H798" s="173">
        <v>2.76</v>
      </c>
      <c r="I798" s="174"/>
      <c r="L798" s="169"/>
      <c r="M798" s="175"/>
      <c r="N798" s="176"/>
      <c r="O798" s="176"/>
      <c r="P798" s="176"/>
      <c r="Q798" s="176"/>
      <c r="R798" s="176"/>
      <c r="S798" s="176"/>
      <c r="T798" s="177"/>
      <c r="AT798" s="171" t="s">
        <v>215</v>
      </c>
      <c r="AU798" s="171" t="s">
        <v>85</v>
      </c>
      <c r="AV798" s="12" t="s">
        <v>85</v>
      </c>
      <c r="AW798" s="12" t="s">
        <v>34</v>
      </c>
      <c r="AX798" s="12" t="s">
        <v>77</v>
      </c>
      <c r="AY798" s="171" t="s">
        <v>207</v>
      </c>
    </row>
    <row r="799" spans="2:65" s="15" customFormat="1">
      <c r="B799" s="200"/>
      <c r="D799" s="170" t="s">
        <v>215</v>
      </c>
      <c r="E799" s="201" t="s">
        <v>1</v>
      </c>
      <c r="F799" s="202" t="s">
        <v>372</v>
      </c>
      <c r="H799" s="203">
        <v>160.08600000000001</v>
      </c>
      <c r="I799" s="204"/>
      <c r="L799" s="200"/>
      <c r="M799" s="205"/>
      <c r="N799" s="206"/>
      <c r="O799" s="206"/>
      <c r="P799" s="206"/>
      <c r="Q799" s="206"/>
      <c r="R799" s="206"/>
      <c r="S799" s="206"/>
      <c r="T799" s="207"/>
      <c r="AT799" s="201" t="s">
        <v>215</v>
      </c>
      <c r="AU799" s="201" t="s">
        <v>85</v>
      </c>
      <c r="AV799" s="15" t="s">
        <v>133</v>
      </c>
      <c r="AW799" s="15" t="s">
        <v>34</v>
      </c>
      <c r="AX799" s="15" t="s">
        <v>83</v>
      </c>
      <c r="AY799" s="201" t="s">
        <v>207</v>
      </c>
    </row>
    <row r="800" spans="2:65" s="1" customFormat="1" ht="24" customHeight="1">
      <c r="B800" s="155"/>
      <c r="C800" s="156" t="s">
        <v>1228</v>
      </c>
      <c r="D800" s="156" t="s">
        <v>209</v>
      </c>
      <c r="E800" s="157" t="s">
        <v>1229</v>
      </c>
      <c r="F800" s="158" t="s">
        <v>1230</v>
      </c>
      <c r="G800" s="159" t="s">
        <v>212</v>
      </c>
      <c r="H800" s="160">
        <v>1653.4</v>
      </c>
      <c r="I800" s="161"/>
      <c r="J800" s="162">
        <f>ROUND(I800*H800,2)</f>
        <v>0</v>
      </c>
      <c r="K800" s="158" t="s">
        <v>213</v>
      </c>
      <c r="L800" s="32"/>
      <c r="M800" s="163" t="s">
        <v>1</v>
      </c>
      <c r="N800" s="164" t="s">
        <v>42</v>
      </c>
      <c r="O800" s="55"/>
      <c r="P800" s="165">
        <f>O800*H800</f>
        <v>0</v>
      </c>
      <c r="Q800" s="165">
        <v>0</v>
      </c>
      <c r="R800" s="165">
        <f>Q800*H800</f>
        <v>0</v>
      </c>
      <c r="S800" s="165">
        <v>0</v>
      </c>
      <c r="T800" s="166">
        <f>S800*H800</f>
        <v>0</v>
      </c>
      <c r="AR800" s="167" t="s">
        <v>448</v>
      </c>
      <c r="AT800" s="167" t="s">
        <v>209</v>
      </c>
      <c r="AU800" s="167" t="s">
        <v>85</v>
      </c>
      <c r="AY800" s="17" t="s">
        <v>207</v>
      </c>
      <c r="BE800" s="168">
        <f>IF(N800="základní",J800,0)</f>
        <v>0</v>
      </c>
      <c r="BF800" s="168">
        <f>IF(N800="snížená",J800,0)</f>
        <v>0</v>
      </c>
      <c r="BG800" s="168">
        <f>IF(N800="zákl. přenesená",J800,0)</f>
        <v>0</v>
      </c>
      <c r="BH800" s="168">
        <f>IF(N800="sníž. přenesená",J800,0)</f>
        <v>0</v>
      </c>
      <c r="BI800" s="168">
        <f>IF(N800="nulová",J800,0)</f>
        <v>0</v>
      </c>
      <c r="BJ800" s="17" t="s">
        <v>83</v>
      </c>
      <c r="BK800" s="168">
        <f>ROUND(I800*H800,2)</f>
        <v>0</v>
      </c>
      <c r="BL800" s="17" t="s">
        <v>448</v>
      </c>
      <c r="BM800" s="167" t="s">
        <v>1231</v>
      </c>
    </row>
    <row r="801" spans="2:65" s="12" customFormat="1">
      <c r="B801" s="169"/>
      <c r="D801" s="170" t="s">
        <v>215</v>
      </c>
      <c r="E801" s="171" t="s">
        <v>1</v>
      </c>
      <c r="F801" s="172" t="s">
        <v>289</v>
      </c>
      <c r="H801" s="173">
        <v>1653.4</v>
      </c>
      <c r="I801" s="174"/>
      <c r="L801" s="169"/>
      <c r="M801" s="175"/>
      <c r="N801" s="176"/>
      <c r="O801" s="176"/>
      <c r="P801" s="176"/>
      <c r="Q801" s="176"/>
      <c r="R801" s="176"/>
      <c r="S801" s="176"/>
      <c r="T801" s="177"/>
      <c r="AT801" s="171" t="s">
        <v>215</v>
      </c>
      <c r="AU801" s="171" t="s">
        <v>85</v>
      </c>
      <c r="AV801" s="12" t="s">
        <v>85</v>
      </c>
      <c r="AW801" s="12" t="s">
        <v>34</v>
      </c>
      <c r="AX801" s="12" t="s">
        <v>83</v>
      </c>
      <c r="AY801" s="171" t="s">
        <v>207</v>
      </c>
    </row>
    <row r="802" spans="2:65" s="1" customFormat="1" ht="24" customHeight="1">
      <c r="B802" s="155"/>
      <c r="C802" s="156" t="s">
        <v>1232</v>
      </c>
      <c r="D802" s="156" t="s">
        <v>209</v>
      </c>
      <c r="E802" s="157" t="s">
        <v>1233</v>
      </c>
      <c r="F802" s="158" t="s">
        <v>1234</v>
      </c>
      <c r="G802" s="159" t="s">
        <v>212</v>
      </c>
      <c r="H802" s="160">
        <v>90.165999999999997</v>
      </c>
      <c r="I802" s="161"/>
      <c r="J802" s="162">
        <f>ROUND(I802*H802,2)</f>
        <v>0</v>
      </c>
      <c r="K802" s="158" t="s">
        <v>213</v>
      </c>
      <c r="L802" s="32"/>
      <c r="M802" s="163" t="s">
        <v>1</v>
      </c>
      <c r="N802" s="164" t="s">
        <v>42</v>
      </c>
      <c r="O802" s="55"/>
      <c r="P802" s="165">
        <f>O802*H802</f>
        <v>0</v>
      </c>
      <c r="Q802" s="165">
        <v>0</v>
      </c>
      <c r="R802" s="165">
        <f>Q802*H802</f>
        <v>0</v>
      </c>
      <c r="S802" s="165">
        <v>0</v>
      </c>
      <c r="T802" s="166">
        <f>S802*H802</f>
        <v>0</v>
      </c>
      <c r="AR802" s="167" t="s">
        <v>448</v>
      </c>
      <c r="AT802" s="167" t="s">
        <v>209</v>
      </c>
      <c r="AU802" s="167" t="s">
        <v>85</v>
      </c>
      <c r="AY802" s="17" t="s">
        <v>207</v>
      </c>
      <c r="BE802" s="168">
        <f>IF(N802="základní",J802,0)</f>
        <v>0</v>
      </c>
      <c r="BF802" s="168">
        <f>IF(N802="snížená",J802,0)</f>
        <v>0</v>
      </c>
      <c r="BG802" s="168">
        <f>IF(N802="zákl. přenesená",J802,0)</f>
        <v>0</v>
      </c>
      <c r="BH802" s="168">
        <f>IF(N802="sníž. přenesená",J802,0)</f>
        <v>0</v>
      </c>
      <c r="BI802" s="168">
        <f>IF(N802="nulová",J802,0)</f>
        <v>0</v>
      </c>
      <c r="BJ802" s="17" t="s">
        <v>83</v>
      </c>
      <c r="BK802" s="168">
        <f>ROUND(I802*H802,2)</f>
        <v>0</v>
      </c>
      <c r="BL802" s="17" t="s">
        <v>448</v>
      </c>
      <c r="BM802" s="167" t="s">
        <v>1235</v>
      </c>
    </row>
    <row r="803" spans="2:65" s="12" customFormat="1">
      <c r="B803" s="169"/>
      <c r="D803" s="170" t="s">
        <v>215</v>
      </c>
      <c r="E803" s="171" t="s">
        <v>1</v>
      </c>
      <c r="F803" s="172" t="s">
        <v>291</v>
      </c>
      <c r="H803" s="173">
        <v>90.165999999999997</v>
      </c>
      <c r="I803" s="174"/>
      <c r="L803" s="169"/>
      <c r="M803" s="175"/>
      <c r="N803" s="176"/>
      <c r="O803" s="176"/>
      <c r="P803" s="176"/>
      <c r="Q803" s="176"/>
      <c r="R803" s="176"/>
      <c r="S803" s="176"/>
      <c r="T803" s="177"/>
      <c r="AT803" s="171" t="s">
        <v>215</v>
      </c>
      <c r="AU803" s="171" t="s">
        <v>85</v>
      </c>
      <c r="AV803" s="12" t="s">
        <v>85</v>
      </c>
      <c r="AW803" s="12" t="s">
        <v>34</v>
      </c>
      <c r="AX803" s="12" t="s">
        <v>83</v>
      </c>
      <c r="AY803" s="171" t="s">
        <v>207</v>
      </c>
    </row>
    <row r="804" spans="2:65" s="1" customFormat="1" ht="16.5" customHeight="1">
      <c r="B804" s="155"/>
      <c r="C804" s="208" t="s">
        <v>1236</v>
      </c>
      <c r="D804" s="208" t="s">
        <v>680</v>
      </c>
      <c r="E804" s="209" t="s">
        <v>1237</v>
      </c>
      <c r="F804" s="210" t="s">
        <v>1238</v>
      </c>
      <c r="G804" s="211" t="s">
        <v>212</v>
      </c>
      <c r="H804" s="212">
        <v>2009.6089999999999</v>
      </c>
      <c r="I804" s="213"/>
      <c r="J804" s="214">
        <f>ROUND(I804*H804,2)</f>
        <v>0</v>
      </c>
      <c r="K804" s="210" t="s">
        <v>213</v>
      </c>
      <c r="L804" s="215"/>
      <c r="M804" s="216" t="s">
        <v>1</v>
      </c>
      <c r="N804" s="217" t="s">
        <v>42</v>
      </c>
      <c r="O804" s="55"/>
      <c r="P804" s="165">
        <f>O804*H804</f>
        <v>0</v>
      </c>
      <c r="Q804" s="165">
        <v>0</v>
      </c>
      <c r="R804" s="165">
        <f>Q804*H804</f>
        <v>0</v>
      </c>
      <c r="S804" s="165">
        <v>0</v>
      </c>
      <c r="T804" s="166">
        <f>S804*H804</f>
        <v>0</v>
      </c>
      <c r="AR804" s="167" t="s">
        <v>569</v>
      </c>
      <c r="AT804" s="167" t="s">
        <v>680</v>
      </c>
      <c r="AU804" s="167" t="s">
        <v>85</v>
      </c>
      <c r="AY804" s="17" t="s">
        <v>207</v>
      </c>
      <c r="BE804" s="168">
        <f>IF(N804="základní",J804,0)</f>
        <v>0</v>
      </c>
      <c r="BF804" s="168">
        <f>IF(N804="snížená",J804,0)</f>
        <v>0</v>
      </c>
      <c r="BG804" s="168">
        <f>IF(N804="zákl. přenesená",J804,0)</f>
        <v>0</v>
      </c>
      <c r="BH804" s="168">
        <f>IF(N804="sníž. přenesená",J804,0)</f>
        <v>0</v>
      </c>
      <c r="BI804" s="168">
        <f>IF(N804="nulová",J804,0)</f>
        <v>0</v>
      </c>
      <c r="BJ804" s="17" t="s">
        <v>83</v>
      </c>
      <c r="BK804" s="168">
        <f>ROUND(I804*H804,2)</f>
        <v>0</v>
      </c>
      <c r="BL804" s="17" t="s">
        <v>448</v>
      </c>
      <c r="BM804" s="167" t="s">
        <v>1239</v>
      </c>
    </row>
    <row r="805" spans="2:65" s="12" customFormat="1">
      <c r="B805" s="169"/>
      <c r="D805" s="170" t="s">
        <v>215</v>
      </c>
      <c r="E805" s="171" t="s">
        <v>1</v>
      </c>
      <c r="F805" s="172" t="s">
        <v>1240</v>
      </c>
      <c r="H805" s="173">
        <v>2009.6089999999999</v>
      </c>
      <c r="I805" s="174"/>
      <c r="L805" s="169"/>
      <c r="M805" s="175"/>
      <c r="N805" s="176"/>
      <c r="O805" s="176"/>
      <c r="P805" s="176"/>
      <c r="Q805" s="176"/>
      <c r="R805" s="176"/>
      <c r="S805" s="176"/>
      <c r="T805" s="177"/>
      <c r="AT805" s="171" t="s">
        <v>215</v>
      </c>
      <c r="AU805" s="171" t="s">
        <v>85</v>
      </c>
      <c r="AV805" s="12" t="s">
        <v>85</v>
      </c>
      <c r="AW805" s="12" t="s">
        <v>34</v>
      </c>
      <c r="AX805" s="12" t="s">
        <v>83</v>
      </c>
      <c r="AY805" s="171" t="s">
        <v>207</v>
      </c>
    </row>
    <row r="806" spans="2:65" s="1" customFormat="1" ht="24" customHeight="1">
      <c r="B806" s="155"/>
      <c r="C806" s="156" t="s">
        <v>1241</v>
      </c>
      <c r="D806" s="156" t="s">
        <v>209</v>
      </c>
      <c r="E806" s="157" t="s">
        <v>1242</v>
      </c>
      <c r="F806" s="158" t="s">
        <v>1243</v>
      </c>
      <c r="G806" s="159" t="s">
        <v>212</v>
      </c>
      <c r="H806" s="160">
        <v>1653.4</v>
      </c>
      <c r="I806" s="161"/>
      <c r="J806" s="162">
        <f>ROUND(I806*H806,2)</f>
        <v>0</v>
      </c>
      <c r="K806" s="158" t="s">
        <v>213</v>
      </c>
      <c r="L806" s="32"/>
      <c r="M806" s="163" t="s">
        <v>1</v>
      </c>
      <c r="N806" s="164" t="s">
        <v>42</v>
      </c>
      <c r="O806" s="55"/>
      <c r="P806" s="165">
        <f>O806*H806</f>
        <v>0</v>
      </c>
      <c r="Q806" s="165">
        <v>4.0000000000000002E-4</v>
      </c>
      <c r="R806" s="165">
        <f>Q806*H806</f>
        <v>0.66136000000000006</v>
      </c>
      <c r="S806" s="165">
        <v>0</v>
      </c>
      <c r="T806" s="166">
        <f>S806*H806</f>
        <v>0</v>
      </c>
      <c r="AR806" s="167" t="s">
        <v>448</v>
      </c>
      <c r="AT806" s="167" t="s">
        <v>209</v>
      </c>
      <c r="AU806" s="167" t="s">
        <v>85</v>
      </c>
      <c r="AY806" s="17" t="s">
        <v>207</v>
      </c>
      <c r="BE806" s="168">
        <f>IF(N806="základní",J806,0)</f>
        <v>0</v>
      </c>
      <c r="BF806" s="168">
        <f>IF(N806="snížená",J806,0)</f>
        <v>0</v>
      </c>
      <c r="BG806" s="168">
        <f>IF(N806="zákl. přenesená",J806,0)</f>
        <v>0</v>
      </c>
      <c r="BH806" s="168">
        <f>IF(N806="sníž. přenesená",J806,0)</f>
        <v>0</v>
      </c>
      <c r="BI806" s="168">
        <f>IF(N806="nulová",J806,0)</f>
        <v>0</v>
      </c>
      <c r="BJ806" s="17" t="s">
        <v>83</v>
      </c>
      <c r="BK806" s="168">
        <f>ROUND(I806*H806,2)</f>
        <v>0</v>
      </c>
      <c r="BL806" s="17" t="s">
        <v>448</v>
      </c>
      <c r="BM806" s="167" t="s">
        <v>1244</v>
      </c>
    </row>
    <row r="807" spans="2:65" s="12" customFormat="1">
      <c r="B807" s="169"/>
      <c r="D807" s="170" t="s">
        <v>215</v>
      </c>
      <c r="E807" s="171" t="s">
        <v>1</v>
      </c>
      <c r="F807" s="172" t="s">
        <v>289</v>
      </c>
      <c r="H807" s="173">
        <v>1653.4</v>
      </c>
      <c r="I807" s="174"/>
      <c r="L807" s="169"/>
      <c r="M807" s="175"/>
      <c r="N807" s="176"/>
      <c r="O807" s="176"/>
      <c r="P807" s="176"/>
      <c r="Q807" s="176"/>
      <c r="R807" s="176"/>
      <c r="S807" s="176"/>
      <c r="T807" s="177"/>
      <c r="AT807" s="171" t="s">
        <v>215</v>
      </c>
      <c r="AU807" s="171" t="s">
        <v>85</v>
      </c>
      <c r="AV807" s="12" t="s">
        <v>85</v>
      </c>
      <c r="AW807" s="12" t="s">
        <v>34</v>
      </c>
      <c r="AX807" s="12" t="s">
        <v>83</v>
      </c>
      <c r="AY807" s="171" t="s">
        <v>207</v>
      </c>
    </row>
    <row r="808" spans="2:65" s="1" customFormat="1" ht="24" customHeight="1">
      <c r="B808" s="155"/>
      <c r="C808" s="156" t="s">
        <v>1245</v>
      </c>
      <c r="D808" s="156" t="s">
        <v>209</v>
      </c>
      <c r="E808" s="157" t="s">
        <v>1246</v>
      </c>
      <c r="F808" s="158" t="s">
        <v>1247</v>
      </c>
      <c r="G808" s="159" t="s">
        <v>212</v>
      </c>
      <c r="H808" s="160">
        <v>90.165999999999997</v>
      </c>
      <c r="I808" s="161"/>
      <c r="J808" s="162">
        <f>ROUND(I808*H808,2)</f>
        <v>0</v>
      </c>
      <c r="K808" s="158" t="s">
        <v>213</v>
      </c>
      <c r="L808" s="32"/>
      <c r="M808" s="163" t="s">
        <v>1</v>
      </c>
      <c r="N808" s="164" t="s">
        <v>42</v>
      </c>
      <c r="O808" s="55"/>
      <c r="P808" s="165">
        <f>O808*H808</f>
        <v>0</v>
      </c>
      <c r="Q808" s="165">
        <v>4.0000000000000002E-4</v>
      </c>
      <c r="R808" s="165">
        <f>Q808*H808</f>
        <v>3.6066399999999998E-2</v>
      </c>
      <c r="S808" s="165">
        <v>0</v>
      </c>
      <c r="T808" s="166">
        <f>S808*H808</f>
        <v>0</v>
      </c>
      <c r="AR808" s="167" t="s">
        <v>448</v>
      </c>
      <c r="AT808" s="167" t="s">
        <v>209</v>
      </c>
      <c r="AU808" s="167" t="s">
        <v>85</v>
      </c>
      <c r="AY808" s="17" t="s">
        <v>207</v>
      </c>
      <c r="BE808" s="168">
        <f>IF(N808="základní",J808,0)</f>
        <v>0</v>
      </c>
      <c r="BF808" s="168">
        <f>IF(N808="snížená",J808,0)</f>
        <v>0</v>
      </c>
      <c r="BG808" s="168">
        <f>IF(N808="zákl. přenesená",J808,0)</f>
        <v>0</v>
      </c>
      <c r="BH808" s="168">
        <f>IF(N808="sníž. přenesená",J808,0)</f>
        <v>0</v>
      </c>
      <c r="BI808" s="168">
        <f>IF(N808="nulová",J808,0)</f>
        <v>0</v>
      </c>
      <c r="BJ808" s="17" t="s">
        <v>83</v>
      </c>
      <c r="BK808" s="168">
        <f>ROUND(I808*H808,2)</f>
        <v>0</v>
      </c>
      <c r="BL808" s="17" t="s">
        <v>448</v>
      </c>
      <c r="BM808" s="167" t="s">
        <v>1248</v>
      </c>
    </row>
    <row r="809" spans="2:65" s="12" customFormat="1">
      <c r="B809" s="169"/>
      <c r="D809" s="170" t="s">
        <v>215</v>
      </c>
      <c r="E809" s="171" t="s">
        <v>1</v>
      </c>
      <c r="F809" s="172" t="s">
        <v>291</v>
      </c>
      <c r="H809" s="173">
        <v>90.165999999999997</v>
      </c>
      <c r="I809" s="174"/>
      <c r="L809" s="169"/>
      <c r="M809" s="175"/>
      <c r="N809" s="176"/>
      <c r="O809" s="176"/>
      <c r="P809" s="176"/>
      <c r="Q809" s="176"/>
      <c r="R809" s="176"/>
      <c r="S809" s="176"/>
      <c r="T809" s="177"/>
      <c r="AT809" s="171" t="s">
        <v>215</v>
      </c>
      <c r="AU809" s="171" t="s">
        <v>85</v>
      </c>
      <c r="AV809" s="12" t="s">
        <v>85</v>
      </c>
      <c r="AW809" s="12" t="s">
        <v>34</v>
      </c>
      <c r="AX809" s="12" t="s">
        <v>83</v>
      </c>
      <c r="AY809" s="171" t="s">
        <v>207</v>
      </c>
    </row>
    <row r="810" spans="2:65" s="1" customFormat="1" ht="16.5" customHeight="1">
      <c r="B810" s="155"/>
      <c r="C810" s="208" t="s">
        <v>1249</v>
      </c>
      <c r="D810" s="208" t="s">
        <v>680</v>
      </c>
      <c r="E810" s="209" t="s">
        <v>1250</v>
      </c>
      <c r="F810" s="210" t="s">
        <v>1251</v>
      </c>
      <c r="G810" s="211" t="s">
        <v>212</v>
      </c>
      <c r="H810" s="212">
        <v>2009.6089999999999</v>
      </c>
      <c r="I810" s="213"/>
      <c r="J810" s="214">
        <f>ROUND(I810*H810,2)</f>
        <v>0</v>
      </c>
      <c r="K810" s="210" t="s">
        <v>213</v>
      </c>
      <c r="L810" s="215"/>
      <c r="M810" s="216" t="s">
        <v>1</v>
      </c>
      <c r="N810" s="217" t="s">
        <v>42</v>
      </c>
      <c r="O810" s="55"/>
      <c r="P810" s="165">
        <f>O810*H810</f>
        <v>0</v>
      </c>
      <c r="Q810" s="165">
        <v>0</v>
      </c>
      <c r="R810" s="165">
        <f>Q810*H810</f>
        <v>0</v>
      </c>
      <c r="S810" s="165">
        <v>0</v>
      </c>
      <c r="T810" s="166">
        <f>S810*H810</f>
        <v>0</v>
      </c>
      <c r="AR810" s="167" t="s">
        <v>569</v>
      </c>
      <c r="AT810" s="167" t="s">
        <v>680</v>
      </c>
      <c r="AU810" s="167" t="s">
        <v>85</v>
      </c>
      <c r="AY810" s="17" t="s">
        <v>207</v>
      </c>
      <c r="BE810" s="168">
        <f>IF(N810="základní",J810,0)</f>
        <v>0</v>
      </c>
      <c r="BF810" s="168">
        <f>IF(N810="snížená",J810,0)</f>
        <v>0</v>
      </c>
      <c r="BG810" s="168">
        <f>IF(N810="zákl. přenesená",J810,0)</f>
        <v>0</v>
      </c>
      <c r="BH810" s="168">
        <f>IF(N810="sníž. přenesená",J810,0)</f>
        <v>0</v>
      </c>
      <c r="BI810" s="168">
        <f>IF(N810="nulová",J810,0)</f>
        <v>0</v>
      </c>
      <c r="BJ810" s="17" t="s">
        <v>83</v>
      </c>
      <c r="BK810" s="168">
        <f>ROUND(I810*H810,2)</f>
        <v>0</v>
      </c>
      <c r="BL810" s="17" t="s">
        <v>448</v>
      </c>
      <c r="BM810" s="167" t="s">
        <v>1252</v>
      </c>
    </row>
    <row r="811" spans="2:65" s="12" customFormat="1">
      <c r="B811" s="169"/>
      <c r="D811" s="170" t="s">
        <v>215</v>
      </c>
      <c r="E811" s="171" t="s">
        <v>1</v>
      </c>
      <c r="F811" s="172" t="s">
        <v>1240</v>
      </c>
      <c r="H811" s="173">
        <v>2009.6089999999999</v>
      </c>
      <c r="I811" s="174"/>
      <c r="L811" s="169"/>
      <c r="M811" s="175"/>
      <c r="N811" s="176"/>
      <c r="O811" s="176"/>
      <c r="P811" s="176"/>
      <c r="Q811" s="176"/>
      <c r="R811" s="176"/>
      <c r="S811" s="176"/>
      <c r="T811" s="177"/>
      <c r="AT811" s="171" t="s">
        <v>215</v>
      </c>
      <c r="AU811" s="171" t="s">
        <v>85</v>
      </c>
      <c r="AV811" s="12" t="s">
        <v>85</v>
      </c>
      <c r="AW811" s="12" t="s">
        <v>34</v>
      </c>
      <c r="AX811" s="12" t="s">
        <v>83</v>
      </c>
      <c r="AY811" s="171" t="s">
        <v>207</v>
      </c>
    </row>
    <row r="812" spans="2:65" s="1" customFormat="1" ht="24" customHeight="1">
      <c r="B812" s="155"/>
      <c r="C812" s="156" t="s">
        <v>1253</v>
      </c>
      <c r="D812" s="156" t="s">
        <v>209</v>
      </c>
      <c r="E812" s="157" t="s">
        <v>1254</v>
      </c>
      <c r="F812" s="158" t="s">
        <v>1255</v>
      </c>
      <c r="G812" s="159" t="s">
        <v>1256</v>
      </c>
      <c r="H812" s="218"/>
      <c r="I812" s="161"/>
      <c r="J812" s="162">
        <f>ROUND(I812*H812,2)</f>
        <v>0</v>
      </c>
      <c r="K812" s="158" t="s">
        <v>213</v>
      </c>
      <c r="L812" s="32"/>
      <c r="M812" s="163" t="s">
        <v>1</v>
      </c>
      <c r="N812" s="164" t="s">
        <v>42</v>
      </c>
      <c r="O812" s="55"/>
      <c r="P812" s="165">
        <f>O812*H812</f>
        <v>0</v>
      </c>
      <c r="Q812" s="165">
        <v>0</v>
      </c>
      <c r="R812" s="165">
        <f>Q812*H812</f>
        <v>0</v>
      </c>
      <c r="S812" s="165">
        <v>0</v>
      </c>
      <c r="T812" s="166">
        <f>S812*H812</f>
        <v>0</v>
      </c>
      <c r="AR812" s="167" t="s">
        <v>448</v>
      </c>
      <c r="AT812" s="167" t="s">
        <v>209</v>
      </c>
      <c r="AU812" s="167" t="s">
        <v>85</v>
      </c>
      <c r="AY812" s="17" t="s">
        <v>207</v>
      </c>
      <c r="BE812" s="168">
        <f>IF(N812="základní",J812,0)</f>
        <v>0</v>
      </c>
      <c r="BF812" s="168">
        <f>IF(N812="snížená",J812,0)</f>
        <v>0</v>
      </c>
      <c r="BG812" s="168">
        <f>IF(N812="zákl. přenesená",J812,0)</f>
        <v>0</v>
      </c>
      <c r="BH812" s="168">
        <f>IF(N812="sníž. přenesená",J812,0)</f>
        <v>0</v>
      </c>
      <c r="BI812" s="168">
        <f>IF(N812="nulová",J812,0)</f>
        <v>0</v>
      </c>
      <c r="BJ812" s="17" t="s">
        <v>83</v>
      </c>
      <c r="BK812" s="168">
        <f>ROUND(I812*H812,2)</f>
        <v>0</v>
      </c>
      <c r="BL812" s="17" t="s">
        <v>448</v>
      </c>
      <c r="BM812" s="167" t="s">
        <v>1257</v>
      </c>
    </row>
    <row r="813" spans="2:65" s="11" customFormat="1" ht="22.9" customHeight="1">
      <c r="B813" s="142"/>
      <c r="D813" s="143" t="s">
        <v>76</v>
      </c>
      <c r="E813" s="153" t="s">
        <v>1258</v>
      </c>
      <c r="F813" s="153" t="s">
        <v>1259</v>
      </c>
      <c r="I813" s="145"/>
      <c r="J813" s="154">
        <f>BK813</f>
        <v>0</v>
      </c>
      <c r="L813" s="142"/>
      <c r="M813" s="147"/>
      <c r="N813" s="148"/>
      <c r="O813" s="148"/>
      <c r="P813" s="149">
        <f>SUM(P814:P847)</f>
        <v>0</v>
      </c>
      <c r="Q813" s="148"/>
      <c r="R813" s="149">
        <f>SUM(R814:R847)</f>
        <v>4.5477933800000008</v>
      </c>
      <c r="S813" s="148"/>
      <c r="T813" s="150">
        <f>SUM(T814:T847)</f>
        <v>0</v>
      </c>
      <c r="AR813" s="143" t="s">
        <v>85</v>
      </c>
      <c r="AT813" s="151" t="s">
        <v>76</v>
      </c>
      <c r="AU813" s="151" t="s">
        <v>83</v>
      </c>
      <c r="AY813" s="143" t="s">
        <v>207</v>
      </c>
      <c r="BK813" s="152">
        <f>SUM(BK814:BK847)</f>
        <v>0</v>
      </c>
    </row>
    <row r="814" spans="2:65" s="1" customFormat="1" ht="24" customHeight="1">
      <c r="B814" s="155"/>
      <c r="C814" s="156" t="s">
        <v>1260</v>
      </c>
      <c r="D814" s="156" t="s">
        <v>209</v>
      </c>
      <c r="E814" s="157" t="s">
        <v>1261</v>
      </c>
      <c r="F814" s="158" t="s">
        <v>1262</v>
      </c>
      <c r="G814" s="159" t="s">
        <v>212</v>
      </c>
      <c r="H814" s="160">
        <v>900</v>
      </c>
      <c r="I814" s="161"/>
      <c r="J814" s="162">
        <f>ROUND(I814*H814,2)</f>
        <v>0</v>
      </c>
      <c r="K814" s="158" t="s">
        <v>213</v>
      </c>
      <c r="L814" s="32"/>
      <c r="M814" s="163" t="s">
        <v>1</v>
      </c>
      <c r="N814" s="164" t="s">
        <v>42</v>
      </c>
      <c r="O814" s="55"/>
      <c r="P814" s="165">
        <f>O814*H814</f>
        <v>0</v>
      </c>
      <c r="Q814" s="165">
        <v>0</v>
      </c>
      <c r="R814" s="165">
        <f>Q814*H814</f>
        <v>0</v>
      </c>
      <c r="S814" s="165">
        <v>0</v>
      </c>
      <c r="T814" s="166">
        <f>S814*H814</f>
        <v>0</v>
      </c>
      <c r="AR814" s="167" t="s">
        <v>448</v>
      </c>
      <c r="AT814" s="167" t="s">
        <v>209</v>
      </c>
      <c r="AU814" s="167" t="s">
        <v>85</v>
      </c>
      <c r="AY814" s="17" t="s">
        <v>207</v>
      </c>
      <c r="BE814" s="168">
        <f>IF(N814="základní",J814,0)</f>
        <v>0</v>
      </c>
      <c r="BF814" s="168">
        <f>IF(N814="snížená",J814,0)</f>
        <v>0</v>
      </c>
      <c r="BG814" s="168">
        <f>IF(N814="zákl. přenesená",J814,0)</f>
        <v>0</v>
      </c>
      <c r="BH814" s="168">
        <f>IF(N814="sníž. přenesená",J814,0)</f>
        <v>0</v>
      </c>
      <c r="BI814" s="168">
        <f>IF(N814="nulová",J814,0)</f>
        <v>0</v>
      </c>
      <c r="BJ814" s="17" t="s">
        <v>83</v>
      </c>
      <c r="BK814" s="168">
        <f>ROUND(I814*H814,2)</f>
        <v>0</v>
      </c>
      <c r="BL814" s="17" t="s">
        <v>448</v>
      </c>
      <c r="BM814" s="167" t="s">
        <v>1263</v>
      </c>
    </row>
    <row r="815" spans="2:65" s="12" customFormat="1">
      <c r="B815" s="169"/>
      <c r="D815" s="170" t="s">
        <v>215</v>
      </c>
      <c r="E815" s="171" t="s">
        <v>1</v>
      </c>
      <c r="F815" s="172" t="s">
        <v>1264</v>
      </c>
      <c r="H815" s="173">
        <v>900</v>
      </c>
      <c r="I815" s="174"/>
      <c r="L815" s="169"/>
      <c r="M815" s="175"/>
      <c r="N815" s="176"/>
      <c r="O815" s="176"/>
      <c r="P815" s="176"/>
      <c r="Q815" s="176"/>
      <c r="R815" s="176"/>
      <c r="S815" s="176"/>
      <c r="T815" s="177"/>
      <c r="AT815" s="171" t="s">
        <v>215</v>
      </c>
      <c r="AU815" s="171" t="s">
        <v>85</v>
      </c>
      <c r="AV815" s="12" t="s">
        <v>85</v>
      </c>
      <c r="AW815" s="12" t="s">
        <v>34</v>
      </c>
      <c r="AX815" s="12" t="s">
        <v>83</v>
      </c>
      <c r="AY815" s="171" t="s">
        <v>207</v>
      </c>
    </row>
    <row r="816" spans="2:65" s="1" customFormat="1" ht="16.5" customHeight="1">
      <c r="B816" s="155"/>
      <c r="C816" s="208" t="s">
        <v>1265</v>
      </c>
      <c r="D816" s="208" t="s">
        <v>680</v>
      </c>
      <c r="E816" s="209" t="s">
        <v>1266</v>
      </c>
      <c r="F816" s="210" t="s">
        <v>1192</v>
      </c>
      <c r="G816" s="211" t="s">
        <v>236</v>
      </c>
      <c r="H816" s="212">
        <v>0.27</v>
      </c>
      <c r="I816" s="213"/>
      <c r="J816" s="214">
        <f>ROUND(I816*H816,2)</f>
        <v>0</v>
      </c>
      <c r="K816" s="210" t="s">
        <v>1267</v>
      </c>
      <c r="L816" s="215"/>
      <c r="M816" s="216" t="s">
        <v>1</v>
      </c>
      <c r="N816" s="217" t="s">
        <v>42</v>
      </c>
      <c r="O816" s="55"/>
      <c r="P816" s="165">
        <f>O816*H816</f>
        <v>0</v>
      </c>
      <c r="Q816" s="165">
        <v>0</v>
      </c>
      <c r="R816" s="165">
        <f>Q816*H816</f>
        <v>0</v>
      </c>
      <c r="S816" s="165">
        <v>0</v>
      </c>
      <c r="T816" s="166">
        <f>S816*H816</f>
        <v>0</v>
      </c>
      <c r="AR816" s="167" t="s">
        <v>569</v>
      </c>
      <c r="AT816" s="167" t="s">
        <v>680</v>
      </c>
      <c r="AU816" s="167" t="s">
        <v>85</v>
      </c>
      <c r="AY816" s="17" t="s">
        <v>207</v>
      </c>
      <c r="BE816" s="168">
        <f>IF(N816="základní",J816,0)</f>
        <v>0</v>
      </c>
      <c r="BF816" s="168">
        <f>IF(N816="snížená",J816,0)</f>
        <v>0</v>
      </c>
      <c r="BG816" s="168">
        <f>IF(N816="zákl. přenesená",J816,0)</f>
        <v>0</v>
      </c>
      <c r="BH816" s="168">
        <f>IF(N816="sníž. přenesená",J816,0)</f>
        <v>0</v>
      </c>
      <c r="BI816" s="168">
        <f>IF(N816="nulová",J816,0)</f>
        <v>0</v>
      </c>
      <c r="BJ816" s="17" t="s">
        <v>83</v>
      </c>
      <c r="BK816" s="168">
        <f>ROUND(I816*H816,2)</f>
        <v>0</v>
      </c>
      <c r="BL816" s="17" t="s">
        <v>448</v>
      </c>
      <c r="BM816" s="167" t="s">
        <v>1268</v>
      </c>
    </row>
    <row r="817" spans="2:65" s="12" customFormat="1">
      <c r="B817" s="169"/>
      <c r="D817" s="170" t="s">
        <v>215</v>
      </c>
      <c r="E817" s="171" t="s">
        <v>1</v>
      </c>
      <c r="F817" s="172" t="s">
        <v>1269</v>
      </c>
      <c r="H817" s="173">
        <v>0.27</v>
      </c>
      <c r="I817" s="174"/>
      <c r="L817" s="169"/>
      <c r="M817" s="175"/>
      <c r="N817" s="176"/>
      <c r="O817" s="176"/>
      <c r="P817" s="176"/>
      <c r="Q817" s="176"/>
      <c r="R817" s="176"/>
      <c r="S817" s="176"/>
      <c r="T817" s="177"/>
      <c r="AT817" s="171" t="s">
        <v>215</v>
      </c>
      <c r="AU817" s="171" t="s">
        <v>85</v>
      </c>
      <c r="AV817" s="12" t="s">
        <v>85</v>
      </c>
      <c r="AW817" s="12" t="s">
        <v>34</v>
      </c>
      <c r="AX817" s="12" t="s">
        <v>83</v>
      </c>
      <c r="AY817" s="171" t="s">
        <v>207</v>
      </c>
    </row>
    <row r="818" spans="2:65" s="1" customFormat="1" ht="24" customHeight="1">
      <c r="B818" s="155"/>
      <c r="C818" s="156" t="s">
        <v>1270</v>
      </c>
      <c r="D818" s="156" t="s">
        <v>209</v>
      </c>
      <c r="E818" s="157" t="s">
        <v>1271</v>
      </c>
      <c r="F818" s="158" t="s">
        <v>1272</v>
      </c>
      <c r="G818" s="159" t="s">
        <v>212</v>
      </c>
      <c r="H818" s="160">
        <v>900</v>
      </c>
      <c r="I818" s="161"/>
      <c r="J818" s="162">
        <f>ROUND(I818*H818,2)</f>
        <v>0</v>
      </c>
      <c r="K818" s="158" t="s">
        <v>213</v>
      </c>
      <c r="L818" s="32"/>
      <c r="M818" s="163" t="s">
        <v>1</v>
      </c>
      <c r="N818" s="164" t="s">
        <v>42</v>
      </c>
      <c r="O818" s="55"/>
      <c r="P818" s="165">
        <f>O818*H818</f>
        <v>0</v>
      </c>
      <c r="Q818" s="165">
        <v>8.8000000000000003E-4</v>
      </c>
      <c r="R818" s="165">
        <f>Q818*H818</f>
        <v>0.79200000000000004</v>
      </c>
      <c r="S818" s="165">
        <v>0</v>
      </c>
      <c r="T818" s="166">
        <f>S818*H818</f>
        <v>0</v>
      </c>
      <c r="AR818" s="167" t="s">
        <v>448</v>
      </c>
      <c r="AT818" s="167" t="s">
        <v>209</v>
      </c>
      <c r="AU818" s="167" t="s">
        <v>85</v>
      </c>
      <c r="AY818" s="17" t="s">
        <v>207</v>
      </c>
      <c r="BE818" s="168">
        <f>IF(N818="základní",J818,0)</f>
        <v>0</v>
      </c>
      <c r="BF818" s="168">
        <f>IF(N818="snížená",J818,0)</f>
        <v>0</v>
      </c>
      <c r="BG818" s="168">
        <f>IF(N818="zákl. přenesená",J818,0)</f>
        <v>0</v>
      </c>
      <c r="BH818" s="168">
        <f>IF(N818="sníž. přenesená",J818,0)</f>
        <v>0</v>
      </c>
      <c r="BI818" s="168">
        <f>IF(N818="nulová",J818,0)</f>
        <v>0</v>
      </c>
      <c r="BJ818" s="17" t="s">
        <v>83</v>
      </c>
      <c r="BK818" s="168">
        <f>ROUND(I818*H818,2)</f>
        <v>0</v>
      </c>
      <c r="BL818" s="17" t="s">
        <v>448</v>
      </c>
      <c r="BM818" s="167" t="s">
        <v>1273</v>
      </c>
    </row>
    <row r="819" spans="2:65" s="12" customFormat="1">
      <c r="B819" s="169"/>
      <c r="D819" s="170" t="s">
        <v>215</v>
      </c>
      <c r="E819" s="171" t="s">
        <v>1</v>
      </c>
      <c r="F819" s="172" t="s">
        <v>1274</v>
      </c>
      <c r="H819" s="173">
        <v>900</v>
      </c>
      <c r="I819" s="174"/>
      <c r="L819" s="169"/>
      <c r="M819" s="175"/>
      <c r="N819" s="176"/>
      <c r="O819" s="176"/>
      <c r="P819" s="176"/>
      <c r="Q819" s="176"/>
      <c r="R819" s="176"/>
      <c r="S819" s="176"/>
      <c r="T819" s="177"/>
      <c r="AT819" s="171" t="s">
        <v>215</v>
      </c>
      <c r="AU819" s="171" t="s">
        <v>85</v>
      </c>
      <c r="AV819" s="12" t="s">
        <v>85</v>
      </c>
      <c r="AW819" s="12" t="s">
        <v>34</v>
      </c>
      <c r="AX819" s="12" t="s">
        <v>83</v>
      </c>
      <c r="AY819" s="171" t="s">
        <v>207</v>
      </c>
    </row>
    <row r="820" spans="2:65" s="1" customFormat="1" ht="24" customHeight="1">
      <c r="B820" s="155"/>
      <c r="C820" s="208" t="s">
        <v>1275</v>
      </c>
      <c r="D820" s="208" t="s">
        <v>680</v>
      </c>
      <c r="E820" s="209" t="s">
        <v>1276</v>
      </c>
      <c r="F820" s="210" t="s">
        <v>1277</v>
      </c>
      <c r="G820" s="211" t="s">
        <v>212</v>
      </c>
      <c r="H820" s="212">
        <v>1035</v>
      </c>
      <c r="I820" s="213"/>
      <c r="J820" s="214">
        <f>ROUND(I820*H820,2)</f>
        <v>0</v>
      </c>
      <c r="K820" s="210" t="s">
        <v>213</v>
      </c>
      <c r="L820" s="215"/>
      <c r="M820" s="216" t="s">
        <v>1</v>
      </c>
      <c r="N820" s="217" t="s">
        <v>42</v>
      </c>
      <c r="O820" s="55"/>
      <c r="P820" s="165">
        <f>O820*H820</f>
        <v>0</v>
      </c>
      <c r="Q820" s="165">
        <v>1E-3</v>
      </c>
      <c r="R820" s="165">
        <f>Q820*H820</f>
        <v>1.0349999999999999</v>
      </c>
      <c r="S820" s="165">
        <v>0</v>
      </c>
      <c r="T820" s="166">
        <f>S820*H820</f>
        <v>0</v>
      </c>
      <c r="AR820" s="167" t="s">
        <v>569</v>
      </c>
      <c r="AT820" s="167" t="s">
        <v>680</v>
      </c>
      <c r="AU820" s="167" t="s">
        <v>85</v>
      </c>
      <c r="AY820" s="17" t="s">
        <v>207</v>
      </c>
      <c r="BE820" s="168">
        <f>IF(N820="základní",J820,0)</f>
        <v>0</v>
      </c>
      <c r="BF820" s="168">
        <f>IF(N820="snížená",J820,0)</f>
        <v>0</v>
      </c>
      <c r="BG820" s="168">
        <f>IF(N820="zákl. přenesená",J820,0)</f>
        <v>0</v>
      </c>
      <c r="BH820" s="168">
        <f>IF(N820="sníž. přenesená",J820,0)</f>
        <v>0</v>
      </c>
      <c r="BI820" s="168">
        <f>IF(N820="nulová",J820,0)</f>
        <v>0</v>
      </c>
      <c r="BJ820" s="17" t="s">
        <v>83</v>
      </c>
      <c r="BK820" s="168">
        <f>ROUND(I820*H820,2)</f>
        <v>0</v>
      </c>
      <c r="BL820" s="17" t="s">
        <v>448</v>
      </c>
      <c r="BM820" s="167" t="s">
        <v>1278</v>
      </c>
    </row>
    <row r="821" spans="2:65" s="12" customFormat="1">
      <c r="B821" s="169"/>
      <c r="D821" s="170" t="s">
        <v>215</v>
      </c>
      <c r="E821" s="171" t="s">
        <v>1</v>
      </c>
      <c r="F821" s="172" t="s">
        <v>1279</v>
      </c>
      <c r="H821" s="173">
        <v>1035</v>
      </c>
      <c r="I821" s="174"/>
      <c r="L821" s="169"/>
      <c r="M821" s="175"/>
      <c r="N821" s="176"/>
      <c r="O821" s="176"/>
      <c r="P821" s="176"/>
      <c r="Q821" s="176"/>
      <c r="R821" s="176"/>
      <c r="S821" s="176"/>
      <c r="T821" s="177"/>
      <c r="AT821" s="171" t="s">
        <v>215</v>
      </c>
      <c r="AU821" s="171" t="s">
        <v>85</v>
      </c>
      <c r="AV821" s="12" t="s">
        <v>85</v>
      </c>
      <c r="AW821" s="12" t="s">
        <v>34</v>
      </c>
      <c r="AX821" s="12" t="s">
        <v>83</v>
      </c>
      <c r="AY821" s="171" t="s">
        <v>207</v>
      </c>
    </row>
    <row r="822" spans="2:65" s="1" customFormat="1" ht="24" customHeight="1">
      <c r="B822" s="155"/>
      <c r="C822" s="156" t="s">
        <v>1280</v>
      </c>
      <c r="D822" s="156" t="s">
        <v>209</v>
      </c>
      <c r="E822" s="157" t="s">
        <v>1281</v>
      </c>
      <c r="F822" s="158" t="s">
        <v>1282</v>
      </c>
      <c r="G822" s="159" t="s">
        <v>212</v>
      </c>
      <c r="H822" s="160">
        <v>900</v>
      </c>
      <c r="I822" s="161"/>
      <c r="J822" s="162">
        <f>ROUND(I822*H822,2)</f>
        <v>0</v>
      </c>
      <c r="K822" s="158" t="s">
        <v>213</v>
      </c>
      <c r="L822" s="32"/>
      <c r="M822" s="163" t="s">
        <v>1</v>
      </c>
      <c r="N822" s="164" t="s">
        <v>42</v>
      </c>
      <c r="O822" s="55"/>
      <c r="P822" s="165">
        <f>O822*H822</f>
        <v>0</v>
      </c>
      <c r="Q822" s="165">
        <v>3.0000000000000001E-5</v>
      </c>
      <c r="R822" s="165">
        <f>Q822*H822</f>
        <v>2.7E-2</v>
      </c>
      <c r="S822" s="165">
        <v>0</v>
      </c>
      <c r="T822" s="166">
        <f>S822*H822</f>
        <v>0</v>
      </c>
      <c r="AR822" s="167" t="s">
        <v>448</v>
      </c>
      <c r="AT822" s="167" t="s">
        <v>209</v>
      </c>
      <c r="AU822" s="167" t="s">
        <v>85</v>
      </c>
      <c r="AY822" s="17" t="s">
        <v>207</v>
      </c>
      <c r="BE822" s="168">
        <f>IF(N822="základní",J822,0)</f>
        <v>0</v>
      </c>
      <c r="BF822" s="168">
        <f>IF(N822="snížená",J822,0)</f>
        <v>0</v>
      </c>
      <c r="BG822" s="168">
        <f>IF(N822="zákl. přenesená",J822,0)</f>
        <v>0</v>
      </c>
      <c r="BH822" s="168">
        <f>IF(N822="sníž. přenesená",J822,0)</f>
        <v>0</v>
      </c>
      <c r="BI822" s="168">
        <f>IF(N822="nulová",J822,0)</f>
        <v>0</v>
      </c>
      <c r="BJ822" s="17" t="s">
        <v>83</v>
      </c>
      <c r="BK822" s="168">
        <f>ROUND(I822*H822,2)</f>
        <v>0</v>
      </c>
      <c r="BL822" s="17" t="s">
        <v>448</v>
      </c>
      <c r="BM822" s="167" t="s">
        <v>1283</v>
      </c>
    </row>
    <row r="823" spans="2:65" s="13" customFormat="1">
      <c r="B823" s="185"/>
      <c r="D823" s="170" t="s">
        <v>215</v>
      </c>
      <c r="E823" s="186" t="s">
        <v>1</v>
      </c>
      <c r="F823" s="187" t="s">
        <v>1284</v>
      </c>
      <c r="H823" s="186" t="s">
        <v>1</v>
      </c>
      <c r="I823" s="188"/>
      <c r="L823" s="185"/>
      <c r="M823" s="189"/>
      <c r="N823" s="190"/>
      <c r="O823" s="190"/>
      <c r="P823" s="190"/>
      <c r="Q823" s="190"/>
      <c r="R823" s="190"/>
      <c r="S823" s="190"/>
      <c r="T823" s="191"/>
      <c r="AT823" s="186" t="s">
        <v>215</v>
      </c>
      <c r="AU823" s="186" t="s">
        <v>85</v>
      </c>
      <c r="AV823" s="13" t="s">
        <v>83</v>
      </c>
      <c r="AW823" s="13" t="s">
        <v>34</v>
      </c>
      <c r="AX823" s="13" t="s">
        <v>77</v>
      </c>
      <c r="AY823" s="186" t="s">
        <v>207</v>
      </c>
    </row>
    <row r="824" spans="2:65" s="12" customFormat="1">
      <c r="B824" s="169"/>
      <c r="D824" s="170" t="s">
        <v>215</v>
      </c>
      <c r="E824" s="171" t="s">
        <v>298</v>
      </c>
      <c r="F824" s="172" t="s">
        <v>1285</v>
      </c>
      <c r="H824" s="173">
        <v>900</v>
      </c>
      <c r="I824" s="174"/>
      <c r="L824" s="169"/>
      <c r="M824" s="175"/>
      <c r="N824" s="176"/>
      <c r="O824" s="176"/>
      <c r="P824" s="176"/>
      <c r="Q824" s="176"/>
      <c r="R824" s="176"/>
      <c r="S824" s="176"/>
      <c r="T824" s="177"/>
      <c r="AT824" s="171" t="s">
        <v>215</v>
      </c>
      <c r="AU824" s="171" t="s">
        <v>85</v>
      </c>
      <c r="AV824" s="12" t="s">
        <v>85</v>
      </c>
      <c r="AW824" s="12" t="s">
        <v>34</v>
      </c>
      <c r="AX824" s="12" t="s">
        <v>83</v>
      </c>
      <c r="AY824" s="171" t="s">
        <v>207</v>
      </c>
    </row>
    <row r="825" spans="2:65" s="1" customFormat="1" ht="16.5" customHeight="1">
      <c r="B825" s="155"/>
      <c r="C825" s="208" t="s">
        <v>1286</v>
      </c>
      <c r="D825" s="208" t="s">
        <v>680</v>
      </c>
      <c r="E825" s="209" t="s">
        <v>1287</v>
      </c>
      <c r="F825" s="210" t="s">
        <v>1288</v>
      </c>
      <c r="G825" s="211" t="s">
        <v>212</v>
      </c>
      <c r="H825" s="212">
        <v>1035</v>
      </c>
      <c r="I825" s="213"/>
      <c r="J825" s="214">
        <f>ROUND(I825*H825,2)</f>
        <v>0</v>
      </c>
      <c r="K825" s="210" t="s">
        <v>213</v>
      </c>
      <c r="L825" s="215"/>
      <c r="M825" s="216" t="s">
        <v>1</v>
      </c>
      <c r="N825" s="217" t="s">
        <v>42</v>
      </c>
      <c r="O825" s="55"/>
      <c r="P825" s="165">
        <f>O825*H825</f>
        <v>0</v>
      </c>
      <c r="Q825" s="165">
        <v>1.9E-3</v>
      </c>
      <c r="R825" s="165">
        <f>Q825*H825</f>
        <v>1.9664999999999999</v>
      </c>
      <c r="S825" s="165">
        <v>0</v>
      </c>
      <c r="T825" s="166">
        <f>S825*H825</f>
        <v>0</v>
      </c>
      <c r="AR825" s="167" t="s">
        <v>569</v>
      </c>
      <c r="AT825" s="167" t="s">
        <v>680</v>
      </c>
      <c r="AU825" s="167" t="s">
        <v>85</v>
      </c>
      <c r="AY825" s="17" t="s">
        <v>207</v>
      </c>
      <c r="BE825" s="168">
        <f>IF(N825="základní",J825,0)</f>
        <v>0</v>
      </c>
      <c r="BF825" s="168">
        <f>IF(N825="snížená",J825,0)</f>
        <v>0</v>
      </c>
      <c r="BG825" s="168">
        <f>IF(N825="zákl. přenesená",J825,0)</f>
        <v>0</v>
      </c>
      <c r="BH825" s="168">
        <f>IF(N825="sníž. přenesená",J825,0)</f>
        <v>0</v>
      </c>
      <c r="BI825" s="168">
        <f>IF(N825="nulová",J825,0)</f>
        <v>0</v>
      </c>
      <c r="BJ825" s="17" t="s">
        <v>83</v>
      </c>
      <c r="BK825" s="168">
        <f>ROUND(I825*H825,2)</f>
        <v>0</v>
      </c>
      <c r="BL825" s="17" t="s">
        <v>448</v>
      </c>
      <c r="BM825" s="167" t="s">
        <v>1289</v>
      </c>
    </row>
    <row r="826" spans="2:65" s="12" customFormat="1">
      <c r="B826" s="169"/>
      <c r="D826" s="170" t="s">
        <v>215</v>
      </c>
      <c r="E826" s="171" t="s">
        <v>1</v>
      </c>
      <c r="F826" s="172" t="s">
        <v>1279</v>
      </c>
      <c r="H826" s="173">
        <v>1035</v>
      </c>
      <c r="I826" s="174"/>
      <c r="L826" s="169"/>
      <c r="M826" s="175"/>
      <c r="N826" s="176"/>
      <c r="O826" s="176"/>
      <c r="P826" s="176"/>
      <c r="Q826" s="176"/>
      <c r="R826" s="176"/>
      <c r="S826" s="176"/>
      <c r="T826" s="177"/>
      <c r="AT826" s="171" t="s">
        <v>215</v>
      </c>
      <c r="AU826" s="171" t="s">
        <v>85</v>
      </c>
      <c r="AV826" s="12" t="s">
        <v>85</v>
      </c>
      <c r="AW826" s="12" t="s">
        <v>34</v>
      </c>
      <c r="AX826" s="12" t="s">
        <v>83</v>
      </c>
      <c r="AY826" s="171" t="s">
        <v>207</v>
      </c>
    </row>
    <row r="827" spans="2:65" s="1" customFormat="1" ht="24" customHeight="1">
      <c r="B827" s="155"/>
      <c r="C827" s="156" t="s">
        <v>1290</v>
      </c>
      <c r="D827" s="156" t="s">
        <v>209</v>
      </c>
      <c r="E827" s="157" t="s">
        <v>1291</v>
      </c>
      <c r="F827" s="158" t="s">
        <v>1292</v>
      </c>
      <c r="G827" s="159" t="s">
        <v>212</v>
      </c>
      <c r="H827" s="160">
        <v>900</v>
      </c>
      <c r="I827" s="161"/>
      <c r="J827" s="162">
        <f>ROUND(I827*H827,2)</f>
        <v>0</v>
      </c>
      <c r="K827" s="158" t="s">
        <v>213</v>
      </c>
      <c r="L827" s="32"/>
      <c r="M827" s="163" t="s">
        <v>1</v>
      </c>
      <c r="N827" s="164" t="s">
        <v>42</v>
      </c>
      <c r="O827" s="55"/>
      <c r="P827" s="165">
        <f>O827*H827</f>
        <v>0</v>
      </c>
      <c r="Q827" s="165">
        <v>0</v>
      </c>
      <c r="R827" s="165">
        <f>Q827*H827</f>
        <v>0</v>
      </c>
      <c r="S827" s="165">
        <v>0</v>
      </c>
      <c r="T827" s="166">
        <f>S827*H827</f>
        <v>0</v>
      </c>
      <c r="AR827" s="167" t="s">
        <v>448</v>
      </c>
      <c r="AT827" s="167" t="s">
        <v>209</v>
      </c>
      <c r="AU827" s="167" t="s">
        <v>85</v>
      </c>
      <c r="AY827" s="17" t="s">
        <v>207</v>
      </c>
      <c r="BE827" s="168">
        <f>IF(N827="základní",J827,0)</f>
        <v>0</v>
      </c>
      <c r="BF827" s="168">
        <f>IF(N827="snížená",J827,0)</f>
        <v>0</v>
      </c>
      <c r="BG827" s="168">
        <f>IF(N827="zákl. přenesená",J827,0)</f>
        <v>0</v>
      </c>
      <c r="BH827" s="168">
        <f>IF(N827="sníž. přenesená",J827,0)</f>
        <v>0</v>
      </c>
      <c r="BI827" s="168">
        <f>IF(N827="nulová",J827,0)</f>
        <v>0</v>
      </c>
      <c r="BJ827" s="17" t="s">
        <v>83</v>
      </c>
      <c r="BK827" s="168">
        <f>ROUND(I827*H827,2)</f>
        <v>0</v>
      </c>
      <c r="BL827" s="17" t="s">
        <v>448</v>
      </c>
      <c r="BM827" s="167" t="s">
        <v>1293</v>
      </c>
    </row>
    <row r="828" spans="2:65" s="12" customFormat="1">
      <c r="B828" s="169"/>
      <c r="D828" s="170" t="s">
        <v>215</v>
      </c>
      <c r="E828" s="171" t="s">
        <v>1</v>
      </c>
      <c r="F828" s="172" t="s">
        <v>298</v>
      </c>
      <c r="H828" s="173">
        <v>900</v>
      </c>
      <c r="I828" s="174"/>
      <c r="L828" s="169"/>
      <c r="M828" s="175"/>
      <c r="N828" s="176"/>
      <c r="O828" s="176"/>
      <c r="P828" s="176"/>
      <c r="Q828" s="176"/>
      <c r="R828" s="176"/>
      <c r="S828" s="176"/>
      <c r="T828" s="177"/>
      <c r="AT828" s="171" t="s">
        <v>215</v>
      </c>
      <c r="AU828" s="171" t="s">
        <v>85</v>
      </c>
      <c r="AV828" s="12" t="s">
        <v>85</v>
      </c>
      <c r="AW828" s="12" t="s">
        <v>34</v>
      </c>
      <c r="AX828" s="12" t="s">
        <v>83</v>
      </c>
      <c r="AY828" s="171" t="s">
        <v>207</v>
      </c>
    </row>
    <row r="829" spans="2:65" s="1" customFormat="1" ht="24" customHeight="1">
      <c r="B829" s="155"/>
      <c r="C829" s="208" t="s">
        <v>308</v>
      </c>
      <c r="D829" s="208" t="s">
        <v>680</v>
      </c>
      <c r="E829" s="209" t="s">
        <v>1294</v>
      </c>
      <c r="F829" s="210" t="s">
        <v>1295</v>
      </c>
      <c r="G829" s="211" t="s">
        <v>212</v>
      </c>
      <c r="H829" s="212">
        <v>1035</v>
      </c>
      <c r="I829" s="213"/>
      <c r="J829" s="214">
        <f>ROUND(I829*H829,2)</f>
        <v>0</v>
      </c>
      <c r="K829" s="210" t="s">
        <v>213</v>
      </c>
      <c r="L829" s="215"/>
      <c r="M829" s="216" t="s">
        <v>1</v>
      </c>
      <c r="N829" s="217" t="s">
        <v>42</v>
      </c>
      <c r="O829" s="55"/>
      <c r="P829" s="165">
        <f>O829*H829</f>
        <v>0</v>
      </c>
      <c r="Q829" s="165">
        <v>2.9999999999999997E-4</v>
      </c>
      <c r="R829" s="165">
        <f>Q829*H829</f>
        <v>0.3105</v>
      </c>
      <c r="S829" s="165">
        <v>0</v>
      </c>
      <c r="T829" s="166">
        <f>S829*H829</f>
        <v>0</v>
      </c>
      <c r="AR829" s="167" t="s">
        <v>569</v>
      </c>
      <c r="AT829" s="167" t="s">
        <v>680</v>
      </c>
      <c r="AU829" s="167" t="s">
        <v>85</v>
      </c>
      <c r="AY829" s="17" t="s">
        <v>207</v>
      </c>
      <c r="BE829" s="168">
        <f>IF(N829="základní",J829,0)</f>
        <v>0</v>
      </c>
      <c r="BF829" s="168">
        <f>IF(N829="snížená",J829,0)</f>
        <v>0</v>
      </c>
      <c r="BG829" s="168">
        <f>IF(N829="zákl. přenesená",J829,0)</f>
        <v>0</v>
      </c>
      <c r="BH829" s="168">
        <f>IF(N829="sníž. přenesená",J829,0)</f>
        <v>0</v>
      </c>
      <c r="BI829" s="168">
        <f>IF(N829="nulová",J829,0)</f>
        <v>0</v>
      </c>
      <c r="BJ829" s="17" t="s">
        <v>83</v>
      </c>
      <c r="BK829" s="168">
        <f>ROUND(I829*H829,2)</f>
        <v>0</v>
      </c>
      <c r="BL829" s="17" t="s">
        <v>448</v>
      </c>
      <c r="BM829" s="167" t="s">
        <v>1296</v>
      </c>
    </row>
    <row r="830" spans="2:65" s="12" customFormat="1">
      <c r="B830" s="169"/>
      <c r="D830" s="170" t="s">
        <v>215</v>
      </c>
      <c r="E830" s="171" t="s">
        <v>1</v>
      </c>
      <c r="F830" s="172" t="s">
        <v>1279</v>
      </c>
      <c r="H830" s="173">
        <v>1035</v>
      </c>
      <c r="I830" s="174"/>
      <c r="L830" s="169"/>
      <c r="M830" s="175"/>
      <c r="N830" s="176"/>
      <c r="O830" s="176"/>
      <c r="P830" s="176"/>
      <c r="Q830" s="176"/>
      <c r="R830" s="176"/>
      <c r="S830" s="176"/>
      <c r="T830" s="177"/>
      <c r="AT830" s="171" t="s">
        <v>215</v>
      </c>
      <c r="AU830" s="171" t="s">
        <v>85</v>
      </c>
      <c r="AV830" s="12" t="s">
        <v>85</v>
      </c>
      <c r="AW830" s="12" t="s">
        <v>34</v>
      </c>
      <c r="AX830" s="12" t="s">
        <v>83</v>
      </c>
      <c r="AY830" s="171" t="s">
        <v>207</v>
      </c>
    </row>
    <row r="831" spans="2:65" s="1" customFormat="1" ht="36" customHeight="1">
      <c r="B831" s="155"/>
      <c r="C831" s="156" t="s">
        <v>1297</v>
      </c>
      <c r="D831" s="156" t="s">
        <v>209</v>
      </c>
      <c r="E831" s="157" t="s">
        <v>1298</v>
      </c>
      <c r="F831" s="158" t="s">
        <v>1299</v>
      </c>
      <c r="G831" s="159" t="s">
        <v>212</v>
      </c>
      <c r="H831" s="160">
        <v>128.244</v>
      </c>
      <c r="I831" s="161"/>
      <c r="J831" s="162">
        <f>ROUND(I831*H831,2)</f>
        <v>0</v>
      </c>
      <c r="K831" s="158" t="s">
        <v>213</v>
      </c>
      <c r="L831" s="32"/>
      <c r="M831" s="163" t="s">
        <v>1</v>
      </c>
      <c r="N831" s="164" t="s">
        <v>42</v>
      </c>
      <c r="O831" s="55"/>
      <c r="P831" s="165">
        <f>O831*H831</f>
        <v>0</v>
      </c>
      <c r="Q831" s="165">
        <v>9.3999999999999997E-4</v>
      </c>
      <c r="R831" s="165">
        <f>Q831*H831</f>
        <v>0.12054935999999999</v>
      </c>
      <c r="S831" s="165">
        <v>0</v>
      </c>
      <c r="T831" s="166">
        <f>S831*H831</f>
        <v>0</v>
      </c>
      <c r="AR831" s="167" t="s">
        <v>448</v>
      </c>
      <c r="AT831" s="167" t="s">
        <v>209</v>
      </c>
      <c r="AU831" s="167" t="s">
        <v>85</v>
      </c>
      <c r="AY831" s="17" t="s">
        <v>207</v>
      </c>
      <c r="BE831" s="168">
        <f>IF(N831="základní",J831,0)</f>
        <v>0</v>
      </c>
      <c r="BF831" s="168">
        <f>IF(N831="snížená",J831,0)</f>
        <v>0</v>
      </c>
      <c r="BG831" s="168">
        <f>IF(N831="zákl. přenesená",J831,0)</f>
        <v>0</v>
      </c>
      <c r="BH831" s="168">
        <f>IF(N831="sníž. přenesená",J831,0)</f>
        <v>0</v>
      </c>
      <c r="BI831" s="168">
        <f>IF(N831="nulová",J831,0)</f>
        <v>0</v>
      </c>
      <c r="BJ831" s="17" t="s">
        <v>83</v>
      </c>
      <c r="BK831" s="168">
        <f>ROUND(I831*H831,2)</f>
        <v>0</v>
      </c>
      <c r="BL831" s="17" t="s">
        <v>448</v>
      </c>
      <c r="BM831" s="167" t="s">
        <v>1300</v>
      </c>
    </row>
    <row r="832" spans="2:65" s="12" customFormat="1">
      <c r="B832" s="169"/>
      <c r="D832" s="170" t="s">
        <v>215</v>
      </c>
      <c r="E832" s="171" t="s">
        <v>1</v>
      </c>
      <c r="F832" s="172" t="s">
        <v>1301</v>
      </c>
      <c r="H832" s="173">
        <v>128.244</v>
      </c>
      <c r="I832" s="174"/>
      <c r="L832" s="169"/>
      <c r="M832" s="175"/>
      <c r="N832" s="176"/>
      <c r="O832" s="176"/>
      <c r="P832" s="176"/>
      <c r="Q832" s="176"/>
      <c r="R832" s="176"/>
      <c r="S832" s="176"/>
      <c r="T832" s="177"/>
      <c r="AT832" s="171" t="s">
        <v>215</v>
      </c>
      <c r="AU832" s="171" t="s">
        <v>85</v>
      </c>
      <c r="AV832" s="12" t="s">
        <v>85</v>
      </c>
      <c r="AW832" s="12" t="s">
        <v>34</v>
      </c>
      <c r="AX832" s="12" t="s">
        <v>83</v>
      </c>
      <c r="AY832" s="171" t="s">
        <v>207</v>
      </c>
    </row>
    <row r="833" spans="2:65" s="1" customFormat="1" ht="16.5" customHeight="1">
      <c r="B833" s="155"/>
      <c r="C833" s="208" t="s">
        <v>1302</v>
      </c>
      <c r="D833" s="208" t="s">
        <v>680</v>
      </c>
      <c r="E833" s="209" t="s">
        <v>1250</v>
      </c>
      <c r="F833" s="210" t="s">
        <v>1251</v>
      </c>
      <c r="G833" s="211" t="s">
        <v>212</v>
      </c>
      <c r="H833" s="212">
        <v>153.893</v>
      </c>
      <c r="I833" s="213"/>
      <c r="J833" s="214">
        <f>ROUND(I833*H833,2)</f>
        <v>0</v>
      </c>
      <c r="K833" s="210" t="s">
        <v>213</v>
      </c>
      <c r="L833" s="215"/>
      <c r="M833" s="216" t="s">
        <v>1</v>
      </c>
      <c r="N833" s="217" t="s">
        <v>42</v>
      </c>
      <c r="O833" s="55"/>
      <c r="P833" s="165">
        <f>O833*H833</f>
        <v>0</v>
      </c>
      <c r="Q833" s="165">
        <v>0</v>
      </c>
      <c r="R833" s="165">
        <f>Q833*H833</f>
        <v>0</v>
      </c>
      <c r="S833" s="165">
        <v>0</v>
      </c>
      <c r="T833" s="166">
        <f>S833*H833</f>
        <v>0</v>
      </c>
      <c r="AR833" s="167" t="s">
        <v>569</v>
      </c>
      <c r="AT833" s="167" t="s">
        <v>680</v>
      </c>
      <c r="AU833" s="167" t="s">
        <v>85</v>
      </c>
      <c r="AY833" s="17" t="s">
        <v>207</v>
      </c>
      <c r="BE833" s="168">
        <f>IF(N833="základní",J833,0)</f>
        <v>0</v>
      </c>
      <c r="BF833" s="168">
        <f>IF(N833="snížená",J833,0)</f>
        <v>0</v>
      </c>
      <c r="BG833" s="168">
        <f>IF(N833="zákl. přenesená",J833,0)</f>
        <v>0</v>
      </c>
      <c r="BH833" s="168">
        <f>IF(N833="sníž. přenesená",J833,0)</f>
        <v>0</v>
      </c>
      <c r="BI833" s="168">
        <f>IF(N833="nulová",J833,0)</f>
        <v>0</v>
      </c>
      <c r="BJ833" s="17" t="s">
        <v>83</v>
      </c>
      <c r="BK833" s="168">
        <f>ROUND(I833*H833,2)</f>
        <v>0</v>
      </c>
      <c r="BL833" s="17" t="s">
        <v>448</v>
      </c>
      <c r="BM833" s="167" t="s">
        <v>1303</v>
      </c>
    </row>
    <row r="834" spans="2:65" s="12" customFormat="1">
      <c r="B834" s="169"/>
      <c r="D834" s="170" t="s">
        <v>215</v>
      </c>
      <c r="E834" s="171" t="s">
        <v>1</v>
      </c>
      <c r="F834" s="172" t="s">
        <v>1304</v>
      </c>
      <c r="H834" s="173">
        <v>153.893</v>
      </c>
      <c r="I834" s="174"/>
      <c r="L834" s="169"/>
      <c r="M834" s="175"/>
      <c r="N834" s="176"/>
      <c r="O834" s="176"/>
      <c r="P834" s="176"/>
      <c r="Q834" s="176"/>
      <c r="R834" s="176"/>
      <c r="S834" s="176"/>
      <c r="T834" s="177"/>
      <c r="AT834" s="171" t="s">
        <v>215</v>
      </c>
      <c r="AU834" s="171" t="s">
        <v>85</v>
      </c>
      <c r="AV834" s="12" t="s">
        <v>85</v>
      </c>
      <c r="AW834" s="12" t="s">
        <v>34</v>
      </c>
      <c r="AX834" s="12" t="s">
        <v>83</v>
      </c>
      <c r="AY834" s="171" t="s">
        <v>207</v>
      </c>
    </row>
    <row r="835" spans="2:65" s="1" customFormat="1" ht="48" customHeight="1">
      <c r="B835" s="155"/>
      <c r="C835" s="156" t="s">
        <v>1305</v>
      </c>
      <c r="D835" s="156" t="s">
        <v>209</v>
      </c>
      <c r="E835" s="157" t="s">
        <v>1306</v>
      </c>
      <c r="F835" s="158" t="s">
        <v>1307</v>
      </c>
      <c r="G835" s="159" t="s">
        <v>212</v>
      </c>
      <c r="H835" s="160">
        <v>128.244</v>
      </c>
      <c r="I835" s="161"/>
      <c r="J835" s="162">
        <f>ROUND(I835*H835,2)</f>
        <v>0</v>
      </c>
      <c r="K835" s="158" t="s">
        <v>213</v>
      </c>
      <c r="L835" s="32"/>
      <c r="M835" s="163" t="s">
        <v>1</v>
      </c>
      <c r="N835" s="164" t="s">
        <v>42</v>
      </c>
      <c r="O835" s="55"/>
      <c r="P835" s="165">
        <f>O835*H835</f>
        <v>0</v>
      </c>
      <c r="Q835" s="165">
        <v>3.0000000000000001E-5</v>
      </c>
      <c r="R835" s="165">
        <f>Q835*H835</f>
        <v>3.84732E-3</v>
      </c>
      <c r="S835" s="165">
        <v>0</v>
      </c>
      <c r="T835" s="166">
        <f>S835*H835</f>
        <v>0</v>
      </c>
      <c r="AR835" s="167" t="s">
        <v>448</v>
      </c>
      <c r="AT835" s="167" t="s">
        <v>209</v>
      </c>
      <c r="AU835" s="167" t="s">
        <v>85</v>
      </c>
      <c r="AY835" s="17" t="s">
        <v>207</v>
      </c>
      <c r="BE835" s="168">
        <f>IF(N835="základní",J835,0)</f>
        <v>0</v>
      </c>
      <c r="BF835" s="168">
        <f>IF(N835="snížená",J835,0)</f>
        <v>0</v>
      </c>
      <c r="BG835" s="168">
        <f>IF(N835="zákl. přenesená",J835,0)</f>
        <v>0</v>
      </c>
      <c r="BH835" s="168">
        <f>IF(N835="sníž. přenesená",J835,0)</f>
        <v>0</v>
      </c>
      <c r="BI835" s="168">
        <f>IF(N835="nulová",J835,0)</f>
        <v>0</v>
      </c>
      <c r="BJ835" s="17" t="s">
        <v>83</v>
      </c>
      <c r="BK835" s="168">
        <f>ROUND(I835*H835,2)</f>
        <v>0</v>
      </c>
      <c r="BL835" s="17" t="s">
        <v>448</v>
      </c>
      <c r="BM835" s="167" t="s">
        <v>1308</v>
      </c>
    </row>
    <row r="836" spans="2:65" s="13" customFormat="1">
      <c r="B836" s="185"/>
      <c r="D836" s="170" t="s">
        <v>215</v>
      </c>
      <c r="E836" s="186" t="s">
        <v>1</v>
      </c>
      <c r="F836" s="187" t="s">
        <v>1309</v>
      </c>
      <c r="H836" s="186" t="s">
        <v>1</v>
      </c>
      <c r="I836" s="188"/>
      <c r="L836" s="185"/>
      <c r="M836" s="189"/>
      <c r="N836" s="190"/>
      <c r="O836" s="190"/>
      <c r="P836" s="190"/>
      <c r="Q836" s="190"/>
      <c r="R836" s="190"/>
      <c r="S836" s="190"/>
      <c r="T836" s="191"/>
      <c r="AT836" s="186" t="s">
        <v>215</v>
      </c>
      <c r="AU836" s="186" t="s">
        <v>85</v>
      </c>
      <c r="AV836" s="13" t="s">
        <v>83</v>
      </c>
      <c r="AW836" s="13" t="s">
        <v>34</v>
      </c>
      <c r="AX836" s="13" t="s">
        <v>77</v>
      </c>
      <c r="AY836" s="186" t="s">
        <v>207</v>
      </c>
    </row>
    <row r="837" spans="2:65" s="13" customFormat="1">
      <c r="B837" s="185"/>
      <c r="D837" s="170" t="s">
        <v>215</v>
      </c>
      <c r="E837" s="186" t="s">
        <v>1</v>
      </c>
      <c r="F837" s="187" t="s">
        <v>532</v>
      </c>
      <c r="H837" s="186" t="s">
        <v>1</v>
      </c>
      <c r="I837" s="188"/>
      <c r="L837" s="185"/>
      <c r="M837" s="189"/>
      <c r="N837" s="190"/>
      <c r="O837" s="190"/>
      <c r="P837" s="190"/>
      <c r="Q837" s="190"/>
      <c r="R837" s="190"/>
      <c r="S837" s="190"/>
      <c r="T837" s="191"/>
      <c r="AT837" s="186" t="s">
        <v>215</v>
      </c>
      <c r="AU837" s="186" t="s">
        <v>85</v>
      </c>
      <c r="AV837" s="13" t="s">
        <v>83</v>
      </c>
      <c r="AW837" s="13" t="s">
        <v>34</v>
      </c>
      <c r="AX837" s="13" t="s">
        <v>77</v>
      </c>
      <c r="AY837" s="186" t="s">
        <v>207</v>
      </c>
    </row>
    <row r="838" spans="2:65" s="12" customFormat="1">
      <c r="B838" s="169"/>
      <c r="D838" s="170" t="s">
        <v>215</v>
      </c>
      <c r="E838" s="171" t="s">
        <v>1</v>
      </c>
      <c r="F838" s="172" t="s">
        <v>1310</v>
      </c>
      <c r="H838" s="173">
        <v>25.181000000000001</v>
      </c>
      <c r="I838" s="174"/>
      <c r="L838" s="169"/>
      <c r="M838" s="175"/>
      <c r="N838" s="176"/>
      <c r="O838" s="176"/>
      <c r="P838" s="176"/>
      <c r="Q838" s="176"/>
      <c r="R838" s="176"/>
      <c r="S838" s="176"/>
      <c r="T838" s="177"/>
      <c r="AT838" s="171" t="s">
        <v>215</v>
      </c>
      <c r="AU838" s="171" t="s">
        <v>85</v>
      </c>
      <c r="AV838" s="12" t="s">
        <v>85</v>
      </c>
      <c r="AW838" s="12" t="s">
        <v>34</v>
      </c>
      <c r="AX838" s="12" t="s">
        <v>77</v>
      </c>
      <c r="AY838" s="171" t="s">
        <v>207</v>
      </c>
    </row>
    <row r="839" spans="2:65" s="12" customFormat="1">
      <c r="B839" s="169"/>
      <c r="D839" s="170" t="s">
        <v>215</v>
      </c>
      <c r="E839" s="171" t="s">
        <v>1</v>
      </c>
      <c r="F839" s="172" t="s">
        <v>1311</v>
      </c>
      <c r="H839" s="173">
        <v>21.6</v>
      </c>
      <c r="I839" s="174"/>
      <c r="L839" s="169"/>
      <c r="M839" s="175"/>
      <c r="N839" s="176"/>
      <c r="O839" s="176"/>
      <c r="P839" s="176"/>
      <c r="Q839" s="176"/>
      <c r="R839" s="176"/>
      <c r="S839" s="176"/>
      <c r="T839" s="177"/>
      <c r="AT839" s="171" t="s">
        <v>215</v>
      </c>
      <c r="AU839" s="171" t="s">
        <v>85</v>
      </c>
      <c r="AV839" s="12" t="s">
        <v>85</v>
      </c>
      <c r="AW839" s="12" t="s">
        <v>34</v>
      </c>
      <c r="AX839" s="12" t="s">
        <v>77</v>
      </c>
      <c r="AY839" s="171" t="s">
        <v>207</v>
      </c>
    </row>
    <row r="840" spans="2:65" s="12" customFormat="1">
      <c r="B840" s="169"/>
      <c r="D840" s="170" t="s">
        <v>215</v>
      </c>
      <c r="E840" s="171" t="s">
        <v>1</v>
      </c>
      <c r="F840" s="172" t="s">
        <v>1312</v>
      </c>
      <c r="H840" s="173">
        <v>22.913</v>
      </c>
      <c r="I840" s="174"/>
      <c r="L840" s="169"/>
      <c r="M840" s="175"/>
      <c r="N840" s="176"/>
      <c r="O840" s="176"/>
      <c r="P840" s="176"/>
      <c r="Q840" s="176"/>
      <c r="R840" s="176"/>
      <c r="S840" s="176"/>
      <c r="T840" s="177"/>
      <c r="AT840" s="171" t="s">
        <v>215</v>
      </c>
      <c r="AU840" s="171" t="s">
        <v>85</v>
      </c>
      <c r="AV840" s="12" t="s">
        <v>85</v>
      </c>
      <c r="AW840" s="12" t="s">
        <v>34</v>
      </c>
      <c r="AX840" s="12" t="s">
        <v>77</v>
      </c>
      <c r="AY840" s="171" t="s">
        <v>207</v>
      </c>
    </row>
    <row r="841" spans="2:65" s="12" customFormat="1">
      <c r="B841" s="169"/>
      <c r="D841" s="170" t="s">
        <v>215</v>
      </c>
      <c r="E841" s="171" t="s">
        <v>1</v>
      </c>
      <c r="F841" s="172" t="s">
        <v>1313</v>
      </c>
      <c r="H841" s="173">
        <v>10.574999999999999</v>
      </c>
      <c r="I841" s="174"/>
      <c r="L841" s="169"/>
      <c r="M841" s="175"/>
      <c r="N841" s="176"/>
      <c r="O841" s="176"/>
      <c r="P841" s="176"/>
      <c r="Q841" s="176"/>
      <c r="R841" s="176"/>
      <c r="S841" s="176"/>
      <c r="T841" s="177"/>
      <c r="AT841" s="171" t="s">
        <v>215</v>
      </c>
      <c r="AU841" s="171" t="s">
        <v>85</v>
      </c>
      <c r="AV841" s="12" t="s">
        <v>85</v>
      </c>
      <c r="AW841" s="12" t="s">
        <v>34</v>
      </c>
      <c r="AX841" s="12" t="s">
        <v>77</v>
      </c>
      <c r="AY841" s="171" t="s">
        <v>207</v>
      </c>
    </row>
    <row r="842" spans="2:65" s="13" customFormat="1">
      <c r="B842" s="185"/>
      <c r="D842" s="170" t="s">
        <v>215</v>
      </c>
      <c r="E842" s="186" t="s">
        <v>1</v>
      </c>
      <c r="F842" s="187" t="s">
        <v>820</v>
      </c>
      <c r="H842" s="186" t="s">
        <v>1</v>
      </c>
      <c r="I842" s="188"/>
      <c r="L842" s="185"/>
      <c r="M842" s="189"/>
      <c r="N842" s="190"/>
      <c r="O842" s="190"/>
      <c r="P842" s="190"/>
      <c r="Q842" s="190"/>
      <c r="R842" s="190"/>
      <c r="S842" s="190"/>
      <c r="T842" s="191"/>
      <c r="AT842" s="186" t="s">
        <v>215</v>
      </c>
      <c r="AU842" s="186" t="s">
        <v>85</v>
      </c>
      <c r="AV842" s="13" t="s">
        <v>83</v>
      </c>
      <c r="AW842" s="13" t="s">
        <v>34</v>
      </c>
      <c r="AX842" s="13" t="s">
        <v>77</v>
      </c>
      <c r="AY842" s="186" t="s">
        <v>207</v>
      </c>
    </row>
    <row r="843" spans="2:65" s="12" customFormat="1">
      <c r="B843" s="169"/>
      <c r="D843" s="170" t="s">
        <v>215</v>
      </c>
      <c r="E843" s="171" t="s">
        <v>1</v>
      </c>
      <c r="F843" s="172" t="s">
        <v>1314</v>
      </c>
      <c r="H843" s="173">
        <v>47.975000000000001</v>
      </c>
      <c r="I843" s="174"/>
      <c r="L843" s="169"/>
      <c r="M843" s="175"/>
      <c r="N843" s="176"/>
      <c r="O843" s="176"/>
      <c r="P843" s="176"/>
      <c r="Q843" s="176"/>
      <c r="R843" s="176"/>
      <c r="S843" s="176"/>
      <c r="T843" s="177"/>
      <c r="AT843" s="171" t="s">
        <v>215</v>
      </c>
      <c r="AU843" s="171" t="s">
        <v>85</v>
      </c>
      <c r="AV843" s="12" t="s">
        <v>85</v>
      </c>
      <c r="AW843" s="12" t="s">
        <v>34</v>
      </c>
      <c r="AX843" s="12" t="s">
        <v>77</v>
      </c>
      <c r="AY843" s="171" t="s">
        <v>207</v>
      </c>
    </row>
    <row r="844" spans="2:65" s="15" customFormat="1">
      <c r="B844" s="200"/>
      <c r="D844" s="170" t="s">
        <v>215</v>
      </c>
      <c r="E844" s="201" t="s">
        <v>302</v>
      </c>
      <c r="F844" s="202" t="s">
        <v>372</v>
      </c>
      <c r="H844" s="203">
        <v>128.244</v>
      </c>
      <c r="I844" s="204"/>
      <c r="L844" s="200"/>
      <c r="M844" s="205"/>
      <c r="N844" s="206"/>
      <c r="O844" s="206"/>
      <c r="P844" s="206"/>
      <c r="Q844" s="206"/>
      <c r="R844" s="206"/>
      <c r="S844" s="206"/>
      <c r="T844" s="207"/>
      <c r="AT844" s="201" t="s">
        <v>215</v>
      </c>
      <c r="AU844" s="201" t="s">
        <v>85</v>
      </c>
      <c r="AV844" s="15" t="s">
        <v>133</v>
      </c>
      <c r="AW844" s="15" t="s">
        <v>34</v>
      </c>
      <c r="AX844" s="15" t="s">
        <v>83</v>
      </c>
      <c r="AY844" s="201" t="s">
        <v>207</v>
      </c>
    </row>
    <row r="845" spans="2:65" s="1" customFormat="1" ht="16.5" customHeight="1">
      <c r="B845" s="155"/>
      <c r="C845" s="208" t="s">
        <v>1315</v>
      </c>
      <c r="D845" s="208" t="s">
        <v>680</v>
      </c>
      <c r="E845" s="209" t="s">
        <v>1287</v>
      </c>
      <c r="F845" s="210" t="s">
        <v>1288</v>
      </c>
      <c r="G845" s="211" t="s">
        <v>212</v>
      </c>
      <c r="H845" s="212">
        <v>153.893</v>
      </c>
      <c r="I845" s="213"/>
      <c r="J845" s="214">
        <f>ROUND(I845*H845,2)</f>
        <v>0</v>
      </c>
      <c r="K845" s="210" t="s">
        <v>213</v>
      </c>
      <c r="L845" s="215"/>
      <c r="M845" s="216" t="s">
        <v>1</v>
      </c>
      <c r="N845" s="217" t="s">
        <v>42</v>
      </c>
      <c r="O845" s="55"/>
      <c r="P845" s="165">
        <f>O845*H845</f>
        <v>0</v>
      </c>
      <c r="Q845" s="165">
        <v>1.9E-3</v>
      </c>
      <c r="R845" s="165">
        <f>Q845*H845</f>
        <v>0.29239670000000001</v>
      </c>
      <c r="S845" s="165">
        <v>0</v>
      </c>
      <c r="T845" s="166">
        <f>S845*H845</f>
        <v>0</v>
      </c>
      <c r="AR845" s="167" t="s">
        <v>569</v>
      </c>
      <c r="AT845" s="167" t="s">
        <v>680</v>
      </c>
      <c r="AU845" s="167" t="s">
        <v>85</v>
      </c>
      <c r="AY845" s="17" t="s">
        <v>207</v>
      </c>
      <c r="BE845" s="168">
        <f>IF(N845="základní",J845,0)</f>
        <v>0</v>
      </c>
      <c r="BF845" s="168">
        <f>IF(N845="snížená",J845,0)</f>
        <v>0</v>
      </c>
      <c r="BG845" s="168">
        <f>IF(N845="zákl. přenesená",J845,0)</f>
        <v>0</v>
      </c>
      <c r="BH845" s="168">
        <f>IF(N845="sníž. přenesená",J845,0)</f>
        <v>0</v>
      </c>
      <c r="BI845" s="168">
        <f>IF(N845="nulová",J845,0)</f>
        <v>0</v>
      </c>
      <c r="BJ845" s="17" t="s">
        <v>83</v>
      </c>
      <c r="BK845" s="168">
        <f>ROUND(I845*H845,2)</f>
        <v>0</v>
      </c>
      <c r="BL845" s="17" t="s">
        <v>448</v>
      </c>
      <c r="BM845" s="167" t="s">
        <v>1316</v>
      </c>
    </row>
    <row r="846" spans="2:65" s="12" customFormat="1">
      <c r="B846" s="169"/>
      <c r="D846" s="170" t="s">
        <v>215</v>
      </c>
      <c r="E846" s="171" t="s">
        <v>1</v>
      </c>
      <c r="F846" s="172" t="s">
        <v>1317</v>
      </c>
      <c r="H846" s="173">
        <v>153.893</v>
      </c>
      <c r="I846" s="174"/>
      <c r="L846" s="169"/>
      <c r="M846" s="175"/>
      <c r="N846" s="176"/>
      <c r="O846" s="176"/>
      <c r="P846" s="176"/>
      <c r="Q846" s="176"/>
      <c r="R846" s="176"/>
      <c r="S846" s="176"/>
      <c r="T846" s="177"/>
      <c r="AT846" s="171" t="s">
        <v>215</v>
      </c>
      <c r="AU846" s="171" t="s">
        <v>85</v>
      </c>
      <c r="AV846" s="12" t="s">
        <v>85</v>
      </c>
      <c r="AW846" s="12" t="s">
        <v>34</v>
      </c>
      <c r="AX846" s="12" t="s">
        <v>83</v>
      </c>
      <c r="AY846" s="171" t="s">
        <v>207</v>
      </c>
    </row>
    <row r="847" spans="2:65" s="1" customFormat="1" ht="36" customHeight="1">
      <c r="B847" s="155"/>
      <c r="C847" s="156" t="s">
        <v>1318</v>
      </c>
      <c r="D847" s="156" t="s">
        <v>209</v>
      </c>
      <c r="E847" s="157" t="s">
        <v>1319</v>
      </c>
      <c r="F847" s="158" t="s">
        <v>1320</v>
      </c>
      <c r="G847" s="159" t="s">
        <v>1256</v>
      </c>
      <c r="H847" s="218"/>
      <c r="I847" s="161"/>
      <c r="J847" s="162">
        <f>ROUND(I847*H847,2)</f>
        <v>0</v>
      </c>
      <c r="K847" s="158" t="s">
        <v>213</v>
      </c>
      <c r="L847" s="32"/>
      <c r="M847" s="163" t="s">
        <v>1</v>
      </c>
      <c r="N847" s="164" t="s">
        <v>42</v>
      </c>
      <c r="O847" s="55"/>
      <c r="P847" s="165">
        <f>O847*H847</f>
        <v>0</v>
      </c>
      <c r="Q847" s="165">
        <v>0</v>
      </c>
      <c r="R847" s="165">
        <f>Q847*H847</f>
        <v>0</v>
      </c>
      <c r="S847" s="165">
        <v>0</v>
      </c>
      <c r="T847" s="166">
        <f>S847*H847</f>
        <v>0</v>
      </c>
      <c r="AR847" s="167" t="s">
        <v>448</v>
      </c>
      <c r="AT847" s="167" t="s">
        <v>209</v>
      </c>
      <c r="AU847" s="167" t="s">
        <v>85</v>
      </c>
      <c r="AY847" s="17" t="s">
        <v>207</v>
      </c>
      <c r="BE847" s="168">
        <f>IF(N847="základní",J847,0)</f>
        <v>0</v>
      </c>
      <c r="BF847" s="168">
        <f>IF(N847="snížená",J847,0)</f>
        <v>0</v>
      </c>
      <c r="BG847" s="168">
        <f>IF(N847="zákl. přenesená",J847,0)</f>
        <v>0</v>
      </c>
      <c r="BH847" s="168">
        <f>IF(N847="sníž. přenesená",J847,0)</f>
        <v>0</v>
      </c>
      <c r="BI847" s="168">
        <f>IF(N847="nulová",J847,0)</f>
        <v>0</v>
      </c>
      <c r="BJ847" s="17" t="s">
        <v>83</v>
      </c>
      <c r="BK847" s="168">
        <f>ROUND(I847*H847,2)</f>
        <v>0</v>
      </c>
      <c r="BL847" s="17" t="s">
        <v>448</v>
      </c>
      <c r="BM847" s="167" t="s">
        <v>1321</v>
      </c>
    </row>
    <row r="848" spans="2:65" s="11" customFormat="1" ht="22.9" customHeight="1">
      <c r="B848" s="142"/>
      <c r="D848" s="143" t="s">
        <v>76</v>
      </c>
      <c r="E848" s="153" t="s">
        <v>1322</v>
      </c>
      <c r="F848" s="153" t="s">
        <v>1323</v>
      </c>
      <c r="I848" s="145"/>
      <c r="J848" s="154">
        <f>BK848</f>
        <v>0</v>
      </c>
      <c r="L848" s="142"/>
      <c r="M848" s="147"/>
      <c r="N848" s="148"/>
      <c r="O848" s="148"/>
      <c r="P848" s="149">
        <f>SUM(P849:P894)</f>
        <v>0</v>
      </c>
      <c r="Q848" s="148"/>
      <c r="R848" s="149">
        <f>SUM(R849:R894)</f>
        <v>15.957350500000002</v>
      </c>
      <c r="S848" s="148"/>
      <c r="T848" s="150">
        <f>SUM(T849:T894)</f>
        <v>0</v>
      </c>
      <c r="AR848" s="143" t="s">
        <v>85</v>
      </c>
      <c r="AT848" s="151" t="s">
        <v>76</v>
      </c>
      <c r="AU848" s="151" t="s">
        <v>83</v>
      </c>
      <c r="AY848" s="143" t="s">
        <v>207</v>
      </c>
      <c r="BK848" s="152">
        <f>SUM(BK849:BK894)</f>
        <v>0</v>
      </c>
    </row>
    <row r="849" spans="2:65" s="1" customFormat="1" ht="36" customHeight="1">
      <c r="B849" s="155"/>
      <c r="C849" s="156" t="s">
        <v>281</v>
      </c>
      <c r="D849" s="156" t="s">
        <v>209</v>
      </c>
      <c r="E849" s="157" t="s">
        <v>1324</v>
      </c>
      <c r="F849" s="158" t="s">
        <v>1325</v>
      </c>
      <c r="G849" s="159" t="s">
        <v>212</v>
      </c>
      <c r="H849" s="160">
        <v>1725</v>
      </c>
      <c r="I849" s="161"/>
      <c r="J849" s="162">
        <f>ROUND(I849*H849,2)</f>
        <v>0</v>
      </c>
      <c r="K849" s="158" t="s">
        <v>213</v>
      </c>
      <c r="L849" s="32"/>
      <c r="M849" s="163" t="s">
        <v>1</v>
      </c>
      <c r="N849" s="164" t="s">
        <v>42</v>
      </c>
      <c r="O849" s="55"/>
      <c r="P849" s="165">
        <f>O849*H849</f>
        <v>0</v>
      </c>
      <c r="Q849" s="165">
        <v>0</v>
      </c>
      <c r="R849" s="165">
        <f>Q849*H849</f>
        <v>0</v>
      </c>
      <c r="S849" s="165">
        <v>0</v>
      </c>
      <c r="T849" s="166">
        <f>S849*H849</f>
        <v>0</v>
      </c>
      <c r="AR849" s="167" t="s">
        <v>448</v>
      </c>
      <c r="AT849" s="167" t="s">
        <v>209</v>
      </c>
      <c r="AU849" s="167" t="s">
        <v>85</v>
      </c>
      <c r="AY849" s="17" t="s">
        <v>207</v>
      </c>
      <c r="BE849" s="168">
        <f>IF(N849="základní",J849,0)</f>
        <v>0</v>
      </c>
      <c r="BF849" s="168">
        <f>IF(N849="snížená",J849,0)</f>
        <v>0</v>
      </c>
      <c r="BG849" s="168">
        <f>IF(N849="zákl. přenesená",J849,0)</f>
        <v>0</v>
      </c>
      <c r="BH849" s="168">
        <f>IF(N849="sníž. přenesená",J849,0)</f>
        <v>0</v>
      </c>
      <c r="BI849" s="168">
        <f>IF(N849="nulová",J849,0)</f>
        <v>0</v>
      </c>
      <c r="BJ849" s="17" t="s">
        <v>83</v>
      </c>
      <c r="BK849" s="168">
        <f>ROUND(I849*H849,2)</f>
        <v>0</v>
      </c>
      <c r="BL849" s="17" t="s">
        <v>448</v>
      </c>
      <c r="BM849" s="167" t="s">
        <v>1326</v>
      </c>
    </row>
    <row r="850" spans="2:65" s="13" customFormat="1">
      <c r="B850" s="185"/>
      <c r="D850" s="170" t="s">
        <v>215</v>
      </c>
      <c r="E850" s="186" t="s">
        <v>1</v>
      </c>
      <c r="F850" s="187" t="s">
        <v>1327</v>
      </c>
      <c r="H850" s="186" t="s">
        <v>1</v>
      </c>
      <c r="I850" s="188"/>
      <c r="L850" s="185"/>
      <c r="M850" s="189"/>
      <c r="N850" s="190"/>
      <c r="O850" s="190"/>
      <c r="P850" s="190"/>
      <c r="Q850" s="190"/>
      <c r="R850" s="190"/>
      <c r="S850" s="190"/>
      <c r="T850" s="191"/>
      <c r="AT850" s="186" t="s">
        <v>215</v>
      </c>
      <c r="AU850" s="186" t="s">
        <v>85</v>
      </c>
      <c r="AV850" s="13" t="s">
        <v>83</v>
      </c>
      <c r="AW850" s="13" t="s">
        <v>34</v>
      </c>
      <c r="AX850" s="13" t="s">
        <v>77</v>
      </c>
      <c r="AY850" s="186" t="s">
        <v>207</v>
      </c>
    </row>
    <row r="851" spans="2:65" s="12" customFormat="1">
      <c r="B851" s="169"/>
      <c r="D851" s="170" t="s">
        <v>215</v>
      </c>
      <c r="E851" s="171" t="s">
        <v>305</v>
      </c>
      <c r="F851" s="172" t="s">
        <v>1328</v>
      </c>
      <c r="H851" s="173">
        <v>1580</v>
      </c>
      <c r="I851" s="174"/>
      <c r="L851" s="169"/>
      <c r="M851" s="175"/>
      <c r="N851" s="176"/>
      <c r="O851" s="176"/>
      <c r="P851" s="176"/>
      <c r="Q851" s="176"/>
      <c r="R851" s="176"/>
      <c r="S851" s="176"/>
      <c r="T851" s="177"/>
      <c r="AT851" s="171" t="s">
        <v>215</v>
      </c>
      <c r="AU851" s="171" t="s">
        <v>85</v>
      </c>
      <c r="AV851" s="12" t="s">
        <v>85</v>
      </c>
      <c r="AW851" s="12" t="s">
        <v>34</v>
      </c>
      <c r="AX851" s="12" t="s">
        <v>77</v>
      </c>
      <c r="AY851" s="171" t="s">
        <v>207</v>
      </c>
    </row>
    <row r="852" spans="2:65" s="12" customFormat="1">
      <c r="B852" s="169"/>
      <c r="D852" s="170" t="s">
        <v>215</v>
      </c>
      <c r="E852" s="171" t="s">
        <v>309</v>
      </c>
      <c r="F852" s="172" t="s">
        <v>1329</v>
      </c>
      <c r="H852" s="173">
        <v>145</v>
      </c>
      <c r="I852" s="174"/>
      <c r="L852" s="169"/>
      <c r="M852" s="175"/>
      <c r="N852" s="176"/>
      <c r="O852" s="176"/>
      <c r="P852" s="176"/>
      <c r="Q852" s="176"/>
      <c r="R852" s="176"/>
      <c r="S852" s="176"/>
      <c r="T852" s="177"/>
      <c r="AT852" s="171" t="s">
        <v>215</v>
      </c>
      <c r="AU852" s="171" t="s">
        <v>85</v>
      </c>
      <c r="AV852" s="12" t="s">
        <v>85</v>
      </c>
      <c r="AW852" s="12" t="s">
        <v>34</v>
      </c>
      <c r="AX852" s="12" t="s">
        <v>77</v>
      </c>
      <c r="AY852" s="171" t="s">
        <v>207</v>
      </c>
    </row>
    <row r="853" spans="2:65" s="15" customFormat="1">
      <c r="B853" s="200"/>
      <c r="D853" s="170" t="s">
        <v>215</v>
      </c>
      <c r="E853" s="201" t="s">
        <v>1</v>
      </c>
      <c r="F853" s="202" t="s">
        <v>372</v>
      </c>
      <c r="H853" s="203">
        <v>1725</v>
      </c>
      <c r="I853" s="204"/>
      <c r="L853" s="200"/>
      <c r="M853" s="205"/>
      <c r="N853" s="206"/>
      <c r="O853" s="206"/>
      <c r="P853" s="206"/>
      <c r="Q853" s="206"/>
      <c r="R853" s="206"/>
      <c r="S853" s="206"/>
      <c r="T853" s="207"/>
      <c r="AT853" s="201" t="s">
        <v>215</v>
      </c>
      <c r="AU853" s="201" t="s">
        <v>85</v>
      </c>
      <c r="AV853" s="15" t="s">
        <v>133</v>
      </c>
      <c r="AW853" s="15" t="s">
        <v>34</v>
      </c>
      <c r="AX853" s="15" t="s">
        <v>83</v>
      </c>
      <c r="AY853" s="201" t="s">
        <v>207</v>
      </c>
    </row>
    <row r="854" spans="2:65" s="1" customFormat="1" ht="36" customHeight="1">
      <c r="B854" s="155"/>
      <c r="C854" s="208" t="s">
        <v>1330</v>
      </c>
      <c r="D854" s="208" t="s">
        <v>680</v>
      </c>
      <c r="E854" s="209" t="s">
        <v>1331</v>
      </c>
      <c r="F854" s="210" t="s">
        <v>1332</v>
      </c>
      <c r="G854" s="211" t="s">
        <v>212</v>
      </c>
      <c r="H854" s="212">
        <v>1611.6</v>
      </c>
      <c r="I854" s="213"/>
      <c r="J854" s="214">
        <f>ROUND(I854*H854,2)</f>
        <v>0</v>
      </c>
      <c r="K854" s="210" t="s">
        <v>213</v>
      </c>
      <c r="L854" s="215"/>
      <c r="M854" s="216" t="s">
        <v>1</v>
      </c>
      <c r="N854" s="217" t="s">
        <v>42</v>
      </c>
      <c r="O854" s="55"/>
      <c r="P854" s="165">
        <f>O854*H854</f>
        <v>0</v>
      </c>
      <c r="Q854" s="165">
        <v>4.0000000000000001E-3</v>
      </c>
      <c r="R854" s="165">
        <f>Q854*H854</f>
        <v>6.4463999999999997</v>
      </c>
      <c r="S854" s="165">
        <v>0</v>
      </c>
      <c r="T854" s="166">
        <f>S854*H854</f>
        <v>0</v>
      </c>
      <c r="AR854" s="167" t="s">
        <v>569</v>
      </c>
      <c r="AT854" s="167" t="s">
        <v>680</v>
      </c>
      <c r="AU854" s="167" t="s">
        <v>85</v>
      </c>
      <c r="AY854" s="17" t="s">
        <v>207</v>
      </c>
      <c r="BE854" s="168">
        <f>IF(N854="základní",J854,0)</f>
        <v>0</v>
      </c>
      <c r="BF854" s="168">
        <f>IF(N854="snížená",J854,0)</f>
        <v>0</v>
      </c>
      <c r="BG854" s="168">
        <f>IF(N854="zákl. přenesená",J854,0)</f>
        <v>0</v>
      </c>
      <c r="BH854" s="168">
        <f>IF(N854="sníž. přenesená",J854,0)</f>
        <v>0</v>
      </c>
      <c r="BI854" s="168">
        <f>IF(N854="nulová",J854,0)</f>
        <v>0</v>
      </c>
      <c r="BJ854" s="17" t="s">
        <v>83</v>
      </c>
      <c r="BK854" s="168">
        <f>ROUND(I854*H854,2)</f>
        <v>0</v>
      </c>
      <c r="BL854" s="17" t="s">
        <v>448</v>
      </c>
      <c r="BM854" s="167" t="s">
        <v>1333</v>
      </c>
    </row>
    <row r="855" spans="2:65" s="12" customFormat="1">
      <c r="B855" s="169"/>
      <c r="D855" s="170" t="s">
        <v>215</v>
      </c>
      <c r="E855" s="171" t="s">
        <v>1</v>
      </c>
      <c r="F855" s="172" t="s">
        <v>1334</v>
      </c>
      <c r="H855" s="173">
        <v>1611.6</v>
      </c>
      <c r="I855" s="174"/>
      <c r="L855" s="169"/>
      <c r="M855" s="175"/>
      <c r="N855" s="176"/>
      <c r="O855" s="176"/>
      <c r="P855" s="176"/>
      <c r="Q855" s="176"/>
      <c r="R855" s="176"/>
      <c r="S855" s="176"/>
      <c r="T855" s="177"/>
      <c r="AT855" s="171" t="s">
        <v>215</v>
      </c>
      <c r="AU855" s="171" t="s">
        <v>85</v>
      </c>
      <c r="AV855" s="12" t="s">
        <v>85</v>
      </c>
      <c r="AW855" s="12" t="s">
        <v>34</v>
      </c>
      <c r="AX855" s="12" t="s">
        <v>83</v>
      </c>
      <c r="AY855" s="171" t="s">
        <v>207</v>
      </c>
    </row>
    <row r="856" spans="2:65" s="1" customFormat="1" ht="24" customHeight="1">
      <c r="B856" s="155"/>
      <c r="C856" s="208" t="s">
        <v>1335</v>
      </c>
      <c r="D856" s="208" t="s">
        <v>680</v>
      </c>
      <c r="E856" s="209" t="s">
        <v>1336</v>
      </c>
      <c r="F856" s="210" t="s">
        <v>1337</v>
      </c>
      <c r="G856" s="211" t="s">
        <v>212</v>
      </c>
      <c r="H856" s="212">
        <v>147.9</v>
      </c>
      <c r="I856" s="213"/>
      <c r="J856" s="214">
        <f>ROUND(I856*H856,2)</f>
        <v>0</v>
      </c>
      <c r="K856" s="210" t="s">
        <v>213</v>
      </c>
      <c r="L856" s="215"/>
      <c r="M856" s="216" t="s">
        <v>1</v>
      </c>
      <c r="N856" s="217" t="s">
        <v>42</v>
      </c>
      <c r="O856" s="55"/>
      <c r="P856" s="165">
        <f>O856*H856</f>
        <v>0</v>
      </c>
      <c r="Q856" s="165">
        <v>7.4999999999999997E-3</v>
      </c>
      <c r="R856" s="165">
        <f>Q856*H856</f>
        <v>1.1092500000000001</v>
      </c>
      <c r="S856" s="165">
        <v>0</v>
      </c>
      <c r="T856" s="166">
        <f>S856*H856</f>
        <v>0</v>
      </c>
      <c r="AR856" s="167" t="s">
        <v>569</v>
      </c>
      <c r="AT856" s="167" t="s">
        <v>680</v>
      </c>
      <c r="AU856" s="167" t="s">
        <v>85</v>
      </c>
      <c r="AY856" s="17" t="s">
        <v>207</v>
      </c>
      <c r="BE856" s="168">
        <f>IF(N856="základní",J856,0)</f>
        <v>0</v>
      </c>
      <c r="BF856" s="168">
        <f>IF(N856="snížená",J856,0)</f>
        <v>0</v>
      </c>
      <c r="BG856" s="168">
        <f>IF(N856="zákl. přenesená",J856,0)</f>
        <v>0</v>
      </c>
      <c r="BH856" s="168">
        <f>IF(N856="sníž. přenesená",J856,0)</f>
        <v>0</v>
      </c>
      <c r="BI856" s="168">
        <f>IF(N856="nulová",J856,0)</f>
        <v>0</v>
      </c>
      <c r="BJ856" s="17" t="s">
        <v>83</v>
      </c>
      <c r="BK856" s="168">
        <f>ROUND(I856*H856,2)</f>
        <v>0</v>
      </c>
      <c r="BL856" s="17" t="s">
        <v>448</v>
      </c>
      <c r="BM856" s="167" t="s">
        <v>1338</v>
      </c>
    </row>
    <row r="857" spans="2:65" s="12" customFormat="1">
      <c r="B857" s="169"/>
      <c r="D857" s="170" t="s">
        <v>215</v>
      </c>
      <c r="E857" s="171" t="s">
        <v>1</v>
      </c>
      <c r="F857" s="172" t="s">
        <v>1339</v>
      </c>
      <c r="H857" s="173">
        <v>147.9</v>
      </c>
      <c r="I857" s="174"/>
      <c r="L857" s="169"/>
      <c r="M857" s="175"/>
      <c r="N857" s="176"/>
      <c r="O857" s="176"/>
      <c r="P857" s="176"/>
      <c r="Q857" s="176"/>
      <c r="R857" s="176"/>
      <c r="S857" s="176"/>
      <c r="T857" s="177"/>
      <c r="AT857" s="171" t="s">
        <v>215</v>
      </c>
      <c r="AU857" s="171" t="s">
        <v>85</v>
      </c>
      <c r="AV857" s="12" t="s">
        <v>85</v>
      </c>
      <c r="AW857" s="12" t="s">
        <v>34</v>
      </c>
      <c r="AX857" s="12" t="s">
        <v>83</v>
      </c>
      <c r="AY857" s="171" t="s">
        <v>207</v>
      </c>
    </row>
    <row r="858" spans="2:65" s="1" customFormat="1" ht="24" customHeight="1">
      <c r="B858" s="155"/>
      <c r="C858" s="156" t="s">
        <v>1340</v>
      </c>
      <c r="D858" s="156" t="s">
        <v>209</v>
      </c>
      <c r="E858" s="157" t="s">
        <v>1341</v>
      </c>
      <c r="F858" s="158" t="s">
        <v>1342</v>
      </c>
      <c r="G858" s="159" t="s">
        <v>212</v>
      </c>
      <c r="H858" s="160">
        <v>227.202</v>
      </c>
      <c r="I858" s="161"/>
      <c r="J858" s="162">
        <f>ROUND(I858*H858,2)</f>
        <v>0</v>
      </c>
      <c r="K858" s="158" t="s">
        <v>213</v>
      </c>
      <c r="L858" s="32"/>
      <c r="M858" s="163" t="s">
        <v>1</v>
      </c>
      <c r="N858" s="164" t="s">
        <v>42</v>
      </c>
      <c r="O858" s="55"/>
      <c r="P858" s="165">
        <f>O858*H858</f>
        <v>0</v>
      </c>
      <c r="Q858" s="165">
        <v>6.0000000000000001E-3</v>
      </c>
      <c r="R858" s="165">
        <f>Q858*H858</f>
        <v>1.3632120000000001</v>
      </c>
      <c r="S858" s="165">
        <v>0</v>
      </c>
      <c r="T858" s="166">
        <f>S858*H858</f>
        <v>0</v>
      </c>
      <c r="AR858" s="167" t="s">
        <v>448</v>
      </c>
      <c r="AT858" s="167" t="s">
        <v>209</v>
      </c>
      <c r="AU858" s="167" t="s">
        <v>85</v>
      </c>
      <c r="AY858" s="17" t="s">
        <v>207</v>
      </c>
      <c r="BE858" s="168">
        <f>IF(N858="základní",J858,0)</f>
        <v>0</v>
      </c>
      <c r="BF858" s="168">
        <f>IF(N858="snížená",J858,0)</f>
        <v>0</v>
      </c>
      <c r="BG858" s="168">
        <f>IF(N858="zákl. přenesená",J858,0)</f>
        <v>0</v>
      </c>
      <c r="BH858" s="168">
        <f>IF(N858="sníž. přenesená",J858,0)</f>
        <v>0</v>
      </c>
      <c r="BI858" s="168">
        <f>IF(N858="nulová",J858,0)</f>
        <v>0</v>
      </c>
      <c r="BJ858" s="17" t="s">
        <v>83</v>
      </c>
      <c r="BK858" s="168">
        <f>ROUND(I858*H858,2)</f>
        <v>0</v>
      </c>
      <c r="BL858" s="17" t="s">
        <v>448</v>
      </c>
      <c r="BM858" s="167" t="s">
        <v>1343</v>
      </c>
    </row>
    <row r="859" spans="2:65" s="13" customFormat="1">
      <c r="B859" s="185"/>
      <c r="D859" s="170" t="s">
        <v>215</v>
      </c>
      <c r="E859" s="186" t="s">
        <v>1</v>
      </c>
      <c r="F859" s="187" t="s">
        <v>1344</v>
      </c>
      <c r="H859" s="186" t="s">
        <v>1</v>
      </c>
      <c r="I859" s="188"/>
      <c r="L859" s="185"/>
      <c r="M859" s="189"/>
      <c r="N859" s="190"/>
      <c r="O859" s="190"/>
      <c r="P859" s="190"/>
      <c r="Q859" s="190"/>
      <c r="R859" s="190"/>
      <c r="S859" s="190"/>
      <c r="T859" s="191"/>
      <c r="AT859" s="186" t="s">
        <v>215</v>
      </c>
      <c r="AU859" s="186" t="s">
        <v>85</v>
      </c>
      <c r="AV859" s="13" t="s">
        <v>83</v>
      </c>
      <c r="AW859" s="13" t="s">
        <v>34</v>
      </c>
      <c r="AX859" s="13" t="s">
        <v>77</v>
      </c>
      <c r="AY859" s="186" t="s">
        <v>207</v>
      </c>
    </row>
    <row r="860" spans="2:65" s="13" customFormat="1">
      <c r="B860" s="185"/>
      <c r="D860" s="170" t="s">
        <v>215</v>
      </c>
      <c r="E860" s="186" t="s">
        <v>1</v>
      </c>
      <c r="F860" s="187" t="s">
        <v>1345</v>
      </c>
      <c r="H860" s="186" t="s">
        <v>1</v>
      </c>
      <c r="I860" s="188"/>
      <c r="L860" s="185"/>
      <c r="M860" s="189"/>
      <c r="N860" s="190"/>
      <c r="O860" s="190"/>
      <c r="P860" s="190"/>
      <c r="Q860" s="190"/>
      <c r="R860" s="190"/>
      <c r="S860" s="190"/>
      <c r="T860" s="191"/>
      <c r="AT860" s="186" t="s">
        <v>215</v>
      </c>
      <c r="AU860" s="186" t="s">
        <v>85</v>
      </c>
      <c r="AV860" s="13" t="s">
        <v>83</v>
      </c>
      <c r="AW860" s="13" t="s">
        <v>34</v>
      </c>
      <c r="AX860" s="13" t="s">
        <v>77</v>
      </c>
      <c r="AY860" s="186" t="s">
        <v>207</v>
      </c>
    </row>
    <row r="861" spans="2:65" s="12" customFormat="1">
      <c r="B861" s="169"/>
      <c r="D861" s="170" t="s">
        <v>215</v>
      </c>
      <c r="E861" s="171" t="s">
        <v>1</v>
      </c>
      <c r="F861" s="172" t="s">
        <v>1346</v>
      </c>
      <c r="H861" s="173">
        <v>69.317999999999998</v>
      </c>
      <c r="I861" s="174"/>
      <c r="L861" s="169"/>
      <c r="M861" s="175"/>
      <c r="N861" s="176"/>
      <c r="O861" s="176"/>
      <c r="P861" s="176"/>
      <c r="Q861" s="176"/>
      <c r="R861" s="176"/>
      <c r="S861" s="176"/>
      <c r="T861" s="177"/>
      <c r="AT861" s="171" t="s">
        <v>215</v>
      </c>
      <c r="AU861" s="171" t="s">
        <v>85</v>
      </c>
      <c r="AV861" s="12" t="s">
        <v>85</v>
      </c>
      <c r="AW861" s="12" t="s">
        <v>34</v>
      </c>
      <c r="AX861" s="12" t="s">
        <v>77</v>
      </c>
      <c r="AY861" s="171" t="s">
        <v>207</v>
      </c>
    </row>
    <row r="862" spans="2:65" s="13" customFormat="1">
      <c r="B862" s="185"/>
      <c r="D862" s="170" t="s">
        <v>215</v>
      </c>
      <c r="E862" s="186" t="s">
        <v>1</v>
      </c>
      <c r="F862" s="187" t="s">
        <v>1347</v>
      </c>
      <c r="H862" s="186" t="s">
        <v>1</v>
      </c>
      <c r="I862" s="188"/>
      <c r="L862" s="185"/>
      <c r="M862" s="189"/>
      <c r="N862" s="190"/>
      <c r="O862" s="190"/>
      <c r="P862" s="190"/>
      <c r="Q862" s="190"/>
      <c r="R862" s="190"/>
      <c r="S862" s="190"/>
      <c r="T862" s="191"/>
      <c r="AT862" s="186" t="s">
        <v>215</v>
      </c>
      <c r="AU862" s="186" t="s">
        <v>85</v>
      </c>
      <c r="AV862" s="13" t="s">
        <v>83</v>
      </c>
      <c r="AW862" s="13" t="s">
        <v>34</v>
      </c>
      <c r="AX862" s="13" t="s">
        <v>77</v>
      </c>
      <c r="AY862" s="186" t="s">
        <v>207</v>
      </c>
    </row>
    <row r="863" spans="2:65" s="12" customFormat="1" ht="22.5">
      <c r="B863" s="169"/>
      <c r="D863" s="170" t="s">
        <v>215</v>
      </c>
      <c r="E863" s="171" t="s">
        <v>1</v>
      </c>
      <c r="F863" s="172" t="s">
        <v>1348</v>
      </c>
      <c r="H863" s="173">
        <v>29.64</v>
      </c>
      <c r="I863" s="174"/>
      <c r="L863" s="169"/>
      <c r="M863" s="175"/>
      <c r="N863" s="176"/>
      <c r="O863" s="176"/>
      <c r="P863" s="176"/>
      <c r="Q863" s="176"/>
      <c r="R863" s="176"/>
      <c r="S863" s="176"/>
      <c r="T863" s="177"/>
      <c r="AT863" s="171" t="s">
        <v>215</v>
      </c>
      <c r="AU863" s="171" t="s">
        <v>85</v>
      </c>
      <c r="AV863" s="12" t="s">
        <v>85</v>
      </c>
      <c r="AW863" s="12" t="s">
        <v>34</v>
      </c>
      <c r="AX863" s="12" t="s">
        <v>77</v>
      </c>
      <c r="AY863" s="171" t="s">
        <v>207</v>
      </c>
    </row>
    <row r="864" spans="2:65" s="14" customFormat="1">
      <c r="B864" s="192"/>
      <c r="D864" s="170" t="s">
        <v>215</v>
      </c>
      <c r="E864" s="193" t="s">
        <v>1</v>
      </c>
      <c r="F864" s="194" t="s">
        <v>366</v>
      </c>
      <c r="H864" s="195">
        <v>98.957999999999998</v>
      </c>
      <c r="I864" s="196"/>
      <c r="L864" s="192"/>
      <c r="M864" s="197"/>
      <c r="N864" s="198"/>
      <c r="O864" s="198"/>
      <c r="P864" s="198"/>
      <c r="Q864" s="198"/>
      <c r="R864" s="198"/>
      <c r="S864" s="198"/>
      <c r="T864" s="199"/>
      <c r="AT864" s="193" t="s">
        <v>215</v>
      </c>
      <c r="AU864" s="193" t="s">
        <v>85</v>
      </c>
      <c r="AV864" s="14" t="s">
        <v>108</v>
      </c>
      <c r="AW864" s="14" t="s">
        <v>34</v>
      </c>
      <c r="AX864" s="14" t="s">
        <v>77</v>
      </c>
      <c r="AY864" s="193" t="s">
        <v>207</v>
      </c>
    </row>
    <row r="865" spans="2:65" s="13" customFormat="1">
      <c r="B865" s="185"/>
      <c r="D865" s="170" t="s">
        <v>215</v>
      </c>
      <c r="E865" s="186" t="s">
        <v>1</v>
      </c>
      <c r="F865" s="187" t="s">
        <v>1349</v>
      </c>
      <c r="H865" s="186" t="s">
        <v>1</v>
      </c>
      <c r="I865" s="188"/>
      <c r="L865" s="185"/>
      <c r="M865" s="189"/>
      <c r="N865" s="190"/>
      <c r="O865" s="190"/>
      <c r="P865" s="190"/>
      <c r="Q865" s="190"/>
      <c r="R865" s="190"/>
      <c r="S865" s="190"/>
      <c r="T865" s="191"/>
      <c r="AT865" s="186" t="s">
        <v>215</v>
      </c>
      <c r="AU865" s="186" t="s">
        <v>85</v>
      </c>
      <c r="AV865" s="13" t="s">
        <v>83</v>
      </c>
      <c r="AW865" s="13" t="s">
        <v>34</v>
      </c>
      <c r="AX865" s="13" t="s">
        <v>77</v>
      </c>
      <c r="AY865" s="186" t="s">
        <v>207</v>
      </c>
    </row>
    <row r="866" spans="2:65" s="13" customFormat="1">
      <c r="B866" s="185"/>
      <c r="D866" s="170" t="s">
        <v>215</v>
      </c>
      <c r="E866" s="186" t="s">
        <v>1</v>
      </c>
      <c r="F866" s="187" t="s">
        <v>1350</v>
      </c>
      <c r="H866" s="186" t="s">
        <v>1</v>
      </c>
      <c r="I866" s="188"/>
      <c r="L866" s="185"/>
      <c r="M866" s="189"/>
      <c r="N866" s="190"/>
      <c r="O866" s="190"/>
      <c r="P866" s="190"/>
      <c r="Q866" s="190"/>
      <c r="R866" s="190"/>
      <c r="S866" s="190"/>
      <c r="T866" s="191"/>
      <c r="AT866" s="186" t="s">
        <v>215</v>
      </c>
      <c r="AU866" s="186" t="s">
        <v>85</v>
      </c>
      <c r="AV866" s="13" t="s">
        <v>83</v>
      </c>
      <c r="AW866" s="13" t="s">
        <v>34</v>
      </c>
      <c r="AX866" s="13" t="s">
        <v>77</v>
      </c>
      <c r="AY866" s="186" t="s">
        <v>207</v>
      </c>
    </row>
    <row r="867" spans="2:65" s="13" customFormat="1">
      <c r="B867" s="185"/>
      <c r="D867" s="170" t="s">
        <v>215</v>
      </c>
      <c r="E867" s="186" t="s">
        <v>1</v>
      </c>
      <c r="F867" s="187" t="s">
        <v>532</v>
      </c>
      <c r="H867" s="186" t="s">
        <v>1</v>
      </c>
      <c r="I867" s="188"/>
      <c r="L867" s="185"/>
      <c r="M867" s="189"/>
      <c r="N867" s="190"/>
      <c r="O867" s="190"/>
      <c r="P867" s="190"/>
      <c r="Q867" s="190"/>
      <c r="R867" s="190"/>
      <c r="S867" s="190"/>
      <c r="T867" s="191"/>
      <c r="AT867" s="186" t="s">
        <v>215</v>
      </c>
      <c r="AU867" s="186" t="s">
        <v>85</v>
      </c>
      <c r="AV867" s="13" t="s">
        <v>83</v>
      </c>
      <c r="AW867" s="13" t="s">
        <v>34</v>
      </c>
      <c r="AX867" s="13" t="s">
        <v>77</v>
      </c>
      <c r="AY867" s="186" t="s">
        <v>207</v>
      </c>
    </row>
    <row r="868" spans="2:65" s="12" customFormat="1">
      <c r="B868" s="169"/>
      <c r="D868" s="170" t="s">
        <v>215</v>
      </c>
      <c r="E868" s="171" t="s">
        <v>1</v>
      </c>
      <c r="F868" s="172" t="s">
        <v>1310</v>
      </c>
      <c r="H868" s="173">
        <v>25.181000000000001</v>
      </c>
      <c r="I868" s="174"/>
      <c r="L868" s="169"/>
      <c r="M868" s="175"/>
      <c r="N868" s="176"/>
      <c r="O868" s="176"/>
      <c r="P868" s="176"/>
      <c r="Q868" s="176"/>
      <c r="R868" s="176"/>
      <c r="S868" s="176"/>
      <c r="T868" s="177"/>
      <c r="AT868" s="171" t="s">
        <v>215</v>
      </c>
      <c r="AU868" s="171" t="s">
        <v>85</v>
      </c>
      <c r="AV868" s="12" t="s">
        <v>85</v>
      </c>
      <c r="AW868" s="12" t="s">
        <v>34</v>
      </c>
      <c r="AX868" s="12" t="s">
        <v>77</v>
      </c>
      <c r="AY868" s="171" t="s">
        <v>207</v>
      </c>
    </row>
    <row r="869" spans="2:65" s="12" customFormat="1">
      <c r="B869" s="169"/>
      <c r="D869" s="170" t="s">
        <v>215</v>
      </c>
      <c r="E869" s="171" t="s">
        <v>1</v>
      </c>
      <c r="F869" s="172" t="s">
        <v>1311</v>
      </c>
      <c r="H869" s="173">
        <v>21.6</v>
      </c>
      <c r="I869" s="174"/>
      <c r="L869" s="169"/>
      <c r="M869" s="175"/>
      <c r="N869" s="176"/>
      <c r="O869" s="176"/>
      <c r="P869" s="176"/>
      <c r="Q869" s="176"/>
      <c r="R869" s="176"/>
      <c r="S869" s="176"/>
      <c r="T869" s="177"/>
      <c r="AT869" s="171" t="s">
        <v>215</v>
      </c>
      <c r="AU869" s="171" t="s">
        <v>85</v>
      </c>
      <c r="AV869" s="12" t="s">
        <v>85</v>
      </c>
      <c r="AW869" s="12" t="s">
        <v>34</v>
      </c>
      <c r="AX869" s="12" t="s">
        <v>77</v>
      </c>
      <c r="AY869" s="171" t="s">
        <v>207</v>
      </c>
    </row>
    <row r="870" spans="2:65" s="12" customFormat="1">
      <c r="B870" s="169"/>
      <c r="D870" s="170" t="s">
        <v>215</v>
      </c>
      <c r="E870" s="171" t="s">
        <v>1</v>
      </c>
      <c r="F870" s="172" t="s">
        <v>1312</v>
      </c>
      <c r="H870" s="173">
        <v>22.913</v>
      </c>
      <c r="I870" s="174"/>
      <c r="L870" s="169"/>
      <c r="M870" s="175"/>
      <c r="N870" s="176"/>
      <c r="O870" s="176"/>
      <c r="P870" s="176"/>
      <c r="Q870" s="176"/>
      <c r="R870" s="176"/>
      <c r="S870" s="176"/>
      <c r="T870" s="177"/>
      <c r="AT870" s="171" t="s">
        <v>215</v>
      </c>
      <c r="AU870" s="171" t="s">
        <v>85</v>
      </c>
      <c r="AV870" s="12" t="s">
        <v>85</v>
      </c>
      <c r="AW870" s="12" t="s">
        <v>34</v>
      </c>
      <c r="AX870" s="12" t="s">
        <v>77</v>
      </c>
      <c r="AY870" s="171" t="s">
        <v>207</v>
      </c>
    </row>
    <row r="871" spans="2:65" s="12" customFormat="1">
      <c r="B871" s="169"/>
      <c r="D871" s="170" t="s">
        <v>215</v>
      </c>
      <c r="E871" s="171" t="s">
        <v>1</v>
      </c>
      <c r="F871" s="172" t="s">
        <v>1313</v>
      </c>
      <c r="H871" s="173">
        <v>10.574999999999999</v>
      </c>
      <c r="I871" s="174"/>
      <c r="L871" s="169"/>
      <c r="M871" s="175"/>
      <c r="N871" s="176"/>
      <c r="O871" s="176"/>
      <c r="P871" s="176"/>
      <c r="Q871" s="176"/>
      <c r="R871" s="176"/>
      <c r="S871" s="176"/>
      <c r="T871" s="177"/>
      <c r="AT871" s="171" t="s">
        <v>215</v>
      </c>
      <c r="AU871" s="171" t="s">
        <v>85</v>
      </c>
      <c r="AV871" s="12" t="s">
        <v>85</v>
      </c>
      <c r="AW871" s="12" t="s">
        <v>34</v>
      </c>
      <c r="AX871" s="12" t="s">
        <v>77</v>
      </c>
      <c r="AY871" s="171" t="s">
        <v>207</v>
      </c>
    </row>
    <row r="872" spans="2:65" s="13" customFormat="1">
      <c r="B872" s="185"/>
      <c r="D872" s="170" t="s">
        <v>215</v>
      </c>
      <c r="E872" s="186" t="s">
        <v>1</v>
      </c>
      <c r="F872" s="187" t="s">
        <v>820</v>
      </c>
      <c r="H872" s="186" t="s">
        <v>1</v>
      </c>
      <c r="I872" s="188"/>
      <c r="L872" s="185"/>
      <c r="M872" s="189"/>
      <c r="N872" s="190"/>
      <c r="O872" s="190"/>
      <c r="P872" s="190"/>
      <c r="Q872" s="190"/>
      <c r="R872" s="190"/>
      <c r="S872" s="190"/>
      <c r="T872" s="191"/>
      <c r="AT872" s="186" t="s">
        <v>215</v>
      </c>
      <c r="AU872" s="186" t="s">
        <v>85</v>
      </c>
      <c r="AV872" s="13" t="s">
        <v>83</v>
      </c>
      <c r="AW872" s="13" t="s">
        <v>34</v>
      </c>
      <c r="AX872" s="13" t="s">
        <v>77</v>
      </c>
      <c r="AY872" s="186" t="s">
        <v>207</v>
      </c>
    </row>
    <row r="873" spans="2:65" s="12" customFormat="1">
      <c r="B873" s="169"/>
      <c r="D873" s="170" t="s">
        <v>215</v>
      </c>
      <c r="E873" s="171" t="s">
        <v>1</v>
      </c>
      <c r="F873" s="172" t="s">
        <v>1314</v>
      </c>
      <c r="H873" s="173">
        <v>47.975000000000001</v>
      </c>
      <c r="I873" s="174"/>
      <c r="L873" s="169"/>
      <c r="M873" s="175"/>
      <c r="N873" s="176"/>
      <c r="O873" s="176"/>
      <c r="P873" s="176"/>
      <c r="Q873" s="176"/>
      <c r="R873" s="176"/>
      <c r="S873" s="176"/>
      <c r="T873" s="177"/>
      <c r="AT873" s="171" t="s">
        <v>215</v>
      </c>
      <c r="AU873" s="171" t="s">
        <v>85</v>
      </c>
      <c r="AV873" s="12" t="s">
        <v>85</v>
      </c>
      <c r="AW873" s="12" t="s">
        <v>34</v>
      </c>
      <c r="AX873" s="12" t="s">
        <v>77</v>
      </c>
      <c r="AY873" s="171" t="s">
        <v>207</v>
      </c>
    </row>
    <row r="874" spans="2:65" s="14" customFormat="1">
      <c r="B874" s="192"/>
      <c r="D874" s="170" t="s">
        <v>215</v>
      </c>
      <c r="E874" s="193" t="s">
        <v>300</v>
      </c>
      <c r="F874" s="194" t="s">
        <v>366</v>
      </c>
      <c r="H874" s="195">
        <v>128.244</v>
      </c>
      <c r="I874" s="196"/>
      <c r="L874" s="192"/>
      <c r="M874" s="197"/>
      <c r="N874" s="198"/>
      <c r="O874" s="198"/>
      <c r="P874" s="198"/>
      <c r="Q874" s="198"/>
      <c r="R874" s="198"/>
      <c r="S874" s="198"/>
      <c r="T874" s="199"/>
      <c r="AT874" s="193" t="s">
        <v>215</v>
      </c>
      <c r="AU874" s="193" t="s">
        <v>85</v>
      </c>
      <c r="AV874" s="14" t="s">
        <v>108</v>
      </c>
      <c r="AW874" s="14" t="s">
        <v>34</v>
      </c>
      <c r="AX874" s="14" t="s">
        <v>77</v>
      </c>
      <c r="AY874" s="193" t="s">
        <v>207</v>
      </c>
    </row>
    <row r="875" spans="2:65" s="15" customFormat="1">
      <c r="B875" s="200"/>
      <c r="D875" s="170" t="s">
        <v>215</v>
      </c>
      <c r="E875" s="201" t="s">
        <v>1</v>
      </c>
      <c r="F875" s="202" t="s">
        <v>372</v>
      </c>
      <c r="H875" s="203">
        <v>227.202</v>
      </c>
      <c r="I875" s="204"/>
      <c r="L875" s="200"/>
      <c r="M875" s="205"/>
      <c r="N875" s="206"/>
      <c r="O875" s="206"/>
      <c r="P875" s="206"/>
      <c r="Q875" s="206"/>
      <c r="R875" s="206"/>
      <c r="S875" s="206"/>
      <c r="T875" s="207"/>
      <c r="AT875" s="201" t="s">
        <v>215</v>
      </c>
      <c r="AU875" s="201" t="s">
        <v>85</v>
      </c>
      <c r="AV875" s="15" t="s">
        <v>133</v>
      </c>
      <c r="AW875" s="15" t="s">
        <v>34</v>
      </c>
      <c r="AX875" s="15" t="s">
        <v>83</v>
      </c>
      <c r="AY875" s="201" t="s">
        <v>207</v>
      </c>
    </row>
    <row r="876" spans="2:65" s="1" customFormat="1" ht="16.5" customHeight="1">
      <c r="B876" s="155"/>
      <c r="C876" s="208" t="s">
        <v>1351</v>
      </c>
      <c r="D876" s="208" t="s">
        <v>680</v>
      </c>
      <c r="E876" s="209" t="s">
        <v>1352</v>
      </c>
      <c r="F876" s="210" t="s">
        <v>1353</v>
      </c>
      <c r="G876" s="211" t="s">
        <v>212</v>
      </c>
      <c r="H876" s="212">
        <v>130.809</v>
      </c>
      <c r="I876" s="213"/>
      <c r="J876" s="214">
        <f>ROUND(I876*H876,2)</f>
        <v>0</v>
      </c>
      <c r="K876" s="210" t="s">
        <v>392</v>
      </c>
      <c r="L876" s="215"/>
      <c r="M876" s="216" t="s">
        <v>1</v>
      </c>
      <c r="N876" s="217" t="s">
        <v>42</v>
      </c>
      <c r="O876" s="55"/>
      <c r="P876" s="165">
        <f>O876*H876</f>
        <v>0</v>
      </c>
      <c r="Q876" s="165">
        <v>1.5E-3</v>
      </c>
      <c r="R876" s="165">
        <f>Q876*H876</f>
        <v>0.19621350000000001</v>
      </c>
      <c r="S876" s="165">
        <v>0</v>
      </c>
      <c r="T876" s="166">
        <f>S876*H876</f>
        <v>0</v>
      </c>
      <c r="AR876" s="167" t="s">
        <v>569</v>
      </c>
      <c r="AT876" s="167" t="s">
        <v>680</v>
      </c>
      <c r="AU876" s="167" t="s">
        <v>85</v>
      </c>
      <c r="AY876" s="17" t="s">
        <v>207</v>
      </c>
      <c r="BE876" s="168">
        <f>IF(N876="základní",J876,0)</f>
        <v>0</v>
      </c>
      <c r="BF876" s="168">
        <f>IF(N876="snížená",J876,0)</f>
        <v>0</v>
      </c>
      <c r="BG876" s="168">
        <f>IF(N876="zákl. přenesená",J876,0)</f>
        <v>0</v>
      </c>
      <c r="BH876" s="168">
        <f>IF(N876="sníž. přenesená",J876,0)</f>
        <v>0</v>
      </c>
      <c r="BI876" s="168">
        <f>IF(N876="nulová",J876,0)</f>
        <v>0</v>
      </c>
      <c r="BJ876" s="17" t="s">
        <v>83</v>
      </c>
      <c r="BK876" s="168">
        <f>ROUND(I876*H876,2)</f>
        <v>0</v>
      </c>
      <c r="BL876" s="17" t="s">
        <v>448</v>
      </c>
      <c r="BM876" s="167" t="s">
        <v>1354</v>
      </c>
    </row>
    <row r="877" spans="2:65" s="1" customFormat="1" ht="48" customHeight="1">
      <c r="B877" s="155"/>
      <c r="C877" s="156" t="s">
        <v>1355</v>
      </c>
      <c r="D877" s="156" t="s">
        <v>209</v>
      </c>
      <c r="E877" s="157" t="s">
        <v>1356</v>
      </c>
      <c r="F877" s="158" t="s">
        <v>1357</v>
      </c>
      <c r="G877" s="159" t="s">
        <v>212</v>
      </c>
      <c r="H877" s="160">
        <v>900</v>
      </c>
      <c r="I877" s="161"/>
      <c r="J877" s="162">
        <f>ROUND(I877*H877,2)</f>
        <v>0</v>
      </c>
      <c r="K877" s="158" t="s">
        <v>213</v>
      </c>
      <c r="L877" s="32"/>
      <c r="M877" s="163" t="s">
        <v>1</v>
      </c>
      <c r="N877" s="164" t="s">
        <v>42</v>
      </c>
      <c r="O877" s="55"/>
      <c r="P877" s="165">
        <f>O877*H877</f>
        <v>0</v>
      </c>
      <c r="Q877" s="165">
        <v>9.0000000000000006E-5</v>
      </c>
      <c r="R877" s="165">
        <f>Q877*H877</f>
        <v>8.1000000000000003E-2</v>
      </c>
      <c r="S877" s="165">
        <v>0</v>
      </c>
      <c r="T877" s="166">
        <f>S877*H877</f>
        <v>0</v>
      </c>
      <c r="AR877" s="167" t="s">
        <v>448</v>
      </c>
      <c r="AT877" s="167" t="s">
        <v>209</v>
      </c>
      <c r="AU877" s="167" t="s">
        <v>85</v>
      </c>
      <c r="AY877" s="17" t="s">
        <v>207</v>
      </c>
      <c r="BE877" s="168">
        <f>IF(N877="základní",J877,0)</f>
        <v>0</v>
      </c>
      <c r="BF877" s="168">
        <f>IF(N877="snížená",J877,0)</f>
        <v>0</v>
      </c>
      <c r="BG877" s="168">
        <f>IF(N877="zákl. přenesená",J877,0)</f>
        <v>0</v>
      </c>
      <c r="BH877" s="168">
        <f>IF(N877="sníž. přenesená",J877,0)</f>
        <v>0</v>
      </c>
      <c r="BI877" s="168">
        <f>IF(N877="nulová",J877,0)</f>
        <v>0</v>
      </c>
      <c r="BJ877" s="17" t="s">
        <v>83</v>
      </c>
      <c r="BK877" s="168">
        <f>ROUND(I877*H877,2)</f>
        <v>0</v>
      </c>
      <c r="BL877" s="17" t="s">
        <v>448</v>
      </c>
      <c r="BM877" s="167" t="s">
        <v>1358</v>
      </c>
    </row>
    <row r="878" spans="2:65" s="13" customFormat="1">
      <c r="B878" s="185"/>
      <c r="D878" s="170" t="s">
        <v>215</v>
      </c>
      <c r="E878" s="186" t="s">
        <v>1</v>
      </c>
      <c r="F878" s="187" t="s">
        <v>1359</v>
      </c>
      <c r="H878" s="186" t="s">
        <v>1</v>
      </c>
      <c r="I878" s="188"/>
      <c r="L878" s="185"/>
      <c r="M878" s="189"/>
      <c r="N878" s="190"/>
      <c r="O878" s="190"/>
      <c r="P878" s="190"/>
      <c r="Q878" s="190"/>
      <c r="R878" s="190"/>
      <c r="S878" s="190"/>
      <c r="T878" s="191"/>
      <c r="AT878" s="186" t="s">
        <v>215</v>
      </c>
      <c r="AU878" s="186" t="s">
        <v>85</v>
      </c>
      <c r="AV878" s="13" t="s">
        <v>83</v>
      </c>
      <c r="AW878" s="13" t="s">
        <v>34</v>
      </c>
      <c r="AX878" s="13" t="s">
        <v>77</v>
      </c>
      <c r="AY878" s="186" t="s">
        <v>207</v>
      </c>
    </row>
    <row r="879" spans="2:65" s="12" customFormat="1">
      <c r="B879" s="169"/>
      <c r="D879" s="170" t="s">
        <v>215</v>
      </c>
      <c r="E879" s="171" t="s">
        <v>1</v>
      </c>
      <c r="F879" s="172" t="s">
        <v>1360</v>
      </c>
      <c r="H879" s="173">
        <v>900</v>
      </c>
      <c r="I879" s="174"/>
      <c r="L879" s="169"/>
      <c r="M879" s="175"/>
      <c r="N879" s="176"/>
      <c r="O879" s="176"/>
      <c r="P879" s="176"/>
      <c r="Q879" s="176"/>
      <c r="R879" s="176"/>
      <c r="S879" s="176"/>
      <c r="T879" s="177"/>
      <c r="AT879" s="171" t="s">
        <v>215</v>
      </c>
      <c r="AU879" s="171" t="s">
        <v>85</v>
      </c>
      <c r="AV879" s="12" t="s">
        <v>85</v>
      </c>
      <c r="AW879" s="12" t="s">
        <v>34</v>
      </c>
      <c r="AX879" s="12" t="s">
        <v>83</v>
      </c>
      <c r="AY879" s="171" t="s">
        <v>207</v>
      </c>
    </row>
    <row r="880" spans="2:65" s="1" customFormat="1" ht="24" customHeight="1">
      <c r="B880" s="155"/>
      <c r="C880" s="208" t="s">
        <v>1361</v>
      </c>
      <c r="D880" s="208" t="s">
        <v>680</v>
      </c>
      <c r="E880" s="209" t="s">
        <v>1362</v>
      </c>
      <c r="F880" s="210" t="s">
        <v>1363</v>
      </c>
      <c r="G880" s="211" t="s">
        <v>352</v>
      </c>
      <c r="H880" s="212">
        <v>275.39999999999998</v>
      </c>
      <c r="I880" s="213"/>
      <c r="J880" s="214">
        <f>ROUND(I880*H880,2)</f>
        <v>0</v>
      </c>
      <c r="K880" s="210" t="s">
        <v>392</v>
      </c>
      <c r="L880" s="215"/>
      <c r="M880" s="216" t="s">
        <v>1</v>
      </c>
      <c r="N880" s="217" t="s">
        <v>42</v>
      </c>
      <c r="O880" s="55"/>
      <c r="P880" s="165">
        <f>O880*H880</f>
        <v>0</v>
      </c>
      <c r="Q880" s="165">
        <v>0</v>
      </c>
      <c r="R880" s="165">
        <f>Q880*H880</f>
        <v>0</v>
      </c>
      <c r="S880" s="165">
        <v>0</v>
      </c>
      <c r="T880" s="166">
        <f>S880*H880</f>
        <v>0</v>
      </c>
      <c r="AR880" s="167" t="s">
        <v>569</v>
      </c>
      <c r="AT880" s="167" t="s">
        <v>680</v>
      </c>
      <c r="AU880" s="167" t="s">
        <v>85</v>
      </c>
      <c r="AY880" s="17" t="s">
        <v>207</v>
      </c>
      <c r="BE880" s="168">
        <f>IF(N880="základní",J880,0)</f>
        <v>0</v>
      </c>
      <c r="BF880" s="168">
        <f>IF(N880="snížená",J880,0)</f>
        <v>0</v>
      </c>
      <c r="BG880" s="168">
        <f>IF(N880="zákl. přenesená",J880,0)</f>
        <v>0</v>
      </c>
      <c r="BH880" s="168">
        <f>IF(N880="sníž. přenesená",J880,0)</f>
        <v>0</v>
      </c>
      <c r="BI880" s="168">
        <f>IF(N880="nulová",J880,0)</f>
        <v>0</v>
      </c>
      <c r="BJ880" s="17" t="s">
        <v>83</v>
      </c>
      <c r="BK880" s="168">
        <f>ROUND(I880*H880,2)</f>
        <v>0</v>
      </c>
      <c r="BL880" s="17" t="s">
        <v>448</v>
      </c>
      <c r="BM880" s="167" t="s">
        <v>1364</v>
      </c>
    </row>
    <row r="881" spans="2:65" s="12" customFormat="1">
      <c r="B881" s="169"/>
      <c r="D881" s="170" t="s">
        <v>215</v>
      </c>
      <c r="E881" s="171" t="s">
        <v>1</v>
      </c>
      <c r="F881" s="172" t="s">
        <v>1365</v>
      </c>
      <c r="H881" s="173">
        <v>275.39999999999998</v>
      </c>
      <c r="I881" s="174"/>
      <c r="L881" s="169"/>
      <c r="M881" s="175"/>
      <c r="N881" s="176"/>
      <c r="O881" s="176"/>
      <c r="P881" s="176"/>
      <c r="Q881" s="176"/>
      <c r="R881" s="176"/>
      <c r="S881" s="176"/>
      <c r="T881" s="177"/>
      <c r="AT881" s="171" t="s">
        <v>215</v>
      </c>
      <c r="AU881" s="171" t="s">
        <v>85</v>
      </c>
      <c r="AV881" s="12" t="s">
        <v>85</v>
      </c>
      <c r="AW881" s="12" t="s">
        <v>34</v>
      </c>
      <c r="AX881" s="12" t="s">
        <v>83</v>
      </c>
      <c r="AY881" s="171" t="s">
        <v>207</v>
      </c>
    </row>
    <row r="882" spans="2:65" s="1" customFormat="1" ht="24" customHeight="1">
      <c r="B882" s="155"/>
      <c r="C882" s="156" t="s">
        <v>1366</v>
      </c>
      <c r="D882" s="156" t="s">
        <v>209</v>
      </c>
      <c r="E882" s="157" t="s">
        <v>1367</v>
      </c>
      <c r="F882" s="158" t="s">
        <v>1368</v>
      </c>
      <c r="G882" s="159" t="s">
        <v>212</v>
      </c>
      <c r="H882" s="160">
        <v>900</v>
      </c>
      <c r="I882" s="161"/>
      <c r="J882" s="162">
        <f>ROUND(I882*H882,2)</f>
        <v>0</v>
      </c>
      <c r="K882" s="158" t="s">
        <v>213</v>
      </c>
      <c r="L882" s="32"/>
      <c r="M882" s="163" t="s">
        <v>1</v>
      </c>
      <c r="N882" s="164" t="s">
        <v>42</v>
      </c>
      <c r="O882" s="55"/>
      <c r="P882" s="165">
        <f>O882*H882</f>
        <v>0</v>
      </c>
      <c r="Q882" s="165">
        <v>1.16E-3</v>
      </c>
      <c r="R882" s="165">
        <f>Q882*H882</f>
        <v>1.044</v>
      </c>
      <c r="S882" s="165">
        <v>0</v>
      </c>
      <c r="T882" s="166">
        <f>S882*H882</f>
        <v>0</v>
      </c>
      <c r="AR882" s="167" t="s">
        <v>448</v>
      </c>
      <c r="AT882" s="167" t="s">
        <v>209</v>
      </c>
      <c r="AU882" s="167" t="s">
        <v>85</v>
      </c>
      <c r="AY882" s="17" t="s">
        <v>207</v>
      </c>
      <c r="BE882" s="168">
        <f>IF(N882="základní",J882,0)</f>
        <v>0</v>
      </c>
      <c r="BF882" s="168">
        <f>IF(N882="snížená",J882,0)</f>
        <v>0</v>
      </c>
      <c r="BG882" s="168">
        <f>IF(N882="zákl. přenesená",J882,0)</f>
        <v>0</v>
      </c>
      <c r="BH882" s="168">
        <f>IF(N882="sníž. přenesená",J882,0)</f>
        <v>0</v>
      </c>
      <c r="BI882" s="168">
        <f>IF(N882="nulová",J882,0)</f>
        <v>0</v>
      </c>
      <c r="BJ882" s="17" t="s">
        <v>83</v>
      </c>
      <c r="BK882" s="168">
        <f>ROUND(I882*H882,2)</f>
        <v>0</v>
      </c>
      <c r="BL882" s="17" t="s">
        <v>448</v>
      </c>
      <c r="BM882" s="167" t="s">
        <v>1369</v>
      </c>
    </row>
    <row r="883" spans="2:65" s="12" customFormat="1">
      <c r="B883" s="169"/>
      <c r="D883" s="170" t="s">
        <v>215</v>
      </c>
      <c r="E883" s="171" t="s">
        <v>1</v>
      </c>
      <c r="F883" s="172" t="s">
        <v>1370</v>
      </c>
      <c r="H883" s="173">
        <v>900</v>
      </c>
      <c r="I883" s="174"/>
      <c r="L883" s="169"/>
      <c r="M883" s="175"/>
      <c r="N883" s="176"/>
      <c r="O883" s="176"/>
      <c r="P883" s="176"/>
      <c r="Q883" s="176"/>
      <c r="R883" s="176"/>
      <c r="S883" s="176"/>
      <c r="T883" s="177"/>
      <c r="AT883" s="171" t="s">
        <v>215</v>
      </c>
      <c r="AU883" s="171" t="s">
        <v>85</v>
      </c>
      <c r="AV883" s="12" t="s">
        <v>85</v>
      </c>
      <c r="AW883" s="12" t="s">
        <v>34</v>
      </c>
      <c r="AX883" s="12" t="s">
        <v>83</v>
      </c>
      <c r="AY883" s="171" t="s">
        <v>207</v>
      </c>
    </row>
    <row r="884" spans="2:65" s="1" customFormat="1" ht="16.5" customHeight="1">
      <c r="B884" s="155"/>
      <c r="C884" s="208" t="s">
        <v>1371</v>
      </c>
      <c r="D884" s="208" t="s">
        <v>680</v>
      </c>
      <c r="E884" s="209" t="s">
        <v>1372</v>
      </c>
      <c r="F884" s="210" t="s">
        <v>1373</v>
      </c>
      <c r="G884" s="211" t="s">
        <v>352</v>
      </c>
      <c r="H884" s="212">
        <v>183.6</v>
      </c>
      <c r="I884" s="213"/>
      <c r="J884" s="214">
        <f>ROUND(I884*H884,2)</f>
        <v>0</v>
      </c>
      <c r="K884" s="210" t="s">
        <v>213</v>
      </c>
      <c r="L884" s="215"/>
      <c r="M884" s="216" t="s">
        <v>1</v>
      </c>
      <c r="N884" s="217" t="s">
        <v>42</v>
      </c>
      <c r="O884" s="55"/>
      <c r="P884" s="165">
        <f>O884*H884</f>
        <v>0</v>
      </c>
      <c r="Q884" s="165">
        <v>0.03</v>
      </c>
      <c r="R884" s="165">
        <f>Q884*H884</f>
        <v>5.508</v>
      </c>
      <c r="S884" s="165">
        <v>0</v>
      </c>
      <c r="T884" s="166">
        <f>S884*H884</f>
        <v>0</v>
      </c>
      <c r="AR884" s="167" t="s">
        <v>569</v>
      </c>
      <c r="AT884" s="167" t="s">
        <v>680</v>
      </c>
      <c r="AU884" s="167" t="s">
        <v>85</v>
      </c>
      <c r="AY884" s="17" t="s">
        <v>207</v>
      </c>
      <c r="BE884" s="168">
        <f>IF(N884="základní",J884,0)</f>
        <v>0</v>
      </c>
      <c r="BF884" s="168">
        <f>IF(N884="snížená",J884,0)</f>
        <v>0</v>
      </c>
      <c r="BG884" s="168">
        <f>IF(N884="zákl. přenesená",J884,0)</f>
        <v>0</v>
      </c>
      <c r="BH884" s="168">
        <f>IF(N884="sníž. přenesená",J884,0)</f>
        <v>0</v>
      </c>
      <c r="BI884" s="168">
        <f>IF(N884="nulová",J884,0)</f>
        <v>0</v>
      </c>
      <c r="BJ884" s="17" t="s">
        <v>83</v>
      </c>
      <c r="BK884" s="168">
        <f>ROUND(I884*H884,2)</f>
        <v>0</v>
      </c>
      <c r="BL884" s="17" t="s">
        <v>448</v>
      </c>
      <c r="BM884" s="167" t="s">
        <v>1374</v>
      </c>
    </row>
    <row r="885" spans="2:65" s="12" customFormat="1">
      <c r="B885" s="169"/>
      <c r="D885" s="170" t="s">
        <v>215</v>
      </c>
      <c r="E885" s="171" t="s">
        <v>1</v>
      </c>
      <c r="F885" s="172" t="s">
        <v>1375</v>
      </c>
      <c r="H885" s="173">
        <v>183.6</v>
      </c>
      <c r="I885" s="174"/>
      <c r="L885" s="169"/>
      <c r="M885" s="175"/>
      <c r="N885" s="176"/>
      <c r="O885" s="176"/>
      <c r="P885" s="176"/>
      <c r="Q885" s="176"/>
      <c r="R885" s="176"/>
      <c r="S885" s="176"/>
      <c r="T885" s="177"/>
      <c r="AT885" s="171" t="s">
        <v>215</v>
      </c>
      <c r="AU885" s="171" t="s">
        <v>85</v>
      </c>
      <c r="AV885" s="12" t="s">
        <v>85</v>
      </c>
      <c r="AW885" s="12" t="s">
        <v>34</v>
      </c>
      <c r="AX885" s="12" t="s">
        <v>83</v>
      </c>
      <c r="AY885" s="171" t="s">
        <v>207</v>
      </c>
    </row>
    <row r="886" spans="2:65" s="1" customFormat="1" ht="36" customHeight="1">
      <c r="B886" s="155"/>
      <c r="C886" s="156" t="s">
        <v>310</v>
      </c>
      <c r="D886" s="156" t="s">
        <v>209</v>
      </c>
      <c r="E886" s="157" t="s">
        <v>1376</v>
      </c>
      <c r="F886" s="158" t="s">
        <v>1377</v>
      </c>
      <c r="G886" s="159" t="s">
        <v>212</v>
      </c>
      <c r="H886" s="160">
        <v>1725</v>
      </c>
      <c r="I886" s="161"/>
      <c r="J886" s="162">
        <f>ROUND(I886*H886,2)</f>
        <v>0</v>
      </c>
      <c r="K886" s="158" t="s">
        <v>213</v>
      </c>
      <c r="L886" s="32"/>
      <c r="M886" s="163" t="s">
        <v>1</v>
      </c>
      <c r="N886" s="164" t="s">
        <v>42</v>
      </c>
      <c r="O886" s="55"/>
      <c r="P886" s="165">
        <f>O886*H886</f>
        <v>0</v>
      </c>
      <c r="Q886" s="165">
        <v>0</v>
      </c>
      <c r="R886" s="165">
        <f>Q886*H886</f>
        <v>0</v>
      </c>
      <c r="S886" s="165">
        <v>0</v>
      </c>
      <c r="T886" s="166">
        <f>S886*H886</f>
        <v>0</v>
      </c>
      <c r="AR886" s="167" t="s">
        <v>448</v>
      </c>
      <c r="AT886" s="167" t="s">
        <v>209</v>
      </c>
      <c r="AU886" s="167" t="s">
        <v>85</v>
      </c>
      <c r="AY886" s="17" t="s">
        <v>207</v>
      </c>
      <c r="BE886" s="168">
        <f>IF(N886="základní",J886,0)</f>
        <v>0</v>
      </c>
      <c r="BF886" s="168">
        <f>IF(N886="snížená",J886,0)</f>
        <v>0</v>
      </c>
      <c r="BG886" s="168">
        <f>IF(N886="zákl. přenesená",J886,0)</f>
        <v>0</v>
      </c>
      <c r="BH886" s="168">
        <f>IF(N886="sníž. přenesená",J886,0)</f>
        <v>0</v>
      </c>
      <c r="BI886" s="168">
        <f>IF(N886="nulová",J886,0)</f>
        <v>0</v>
      </c>
      <c r="BJ886" s="17" t="s">
        <v>83</v>
      </c>
      <c r="BK886" s="168">
        <f>ROUND(I886*H886,2)</f>
        <v>0</v>
      </c>
      <c r="BL886" s="17" t="s">
        <v>448</v>
      </c>
      <c r="BM886" s="167" t="s">
        <v>1378</v>
      </c>
    </row>
    <row r="887" spans="2:65" s="13" customFormat="1">
      <c r="B887" s="185"/>
      <c r="D887" s="170" t="s">
        <v>215</v>
      </c>
      <c r="E887" s="186" t="s">
        <v>1</v>
      </c>
      <c r="F887" s="187" t="s">
        <v>1379</v>
      </c>
      <c r="H887" s="186" t="s">
        <v>1</v>
      </c>
      <c r="I887" s="188"/>
      <c r="L887" s="185"/>
      <c r="M887" s="189"/>
      <c r="N887" s="190"/>
      <c r="O887" s="190"/>
      <c r="P887" s="190"/>
      <c r="Q887" s="190"/>
      <c r="R887" s="190"/>
      <c r="S887" s="190"/>
      <c r="T887" s="191"/>
      <c r="AT887" s="186" t="s">
        <v>215</v>
      </c>
      <c r="AU887" s="186" t="s">
        <v>85</v>
      </c>
      <c r="AV887" s="13" t="s">
        <v>83</v>
      </c>
      <c r="AW887" s="13" t="s">
        <v>34</v>
      </c>
      <c r="AX887" s="13" t="s">
        <v>77</v>
      </c>
      <c r="AY887" s="186" t="s">
        <v>207</v>
      </c>
    </row>
    <row r="888" spans="2:65" s="12" customFormat="1">
      <c r="B888" s="169"/>
      <c r="D888" s="170" t="s">
        <v>215</v>
      </c>
      <c r="E888" s="171" t="s">
        <v>311</v>
      </c>
      <c r="F888" s="172" t="s">
        <v>1380</v>
      </c>
      <c r="H888" s="173">
        <v>1725</v>
      </c>
      <c r="I888" s="174"/>
      <c r="L888" s="169"/>
      <c r="M888" s="175"/>
      <c r="N888" s="176"/>
      <c r="O888" s="176"/>
      <c r="P888" s="176"/>
      <c r="Q888" s="176"/>
      <c r="R888" s="176"/>
      <c r="S888" s="176"/>
      <c r="T888" s="177"/>
      <c r="AT888" s="171" t="s">
        <v>215</v>
      </c>
      <c r="AU888" s="171" t="s">
        <v>85</v>
      </c>
      <c r="AV888" s="12" t="s">
        <v>85</v>
      </c>
      <c r="AW888" s="12" t="s">
        <v>34</v>
      </c>
      <c r="AX888" s="12" t="s">
        <v>83</v>
      </c>
      <c r="AY888" s="171" t="s">
        <v>207</v>
      </c>
    </row>
    <row r="889" spans="2:65" s="1" customFormat="1" ht="24" customHeight="1">
      <c r="B889" s="155"/>
      <c r="C889" s="208" t="s">
        <v>1381</v>
      </c>
      <c r="D889" s="208" t="s">
        <v>680</v>
      </c>
      <c r="E889" s="209" t="s">
        <v>1382</v>
      </c>
      <c r="F889" s="210" t="s">
        <v>1383</v>
      </c>
      <c r="G889" s="211" t="s">
        <v>212</v>
      </c>
      <c r="H889" s="212">
        <v>1897.5</v>
      </c>
      <c r="I889" s="213"/>
      <c r="J889" s="214">
        <f>ROUND(I889*H889,2)</f>
        <v>0</v>
      </c>
      <c r="K889" s="210" t="s">
        <v>1384</v>
      </c>
      <c r="L889" s="215"/>
      <c r="M889" s="216" t="s">
        <v>1</v>
      </c>
      <c r="N889" s="217" t="s">
        <v>42</v>
      </c>
      <c r="O889" s="55"/>
      <c r="P889" s="165">
        <f>O889*H889</f>
        <v>0</v>
      </c>
      <c r="Q889" s="165">
        <v>1.1E-4</v>
      </c>
      <c r="R889" s="165">
        <f>Q889*H889</f>
        <v>0.20872499999999999</v>
      </c>
      <c r="S889" s="165">
        <v>0</v>
      </c>
      <c r="T889" s="166">
        <f>S889*H889</f>
        <v>0</v>
      </c>
      <c r="AR889" s="167" t="s">
        <v>569</v>
      </c>
      <c r="AT889" s="167" t="s">
        <v>680</v>
      </c>
      <c r="AU889" s="167" t="s">
        <v>85</v>
      </c>
      <c r="AY889" s="17" t="s">
        <v>207</v>
      </c>
      <c r="BE889" s="168">
        <f>IF(N889="základní",J889,0)</f>
        <v>0</v>
      </c>
      <c r="BF889" s="168">
        <f>IF(N889="snížená",J889,0)</f>
        <v>0</v>
      </c>
      <c r="BG889" s="168">
        <f>IF(N889="zákl. přenesená",J889,0)</f>
        <v>0</v>
      </c>
      <c r="BH889" s="168">
        <f>IF(N889="sníž. přenesená",J889,0)</f>
        <v>0</v>
      </c>
      <c r="BI889" s="168">
        <f>IF(N889="nulová",J889,0)</f>
        <v>0</v>
      </c>
      <c r="BJ889" s="17" t="s">
        <v>83</v>
      </c>
      <c r="BK889" s="168">
        <f>ROUND(I889*H889,2)</f>
        <v>0</v>
      </c>
      <c r="BL889" s="17" t="s">
        <v>448</v>
      </c>
      <c r="BM889" s="167" t="s">
        <v>1385</v>
      </c>
    </row>
    <row r="890" spans="2:65" s="12" customFormat="1">
      <c r="B890" s="169"/>
      <c r="D890" s="170" t="s">
        <v>215</v>
      </c>
      <c r="E890" s="171" t="s">
        <v>1</v>
      </c>
      <c r="F890" s="172" t="s">
        <v>1386</v>
      </c>
      <c r="H890" s="173">
        <v>1897.5</v>
      </c>
      <c r="I890" s="174"/>
      <c r="L890" s="169"/>
      <c r="M890" s="175"/>
      <c r="N890" s="176"/>
      <c r="O890" s="176"/>
      <c r="P890" s="176"/>
      <c r="Q890" s="176"/>
      <c r="R890" s="176"/>
      <c r="S890" s="176"/>
      <c r="T890" s="177"/>
      <c r="AT890" s="171" t="s">
        <v>215</v>
      </c>
      <c r="AU890" s="171" t="s">
        <v>85</v>
      </c>
      <c r="AV890" s="12" t="s">
        <v>85</v>
      </c>
      <c r="AW890" s="12" t="s">
        <v>34</v>
      </c>
      <c r="AX890" s="12" t="s">
        <v>83</v>
      </c>
      <c r="AY890" s="171" t="s">
        <v>207</v>
      </c>
    </row>
    <row r="891" spans="2:65" s="1" customFormat="1" ht="36" customHeight="1">
      <c r="B891" s="155"/>
      <c r="C891" s="156" t="s">
        <v>1387</v>
      </c>
      <c r="D891" s="156" t="s">
        <v>209</v>
      </c>
      <c r="E891" s="157" t="s">
        <v>1376</v>
      </c>
      <c r="F891" s="158" t="s">
        <v>1377</v>
      </c>
      <c r="G891" s="159" t="s">
        <v>212</v>
      </c>
      <c r="H891" s="160">
        <v>1</v>
      </c>
      <c r="I891" s="161"/>
      <c r="J891" s="162">
        <f>ROUND(I891*H891,2)</f>
        <v>0</v>
      </c>
      <c r="K891" s="158" t="s">
        <v>213</v>
      </c>
      <c r="L891" s="32"/>
      <c r="M891" s="163" t="s">
        <v>1</v>
      </c>
      <c r="N891" s="164" t="s">
        <v>42</v>
      </c>
      <c r="O891" s="55"/>
      <c r="P891" s="165">
        <f>O891*H891</f>
        <v>0</v>
      </c>
      <c r="Q891" s="165">
        <v>0</v>
      </c>
      <c r="R891" s="165">
        <f>Q891*H891</f>
        <v>0</v>
      </c>
      <c r="S891" s="165">
        <v>0</v>
      </c>
      <c r="T891" s="166">
        <f>S891*H891</f>
        <v>0</v>
      </c>
      <c r="AR891" s="167" t="s">
        <v>448</v>
      </c>
      <c r="AT891" s="167" t="s">
        <v>209</v>
      </c>
      <c r="AU891" s="167" t="s">
        <v>85</v>
      </c>
      <c r="AY891" s="17" t="s">
        <v>207</v>
      </c>
      <c r="BE891" s="168">
        <f>IF(N891="základní",J891,0)</f>
        <v>0</v>
      </c>
      <c r="BF891" s="168">
        <f>IF(N891="snížená",J891,0)</f>
        <v>0</v>
      </c>
      <c r="BG891" s="168">
        <f>IF(N891="zákl. přenesená",J891,0)</f>
        <v>0</v>
      </c>
      <c r="BH891" s="168">
        <f>IF(N891="sníž. přenesená",J891,0)</f>
        <v>0</v>
      </c>
      <c r="BI891" s="168">
        <f>IF(N891="nulová",J891,0)</f>
        <v>0</v>
      </c>
      <c r="BJ891" s="17" t="s">
        <v>83</v>
      </c>
      <c r="BK891" s="168">
        <f>ROUND(I891*H891,2)</f>
        <v>0</v>
      </c>
      <c r="BL891" s="17" t="s">
        <v>448</v>
      </c>
      <c r="BM891" s="167" t="s">
        <v>1388</v>
      </c>
    </row>
    <row r="892" spans="2:65" s="1" customFormat="1" ht="24" customHeight="1">
      <c r="B892" s="155"/>
      <c r="C892" s="208" t="s">
        <v>1389</v>
      </c>
      <c r="D892" s="208" t="s">
        <v>680</v>
      </c>
      <c r="E892" s="209" t="s">
        <v>1390</v>
      </c>
      <c r="F892" s="210" t="s">
        <v>1391</v>
      </c>
      <c r="G892" s="211" t="s">
        <v>212</v>
      </c>
      <c r="H892" s="212">
        <v>1.1000000000000001</v>
      </c>
      <c r="I892" s="213"/>
      <c r="J892" s="214">
        <f>ROUND(I892*H892,2)</f>
        <v>0</v>
      </c>
      <c r="K892" s="210" t="s">
        <v>213</v>
      </c>
      <c r="L892" s="215"/>
      <c r="M892" s="216" t="s">
        <v>1</v>
      </c>
      <c r="N892" s="217" t="s">
        <v>42</v>
      </c>
      <c r="O892" s="55"/>
      <c r="P892" s="165">
        <f>O892*H892</f>
        <v>0</v>
      </c>
      <c r="Q892" s="165">
        <v>5.0000000000000001E-4</v>
      </c>
      <c r="R892" s="165">
        <f>Q892*H892</f>
        <v>5.5000000000000003E-4</v>
      </c>
      <c r="S892" s="165">
        <v>0</v>
      </c>
      <c r="T892" s="166">
        <f>S892*H892</f>
        <v>0</v>
      </c>
      <c r="AR892" s="167" t="s">
        <v>569</v>
      </c>
      <c r="AT892" s="167" t="s">
        <v>680</v>
      </c>
      <c r="AU892" s="167" t="s">
        <v>85</v>
      </c>
      <c r="AY892" s="17" t="s">
        <v>207</v>
      </c>
      <c r="BE892" s="168">
        <f>IF(N892="základní",J892,0)</f>
        <v>0</v>
      </c>
      <c r="BF892" s="168">
        <f>IF(N892="snížená",J892,0)</f>
        <v>0</v>
      </c>
      <c r="BG892" s="168">
        <f>IF(N892="zákl. přenesená",J892,0)</f>
        <v>0</v>
      </c>
      <c r="BH892" s="168">
        <f>IF(N892="sníž. přenesená",J892,0)</f>
        <v>0</v>
      </c>
      <c r="BI892" s="168">
        <f>IF(N892="nulová",J892,0)</f>
        <v>0</v>
      </c>
      <c r="BJ892" s="17" t="s">
        <v>83</v>
      </c>
      <c r="BK892" s="168">
        <f>ROUND(I892*H892,2)</f>
        <v>0</v>
      </c>
      <c r="BL892" s="17" t="s">
        <v>448</v>
      </c>
      <c r="BM892" s="167" t="s">
        <v>1392</v>
      </c>
    </row>
    <row r="893" spans="2:65" s="12" customFormat="1">
      <c r="B893" s="169"/>
      <c r="D893" s="170" t="s">
        <v>215</v>
      </c>
      <c r="F893" s="172" t="s">
        <v>1393</v>
      </c>
      <c r="H893" s="173">
        <v>1.1000000000000001</v>
      </c>
      <c r="I893" s="174"/>
      <c r="L893" s="169"/>
      <c r="M893" s="175"/>
      <c r="N893" s="176"/>
      <c r="O893" s="176"/>
      <c r="P893" s="176"/>
      <c r="Q893" s="176"/>
      <c r="R893" s="176"/>
      <c r="S893" s="176"/>
      <c r="T893" s="177"/>
      <c r="AT893" s="171" t="s">
        <v>215</v>
      </c>
      <c r="AU893" s="171" t="s">
        <v>85</v>
      </c>
      <c r="AV893" s="12" t="s">
        <v>85</v>
      </c>
      <c r="AW893" s="12" t="s">
        <v>3</v>
      </c>
      <c r="AX893" s="12" t="s">
        <v>83</v>
      </c>
      <c r="AY893" s="171" t="s">
        <v>207</v>
      </c>
    </row>
    <row r="894" spans="2:65" s="1" customFormat="1" ht="36" customHeight="1">
      <c r="B894" s="155"/>
      <c r="C894" s="156" t="s">
        <v>1394</v>
      </c>
      <c r="D894" s="156" t="s">
        <v>209</v>
      </c>
      <c r="E894" s="157" t="s">
        <v>1395</v>
      </c>
      <c r="F894" s="158" t="s">
        <v>1396</v>
      </c>
      <c r="G894" s="159" t="s">
        <v>1256</v>
      </c>
      <c r="H894" s="218"/>
      <c r="I894" s="161"/>
      <c r="J894" s="162">
        <f>ROUND(I894*H894,2)</f>
        <v>0</v>
      </c>
      <c r="K894" s="158" t="s">
        <v>213</v>
      </c>
      <c r="L894" s="32"/>
      <c r="M894" s="163" t="s">
        <v>1</v>
      </c>
      <c r="N894" s="164" t="s">
        <v>42</v>
      </c>
      <c r="O894" s="55"/>
      <c r="P894" s="165">
        <f>O894*H894</f>
        <v>0</v>
      </c>
      <c r="Q894" s="165">
        <v>0</v>
      </c>
      <c r="R894" s="165">
        <f>Q894*H894</f>
        <v>0</v>
      </c>
      <c r="S894" s="165">
        <v>0</v>
      </c>
      <c r="T894" s="166">
        <f>S894*H894</f>
        <v>0</v>
      </c>
      <c r="AR894" s="167" t="s">
        <v>448</v>
      </c>
      <c r="AT894" s="167" t="s">
        <v>209</v>
      </c>
      <c r="AU894" s="167" t="s">
        <v>85</v>
      </c>
      <c r="AY894" s="17" t="s">
        <v>207</v>
      </c>
      <c r="BE894" s="168">
        <f>IF(N894="základní",J894,0)</f>
        <v>0</v>
      </c>
      <c r="BF894" s="168">
        <f>IF(N894="snížená",J894,0)</f>
        <v>0</v>
      </c>
      <c r="BG894" s="168">
        <f>IF(N894="zákl. přenesená",J894,0)</f>
        <v>0</v>
      </c>
      <c r="BH894" s="168">
        <f>IF(N894="sníž. přenesená",J894,0)</f>
        <v>0</v>
      </c>
      <c r="BI894" s="168">
        <f>IF(N894="nulová",J894,0)</f>
        <v>0</v>
      </c>
      <c r="BJ894" s="17" t="s">
        <v>83</v>
      </c>
      <c r="BK894" s="168">
        <f>ROUND(I894*H894,2)</f>
        <v>0</v>
      </c>
      <c r="BL894" s="17" t="s">
        <v>448</v>
      </c>
      <c r="BM894" s="167" t="s">
        <v>1397</v>
      </c>
    </row>
    <row r="895" spans="2:65" s="11" customFormat="1" ht="22.9" customHeight="1">
      <c r="B895" s="142"/>
      <c r="D895" s="143" t="s">
        <v>76</v>
      </c>
      <c r="E895" s="153" t="s">
        <v>1398</v>
      </c>
      <c r="F895" s="153" t="s">
        <v>1399</v>
      </c>
      <c r="I895" s="145"/>
      <c r="J895" s="154">
        <f>BK895</f>
        <v>0</v>
      </c>
      <c r="L895" s="142"/>
      <c r="M895" s="147"/>
      <c r="N895" s="148"/>
      <c r="O895" s="148"/>
      <c r="P895" s="149">
        <f>SUM(P896:P897)</f>
        <v>0</v>
      </c>
      <c r="Q895" s="148"/>
      <c r="R895" s="149">
        <f>SUM(R896:R897)</f>
        <v>5.8279999999999998E-2</v>
      </c>
      <c r="S895" s="148"/>
      <c r="T895" s="150">
        <f>SUM(T896:T897)</f>
        <v>0</v>
      </c>
      <c r="AR895" s="143" t="s">
        <v>85</v>
      </c>
      <c r="AT895" s="151" t="s">
        <v>76</v>
      </c>
      <c r="AU895" s="151" t="s">
        <v>83</v>
      </c>
      <c r="AY895" s="143" t="s">
        <v>207</v>
      </c>
      <c r="BK895" s="152">
        <f>SUM(BK896:BK897)</f>
        <v>0</v>
      </c>
    </row>
    <row r="896" spans="2:65" s="1" customFormat="1" ht="24" customHeight="1">
      <c r="B896" s="155"/>
      <c r="C896" s="156" t="s">
        <v>294</v>
      </c>
      <c r="D896" s="156" t="s">
        <v>209</v>
      </c>
      <c r="E896" s="157" t="s">
        <v>1400</v>
      </c>
      <c r="F896" s="158" t="s">
        <v>1401</v>
      </c>
      <c r="G896" s="159" t="s">
        <v>250</v>
      </c>
      <c r="H896" s="160">
        <v>2</v>
      </c>
      <c r="I896" s="161"/>
      <c r="J896" s="162">
        <f>ROUND(I896*H896,2)</f>
        <v>0</v>
      </c>
      <c r="K896" s="158" t="s">
        <v>213</v>
      </c>
      <c r="L896" s="32"/>
      <c r="M896" s="163" t="s">
        <v>1</v>
      </c>
      <c r="N896" s="164" t="s">
        <v>42</v>
      </c>
      <c r="O896" s="55"/>
      <c r="P896" s="165">
        <f>O896*H896</f>
        <v>0</v>
      </c>
      <c r="Q896" s="165">
        <v>2.9139999999999999E-2</v>
      </c>
      <c r="R896" s="165">
        <f>Q896*H896</f>
        <v>5.8279999999999998E-2</v>
      </c>
      <c r="S896" s="165">
        <v>0</v>
      </c>
      <c r="T896" s="166">
        <f>S896*H896</f>
        <v>0</v>
      </c>
      <c r="AR896" s="167" t="s">
        <v>448</v>
      </c>
      <c r="AT896" s="167" t="s">
        <v>209</v>
      </c>
      <c r="AU896" s="167" t="s">
        <v>85</v>
      </c>
      <c r="AY896" s="17" t="s">
        <v>207</v>
      </c>
      <c r="BE896" s="168">
        <f>IF(N896="základní",J896,0)</f>
        <v>0</v>
      </c>
      <c r="BF896" s="168">
        <f>IF(N896="snížená",J896,0)</f>
        <v>0</v>
      </c>
      <c r="BG896" s="168">
        <f>IF(N896="zákl. přenesená",J896,0)</f>
        <v>0</v>
      </c>
      <c r="BH896" s="168">
        <f>IF(N896="sníž. přenesená",J896,0)</f>
        <v>0</v>
      </c>
      <c r="BI896" s="168">
        <f>IF(N896="nulová",J896,0)</f>
        <v>0</v>
      </c>
      <c r="BJ896" s="17" t="s">
        <v>83</v>
      </c>
      <c r="BK896" s="168">
        <f>ROUND(I896*H896,2)</f>
        <v>0</v>
      </c>
      <c r="BL896" s="17" t="s">
        <v>448</v>
      </c>
      <c r="BM896" s="167" t="s">
        <v>1402</v>
      </c>
    </row>
    <row r="897" spans="2:65" s="1" customFormat="1" ht="36" customHeight="1">
      <c r="B897" s="155"/>
      <c r="C897" s="156" t="s">
        <v>1403</v>
      </c>
      <c r="D897" s="156" t="s">
        <v>209</v>
      </c>
      <c r="E897" s="157" t="s">
        <v>1404</v>
      </c>
      <c r="F897" s="158" t="s">
        <v>1405</v>
      </c>
      <c r="G897" s="159" t="s">
        <v>1256</v>
      </c>
      <c r="H897" s="218"/>
      <c r="I897" s="161"/>
      <c r="J897" s="162">
        <f>ROUND(I897*H897,2)</f>
        <v>0</v>
      </c>
      <c r="K897" s="158" t="s">
        <v>213</v>
      </c>
      <c r="L897" s="32"/>
      <c r="M897" s="163" t="s">
        <v>1</v>
      </c>
      <c r="N897" s="164" t="s">
        <v>42</v>
      </c>
      <c r="O897" s="55"/>
      <c r="P897" s="165">
        <f>O897*H897</f>
        <v>0</v>
      </c>
      <c r="Q897" s="165">
        <v>0</v>
      </c>
      <c r="R897" s="165">
        <f>Q897*H897</f>
        <v>0</v>
      </c>
      <c r="S897" s="165">
        <v>0</v>
      </c>
      <c r="T897" s="166">
        <f>S897*H897</f>
        <v>0</v>
      </c>
      <c r="AR897" s="167" t="s">
        <v>448</v>
      </c>
      <c r="AT897" s="167" t="s">
        <v>209</v>
      </c>
      <c r="AU897" s="167" t="s">
        <v>85</v>
      </c>
      <c r="AY897" s="17" t="s">
        <v>207</v>
      </c>
      <c r="BE897" s="168">
        <f>IF(N897="základní",J897,0)</f>
        <v>0</v>
      </c>
      <c r="BF897" s="168">
        <f>IF(N897="snížená",J897,0)</f>
        <v>0</v>
      </c>
      <c r="BG897" s="168">
        <f>IF(N897="zákl. přenesená",J897,0)</f>
        <v>0</v>
      </c>
      <c r="BH897" s="168">
        <f>IF(N897="sníž. přenesená",J897,0)</f>
        <v>0</v>
      </c>
      <c r="BI897" s="168">
        <f>IF(N897="nulová",J897,0)</f>
        <v>0</v>
      </c>
      <c r="BJ897" s="17" t="s">
        <v>83</v>
      </c>
      <c r="BK897" s="168">
        <f>ROUND(I897*H897,2)</f>
        <v>0</v>
      </c>
      <c r="BL897" s="17" t="s">
        <v>448</v>
      </c>
      <c r="BM897" s="167" t="s">
        <v>1406</v>
      </c>
    </row>
    <row r="898" spans="2:65" s="11" customFormat="1" ht="22.9" customHeight="1">
      <c r="B898" s="142"/>
      <c r="D898" s="143" t="s">
        <v>76</v>
      </c>
      <c r="E898" s="153" t="s">
        <v>1407</v>
      </c>
      <c r="F898" s="153" t="s">
        <v>1408</v>
      </c>
      <c r="I898" s="145"/>
      <c r="J898" s="154">
        <f>BK898</f>
        <v>0</v>
      </c>
      <c r="L898" s="142"/>
      <c r="M898" s="147"/>
      <c r="N898" s="148"/>
      <c r="O898" s="148"/>
      <c r="P898" s="149">
        <f>SUM(P899:P922)</f>
        <v>0</v>
      </c>
      <c r="Q898" s="148"/>
      <c r="R898" s="149">
        <f>SUM(R899:R922)</f>
        <v>7.0863861200000002</v>
      </c>
      <c r="S898" s="148"/>
      <c r="T898" s="150">
        <f>SUM(T899:T922)</f>
        <v>0</v>
      </c>
      <c r="AR898" s="143" t="s">
        <v>85</v>
      </c>
      <c r="AT898" s="151" t="s">
        <v>76</v>
      </c>
      <c r="AU898" s="151" t="s">
        <v>83</v>
      </c>
      <c r="AY898" s="143" t="s">
        <v>207</v>
      </c>
      <c r="BK898" s="152">
        <f>SUM(BK899:BK922)</f>
        <v>0</v>
      </c>
    </row>
    <row r="899" spans="2:65" s="1" customFormat="1" ht="36" customHeight="1">
      <c r="B899" s="155"/>
      <c r="C899" s="156" t="s">
        <v>1409</v>
      </c>
      <c r="D899" s="156" t="s">
        <v>209</v>
      </c>
      <c r="E899" s="157" t="s">
        <v>1410</v>
      </c>
      <c r="F899" s="158" t="s">
        <v>1411</v>
      </c>
      <c r="G899" s="159" t="s">
        <v>212</v>
      </c>
      <c r="H899" s="160">
        <v>500</v>
      </c>
      <c r="I899" s="161"/>
      <c r="J899" s="162">
        <f>ROUND(I899*H899,2)</f>
        <v>0</v>
      </c>
      <c r="K899" s="158" t="s">
        <v>213</v>
      </c>
      <c r="L899" s="32"/>
      <c r="M899" s="163" t="s">
        <v>1</v>
      </c>
      <c r="N899" s="164" t="s">
        <v>42</v>
      </c>
      <c r="O899" s="55"/>
      <c r="P899" s="165">
        <f>O899*H899</f>
        <v>0</v>
      </c>
      <c r="Q899" s="165">
        <v>9.9600000000000001E-3</v>
      </c>
      <c r="R899" s="165">
        <f>Q899*H899</f>
        <v>4.9800000000000004</v>
      </c>
      <c r="S899" s="165">
        <v>0</v>
      </c>
      <c r="T899" s="166">
        <f>S899*H899</f>
        <v>0</v>
      </c>
      <c r="AR899" s="167" t="s">
        <v>448</v>
      </c>
      <c r="AT899" s="167" t="s">
        <v>209</v>
      </c>
      <c r="AU899" s="167" t="s">
        <v>85</v>
      </c>
      <c r="AY899" s="17" t="s">
        <v>207</v>
      </c>
      <c r="BE899" s="168">
        <f>IF(N899="základní",J899,0)</f>
        <v>0</v>
      </c>
      <c r="BF899" s="168">
        <f>IF(N899="snížená",J899,0)</f>
        <v>0</v>
      </c>
      <c r="BG899" s="168">
        <f>IF(N899="zákl. přenesená",J899,0)</f>
        <v>0</v>
      </c>
      <c r="BH899" s="168">
        <f>IF(N899="sníž. přenesená",J899,0)</f>
        <v>0</v>
      </c>
      <c r="BI899" s="168">
        <f>IF(N899="nulová",J899,0)</f>
        <v>0</v>
      </c>
      <c r="BJ899" s="17" t="s">
        <v>83</v>
      </c>
      <c r="BK899" s="168">
        <f>ROUND(I899*H899,2)</f>
        <v>0</v>
      </c>
      <c r="BL899" s="17" t="s">
        <v>448</v>
      </c>
      <c r="BM899" s="167" t="s">
        <v>1412</v>
      </c>
    </row>
    <row r="900" spans="2:65" s="13" customFormat="1">
      <c r="B900" s="185"/>
      <c r="D900" s="170" t="s">
        <v>215</v>
      </c>
      <c r="E900" s="186" t="s">
        <v>1</v>
      </c>
      <c r="F900" s="187" t="s">
        <v>1349</v>
      </c>
      <c r="H900" s="186" t="s">
        <v>1</v>
      </c>
      <c r="I900" s="188"/>
      <c r="L900" s="185"/>
      <c r="M900" s="189"/>
      <c r="N900" s="190"/>
      <c r="O900" s="190"/>
      <c r="P900" s="190"/>
      <c r="Q900" s="190"/>
      <c r="R900" s="190"/>
      <c r="S900" s="190"/>
      <c r="T900" s="191"/>
      <c r="AT900" s="186" t="s">
        <v>215</v>
      </c>
      <c r="AU900" s="186" t="s">
        <v>85</v>
      </c>
      <c r="AV900" s="13" t="s">
        <v>83</v>
      </c>
      <c r="AW900" s="13" t="s">
        <v>34</v>
      </c>
      <c r="AX900" s="13" t="s">
        <v>77</v>
      </c>
      <c r="AY900" s="186" t="s">
        <v>207</v>
      </c>
    </row>
    <row r="901" spans="2:65" s="12" customFormat="1">
      <c r="B901" s="169"/>
      <c r="D901" s="170" t="s">
        <v>215</v>
      </c>
      <c r="E901" s="171" t="s">
        <v>313</v>
      </c>
      <c r="F901" s="172" t="s">
        <v>1413</v>
      </c>
      <c r="H901" s="173">
        <v>500</v>
      </c>
      <c r="I901" s="174"/>
      <c r="L901" s="169"/>
      <c r="M901" s="175"/>
      <c r="N901" s="176"/>
      <c r="O901" s="176"/>
      <c r="P901" s="176"/>
      <c r="Q901" s="176"/>
      <c r="R901" s="176"/>
      <c r="S901" s="176"/>
      <c r="T901" s="177"/>
      <c r="AT901" s="171" t="s">
        <v>215</v>
      </c>
      <c r="AU901" s="171" t="s">
        <v>85</v>
      </c>
      <c r="AV901" s="12" t="s">
        <v>85</v>
      </c>
      <c r="AW901" s="12" t="s">
        <v>34</v>
      </c>
      <c r="AX901" s="12" t="s">
        <v>83</v>
      </c>
      <c r="AY901" s="171" t="s">
        <v>207</v>
      </c>
    </row>
    <row r="902" spans="2:65" s="1" customFormat="1" ht="36" customHeight="1">
      <c r="B902" s="155"/>
      <c r="C902" s="156" t="s">
        <v>1414</v>
      </c>
      <c r="D902" s="156" t="s">
        <v>209</v>
      </c>
      <c r="E902" s="157" t="s">
        <v>1415</v>
      </c>
      <c r="F902" s="158" t="s">
        <v>1416</v>
      </c>
      <c r="G902" s="159" t="s">
        <v>212</v>
      </c>
      <c r="H902" s="160">
        <v>500</v>
      </c>
      <c r="I902" s="161"/>
      <c r="J902" s="162">
        <f>ROUND(I902*H902,2)</f>
        <v>0</v>
      </c>
      <c r="K902" s="158" t="s">
        <v>213</v>
      </c>
      <c r="L902" s="32"/>
      <c r="M902" s="163" t="s">
        <v>1</v>
      </c>
      <c r="N902" s="164" t="s">
        <v>42</v>
      </c>
      <c r="O902" s="55"/>
      <c r="P902" s="165">
        <f>O902*H902</f>
        <v>0</v>
      </c>
      <c r="Q902" s="165">
        <v>0</v>
      </c>
      <c r="R902" s="165">
        <f>Q902*H902</f>
        <v>0</v>
      </c>
      <c r="S902" s="165">
        <v>0</v>
      </c>
      <c r="T902" s="166">
        <f>S902*H902</f>
        <v>0</v>
      </c>
      <c r="AR902" s="167" t="s">
        <v>448</v>
      </c>
      <c r="AT902" s="167" t="s">
        <v>209</v>
      </c>
      <c r="AU902" s="167" t="s">
        <v>85</v>
      </c>
      <c r="AY902" s="17" t="s">
        <v>207</v>
      </c>
      <c r="BE902" s="168">
        <f>IF(N902="základní",J902,0)</f>
        <v>0</v>
      </c>
      <c r="BF902" s="168">
        <f>IF(N902="snížená",J902,0)</f>
        <v>0</v>
      </c>
      <c r="BG902" s="168">
        <f>IF(N902="zákl. přenesená",J902,0)</f>
        <v>0</v>
      </c>
      <c r="BH902" s="168">
        <f>IF(N902="sníž. přenesená",J902,0)</f>
        <v>0</v>
      </c>
      <c r="BI902" s="168">
        <f>IF(N902="nulová",J902,0)</f>
        <v>0</v>
      </c>
      <c r="BJ902" s="17" t="s">
        <v>83</v>
      </c>
      <c r="BK902" s="168">
        <f>ROUND(I902*H902,2)</f>
        <v>0</v>
      </c>
      <c r="BL902" s="17" t="s">
        <v>448</v>
      </c>
      <c r="BM902" s="167" t="s">
        <v>1417</v>
      </c>
    </row>
    <row r="903" spans="2:65" s="13" customFormat="1">
      <c r="B903" s="185"/>
      <c r="D903" s="170" t="s">
        <v>215</v>
      </c>
      <c r="E903" s="186" t="s">
        <v>1</v>
      </c>
      <c r="F903" s="187" t="s">
        <v>1349</v>
      </c>
      <c r="H903" s="186" t="s">
        <v>1</v>
      </c>
      <c r="I903" s="188"/>
      <c r="L903" s="185"/>
      <c r="M903" s="189"/>
      <c r="N903" s="190"/>
      <c r="O903" s="190"/>
      <c r="P903" s="190"/>
      <c r="Q903" s="190"/>
      <c r="R903" s="190"/>
      <c r="S903" s="190"/>
      <c r="T903" s="191"/>
      <c r="AT903" s="186" t="s">
        <v>215</v>
      </c>
      <c r="AU903" s="186" t="s">
        <v>85</v>
      </c>
      <c r="AV903" s="13" t="s">
        <v>83</v>
      </c>
      <c r="AW903" s="13" t="s">
        <v>34</v>
      </c>
      <c r="AX903" s="13" t="s">
        <v>77</v>
      </c>
      <c r="AY903" s="186" t="s">
        <v>207</v>
      </c>
    </row>
    <row r="904" spans="2:65" s="12" customFormat="1">
      <c r="B904" s="169"/>
      <c r="D904" s="170" t="s">
        <v>215</v>
      </c>
      <c r="E904" s="171" t="s">
        <v>1</v>
      </c>
      <c r="F904" s="172" t="s">
        <v>1418</v>
      </c>
      <c r="H904" s="173">
        <v>500</v>
      </c>
      <c r="I904" s="174"/>
      <c r="L904" s="169"/>
      <c r="M904" s="175"/>
      <c r="N904" s="176"/>
      <c r="O904" s="176"/>
      <c r="P904" s="176"/>
      <c r="Q904" s="176"/>
      <c r="R904" s="176"/>
      <c r="S904" s="176"/>
      <c r="T904" s="177"/>
      <c r="AT904" s="171" t="s">
        <v>215</v>
      </c>
      <c r="AU904" s="171" t="s">
        <v>85</v>
      </c>
      <c r="AV904" s="12" t="s">
        <v>85</v>
      </c>
      <c r="AW904" s="12" t="s">
        <v>34</v>
      </c>
      <c r="AX904" s="12" t="s">
        <v>83</v>
      </c>
      <c r="AY904" s="171" t="s">
        <v>207</v>
      </c>
    </row>
    <row r="905" spans="2:65" s="1" customFormat="1" ht="24" customHeight="1">
      <c r="B905" s="155"/>
      <c r="C905" s="208" t="s">
        <v>1419</v>
      </c>
      <c r="D905" s="208" t="s">
        <v>680</v>
      </c>
      <c r="E905" s="209" t="s">
        <v>1420</v>
      </c>
      <c r="F905" s="210" t="s">
        <v>1421</v>
      </c>
      <c r="G905" s="211" t="s">
        <v>352</v>
      </c>
      <c r="H905" s="212">
        <v>1.375</v>
      </c>
      <c r="I905" s="213"/>
      <c r="J905" s="214">
        <f>ROUND(I905*H905,2)</f>
        <v>0</v>
      </c>
      <c r="K905" s="210" t="s">
        <v>213</v>
      </c>
      <c r="L905" s="215"/>
      <c r="M905" s="216" t="s">
        <v>1</v>
      </c>
      <c r="N905" s="217" t="s">
        <v>42</v>
      </c>
      <c r="O905" s="55"/>
      <c r="P905" s="165">
        <f>O905*H905</f>
        <v>0</v>
      </c>
      <c r="Q905" s="165">
        <v>0.55000000000000004</v>
      </c>
      <c r="R905" s="165">
        <f>Q905*H905</f>
        <v>0.75625000000000009</v>
      </c>
      <c r="S905" s="165">
        <v>0</v>
      </c>
      <c r="T905" s="166">
        <f>S905*H905</f>
        <v>0</v>
      </c>
      <c r="AR905" s="167" t="s">
        <v>569</v>
      </c>
      <c r="AT905" s="167" t="s">
        <v>680</v>
      </c>
      <c r="AU905" s="167" t="s">
        <v>85</v>
      </c>
      <c r="AY905" s="17" t="s">
        <v>207</v>
      </c>
      <c r="BE905" s="168">
        <f>IF(N905="základní",J905,0)</f>
        <v>0</v>
      </c>
      <c r="BF905" s="168">
        <f>IF(N905="snížená",J905,0)</f>
        <v>0</v>
      </c>
      <c r="BG905" s="168">
        <f>IF(N905="zákl. přenesená",J905,0)</f>
        <v>0</v>
      </c>
      <c r="BH905" s="168">
        <f>IF(N905="sníž. přenesená",J905,0)</f>
        <v>0</v>
      </c>
      <c r="BI905" s="168">
        <f>IF(N905="nulová",J905,0)</f>
        <v>0</v>
      </c>
      <c r="BJ905" s="17" t="s">
        <v>83</v>
      </c>
      <c r="BK905" s="168">
        <f>ROUND(I905*H905,2)</f>
        <v>0</v>
      </c>
      <c r="BL905" s="17" t="s">
        <v>448</v>
      </c>
      <c r="BM905" s="167" t="s">
        <v>1422</v>
      </c>
    </row>
    <row r="906" spans="2:65" s="12" customFormat="1">
      <c r="B906" s="169"/>
      <c r="D906" s="170" t="s">
        <v>215</v>
      </c>
      <c r="E906" s="171" t="s">
        <v>1</v>
      </c>
      <c r="F906" s="172" t="s">
        <v>1423</v>
      </c>
      <c r="H906" s="173">
        <v>1.375</v>
      </c>
      <c r="I906" s="174"/>
      <c r="L906" s="169"/>
      <c r="M906" s="175"/>
      <c r="N906" s="176"/>
      <c r="O906" s="176"/>
      <c r="P906" s="176"/>
      <c r="Q906" s="176"/>
      <c r="R906" s="176"/>
      <c r="S906" s="176"/>
      <c r="T906" s="177"/>
      <c r="AT906" s="171" t="s">
        <v>215</v>
      </c>
      <c r="AU906" s="171" t="s">
        <v>85</v>
      </c>
      <c r="AV906" s="12" t="s">
        <v>85</v>
      </c>
      <c r="AW906" s="12" t="s">
        <v>34</v>
      </c>
      <c r="AX906" s="12" t="s">
        <v>83</v>
      </c>
      <c r="AY906" s="171" t="s">
        <v>207</v>
      </c>
    </row>
    <row r="907" spans="2:65" s="1" customFormat="1" ht="24" customHeight="1">
      <c r="B907" s="155"/>
      <c r="C907" s="156" t="s">
        <v>283</v>
      </c>
      <c r="D907" s="156" t="s">
        <v>209</v>
      </c>
      <c r="E907" s="157" t="s">
        <v>1424</v>
      </c>
      <c r="F907" s="158" t="s">
        <v>1425</v>
      </c>
      <c r="G907" s="159" t="s">
        <v>224</v>
      </c>
      <c r="H907" s="160">
        <v>845.5</v>
      </c>
      <c r="I907" s="161"/>
      <c r="J907" s="162">
        <f>ROUND(I907*H907,2)</f>
        <v>0</v>
      </c>
      <c r="K907" s="158" t="s">
        <v>213</v>
      </c>
      <c r="L907" s="32"/>
      <c r="M907" s="163" t="s">
        <v>1</v>
      </c>
      <c r="N907" s="164" t="s">
        <v>42</v>
      </c>
      <c r="O907" s="55"/>
      <c r="P907" s="165">
        <f>O907*H907</f>
        <v>0</v>
      </c>
      <c r="Q907" s="165">
        <v>0</v>
      </c>
      <c r="R907" s="165">
        <f>Q907*H907</f>
        <v>0</v>
      </c>
      <c r="S907" s="165">
        <v>0</v>
      </c>
      <c r="T907" s="166">
        <f>S907*H907</f>
        <v>0</v>
      </c>
      <c r="AR907" s="167" t="s">
        <v>448</v>
      </c>
      <c r="AT907" s="167" t="s">
        <v>209</v>
      </c>
      <c r="AU907" s="167" t="s">
        <v>85</v>
      </c>
      <c r="AY907" s="17" t="s">
        <v>207</v>
      </c>
      <c r="BE907" s="168">
        <f>IF(N907="základní",J907,0)</f>
        <v>0</v>
      </c>
      <c r="BF907" s="168">
        <f>IF(N907="snížená",J907,0)</f>
        <v>0</v>
      </c>
      <c r="BG907" s="168">
        <f>IF(N907="zákl. přenesená",J907,0)</f>
        <v>0</v>
      </c>
      <c r="BH907" s="168">
        <f>IF(N907="sníž. přenesená",J907,0)</f>
        <v>0</v>
      </c>
      <c r="BI907" s="168">
        <f>IF(N907="nulová",J907,0)</f>
        <v>0</v>
      </c>
      <c r="BJ907" s="17" t="s">
        <v>83</v>
      </c>
      <c r="BK907" s="168">
        <f>ROUND(I907*H907,2)</f>
        <v>0</v>
      </c>
      <c r="BL907" s="17" t="s">
        <v>448</v>
      </c>
      <c r="BM907" s="167" t="s">
        <v>1426</v>
      </c>
    </row>
    <row r="908" spans="2:65" s="12" customFormat="1">
      <c r="B908" s="169"/>
      <c r="D908" s="170" t="s">
        <v>215</v>
      </c>
      <c r="E908" s="171" t="s">
        <v>1</v>
      </c>
      <c r="F908" s="172" t="s">
        <v>1427</v>
      </c>
      <c r="H908" s="173">
        <v>845.5</v>
      </c>
      <c r="I908" s="174"/>
      <c r="L908" s="169"/>
      <c r="M908" s="175"/>
      <c r="N908" s="176"/>
      <c r="O908" s="176"/>
      <c r="P908" s="176"/>
      <c r="Q908" s="176"/>
      <c r="R908" s="176"/>
      <c r="S908" s="176"/>
      <c r="T908" s="177"/>
      <c r="AT908" s="171" t="s">
        <v>215</v>
      </c>
      <c r="AU908" s="171" t="s">
        <v>85</v>
      </c>
      <c r="AV908" s="12" t="s">
        <v>85</v>
      </c>
      <c r="AW908" s="12" t="s">
        <v>34</v>
      </c>
      <c r="AX908" s="12" t="s">
        <v>83</v>
      </c>
      <c r="AY908" s="171" t="s">
        <v>207</v>
      </c>
    </row>
    <row r="909" spans="2:65" s="1" customFormat="1" ht="24" customHeight="1">
      <c r="B909" s="155"/>
      <c r="C909" s="208" t="s">
        <v>1428</v>
      </c>
      <c r="D909" s="208" t="s">
        <v>680</v>
      </c>
      <c r="E909" s="209" t="s">
        <v>1420</v>
      </c>
      <c r="F909" s="210" t="s">
        <v>1421</v>
      </c>
      <c r="G909" s="211" t="s">
        <v>352</v>
      </c>
      <c r="H909" s="212">
        <v>1.395</v>
      </c>
      <c r="I909" s="213"/>
      <c r="J909" s="214">
        <f>ROUND(I909*H909,2)</f>
        <v>0</v>
      </c>
      <c r="K909" s="210" t="s">
        <v>213</v>
      </c>
      <c r="L909" s="215"/>
      <c r="M909" s="216" t="s">
        <v>1</v>
      </c>
      <c r="N909" s="217" t="s">
        <v>42</v>
      </c>
      <c r="O909" s="55"/>
      <c r="P909" s="165">
        <f>O909*H909</f>
        <v>0</v>
      </c>
      <c r="Q909" s="165">
        <v>0.55000000000000004</v>
      </c>
      <c r="R909" s="165">
        <f>Q909*H909</f>
        <v>0.7672500000000001</v>
      </c>
      <c r="S909" s="165">
        <v>0</v>
      </c>
      <c r="T909" s="166">
        <f>S909*H909</f>
        <v>0</v>
      </c>
      <c r="AR909" s="167" t="s">
        <v>569</v>
      </c>
      <c r="AT909" s="167" t="s">
        <v>680</v>
      </c>
      <c r="AU909" s="167" t="s">
        <v>85</v>
      </c>
      <c r="AY909" s="17" t="s">
        <v>207</v>
      </c>
      <c r="BE909" s="168">
        <f>IF(N909="základní",J909,0)</f>
        <v>0</v>
      </c>
      <c r="BF909" s="168">
        <f>IF(N909="snížená",J909,0)</f>
        <v>0</v>
      </c>
      <c r="BG909" s="168">
        <f>IF(N909="zákl. přenesená",J909,0)</f>
        <v>0</v>
      </c>
      <c r="BH909" s="168">
        <f>IF(N909="sníž. přenesená",J909,0)</f>
        <v>0</v>
      </c>
      <c r="BI909" s="168">
        <f>IF(N909="nulová",J909,0)</f>
        <v>0</v>
      </c>
      <c r="BJ909" s="17" t="s">
        <v>83</v>
      </c>
      <c r="BK909" s="168">
        <f>ROUND(I909*H909,2)</f>
        <v>0</v>
      </c>
      <c r="BL909" s="17" t="s">
        <v>448</v>
      </c>
      <c r="BM909" s="167" t="s">
        <v>1429</v>
      </c>
    </row>
    <row r="910" spans="2:65" s="12" customFormat="1">
      <c r="B910" s="169"/>
      <c r="D910" s="170" t="s">
        <v>215</v>
      </c>
      <c r="E910" s="171" t="s">
        <v>1</v>
      </c>
      <c r="F910" s="172" t="s">
        <v>1430</v>
      </c>
      <c r="H910" s="173">
        <v>1.395</v>
      </c>
      <c r="I910" s="174"/>
      <c r="L910" s="169"/>
      <c r="M910" s="175"/>
      <c r="N910" s="176"/>
      <c r="O910" s="176"/>
      <c r="P910" s="176"/>
      <c r="Q910" s="176"/>
      <c r="R910" s="176"/>
      <c r="S910" s="176"/>
      <c r="T910" s="177"/>
      <c r="AT910" s="171" t="s">
        <v>215</v>
      </c>
      <c r="AU910" s="171" t="s">
        <v>85</v>
      </c>
      <c r="AV910" s="12" t="s">
        <v>85</v>
      </c>
      <c r="AW910" s="12" t="s">
        <v>34</v>
      </c>
      <c r="AX910" s="12" t="s">
        <v>83</v>
      </c>
      <c r="AY910" s="171" t="s">
        <v>207</v>
      </c>
    </row>
    <row r="911" spans="2:65" s="1" customFormat="1" ht="36" customHeight="1">
      <c r="B911" s="155"/>
      <c r="C911" s="156" t="s">
        <v>1431</v>
      </c>
      <c r="D911" s="156" t="s">
        <v>209</v>
      </c>
      <c r="E911" s="157" t="s">
        <v>1432</v>
      </c>
      <c r="F911" s="158" t="s">
        <v>1433</v>
      </c>
      <c r="G911" s="159" t="s">
        <v>352</v>
      </c>
      <c r="H911" s="160">
        <v>2.77</v>
      </c>
      <c r="I911" s="161"/>
      <c r="J911" s="162">
        <f>ROUND(I911*H911,2)</f>
        <v>0</v>
      </c>
      <c r="K911" s="158" t="s">
        <v>213</v>
      </c>
      <c r="L911" s="32"/>
      <c r="M911" s="163" t="s">
        <v>1</v>
      </c>
      <c r="N911" s="164" t="s">
        <v>42</v>
      </c>
      <c r="O911" s="55"/>
      <c r="P911" s="165">
        <f>O911*H911</f>
        <v>0</v>
      </c>
      <c r="Q911" s="165">
        <v>2.3369999999999998E-2</v>
      </c>
      <c r="R911" s="165">
        <f>Q911*H911</f>
        <v>6.4734899999999998E-2</v>
      </c>
      <c r="S911" s="165">
        <v>0</v>
      </c>
      <c r="T911" s="166">
        <f>S911*H911</f>
        <v>0</v>
      </c>
      <c r="AR911" s="167" t="s">
        <v>448</v>
      </c>
      <c r="AT911" s="167" t="s">
        <v>209</v>
      </c>
      <c r="AU911" s="167" t="s">
        <v>85</v>
      </c>
      <c r="AY911" s="17" t="s">
        <v>207</v>
      </c>
      <c r="BE911" s="168">
        <f>IF(N911="základní",J911,0)</f>
        <v>0</v>
      </c>
      <c r="BF911" s="168">
        <f>IF(N911="snížená",J911,0)</f>
        <v>0</v>
      </c>
      <c r="BG911" s="168">
        <f>IF(N911="zákl. přenesená",J911,0)</f>
        <v>0</v>
      </c>
      <c r="BH911" s="168">
        <f>IF(N911="sníž. přenesená",J911,0)</f>
        <v>0</v>
      </c>
      <c r="BI911" s="168">
        <f>IF(N911="nulová",J911,0)</f>
        <v>0</v>
      </c>
      <c r="BJ911" s="17" t="s">
        <v>83</v>
      </c>
      <c r="BK911" s="168">
        <f>ROUND(I911*H911,2)</f>
        <v>0</v>
      </c>
      <c r="BL911" s="17" t="s">
        <v>448</v>
      </c>
      <c r="BM911" s="167" t="s">
        <v>1434</v>
      </c>
    </row>
    <row r="912" spans="2:65" s="12" customFormat="1">
      <c r="B912" s="169"/>
      <c r="D912" s="170" t="s">
        <v>215</v>
      </c>
      <c r="E912" s="171" t="s">
        <v>1</v>
      </c>
      <c r="F912" s="172" t="s">
        <v>1435</v>
      </c>
      <c r="H912" s="173">
        <v>2.77</v>
      </c>
      <c r="I912" s="174"/>
      <c r="L912" s="169"/>
      <c r="M912" s="175"/>
      <c r="N912" s="176"/>
      <c r="O912" s="176"/>
      <c r="P912" s="176"/>
      <c r="Q912" s="176"/>
      <c r="R912" s="176"/>
      <c r="S912" s="176"/>
      <c r="T912" s="177"/>
      <c r="AT912" s="171" t="s">
        <v>215</v>
      </c>
      <c r="AU912" s="171" t="s">
        <v>85</v>
      </c>
      <c r="AV912" s="12" t="s">
        <v>85</v>
      </c>
      <c r="AW912" s="12" t="s">
        <v>34</v>
      </c>
      <c r="AX912" s="12" t="s">
        <v>83</v>
      </c>
      <c r="AY912" s="171" t="s">
        <v>207</v>
      </c>
    </row>
    <row r="913" spans="2:65" s="1" customFormat="1" ht="24" customHeight="1">
      <c r="B913" s="155"/>
      <c r="C913" s="156" t="s">
        <v>1436</v>
      </c>
      <c r="D913" s="156" t="s">
        <v>209</v>
      </c>
      <c r="E913" s="157" t="s">
        <v>1437</v>
      </c>
      <c r="F913" s="158" t="s">
        <v>1438</v>
      </c>
      <c r="G913" s="159" t="s">
        <v>212</v>
      </c>
      <c r="H913" s="160">
        <v>47.363</v>
      </c>
      <c r="I913" s="161"/>
      <c r="J913" s="162">
        <f>ROUND(I913*H913,2)</f>
        <v>0</v>
      </c>
      <c r="K913" s="158" t="s">
        <v>213</v>
      </c>
      <c r="L913" s="32"/>
      <c r="M913" s="163" t="s">
        <v>1</v>
      </c>
      <c r="N913" s="164" t="s">
        <v>42</v>
      </c>
      <c r="O913" s="55"/>
      <c r="P913" s="165">
        <f>O913*H913</f>
        <v>0</v>
      </c>
      <c r="Q913" s="165">
        <v>1.094E-2</v>
      </c>
      <c r="R913" s="165">
        <f>Q913*H913</f>
        <v>0.51815122000000002</v>
      </c>
      <c r="S913" s="165">
        <v>0</v>
      </c>
      <c r="T913" s="166">
        <f>S913*H913</f>
        <v>0</v>
      </c>
      <c r="AR913" s="167" t="s">
        <v>448</v>
      </c>
      <c r="AT913" s="167" t="s">
        <v>209</v>
      </c>
      <c r="AU913" s="167" t="s">
        <v>85</v>
      </c>
      <c r="AY913" s="17" t="s">
        <v>207</v>
      </c>
      <c r="BE913" s="168">
        <f>IF(N913="základní",J913,0)</f>
        <v>0</v>
      </c>
      <c r="BF913" s="168">
        <f>IF(N913="snížená",J913,0)</f>
        <v>0</v>
      </c>
      <c r="BG913" s="168">
        <f>IF(N913="zákl. přenesená",J913,0)</f>
        <v>0</v>
      </c>
      <c r="BH913" s="168">
        <f>IF(N913="sníž. přenesená",J913,0)</f>
        <v>0</v>
      </c>
      <c r="BI913" s="168">
        <f>IF(N913="nulová",J913,0)</f>
        <v>0</v>
      </c>
      <c r="BJ913" s="17" t="s">
        <v>83</v>
      </c>
      <c r="BK913" s="168">
        <f>ROUND(I913*H913,2)</f>
        <v>0</v>
      </c>
      <c r="BL913" s="17" t="s">
        <v>448</v>
      </c>
      <c r="BM913" s="167" t="s">
        <v>1439</v>
      </c>
    </row>
    <row r="914" spans="2:65" s="13" customFormat="1">
      <c r="B914" s="185"/>
      <c r="D914" s="170" t="s">
        <v>215</v>
      </c>
      <c r="E914" s="186" t="s">
        <v>1</v>
      </c>
      <c r="F914" s="187" t="s">
        <v>1440</v>
      </c>
      <c r="H914" s="186" t="s">
        <v>1</v>
      </c>
      <c r="I914" s="188"/>
      <c r="L914" s="185"/>
      <c r="M914" s="189"/>
      <c r="N914" s="190"/>
      <c r="O914" s="190"/>
      <c r="P914" s="190"/>
      <c r="Q914" s="190"/>
      <c r="R914" s="190"/>
      <c r="S914" s="190"/>
      <c r="T914" s="191"/>
      <c r="AT914" s="186" t="s">
        <v>215</v>
      </c>
      <c r="AU914" s="186" t="s">
        <v>85</v>
      </c>
      <c r="AV914" s="13" t="s">
        <v>83</v>
      </c>
      <c r="AW914" s="13" t="s">
        <v>34</v>
      </c>
      <c r="AX914" s="13" t="s">
        <v>77</v>
      </c>
      <c r="AY914" s="186" t="s">
        <v>207</v>
      </c>
    </row>
    <row r="915" spans="2:65" s="13" customFormat="1">
      <c r="B915" s="185"/>
      <c r="D915" s="170" t="s">
        <v>215</v>
      </c>
      <c r="E915" s="186" t="s">
        <v>1</v>
      </c>
      <c r="F915" s="187" t="s">
        <v>660</v>
      </c>
      <c r="H915" s="186" t="s">
        <v>1</v>
      </c>
      <c r="I915" s="188"/>
      <c r="L915" s="185"/>
      <c r="M915" s="189"/>
      <c r="N915" s="190"/>
      <c r="O915" s="190"/>
      <c r="P915" s="190"/>
      <c r="Q915" s="190"/>
      <c r="R915" s="190"/>
      <c r="S915" s="190"/>
      <c r="T915" s="191"/>
      <c r="AT915" s="186" t="s">
        <v>215</v>
      </c>
      <c r="AU915" s="186" t="s">
        <v>85</v>
      </c>
      <c r="AV915" s="13" t="s">
        <v>83</v>
      </c>
      <c r="AW915" s="13" t="s">
        <v>34</v>
      </c>
      <c r="AX915" s="13" t="s">
        <v>77</v>
      </c>
      <c r="AY915" s="186" t="s">
        <v>207</v>
      </c>
    </row>
    <row r="916" spans="2:65" s="12" customFormat="1">
      <c r="B916" s="169"/>
      <c r="D916" s="170" t="s">
        <v>215</v>
      </c>
      <c r="E916" s="171" t="s">
        <v>1</v>
      </c>
      <c r="F916" s="172" t="s">
        <v>1441</v>
      </c>
      <c r="H916" s="173">
        <v>9.0530000000000008</v>
      </c>
      <c r="I916" s="174"/>
      <c r="L916" s="169"/>
      <c r="M916" s="175"/>
      <c r="N916" s="176"/>
      <c r="O916" s="176"/>
      <c r="P916" s="176"/>
      <c r="Q916" s="176"/>
      <c r="R916" s="176"/>
      <c r="S916" s="176"/>
      <c r="T916" s="177"/>
      <c r="AT916" s="171" t="s">
        <v>215</v>
      </c>
      <c r="AU916" s="171" t="s">
        <v>85</v>
      </c>
      <c r="AV916" s="12" t="s">
        <v>85</v>
      </c>
      <c r="AW916" s="12" t="s">
        <v>34</v>
      </c>
      <c r="AX916" s="12" t="s">
        <v>77</v>
      </c>
      <c r="AY916" s="171" t="s">
        <v>207</v>
      </c>
    </row>
    <row r="917" spans="2:65" s="12" customFormat="1">
      <c r="B917" s="169"/>
      <c r="D917" s="170" t="s">
        <v>215</v>
      </c>
      <c r="E917" s="171" t="s">
        <v>1</v>
      </c>
      <c r="F917" s="172" t="s">
        <v>1442</v>
      </c>
      <c r="H917" s="173">
        <v>13.035</v>
      </c>
      <c r="I917" s="174"/>
      <c r="L917" s="169"/>
      <c r="M917" s="175"/>
      <c r="N917" s="176"/>
      <c r="O917" s="176"/>
      <c r="P917" s="176"/>
      <c r="Q917" s="176"/>
      <c r="R917" s="176"/>
      <c r="S917" s="176"/>
      <c r="T917" s="177"/>
      <c r="AT917" s="171" t="s">
        <v>215</v>
      </c>
      <c r="AU917" s="171" t="s">
        <v>85</v>
      </c>
      <c r="AV917" s="12" t="s">
        <v>85</v>
      </c>
      <c r="AW917" s="12" t="s">
        <v>34</v>
      </c>
      <c r="AX917" s="12" t="s">
        <v>77</v>
      </c>
      <c r="AY917" s="171" t="s">
        <v>207</v>
      </c>
    </row>
    <row r="918" spans="2:65" s="12" customFormat="1">
      <c r="B918" s="169"/>
      <c r="D918" s="170" t="s">
        <v>215</v>
      </c>
      <c r="E918" s="171" t="s">
        <v>1</v>
      </c>
      <c r="F918" s="172" t="s">
        <v>1443</v>
      </c>
      <c r="H918" s="173">
        <v>9.4649999999999999</v>
      </c>
      <c r="I918" s="174"/>
      <c r="L918" s="169"/>
      <c r="M918" s="175"/>
      <c r="N918" s="176"/>
      <c r="O918" s="176"/>
      <c r="P918" s="176"/>
      <c r="Q918" s="176"/>
      <c r="R918" s="176"/>
      <c r="S918" s="176"/>
      <c r="T918" s="177"/>
      <c r="AT918" s="171" t="s">
        <v>215</v>
      </c>
      <c r="AU918" s="171" t="s">
        <v>85</v>
      </c>
      <c r="AV918" s="12" t="s">
        <v>85</v>
      </c>
      <c r="AW918" s="12" t="s">
        <v>34</v>
      </c>
      <c r="AX918" s="12" t="s">
        <v>77</v>
      </c>
      <c r="AY918" s="171" t="s">
        <v>207</v>
      </c>
    </row>
    <row r="919" spans="2:65" s="13" customFormat="1">
      <c r="B919" s="185"/>
      <c r="D919" s="170" t="s">
        <v>215</v>
      </c>
      <c r="E919" s="186" t="s">
        <v>1</v>
      </c>
      <c r="F919" s="187" t="s">
        <v>820</v>
      </c>
      <c r="H919" s="186" t="s">
        <v>1</v>
      </c>
      <c r="I919" s="188"/>
      <c r="L919" s="185"/>
      <c r="M919" s="189"/>
      <c r="N919" s="190"/>
      <c r="O919" s="190"/>
      <c r="P919" s="190"/>
      <c r="Q919" s="190"/>
      <c r="R919" s="190"/>
      <c r="S919" s="190"/>
      <c r="T919" s="191"/>
      <c r="AT919" s="186" t="s">
        <v>215</v>
      </c>
      <c r="AU919" s="186" t="s">
        <v>85</v>
      </c>
      <c r="AV919" s="13" t="s">
        <v>83</v>
      </c>
      <c r="AW919" s="13" t="s">
        <v>34</v>
      </c>
      <c r="AX919" s="13" t="s">
        <v>77</v>
      </c>
      <c r="AY919" s="186" t="s">
        <v>207</v>
      </c>
    </row>
    <row r="920" spans="2:65" s="12" customFormat="1">
      <c r="B920" s="169"/>
      <c r="D920" s="170" t="s">
        <v>215</v>
      </c>
      <c r="E920" s="171" t="s">
        <v>1</v>
      </c>
      <c r="F920" s="172" t="s">
        <v>1444</v>
      </c>
      <c r="H920" s="173">
        <v>15.81</v>
      </c>
      <c r="I920" s="174"/>
      <c r="L920" s="169"/>
      <c r="M920" s="175"/>
      <c r="N920" s="176"/>
      <c r="O920" s="176"/>
      <c r="P920" s="176"/>
      <c r="Q920" s="176"/>
      <c r="R920" s="176"/>
      <c r="S920" s="176"/>
      <c r="T920" s="177"/>
      <c r="AT920" s="171" t="s">
        <v>215</v>
      </c>
      <c r="AU920" s="171" t="s">
        <v>85</v>
      </c>
      <c r="AV920" s="12" t="s">
        <v>85</v>
      </c>
      <c r="AW920" s="12" t="s">
        <v>34</v>
      </c>
      <c r="AX920" s="12" t="s">
        <v>77</v>
      </c>
      <c r="AY920" s="171" t="s">
        <v>207</v>
      </c>
    </row>
    <row r="921" spans="2:65" s="15" customFormat="1">
      <c r="B921" s="200"/>
      <c r="D921" s="170" t="s">
        <v>215</v>
      </c>
      <c r="E921" s="201" t="s">
        <v>264</v>
      </c>
      <c r="F921" s="202" t="s">
        <v>372</v>
      </c>
      <c r="H921" s="203">
        <v>47.363</v>
      </c>
      <c r="I921" s="204"/>
      <c r="L921" s="200"/>
      <c r="M921" s="205"/>
      <c r="N921" s="206"/>
      <c r="O921" s="206"/>
      <c r="P921" s="206"/>
      <c r="Q921" s="206"/>
      <c r="R921" s="206"/>
      <c r="S921" s="206"/>
      <c r="T921" s="207"/>
      <c r="AT921" s="201" t="s">
        <v>215</v>
      </c>
      <c r="AU921" s="201" t="s">
        <v>85</v>
      </c>
      <c r="AV921" s="15" t="s">
        <v>133</v>
      </c>
      <c r="AW921" s="15" t="s">
        <v>34</v>
      </c>
      <c r="AX921" s="15" t="s">
        <v>83</v>
      </c>
      <c r="AY921" s="201" t="s">
        <v>207</v>
      </c>
    </row>
    <row r="922" spans="2:65" s="1" customFormat="1" ht="36" customHeight="1">
      <c r="B922" s="155"/>
      <c r="C922" s="156" t="s">
        <v>1445</v>
      </c>
      <c r="D922" s="156" t="s">
        <v>209</v>
      </c>
      <c r="E922" s="157" t="s">
        <v>1446</v>
      </c>
      <c r="F922" s="158" t="s">
        <v>1447</v>
      </c>
      <c r="G922" s="159" t="s">
        <v>1256</v>
      </c>
      <c r="H922" s="218"/>
      <c r="I922" s="161"/>
      <c r="J922" s="162">
        <f>ROUND(I922*H922,2)</f>
        <v>0</v>
      </c>
      <c r="K922" s="158" t="s">
        <v>213</v>
      </c>
      <c r="L922" s="32"/>
      <c r="M922" s="163" t="s">
        <v>1</v>
      </c>
      <c r="N922" s="164" t="s">
        <v>42</v>
      </c>
      <c r="O922" s="55"/>
      <c r="P922" s="165">
        <f>O922*H922</f>
        <v>0</v>
      </c>
      <c r="Q922" s="165">
        <v>0</v>
      </c>
      <c r="R922" s="165">
        <f>Q922*H922</f>
        <v>0</v>
      </c>
      <c r="S922" s="165">
        <v>0</v>
      </c>
      <c r="T922" s="166">
        <f>S922*H922</f>
        <v>0</v>
      </c>
      <c r="AR922" s="167" t="s">
        <v>448</v>
      </c>
      <c r="AT922" s="167" t="s">
        <v>209</v>
      </c>
      <c r="AU922" s="167" t="s">
        <v>85</v>
      </c>
      <c r="AY922" s="17" t="s">
        <v>207</v>
      </c>
      <c r="BE922" s="168">
        <f>IF(N922="základní",J922,0)</f>
        <v>0</v>
      </c>
      <c r="BF922" s="168">
        <f>IF(N922="snížená",J922,0)</f>
        <v>0</v>
      </c>
      <c r="BG922" s="168">
        <f>IF(N922="zákl. přenesená",J922,0)</f>
        <v>0</v>
      </c>
      <c r="BH922" s="168">
        <f>IF(N922="sníž. přenesená",J922,0)</f>
        <v>0</v>
      </c>
      <c r="BI922" s="168">
        <f>IF(N922="nulová",J922,0)</f>
        <v>0</v>
      </c>
      <c r="BJ922" s="17" t="s">
        <v>83</v>
      </c>
      <c r="BK922" s="168">
        <f>ROUND(I922*H922,2)</f>
        <v>0</v>
      </c>
      <c r="BL922" s="17" t="s">
        <v>448</v>
      </c>
      <c r="BM922" s="167" t="s">
        <v>1448</v>
      </c>
    </row>
    <row r="923" spans="2:65" s="11" customFormat="1" ht="22.9" customHeight="1">
      <c r="B923" s="142"/>
      <c r="D923" s="143" t="s">
        <v>76</v>
      </c>
      <c r="E923" s="153" t="s">
        <v>1449</v>
      </c>
      <c r="F923" s="153" t="s">
        <v>1450</v>
      </c>
      <c r="I923" s="145"/>
      <c r="J923" s="154">
        <f>BK923</f>
        <v>0</v>
      </c>
      <c r="L923" s="142"/>
      <c r="M923" s="147"/>
      <c r="N923" s="148"/>
      <c r="O923" s="148"/>
      <c r="P923" s="149">
        <f>SUM(P924:P1020)</f>
        <v>0</v>
      </c>
      <c r="Q923" s="148"/>
      <c r="R923" s="149">
        <f>SUM(R924:R1020)</f>
        <v>27.515088499999997</v>
      </c>
      <c r="S923" s="148"/>
      <c r="T923" s="150">
        <f>SUM(T924:T1020)</f>
        <v>0</v>
      </c>
      <c r="AR923" s="143" t="s">
        <v>85</v>
      </c>
      <c r="AT923" s="151" t="s">
        <v>76</v>
      </c>
      <c r="AU923" s="151" t="s">
        <v>83</v>
      </c>
      <c r="AY923" s="143" t="s">
        <v>207</v>
      </c>
      <c r="BK923" s="152">
        <f>SUM(BK924:BK1020)</f>
        <v>0</v>
      </c>
    </row>
    <row r="924" spans="2:65" s="1" customFormat="1" ht="24" customHeight="1">
      <c r="B924" s="155"/>
      <c r="C924" s="156" t="s">
        <v>1451</v>
      </c>
      <c r="D924" s="156" t="s">
        <v>209</v>
      </c>
      <c r="E924" s="157" t="s">
        <v>1452</v>
      </c>
      <c r="F924" s="158" t="s">
        <v>1453</v>
      </c>
      <c r="G924" s="159" t="s">
        <v>212</v>
      </c>
      <c r="H924" s="160">
        <v>30.562999999999999</v>
      </c>
      <c r="I924" s="161"/>
      <c r="J924" s="162">
        <f>ROUND(I924*H924,2)</f>
        <v>0</v>
      </c>
      <c r="K924" s="158" t="s">
        <v>392</v>
      </c>
      <c r="L924" s="32"/>
      <c r="M924" s="163" t="s">
        <v>1</v>
      </c>
      <c r="N924" s="164" t="s">
        <v>42</v>
      </c>
      <c r="O924" s="55"/>
      <c r="P924" s="165">
        <f>O924*H924</f>
        <v>0</v>
      </c>
      <c r="Q924" s="165">
        <v>1.0999999999999999E-2</v>
      </c>
      <c r="R924" s="165">
        <f>Q924*H924</f>
        <v>0.33619299999999996</v>
      </c>
      <c r="S924" s="165">
        <v>0</v>
      </c>
      <c r="T924" s="166">
        <f>S924*H924</f>
        <v>0</v>
      </c>
      <c r="AR924" s="167" t="s">
        <v>448</v>
      </c>
      <c r="AT924" s="167" t="s">
        <v>209</v>
      </c>
      <c r="AU924" s="167" t="s">
        <v>85</v>
      </c>
      <c r="AY924" s="17" t="s">
        <v>207</v>
      </c>
      <c r="BE924" s="168">
        <f>IF(N924="základní",J924,0)</f>
        <v>0</v>
      </c>
      <c r="BF924" s="168">
        <f>IF(N924="snížená",J924,0)</f>
        <v>0</v>
      </c>
      <c r="BG924" s="168">
        <f>IF(N924="zákl. přenesená",J924,0)</f>
        <v>0</v>
      </c>
      <c r="BH924" s="168">
        <f>IF(N924="sníž. přenesená",J924,0)</f>
        <v>0</v>
      </c>
      <c r="BI924" s="168">
        <f>IF(N924="nulová",J924,0)</f>
        <v>0</v>
      </c>
      <c r="BJ924" s="17" t="s">
        <v>83</v>
      </c>
      <c r="BK924" s="168">
        <f>ROUND(I924*H924,2)</f>
        <v>0</v>
      </c>
      <c r="BL924" s="17" t="s">
        <v>448</v>
      </c>
      <c r="BM924" s="167" t="s">
        <v>1454</v>
      </c>
    </row>
    <row r="925" spans="2:65" s="12" customFormat="1">
      <c r="B925" s="169"/>
      <c r="D925" s="170" t="s">
        <v>215</v>
      </c>
      <c r="E925" s="171" t="s">
        <v>1</v>
      </c>
      <c r="F925" s="172" t="s">
        <v>1455</v>
      </c>
      <c r="H925" s="173">
        <v>28.125</v>
      </c>
      <c r="I925" s="174"/>
      <c r="L925" s="169"/>
      <c r="M925" s="175"/>
      <c r="N925" s="176"/>
      <c r="O925" s="176"/>
      <c r="P925" s="176"/>
      <c r="Q925" s="176"/>
      <c r="R925" s="176"/>
      <c r="S925" s="176"/>
      <c r="T925" s="177"/>
      <c r="AT925" s="171" t="s">
        <v>215</v>
      </c>
      <c r="AU925" s="171" t="s">
        <v>85</v>
      </c>
      <c r="AV925" s="12" t="s">
        <v>85</v>
      </c>
      <c r="AW925" s="12" t="s">
        <v>34</v>
      </c>
      <c r="AX925" s="12" t="s">
        <v>77</v>
      </c>
      <c r="AY925" s="171" t="s">
        <v>207</v>
      </c>
    </row>
    <row r="926" spans="2:65" s="12" customFormat="1">
      <c r="B926" s="169"/>
      <c r="D926" s="170" t="s">
        <v>215</v>
      </c>
      <c r="E926" s="171" t="s">
        <v>1</v>
      </c>
      <c r="F926" s="172" t="s">
        <v>1456</v>
      </c>
      <c r="H926" s="173">
        <v>2.4380000000000002</v>
      </c>
      <c r="I926" s="174"/>
      <c r="L926" s="169"/>
      <c r="M926" s="175"/>
      <c r="N926" s="176"/>
      <c r="O926" s="176"/>
      <c r="P926" s="176"/>
      <c r="Q926" s="176"/>
      <c r="R926" s="176"/>
      <c r="S926" s="176"/>
      <c r="T926" s="177"/>
      <c r="AT926" s="171" t="s">
        <v>215</v>
      </c>
      <c r="AU926" s="171" t="s">
        <v>85</v>
      </c>
      <c r="AV926" s="12" t="s">
        <v>85</v>
      </c>
      <c r="AW926" s="12" t="s">
        <v>34</v>
      </c>
      <c r="AX926" s="12" t="s">
        <v>77</v>
      </c>
      <c r="AY926" s="171" t="s">
        <v>207</v>
      </c>
    </row>
    <row r="927" spans="2:65" s="15" customFormat="1">
      <c r="B927" s="200"/>
      <c r="D927" s="170" t="s">
        <v>215</v>
      </c>
      <c r="E927" s="201" t="s">
        <v>315</v>
      </c>
      <c r="F927" s="202" t="s">
        <v>372</v>
      </c>
      <c r="H927" s="203">
        <v>30.562999999999999</v>
      </c>
      <c r="I927" s="204"/>
      <c r="L927" s="200"/>
      <c r="M927" s="205"/>
      <c r="N927" s="206"/>
      <c r="O927" s="206"/>
      <c r="P927" s="206"/>
      <c r="Q927" s="206"/>
      <c r="R927" s="206"/>
      <c r="S927" s="206"/>
      <c r="T927" s="207"/>
      <c r="AT927" s="201" t="s">
        <v>215</v>
      </c>
      <c r="AU927" s="201" t="s">
        <v>85</v>
      </c>
      <c r="AV927" s="15" t="s">
        <v>133</v>
      </c>
      <c r="AW927" s="15" t="s">
        <v>34</v>
      </c>
      <c r="AX927" s="15" t="s">
        <v>83</v>
      </c>
      <c r="AY927" s="201" t="s">
        <v>207</v>
      </c>
    </row>
    <row r="928" spans="2:65" s="1" customFormat="1" ht="36" customHeight="1">
      <c r="B928" s="155"/>
      <c r="C928" s="156" t="s">
        <v>1457</v>
      </c>
      <c r="D928" s="156" t="s">
        <v>209</v>
      </c>
      <c r="E928" s="157" t="s">
        <v>1458</v>
      </c>
      <c r="F928" s="158" t="s">
        <v>1459</v>
      </c>
      <c r="G928" s="159" t="s">
        <v>212</v>
      </c>
      <c r="H928" s="160">
        <v>30.562999999999999</v>
      </c>
      <c r="I928" s="161"/>
      <c r="J928" s="162">
        <f>ROUND(I928*H928,2)</f>
        <v>0</v>
      </c>
      <c r="K928" s="158" t="s">
        <v>213</v>
      </c>
      <c r="L928" s="32"/>
      <c r="M928" s="163" t="s">
        <v>1</v>
      </c>
      <c r="N928" s="164" t="s">
        <v>42</v>
      </c>
      <c r="O928" s="55"/>
      <c r="P928" s="165">
        <f>O928*H928</f>
        <v>0</v>
      </c>
      <c r="Q928" s="165">
        <v>1E-4</v>
      </c>
      <c r="R928" s="165">
        <f>Q928*H928</f>
        <v>3.0563000000000001E-3</v>
      </c>
      <c r="S928" s="165">
        <v>0</v>
      </c>
      <c r="T928" s="166">
        <f>S928*H928</f>
        <v>0</v>
      </c>
      <c r="AR928" s="167" t="s">
        <v>448</v>
      </c>
      <c r="AT928" s="167" t="s">
        <v>209</v>
      </c>
      <c r="AU928" s="167" t="s">
        <v>85</v>
      </c>
      <c r="AY928" s="17" t="s">
        <v>207</v>
      </c>
      <c r="BE928" s="168">
        <f>IF(N928="základní",J928,0)</f>
        <v>0</v>
      </c>
      <c r="BF928" s="168">
        <f>IF(N928="snížená",J928,0)</f>
        <v>0</v>
      </c>
      <c r="BG928" s="168">
        <f>IF(N928="zákl. přenesená",J928,0)</f>
        <v>0</v>
      </c>
      <c r="BH928" s="168">
        <f>IF(N928="sníž. přenesená",J928,0)</f>
        <v>0</v>
      </c>
      <c r="BI928" s="168">
        <f>IF(N928="nulová",J928,0)</f>
        <v>0</v>
      </c>
      <c r="BJ928" s="17" t="s">
        <v>83</v>
      </c>
      <c r="BK928" s="168">
        <f>ROUND(I928*H928,2)</f>
        <v>0</v>
      </c>
      <c r="BL928" s="17" t="s">
        <v>448</v>
      </c>
      <c r="BM928" s="167" t="s">
        <v>1460</v>
      </c>
    </row>
    <row r="929" spans="2:65" s="12" customFormat="1">
      <c r="B929" s="169"/>
      <c r="D929" s="170" t="s">
        <v>215</v>
      </c>
      <c r="E929" s="171" t="s">
        <v>1</v>
      </c>
      <c r="F929" s="172" t="s">
        <v>315</v>
      </c>
      <c r="H929" s="173">
        <v>30.562999999999999</v>
      </c>
      <c r="I929" s="174"/>
      <c r="L929" s="169"/>
      <c r="M929" s="175"/>
      <c r="N929" s="176"/>
      <c r="O929" s="176"/>
      <c r="P929" s="176"/>
      <c r="Q929" s="176"/>
      <c r="R929" s="176"/>
      <c r="S929" s="176"/>
      <c r="T929" s="177"/>
      <c r="AT929" s="171" t="s">
        <v>215</v>
      </c>
      <c r="AU929" s="171" t="s">
        <v>85</v>
      </c>
      <c r="AV929" s="12" t="s">
        <v>85</v>
      </c>
      <c r="AW929" s="12" t="s">
        <v>34</v>
      </c>
      <c r="AX929" s="12" t="s">
        <v>83</v>
      </c>
      <c r="AY929" s="171" t="s">
        <v>207</v>
      </c>
    </row>
    <row r="930" spans="2:65" s="1" customFormat="1" ht="48" customHeight="1">
      <c r="B930" s="155"/>
      <c r="C930" s="156" t="s">
        <v>1461</v>
      </c>
      <c r="D930" s="156" t="s">
        <v>209</v>
      </c>
      <c r="E930" s="157" t="s">
        <v>1462</v>
      </c>
      <c r="F930" s="158" t="s">
        <v>1463</v>
      </c>
      <c r="G930" s="159" t="s">
        <v>212</v>
      </c>
      <c r="H930" s="160">
        <v>193</v>
      </c>
      <c r="I930" s="161"/>
      <c r="J930" s="162">
        <f>ROUND(I930*H930,2)</f>
        <v>0</v>
      </c>
      <c r="K930" s="158" t="s">
        <v>213</v>
      </c>
      <c r="L930" s="32"/>
      <c r="M930" s="163" t="s">
        <v>1</v>
      </c>
      <c r="N930" s="164" t="s">
        <v>42</v>
      </c>
      <c r="O930" s="55"/>
      <c r="P930" s="165">
        <f>O930*H930</f>
        <v>0</v>
      </c>
      <c r="Q930" s="165">
        <v>1.223E-2</v>
      </c>
      <c r="R930" s="165">
        <f>Q930*H930</f>
        <v>2.3603899999999998</v>
      </c>
      <c r="S930" s="165">
        <v>0</v>
      </c>
      <c r="T930" s="166">
        <f>S930*H930</f>
        <v>0</v>
      </c>
      <c r="AR930" s="167" t="s">
        <v>448</v>
      </c>
      <c r="AT930" s="167" t="s">
        <v>209</v>
      </c>
      <c r="AU930" s="167" t="s">
        <v>85</v>
      </c>
      <c r="AY930" s="17" t="s">
        <v>207</v>
      </c>
      <c r="BE930" s="168">
        <f>IF(N930="základní",J930,0)</f>
        <v>0</v>
      </c>
      <c r="BF930" s="168">
        <f>IF(N930="snížená",J930,0)</f>
        <v>0</v>
      </c>
      <c r="BG930" s="168">
        <f>IF(N930="zákl. přenesená",J930,0)</f>
        <v>0</v>
      </c>
      <c r="BH930" s="168">
        <f>IF(N930="sníž. přenesená",J930,0)</f>
        <v>0</v>
      </c>
      <c r="BI930" s="168">
        <f>IF(N930="nulová",J930,0)</f>
        <v>0</v>
      </c>
      <c r="BJ930" s="17" t="s">
        <v>83</v>
      </c>
      <c r="BK930" s="168">
        <f>ROUND(I930*H930,2)</f>
        <v>0</v>
      </c>
      <c r="BL930" s="17" t="s">
        <v>448</v>
      </c>
      <c r="BM930" s="167" t="s">
        <v>1464</v>
      </c>
    </row>
    <row r="931" spans="2:65" s="13" customFormat="1">
      <c r="B931" s="185"/>
      <c r="D931" s="170" t="s">
        <v>215</v>
      </c>
      <c r="E931" s="186" t="s">
        <v>1</v>
      </c>
      <c r="F931" s="187" t="s">
        <v>1465</v>
      </c>
      <c r="H931" s="186" t="s">
        <v>1</v>
      </c>
      <c r="I931" s="188"/>
      <c r="L931" s="185"/>
      <c r="M931" s="189"/>
      <c r="N931" s="190"/>
      <c r="O931" s="190"/>
      <c r="P931" s="190"/>
      <c r="Q931" s="190"/>
      <c r="R931" s="190"/>
      <c r="S931" s="190"/>
      <c r="T931" s="191"/>
      <c r="AT931" s="186" t="s">
        <v>215</v>
      </c>
      <c r="AU931" s="186" t="s">
        <v>85</v>
      </c>
      <c r="AV931" s="13" t="s">
        <v>83</v>
      </c>
      <c r="AW931" s="13" t="s">
        <v>34</v>
      </c>
      <c r="AX931" s="13" t="s">
        <v>77</v>
      </c>
      <c r="AY931" s="186" t="s">
        <v>207</v>
      </c>
    </row>
    <row r="932" spans="2:65" s="12" customFormat="1">
      <c r="B932" s="169"/>
      <c r="D932" s="170" t="s">
        <v>215</v>
      </c>
      <c r="E932" s="171" t="s">
        <v>278</v>
      </c>
      <c r="F932" s="172" t="s">
        <v>1466</v>
      </c>
      <c r="H932" s="173">
        <v>193</v>
      </c>
      <c r="I932" s="174"/>
      <c r="L932" s="169"/>
      <c r="M932" s="175"/>
      <c r="N932" s="176"/>
      <c r="O932" s="176"/>
      <c r="P932" s="176"/>
      <c r="Q932" s="176"/>
      <c r="R932" s="176"/>
      <c r="S932" s="176"/>
      <c r="T932" s="177"/>
      <c r="AT932" s="171" t="s">
        <v>215</v>
      </c>
      <c r="AU932" s="171" t="s">
        <v>85</v>
      </c>
      <c r="AV932" s="12" t="s">
        <v>85</v>
      </c>
      <c r="AW932" s="12" t="s">
        <v>34</v>
      </c>
      <c r="AX932" s="12" t="s">
        <v>83</v>
      </c>
      <c r="AY932" s="171" t="s">
        <v>207</v>
      </c>
    </row>
    <row r="933" spans="2:65" s="1" customFormat="1" ht="48" customHeight="1">
      <c r="B933" s="155"/>
      <c r="C933" s="156" t="s">
        <v>1467</v>
      </c>
      <c r="D933" s="156" t="s">
        <v>209</v>
      </c>
      <c r="E933" s="157" t="s">
        <v>1468</v>
      </c>
      <c r="F933" s="158" t="s">
        <v>1469</v>
      </c>
      <c r="G933" s="159" t="s">
        <v>212</v>
      </c>
      <c r="H933" s="160">
        <v>155</v>
      </c>
      <c r="I933" s="161"/>
      <c r="J933" s="162">
        <f>ROUND(I933*H933,2)</f>
        <v>0</v>
      </c>
      <c r="K933" s="158" t="s">
        <v>213</v>
      </c>
      <c r="L933" s="32"/>
      <c r="M933" s="163" t="s">
        <v>1</v>
      </c>
      <c r="N933" s="164" t="s">
        <v>42</v>
      </c>
      <c r="O933" s="55"/>
      <c r="P933" s="165">
        <f>O933*H933</f>
        <v>0</v>
      </c>
      <c r="Q933" s="165">
        <v>1.379E-2</v>
      </c>
      <c r="R933" s="165">
        <f>Q933*H933</f>
        <v>2.1374499999999999</v>
      </c>
      <c r="S933" s="165">
        <v>0</v>
      </c>
      <c r="T933" s="166">
        <f>S933*H933</f>
        <v>0</v>
      </c>
      <c r="AR933" s="167" t="s">
        <v>448</v>
      </c>
      <c r="AT933" s="167" t="s">
        <v>209</v>
      </c>
      <c r="AU933" s="167" t="s">
        <v>85</v>
      </c>
      <c r="AY933" s="17" t="s">
        <v>207</v>
      </c>
      <c r="BE933" s="168">
        <f>IF(N933="základní",J933,0)</f>
        <v>0</v>
      </c>
      <c r="BF933" s="168">
        <f>IF(N933="snížená",J933,0)</f>
        <v>0</v>
      </c>
      <c r="BG933" s="168">
        <f>IF(N933="zákl. přenesená",J933,0)</f>
        <v>0</v>
      </c>
      <c r="BH933" s="168">
        <f>IF(N933="sníž. přenesená",J933,0)</f>
        <v>0</v>
      </c>
      <c r="BI933" s="168">
        <f>IF(N933="nulová",J933,0)</f>
        <v>0</v>
      </c>
      <c r="BJ933" s="17" t="s">
        <v>83</v>
      </c>
      <c r="BK933" s="168">
        <f>ROUND(I933*H933,2)</f>
        <v>0</v>
      </c>
      <c r="BL933" s="17" t="s">
        <v>448</v>
      </c>
      <c r="BM933" s="167" t="s">
        <v>1470</v>
      </c>
    </row>
    <row r="934" spans="2:65" s="13" customFormat="1">
      <c r="B934" s="185"/>
      <c r="D934" s="170" t="s">
        <v>215</v>
      </c>
      <c r="E934" s="186" t="s">
        <v>1</v>
      </c>
      <c r="F934" s="187" t="s">
        <v>1471</v>
      </c>
      <c r="H934" s="186" t="s">
        <v>1</v>
      </c>
      <c r="I934" s="188"/>
      <c r="L934" s="185"/>
      <c r="M934" s="189"/>
      <c r="N934" s="190"/>
      <c r="O934" s="190"/>
      <c r="P934" s="190"/>
      <c r="Q934" s="190"/>
      <c r="R934" s="190"/>
      <c r="S934" s="190"/>
      <c r="T934" s="191"/>
      <c r="AT934" s="186" t="s">
        <v>215</v>
      </c>
      <c r="AU934" s="186" t="s">
        <v>85</v>
      </c>
      <c r="AV934" s="13" t="s">
        <v>83</v>
      </c>
      <c r="AW934" s="13" t="s">
        <v>34</v>
      </c>
      <c r="AX934" s="13" t="s">
        <v>77</v>
      </c>
      <c r="AY934" s="186" t="s">
        <v>207</v>
      </c>
    </row>
    <row r="935" spans="2:65" s="12" customFormat="1">
      <c r="B935" s="169"/>
      <c r="D935" s="170" t="s">
        <v>215</v>
      </c>
      <c r="E935" s="171" t="s">
        <v>282</v>
      </c>
      <c r="F935" s="172" t="s">
        <v>1472</v>
      </c>
      <c r="H935" s="173">
        <v>155</v>
      </c>
      <c r="I935" s="174"/>
      <c r="L935" s="169"/>
      <c r="M935" s="175"/>
      <c r="N935" s="176"/>
      <c r="O935" s="176"/>
      <c r="P935" s="176"/>
      <c r="Q935" s="176"/>
      <c r="R935" s="176"/>
      <c r="S935" s="176"/>
      <c r="T935" s="177"/>
      <c r="AT935" s="171" t="s">
        <v>215</v>
      </c>
      <c r="AU935" s="171" t="s">
        <v>85</v>
      </c>
      <c r="AV935" s="12" t="s">
        <v>85</v>
      </c>
      <c r="AW935" s="12" t="s">
        <v>34</v>
      </c>
      <c r="AX935" s="12" t="s">
        <v>83</v>
      </c>
      <c r="AY935" s="171" t="s">
        <v>207</v>
      </c>
    </row>
    <row r="936" spans="2:65" s="1" customFormat="1" ht="48" customHeight="1">
      <c r="B936" s="155"/>
      <c r="C936" s="156" t="s">
        <v>1473</v>
      </c>
      <c r="D936" s="156" t="s">
        <v>209</v>
      </c>
      <c r="E936" s="157" t="s">
        <v>1474</v>
      </c>
      <c r="F936" s="158" t="s">
        <v>1475</v>
      </c>
      <c r="G936" s="159" t="s">
        <v>212</v>
      </c>
      <c r="H936" s="160">
        <v>136</v>
      </c>
      <c r="I936" s="161"/>
      <c r="J936" s="162">
        <f>ROUND(I936*H936,2)</f>
        <v>0</v>
      </c>
      <c r="K936" s="158" t="s">
        <v>213</v>
      </c>
      <c r="L936" s="32"/>
      <c r="M936" s="163" t="s">
        <v>1</v>
      </c>
      <c r="N936" s="164" t="s">
        <v>42</v>
      </c>
      <c r="O936" s="55"/>
      <c r="P936" s="165">
        <f>O936*H936</f>
        <v>0</v>
      </c>
      <c r="Q936" s="165">
        <v>1.2540000000000001E-2</v>
      </c>
      <c r="R936" s="165">
        <f>Q936*H936</f>
        <v>1.7054400000000001</v>
      </c>
      <c r="S936" s="165">
        <v>0</v>
      </c>
      <c r="T936" s="166">
        <f>S936*H936</f>
        <v>0</v>
      </c>
      <c r="AR936" s="167" t="s">
        <v>448</v>
      </c>
      <c r="AT936" s="167" t="s">
        <v>209</v>
      </c>
      <c r="AU936" s="167" t="s">
        <v>85</v>
      </c>
      <c r="AY936" s="17" t="s">
        <v>207</v>
      </c>
      <c r="BE936" s="168">
        <f>IF(N936="základní",J936,0)</f>
        <v>0</v>
      </c>
      <c r="BF936" s="168">
        <f>IF(N936="snížená",J936,0)</f>
        <v>0</v>
      </c>
      <c r="BG936" s="168">
        <f>IF(N936="zákl. přenesená",J936,0)</f>
        <v>0</v>
      </c>
      <c r="BH936" s="168">
        <f>IF(N936="sníž. přenesená",J936,0)</f>
        <v>0</v>
      </c>
      <c r="BI936" s="168">
        <f>IF(N936="nulová",J936,0)</f>
        <v>0</v>
      </c>
      <c r="BJ936" s="17" t="s">
        <v>83</v>
      </c>
      <c r="BK936" s="168">
        <f>ROUND(I936*H936,2)</f>
        <v>0</v>
      </c>
      <c r="BL936" s="17" t="s">
        <v>448</v>
      </c>
      <c r="BM936" s="167" t="s">
        <v>1476</v>
      </c>
    </row>
    <row r="937" spans="2:65" s="13" customFormat="1">
      <c r="B937" s="185"/>
      <c r="D937" s="170" t="s">
        <v>215</v>
      </c>
      <c r="E937" s="186" t="s">
        <v>1</v>
      </c>
      <c r="F937" s="187" t="s">
        <v>1465</v>
      </c>
      <c r="H937" s="186" t="s">
        <v>1</v>
      </c>
      <c r="I937" s="188"/>
      <c r="L937" s="185"/>
      <c r="M937" s="189"/>
      <c r="N937" s="190"/>
      <c r="O937" s="190"/>
      <c r="P937" s="190"/>
      <c r="Q937" s="190"/>
      <c r="R937" s="190"/>
      <c r="S937" s="190"/>
      <c r="T937" s="191"/>
      <c r="AT937" s="186" t="s">
        <v>215</v>
      </c>
      <c r="AU937" s="186" t="s">
        <v>85</v>
      </c>
      <c r="AV937" s="13" t="s">
        <v>83</v>
      </c>
      <c r="AW937" s="13" t="s">
        <v>34</v>
      </c>
      <c r="AX937" s="13" t="s">
        <v>77</v>
      </c>
      <c r="AY937" s="186" t="s">
        <v>207</v>
      </c>
    </row>
    <row r="938" spans="2:65" s="12" customFormat="1">
      <c r="B938" s="169"/>
      <c r="D938" s="170" t="s">
        <v>215</v>
      </c>
      <c r="E938" s="171" t="s">
        <v>280</v>
      </c>
      <c r="F938" s="172" t="s">
        <v>1477</v>
      </c>
      <c r="H938" s="173">
        <v>136</v>
      </c>
      <c r="I938" s="174"/>
      <c r="L938" s="169"/>
      <c r="M938" s="175"/>
      <c r="N938" s="176"/>
      <c r="O938" s="176"/>
      <c r="P938" s="176"/>
      <c r="Q938" s="176"/>
      <c r="R938" s="176"/>
      <c r="S938" s="176"/>
      <c r="T938" s="177"/>
      <c r="AT938" s="171" t="s">
        <v>215</v>
      </c>
      <c r="AU938" s="171" t="s">
        <v>85</v>
      </c>
      <c r="AV938" s="12" t="s">
        <v>85</v>
      </c>
      <c r="AW938" s="12" t="s">
        <v>34</v>
      </c>
      <c r="AX938" s="12" t="s">
        <v>83</v>
      </c>
      <c r="AY938" s="171" t="s">
        <v>207</v>
      </c>
    </row>
    <row r="939" spans="2:65" s="1" customFormat="1" ht="48" customHeight="1">
      <c r="B939" s="155"/>
      <c r="C939" s="156" t="s">
        <v>1478</v>
      </c>
      <c r="D939" s="156" t="s">
        <v>209</v>
      </c>
      <c r="E939" s="157" t="s">
        <v>1479</v>
      </c>
      <c r="F939" s="158" t="s">
        <v>1480</v>
      </c>
      <c r="G939" s="159" t="s">
        <v>212</v>
      </c>
      <c r="H939" s="160">
        <v>7</v>
      </c>
      <c r="I939" s="161"/>
      <c r="J939" s="162">
        <f>ROUND(I939*H939,2)</f>
        <v>0</v>
      </c>
      <c r="K939" s="158" t="s">
        <v>213</v>
      </c>
      <c r="L939" s="32"/>
      <c r="M939" s="163" t="s">
        <v>1</v>
      </c>
      <c r="N939" s="164" t="s">
        <v>42</v>
      </c>
      <c r="O939" s="55"/>
      <c r="P939" s="165">
        <f>O939*H939</f>
        <v>0</v>
      </c>
      <c r="Q939" s="165">
        <v>1.379E-2</v>
      </c>
      <c r="R939" s="165">
        <f>Q939*H939</f>
        <v>9.6530000000000005E-2</v>
      </c>
      <c r="S939" s="165">
        <v>0</v>
      </c>
      <c r="T939" s="166">
        <f>S939*H939</f>
        <v>0</v>
      </c>
      <c r="AR939" s="167" t="s">
        <v>448</v>
      </c>
      <c r="AT939" s="167" t="s">
        <v>209</v>
      </c>
      <c r="AU939" s="167" t="s">
        <v>85</v>
      </c>
      <c r="AY939" s="17" t="s">
        <v>207</v>
      </c>
      <c r="BE939" s="168">
        <f>IF(N939="základní",J939,0)</f>
        <v>0</v>
      </c>
      <c r="BF939" s="168">
        <f>IF(N939="snížená",J939,0)</f>
        <v>0</v>
      </c>
      <c r="BG939" s="168">
        <f>IF(N939="zákl. přenesená",J939,0)</f>
        <v>0</v>
      </c>
      <c r="BH939" s="168">
        <f>IF(N939="sníž. přenesená",J939,0)</f>
        <v>0</v>
      </c>
      <c r="BI939" s="168">
        <f>IF(N939="nulová",J939,0)</f>
        <v>0</v>
      </c>
      <c r="BJ939" s="17" t="s">
        <v>83</v>
      </c>
      <c r="BK939" s="168">
        <f>ROUND(I939*H939,2)</f>
        <v>0</v>
      </c>
      <c r="BL939" s="17" t="s">
        <v>448</v>
      </c>
      <c r="BM939" s="167" t="s">
        <v>1481</v>
      </c>
    </row>
    <row r="940" spans="2:65" s="13" customFormat="1">
      <c r="B940" s="185"/>
      <c r="D940" s="170" t="s">
        <v>215</v>
      </c>
      <c r="E940" s="186" t="s">
        <v>1</v>
      </c>
      <c r="F940" s="187" t="s">
        <v>1471</v>
      </c>
      <c r="H940" s="186" t="s">
        <v>1</v>
      </c>
      <c r="I940" s="188"/>
      <c r="L940" s="185"/>
      <c r="M940" s="189"/>
      <c r="N940" s="190"/>
      <c r="O940" s="190"/>
      <c r="P940" s="190"/>
      <c r="Q940" s="190"/>
      <c r="R940" s="190"/>
      <c r="S940" s="190"/>
      <c r="T940" s="191"/>
      <c r="AT940" s="186" t="s">
        <v>215</v>
      </c>
      <c r="AU940" s="186" t="s">
        <v>85</v>
      </c>
      <c r="AV940" s="13" t="s">
        <v>83</v>
      </c>
      <c r="AW940" s="13" t="s">
        <v>34</v>
      </c>
      <c r="AX940" s="13" t="s">
        <v>77</v>
      </c>
      <c r="AY940" s="186" t="s">
        <v>207</v>
      </c>
    </row>
    <row r="941" spans="2:65" s="12" customFormat="1">
      <c r="B941" s="169"/>
      <c r="D941" s="170" t="s">
        <v>215</v>
      </c>
      <c r="E941" s="171" t="s">
        <v>284</v>
      </c>
      <c r="F941" s="172" t="s">
        <v>1482</v>
      </c>
      <c r="H941" s="173">
        <v>7</v>
      </c>
      <c r="I941" s="174"/>
      <c r="L941" s="169"/>
      <c r="M941" s="175"/>
      <c r="N941" s="176"/>
      <c r="O941" s="176"/>
      <c r="P941" s="176"/>
      <c r="Q941" s="176"/>
      <c r="R941" s="176"/>
      <c r="S941" s="176"/>
      <c r="T941" s="177"/>
      <c r="AT941" s="171" t="s">
        <v>215</v>
      </c>
      <c r="AU941" s="171" t="s">
        <v>85</v>
      </c>
      <c r="AV941" s="12" t="s">
        <v>85</v>
      </c>
      <c r="AW941" s="12" t="s">
        <v>34</v>
      </c>
      <c r="AX941" s="12" t="s">
        <v>83</v>
      </c>
      <c r="AY941" s="171" t="s">
        <v>207</v>
      </c>
    </row>
    <row r="942" spans="2:65" s="1" customFormat="1" ht="48" customHeight="1">
      <c r="B942" s="155"/>
      <c r="C942" s="156" t="s">
        <v>1483</v>
      </c>
      <c r="D942" s="156" t="s">
        <v>209</v>
      </c>
      <c r="E942" s="157" t="s">
        <v>1484</v>
      </c>
      <c r="F942" s="158" t="s">
        <v>1485</v>
      </c>
      <c r="G942" s="159" t="s">
        <v>212</v>
      </c>
      <c r="H942" s="160">
        <v>916</v>
      </c>
      <c r="I942" s="161"/>
      <c r="J942" s="162">
        <f>ROUND(I942*H942,2)</f>
        <v>0</v>
      </c>
      <c r="K942" s="158" t="s">
        <v>213</v>
      </c>
      <c r="L942" s="32"/>
      <c r="M942" s="163" t="s">
        <v>1</v>
      </c>
      <c r="N942" s="164" t="s">
        <v>42</v>
      </c>
      <c r="O942" s="55"/>
      <c r="P942" s="165">
        <f>O942*H942</f>
        <v>0</v>
      </c>
      <c r="Q942" s="165">
        <v>1.6809999999999999E-2</v>
      </c>
      <c r="R942" s="165">
        <f>Q942*H942</f>
        <v>15.397959999999999</v>
      </c>
      <c r="S942" s="165">
        <v>0</v>
      </c>
      <c r="T942" s="166">
        <f>S942*H942</f>
        <v>0</v>
      </c>
      <c r="AR942" s="167" t="s">
        <v>448</v>
      </c>
      <c r="AT942" s="167" t="s">
        <v>209</v>
      </c>
      <c r="AU942" s="167" t="s">
        <v>85</v>
      </c>
      <c r="AY942" s="17" t="s">
        <v>207</v>
      </c>
      <c r="BE942" s="168">
        <f>IF(N942="základní",J942,0)</f>
        <v>0</v>
      </c>
      <c r="BF942" s="168">
        <f>IF(N942="snížená",J942,0)</f>
        <v>0</v>
      </c>
      <c r="BG942" s="168">
        <f>IF(N942="zákl. přenesená",J942,0)</f>
        <v>0</v>
      </c>
      <c r="BH942" s="168">
        <f>IF(N942="sníž. přenesená",J942,0)</f>
        <v>0</v>
      </c>
      <c r="BI942" s="168">
        <f>IF(N942="nulová",J942,0)</f>
        <v>0</v>
      </c>
      <c r="BJ942" s="17" t="s">
        <v>83</v>
      </c>
      <c r="BK942" s="168">
        <f>ROUND(I942*H942,2)</f>
        <v>0</v>
      </c>
      <c r="BL942" s="17" t="s">
        <v>448</v>
      </c>
      <c r="BM942" s="167" t="s">
        <v>1486</v>
      </c>
    </row>
    <row r="943" spans="2:65" s="13" customFormat="1">
      <c r="B943" s="185"/>
      <c r="D943" s="170" t="s">
        <v>215</v>
      </c>
      <c r="E943" s="186" t="s">
        <v>1</v>
      </c>
      <c r="F943" s="187" t="s">
        <v>1471</v>
      </c>
      <c r="H943" s="186" t="s">
        <v>1</v>
      </c>
      <c r="I943" s="188"/>
      <c r="L943" s="185"/>
      <c r="M943" s="189"/>
      <c r="N943" s="190"/>
      <c r="O943" s="190"/>
      <c r="P943" s="190"/>
      <c r="Q943" s="190"/>
      <c r="R943" s="190"/>
      <c r="S943" s="190"/>
      <c r="T943" s="191"/>
      <c r="AT943" s="186" t="s">
        <v>215</v>
      </c>
      <c r="AU943" s="186" t="s">
        <v>85</v>
      </c>
      <c r="AV943" s="13" t="s">
        <v>83</v>
      </c>
      <c r="AW943" s="13" t="s">
        <v>34</v>
      </c>
      <c r="AX943" s="13" t="s">
        <v>77</v>
      </c>
      <c r="AY943" s="186" t="s">
        <v>207</v>
      </c>
    </row>
    <row r="944" spans="2:65" s="13" customFormat="1">
      <c r="B944" s="185"/>
      <c r="D944" s="170" t="s">
        <v>215</v>
      </c>
      <c r="E944" s="186" t="s">
        <v>1</v>
      </c>
      <c r="F944" s="187" t="s">
        <v>1487</v>
      </c>
      <c r="H944" s="186" t="s">
        <v>1</v>
      </c>
      <c r="I944" s="188"/>
      <c r="L944" s="185"/>
      <c r="M944" s="189"/>
      <c r="N944" s="190"/>
      <c r="O944" s="190"/>
      <c r="P944" s="190"/>
      <c r="Q944" s="190"/>
      <c r="R944" s="190"/>
      <c r="S944" s="190"/>
      <c r="T944" s="191"/>
      <c r="AT944" s="186" t="s">
        <v>215</v>
      </c>
      <c r="AU944" s="186" t="s">
        <v>85</v>
      </c>
      <c r="AV944" s="13" t="s">
        <v>83</v>
      </c>
      <c r="AW944" s="13" t="s">
        <v>34</v>
      </c>
      <c r="AX944" s="13" t="s">
        <v>77</v>
      </c>
      <c r="AY944" s="186" t="s">
        <v>207</v>
      </c>
    </row>
    <row r="945" spans="2:65" s="12" customFormat="1">
      <c r="B945" s="169"/>
      <c r="D945" s="170" t="s">
        <v>215</v>
      </c>
      <c r="E945" s="171" t="s">
        <v>285</v>
      </c>
      <c r="F945" s="172" t="s">
        <v>1488</v>
      </c>
      <c r="H945" s="173">
        <v>341</v>
      </c>
      <c r="I945" s="174"/>
      <c r="L945" s="169"/>
      <c r="M945" s="175"/>
      <c r="N945" s="176"/>
      <c r="O945" s="176"/>
      <c r="P945" s="176"/>
      <c r="Q945" s="176"/>
      <c r="R945" s="176"/>
      <c r="S945" s="176"/>
      <c r="T945" s="177"/>
      <c r="AT945" s="171" t="s">
        <v>215</v>
      </c>
      <c r="AU945" s="171" t="s">
        <v>85</v>
      </c>
      <c r="AV945" s="12" t="s">
        <v>85</v>
      </c>
      <c r="AW945" s="12" t="s">
        <v>34</v>
      </c>
      <c r="AX945" s="12" t="s">
        <v>77</v>
      </c>
      <c r="AY945" s="171" t="s">
        <v>207</v>
      </c>
    </row>
    <row r="946" spans="2:65" s="12" customFormat="1">
      <c r="B946" s="169"/>
      <c r="D946" s="170" t="s">
        <v>215</v>
      </c>
      <c r="E946" s="171" t="s">
        <v>287</v>
      </c>
      <c r="F946" s="172" t="s">
        <v>1489</v>
      </c>
      <c r="H946" s="173">
        <v>575</v>
      </c>
      <c r="I946" s="174"/>
      <c r="L946" s="169"/>
      <c r="M946" s="175"/>
      <c r="N946" s="176"/>
      <c r="O946" s="176"/>
      <c r="P946" s="176"/>
      <c r="Q946" s="176"/>
      <c r="R946" s="176"/>
      <c r="S946" s="176"/>
      <c r="T946" s="177"/>
      <c r="AT946" s="171" t="s">
        <v>215</v>
      </c>
      <c r="AU946" s="171" t="s">
        <v>85</v>
      </c>
      <c r="AV946" s="12" t="s">
        <v>85</v>
      </c>
      <c r="AW946" s="12" t="s">
        <v>34</v>
      </c>
      <c r="AX946" s="12" t="s">
        <v>77</v>
      </c>
      <c r="AY946" s="171" t="s">
        <v>207</v>
      </c>
    </row>
    <row r="947" spans="2:65" s="15" customFormat="1">
      <c r="B947" s="200"/>
      <c r="D947" s="170" t="s">
        <v>215</v>
      </c>
      <c r="E947" s="201" t="s">
        <v>1</v>
      </c>
      <c r="F947" s="202" t="s">
        <v>372</v>
      </c>
      <c r="H947" s="203">
        <v>916</v>
      </c>
      <c r="I947" s="204"/>
      <c r="L947" s="200"/>
      <c r="M947" s="205"/>
      <c r="N947" s="206"/>
      <c r="O947" s="206"/>
      <c r="P947" s="206"/>
      <c r="Q947" s="206"/>
      <c r="R947" s="206"/>
      <c r="S947" s="206"/>
      <c r="T947" s="207"/>
      <c r="AT947" s="201" t="s">
        <v>215</v>
      </c>
      <c r="AU947" s="201" t="s">
        <v>85</v>
      </c>
      <c r="AV947" s="15" t="s">
        <v>133</v>
      </c>
      <c r="AW947" s="15" t="s">
        <v>34</v>
      </c>
      <c r="AX947" s="15" t="s">
        <v>83</v>
      </c>
      <c r="AY947" s="201" t="s">
        <v>207</v>
      </c>
    </row>
    <row r="948" spans="2:65" s="1" customFormat="1" ht="36" customHeight="1">
      <c r="B948" s="155"/>
      <c r="C948" s="156" t="s">
        <v>1490</v>
      </c>
      <c r="D948" s="156" t="s">
        <v>209</v>
      </c>
      <c r="E948" s="157" t="s">
        <v>1491</v>
      </c>
      <c r="F948" s="158" t="s">
        <v>1492</v>
      </c>
      <c r="G948" s="159" t="s">
        <v>224</v>
      </c>
      <c r="H948" s="160">
        <v>1117.67</v>
      </c>
      <c r="I948" s="161"/>
      <c r="J948" s="162">
        <f>ROUND(I948*H948,2)</f>
        <v>0</v>
      </c>
      <c r="K948" s="158" t="s">
        <v>213</v>
      </c>
      <c r="L948" s="32"/>
      <c r="M948" s="163" t="s">
        <v>1</v>
      </c>
      <c r="N948" s="164" t="s">
        <v>42</v>
      </c>
      <c r="O948" s="55"/>
      <c r="P948" s="165">
        <f>O948*H948</f>
        <v>0</v>
      </c>
      <c r="Q948" s="165">
        <v>2.5999999999999998E-4</v>
      </c>
      <c r="R948" s="165">
        <f>Q948*H948</f>
        <v>0.29059419999999997</v>
      </c>
      <c r="S948" s="165">
        <v>0</v>
      </c>
      <c r="T948" s="166">
        <f>S948*H948</f>
        <v>0</v>
      </c>
      <c r="AR948" s="167" t="s">
        <v>448</v>
      </c>
      <c r="AT948" s="167" t="s">
        <v>209</v>
      </c>
      <c r="AU948" s="167" t="s">
        <v>85</v>
      </c>
      <c r="AY948" s="17" t="s">
        <v>207</v>
      </c>
      <c r="BE948" s="168">
        <f>IF(N948="základní",J948,0)</f>
        <v>0</v>
      </c>
      <c r="BF948" s="168">
        <f>IF(N948="snížená",J948,0)</f>
        <v>0</v>
      </c>
      <c r="BG948" s="168">
        <f>IF(N948="zákl. přenesená",J948,0)</f>
        <v>0</v>
      </c>
      <c r="BH948" s="168">
        <f>IF(N948="sníž. přenesená",J948,0)</f>
        <v>0</v>
      </c>
      <c r="BI948" s="168">
        <f>IF(N948="nulová",J948,0)</f>
        <v>0</v>
      </c>
      <c r="BJ948" s="17" t="s">
        <v>83</v>
      </c>
      <c r="BK948" s="168">
        <f>ROUND(I948*H948,2)</f>
        <v>0</v>
      </c>
      <c r="BL948" s="17" t="s">
        <v>448</v>
      </c>
      <c r="BM948" s="167" t="s">
        <v>1493</v>
      </c>
    </row>
    <row r="949" spans="2:65" s="13" customFormat="1">
      <c r="B949" s="185"/>
      <c r="D949" s="170" t="s">
        <v>215</v>
      </c>
      <c r="E949" s="186" t="s">
        <v>1</v>
      </c>
      <c r="F949" s="187" t="s">
        <v>1494</v>
      </c>
      <c r="H949" s="186" t="s">
        <v>1</v>
      </c>
      <c r="I949" s="188"/>
      <c r="L949" s="185"/>
      <c r="M949" s="189"/>
      <c r="N949" s="190"/>
      <c r="O949" s="190"/>
      <c r="P949" s="190"/>
      <c r="Q949" s="190"/>
      <c r="R949" s="190"/>
      <c r="S949" s="190"/>
      <c r="T949" s="191"/>
      <c r="AT949" s="186" t="s">
        <v>215</v>
      </c>
      <c r="AU949" s="186" t="s">
        <v>85</v>
      </c>
      <c r="AV949" s="13" t="s">
        <v>83</v>
      </c>
      <c r="AW949" s="13" t="s">
        <v>34</v>
      </c>
      <c r="AX949" s="13" t="s">
        <v>77</v>
      </c>
      <c r="AY949" s="186" t="s">
        <v>207</v>
      </c>
    </row>
    <row r="950" spans="2:65" s="12" customFormat="1">
      <c r="B950" s="169"/>
      <c r="D950" s="170" t="s">
        <v>215</v>
      </c>
      <c r="E950" s="171" t="s">
        <v>1</v>
      </c>
      <c r="F950" s="172" t="s">
        <v>1495</v>
      </c>
      <c r="H950" s="173">
        <v>20.3</v>
      </c>
      <c r="I950" s="174"/>
      <c r="L950" s="169"/>
      <c r="M950" s="175"/>
      <c r="N950" s="176"/>
      <c r="O950" s="176"/>
      <c r="P950" s="176"/>
      <c r="Q950" s="176"/>
      <c r="R950" s="176"/>
      <c r="S950" s="176"/>
      <c r="T950" s="177"/>
      <c r="AT950" s="171" t="s">
        <v>215</v>
      </c>
      <c r="AU950" s="171" t="s">
        <v>85</v>
      </c>
      <c r="AV950" s="12" t="s">
        <v>85</v>
      </c>
      <c r="AW950" s="12" t="s">
        <v>34</v>
      </c>
      <c r="AX950" s="12" t="s">
        <v>77</v>
      </c>
      <c r="AY950" s="171" t="s">
        <v>207</v>
      </c>
    </row>
    <row r="951" spans="2:65" s="12" customFormat="1">
      <c r="B951" s="169"/>
      <c r="D951" s="170" t="s">
        <v>215</v>
      </c>
      <c r="E951" s="171" t="s">
        <v>1</v>
      </c>
      <c r="F951" s="172" t="s">
        <v>1496</v>
      </c>
      <c r="H951" s="173">
        <v>21.4</v>
      </c>
      <c r="I951" s="174"/>
      <c r="L951" s="169"/>
      <c r="M951" s="175"/>
      <c r="N951" s="176"/>
      <c r="O951" s="176"/>
      <c r="P951" s="176"/>
      <c r="Q951" s="176"/>
      <c r="R951" s="176"/>
      <c r="S951" s="176"/>
      <c r="T951" s="177"/>
      <c r="AT951" s="171" t="s">
        <v>215</v>
      </c>
      <c r="AU951" s="171" t="s">
        <v>85</v>
      </c>
      <c r="AV951" s="12" t="s">
        <v>85</v>
      </c>
      <c r="AW951" s="12" t="s">
        <v>34</v>
      </c>
      <c r="AX951" s="12" t="s">
        <v>77</v>
      </c>
      <c r="AY951" s="171" t="s">
        <v>207</v>
      </c>
    </row>
    <row r="952" spans="2:65" s="12" customFormat="1">
      <c r="B952" s="169"/>
      <c r="D952" s="170" t="s">
        <v>215</v>
      </c>
      <c r="E952" s="171" t="s">
        <v>1</v>
      </c>
      <c r="F952" s="172" t="s">
        <v>1497</v>
      </c>
      <c r="H952" s="173">
        <v>30.5</v>
      </c>
      <c r="I952" s="174"/>
      <c r="L952" s="169"/>
      <c r="M952" s="175"/>
      <c r="N952" s="176"/>
      <c r="O952" s="176"/>
      <c r="P952" s="176"/>
      <c r="Q952" s="176"/>
      <c r="R952" s="176"/>
      <c r="S952" s="176"/>
      <c r="T952" s="177"/>
      <c r="AT952" s="171" t="s">
        <v>215</v>
      </c>
      <c r="AU952" s="171" t="s">
        <v>85</v>
      </c>
      <c r="AV952" s="12" t="s">
        <v>85</v>
      </c>
      <c r="AW952" s="12" t="s">
        <v>34</v>
      </c>
      <c r="AX952" s="12" t="s">
        <v>77</v>
      </c>
      <c r="AY952" s="171" t="s">
        <v>207</v>
      </c>
    </row>
    <row r="953" spans="2:65" s="12" customFormat="1">
      <c r="B953" s="169"/>
      <c r="D953" s="170" t="s">
        <v>215</v>
      </c>
      <c r="E953" s="171" t="s">
        <v>1</v>
      </c>
      <c r="F953" s="172" t="s">
        <v>1498</v>
      </c>
      <c r="H953" s="173">
        <v>56.9</v>
      </c>
      <c r="I953" s="174"/>
      <c r="L953" s="169"/>
      <c r="M953" s="175"/>
      <c r="N953" s="176"/>
      <c r="O953" s="176"/>
      <c r="P953" s="176"/>
      <c r="Q953" s="176"/>
      <c r="R953" s="176"/>
      <c r="S953" s="176"/>
      <c r="T953" s="177"/>
      <c r="AT953" s="171" t="s">
        <v>215</v>
      </c>
      <c r="AU953" s="171" t="s">
        <v>85</v>
      </c>
      <c r="AV953" s="12" t="s">
        <v>85</v>
      </c>
      <c r="AW953" s="12" t="s">
        <v>34</v>
      </c>
      <c r="AX953" s="12" t="s">
        <v>77</v>
      </c>
      <c r="AY953" s="171" t="s">
        <v>207</v>
      </c>
    </row>
    <row r="954" spans="2:65" s="12" customFormat="1">
      <c r="B954" s="169"/>
      <c r="D954" s="170" t="s">
        <v>215</v>
      </c>
      <c r="E954" s="171" t="s">
        <v>1</v>
      </c>
      <c r="F954" s="172" t="s">
        <v>1499</v>
      </c>
      <c r="H954" s="173">
        <v>36.1</v>
      </c>
      <c r="I954" s="174"/>
      <c r="L954" s="169"/>
      <c r="M954" s="175"/>
      <c r="N954" s="176"/>
      <c r="O954" s="176"/>
      <c r="P954" s="176"/>
      <c r="Q954" s="176"/>
      <c r="R954" s="176"/>
      <c r="S954" s="176"/>
      <c r="T954" s="177"/>
      <c r="AT954" s="171" t="s">
        <v>215</v>
      </c>
      <c r="AU954" s="171" t="s">
        <v>85</v>
      </c>
      <c r="AV954" s="12" t="s">
        <v>85</v>
      </c>
      <c r="AW954" s="12" t="s">
        <v>34</v>
      </c>
      <c r="AX954" s="12" t="s">
        <v>77</v>
      </c>
      <c r="AY954" s="171" t="s">
        <v>207</v>
      </c>
    </row>
    <row r="955" spans="2:65" s="12" customFormat="1">
      <c r="B955" s="169"/>
      <c r="D955" s="170" t="s">
        <v>215</v>
      </c>
      <c r="E955" s="171" t="s">
        <v>1</v>
      </c>
      <c r="F955" s="172" t="s">
        <v>1500</v>
      </c>
      <c r="H955" s="173">
        <v>17.100000000000001</v>
      </c>
      <c r="I955" s="174"/>
      <c r="L955" s="169"/>
      <c r="M955" s="175"/>
      <c r="N955" s="176"/>
      <c r="O955" s="176"/>
      <c r="P955" s="176"/>
      <c r="Q955" s="176"/>
      <c r="R955" s="176"/>
      <c r="S955" s="176"/>
      <c r="T955" s="177"/>
      <c r="AT955" s="171" t="s">
        <v>215</v>
      </c>
      <c r="AU955" s="171" t="s">
        <v>85</v>
      </c>
      <c r="AV955" s="12" t="s">
        <v>85</v>
      </c>
      <c r="AW955" s="12" t="s">
        <v>34</v>
      </c>
      <c r="AX955" s="12" t="s">
        <v>77</v>
      </c>
      <c r="AY955" s="171" t="s">
        <v>207</v>
      </c>
    </row>
    <row r="956" spans="2:65" s="12" customFormat="1">
      <c r="B956" s="169"/>
      <c r="D956" s="170" t="s">
        <v>215</v>
      </c>
      <c r="E956" s="171" t="s">
        <v>1</v>
      </c>
      <c r="F956" s="172" t="s">
        <v>1501</v>
      </c>
      <c r="H956" s="173">
        <v>17.600000000000001</v>
      </c>
      <c r="I956" s="174"/>
      <c r="L956" s="169"/>
      <c r="M956" s="175"/>
      <c r="N956" s="176"/>
      <c r="O956" s="176"/>
      <c r="P956" s="176"/>
      <c r="Q956" s="176"/>
      <c r="R956" s="176"/>
      <c r="S956" s="176"/>
      <c r="T956" s="177"/>
      <c r="AT956" s="171" t="s">
        <v>215</v>
      </c>
      <c r="AU956" s="171" t="s">
        <v>85</v>
      </c>
      <c r="AV956" s="12" t="s">
        <v>85</v>
      </c>
      <c r="AW956" s="12" t="s">
        <v>34</v>
      </c>
      <c r="AX956" s="12" t="s">
        <v>77</v>
      </c>
      <c r="AY956" s="171" t="s">
        <v>207</v>
      </c>
    </row>
    <row r="957" spans="2:65" s="12" customFormat="1">
      <c r="B957" s="169"/>
      <c r="D957" s="170" t="s">
        <v>215</v>
      </c>
      <c r="E957" s="171" t="s">
        <v>1</v>
      </c>
      <c r="F957" s="172" t="s">
        <v>1502</v>
      </c>
      <c r="H957" s="173">
        <v>17.100000000000001</v>
      </c>
      <c r="I957" s="174"/>
      <c r="L957" s="169"/>
      <c r="M957" s="175"/>
      <c r="N957" s="176"/>
      <c r="O957" s="176"/>
      <c r="P957" s="176"/>
      <c r="Q957" s="176"/>
      <c r="R957" s="176"/>
      <c r="S957" s="176"/>
      <c r="T957" s="177"/>
      <c r="AT957" s="171" t="s">
        <v>215</v>
      </c>
      <c r="AU957" s="171" t="s">
        <v>85</v>
      </c>
      <c r="AV957" s="12" t="s">
        <v>85</v>
      </c>
      <c r="AW957" s="12" t="s">
        <v>34</v>
      </c>
      <c r="AX957" s="12" t="s">
        <v>77</v>
      </c>
      <c r="AY957" s="171" t="s">
        <v>207</v>
      </c>
    </row>
    <row r="958" spans="2:65" s="12" customFormat="1">
      <c r="B958" s="169"/>
      <c r="D958" s="170" t="s">
        <v>215</v>
      </c>
      <c r="E958" s="171" t="s">
        <v>1</v>
      </c>
      <c r="F958" s="172" t="s">
        <v>1503</v>
      </c>
      <c r="H958" s="173">
        <v>20.7</v>
      </c>
      <c r="I958" s="174"/>
      <c r="L958" s="169"/>
      <c r="M958" s="175"/>
      <c r="N958" s="176"/>
      <c r="O958" s="176"/>
      <c r="P958" s="176"/>
      <c r="Q958" s="176"/>
      <c r="R958" s="176"/>
      <c r="S958" s="176"/>
      <c r="T958" s="177"/>
      <c r="AT958" s="171" t="s">
        <v>215</v>
      </c>
      <c r="AU958" s="171" t="s">
        <v>85</v>
      </c>
      <c r="AV958" s="12" t="s">
        <v>85</v>
      </c>
      <c r="AW958" s="12" t="s">
        <v>34</v>
      </c>
      <c r="AX958" s="12" t="s">
        <v>77</v>
      </c>
      <c r="AY958" s="171" t="s">
        <v>207</v>
      </c>
    </row>
    <row r="959" spans="2:65" s="12" customFormat="1">
      <c r="B959" s="169"/>
      <c r="D959" s="170" t="s">
        <v>215</v>
      </c>
      <c r="E959" s="171" t="s">
        <v>1</v>
      </c>
      <c r="F959" s="172" t="s">
        <v>1504</v>
      </c>
      <c r="H959" s="173">
        <v>13.7</v>
      </c>
      <c r="I959" s="174"/>
      <c r="L959" s="169"/>
      <c r="M959" s="175"/>
      <c r="N959" s="176"/>
      <c r="O959" s="176"/>
      <c r="P959" s="176"/>
      <c r="Q959" s="176"/>
      <c r="R959" s="176"/>
      <c r="S959" s="176"/>
      <c r="T959" s="177"/>
      <c r="AT959" s="171" t="s">
        <v>215</v>
      </c>
      <c r="AU959" s="171" t="s">
        <v>85</v>
      </c>
      <c r="AV959" s="12" t="s">
        <v>85</v>
      </c>
      <c r="AW959" s="12" t="s">
        <v>34</v>
      </c>
      <c r="AX959" s="12" t="s">
        <v>77</v>
      </c>
      <c r="AY959" s="171" t="s">
        <v>207</v>
      </c>
    </row>
    <row r="960" spans="2:65" s="12" customFormat="1">
      <c r="B960" s="169"/>
      <c r="D960" s="170" t="s">
        <v>215</v>
      </c>
      <c r="E960" s="171" t="s">
        <v>1</v>
      </c>
      <c r="F960" s="172" t="s">
        <v>1505</v>
      </c>
      <c r="H960" s="173">
        <v>18.149999999999999</v>
      </c>
      <c r="I960" s="174"/>
      <c r="L960" s="169"/>
      <c r="M960" s="175"/>
      <c r="N960" s="176"/>
      <c r="O960" s="176"/>
      <c r="P960" s="176"/>
      <c r="Q960" s="176"/>
      <c r="R960" s="176"/>
      <c r="S960" s="176"/>
      <c r="T960" s="177"/>
      <c r="AT960" s="171" t="s">
        <v>215</v>
      </c>
      <c r="AU960" s="171" t="s">
        <v>85</v>
      </c>
      <c r="AV960" s="12" t="s">
        <v>85</v>
      </c>
      <c r="AW960" s="12" t="s">
        <v>34</v>
      </c>
      <c r="AX960" s="12" t="s">
        <v>77</v>
      </c>
      <c r="AY960" s="171" t="s">
        <v>207</v>
      </c>
    </row>
    <row r="961" spans="2:51" s="12" customFormat="1">
      <c r="B961" s="169"/>
      <c r="D961" s="170" t="s">
        <v>215</v>
      </c>
      <c r="E961" s="171" t="s">
        <v>1</v>
      </c>
      <c r="F961" s="172" t="s">
        <v>1506</v>
      </c>
      <c r="H961" s="173">
        <v>44.5</v>
      </c>
      <c r="I961" s="174"/>
      <c r="L961" s="169"/>
      <c r="M961" s="175"/>
      <c r="N961" s="176"/>
      <c r="O961" s="176"/>
      <c r="P961" s="176"/>
      <c r="Q961" s="176"/>
      <c r="R961" s="176"/>
      <c r="S961" s="176"/>
      <c r="T961" s="177"/>
      <c r="AT961" s="171" t="s">
        <v>215</v>
      </c>
      <c r="AU961" s="171" t="s">
        <v>85</v>
      </c>
      <c r="AV961" s="12" t="s">
        <v>85</v>
      </c>
      <c r="AW961" s="12" t="s">
        <v>34</v>
      </c>
      <c r="AX961" s="12" t="s">
        <v>77</v>
      </c>
      <c r="AY961" s="171" t="s">
        <v>207</v>
      </c>
    </row>
    <row r="962" spans="2:51" s="12" customFormat="1">
      <c r="B962" s="169"/>
      <c r="D962" s="170" t="s">
        <v>215</v>
      </c>
      <c r="E962" s="171" t="s">
        <v>1</v>
      </c>
      <c r="F962" s="172" t="s">
        <v>1507</v>
      </c>
      <c r="H962" s="173">
        <v>15</v>
      </c>
      <c r="I962" s="174"/>
      <c r="L962" s="169"/>
      <c r="M962" s="175"/>
      <c r="N962" s="176"/>
      <c r="O962" s="176"/>
      <c r="P962" s="176"/>
      <c r="Q962" s="176"/>
      <c r="R962" s="176"/>
      <c r="S962" s="176"/>
      <c r="T962" s="177"/>
      <c r="AT962" s="171" t="s">
        <v>215</v>
      </c>
      <c r="AU962" s="171" t="s">
        <v>85</v>
      </c>
      <c r="AV962" s="12" t="s">
        <v>85</v>
      </c>
      <c r="AW962" s="12" t="s">
        <v>34</v>
      </c>
      <c r="AX962" s="12" t="s">
        <v>77</v>
      </c>
      <c r="AY962" s="171" t="s">
        <v>207</v>
      </c>
    </row>
    <row r="963" spans="2:51" s="12" customFormat="1">
      <c r="B963" s="169"/>
      <c r="D963" s="170" t="s">
        <v>215</v>
      </c>
      <c r="E963" s="171" t="s">
        <v>1</v>
      </c>
      <c r="F963" s="172" t="s">
        <v>1508</v>
      </c>
      <c r="H963" s="173">
        <v>39.200000000000003</v>
      </c>
      <c r="I963" s="174"/>
      <c r="L963" s="169"/>
      <c r="M963" s="175"/>
      <c r="N963" s="176"/>
      <c r="O963" s="176"/>
      <c r="P963" s="176"/>
      <c r="Q963" s="176"/>
      <c r="R963" s="176"/>
      <c r="S963" s="176"/>
      <c r="T963" s="177"/>
      <c r="AT963" s="171" t="s">
        <v>215</v>
      </c>
      <c r="AU963" s="171" t="s">
        <v>85</v>
      </c>
      <c r="AV963" s="12" t="s">
        <v>85</v>
      </c>
      <c r="AW963" s="12" t="s">
        <v>34</v>
      </c>
      <c r="AX963" s="12" t="s">
        <v>77</v>
      </c>
      <c r="AY963" s="171" t="s">
        <v>207</v>
      </c>
    </row>
    <row r="964" spans="2:51" s="12" customFormat="1">
      <c r="B964" s="169"/>
      <c r="D964" s="170" t="s">
        <v>215</v>
      </c>
      <c r="E964" s="171" t="s">
        <v>1</v>
      </c>
      <c r="F964" s="172" t="s">
        <v>1509</v>
      </c>
      <c r="H964" s="173">
        <v>7</v>
      </c>
      <c r="I964" s="174"/>
      <c r="L964" s="169"/>
      <c r="M964" s="175"/>
      <c r="N964" s="176"/>
      <c r="O964" s="176"/>
      <c r="P964" s="176"/>
      <c r="Q964" s="176"/>
      <c r="R964" s="176"/>
      <c r="S964" s="176"/>
      <c r="T964" s="177"/>
      <c r="AT964" s="171" t="s">
        <v>215</v>
      </c>
      <c r="AU964" s="171" t="s">
        <v>85</v>
      </c>
      <c r="AV964" s="12" t="s">
        <v>85</v>
      </c>
      <c r="AW964" s="12" t="s">
        <v>34</v>
      </c>
      <c r="AX964" s="12" t="s">
        <v>77</v>
      </c>
      <c r="AY964" s="171" t="s">
        <v>207</v>
      </c>
    </row>
    <row r="965" spans="2:51" s="12" customFormat="1">
      <c r="B965" s="169"/>
      <c r="D965" s="170" t="s">
        <v>215</v>
      </c>
      <c r="E965" s="171" t="s">
        <v>1</v>
      </c>
      <c r="F965" s="172" t="s">
        <v>1510</v>
      </c>
      <c r="H965" s="173">
        <v>18.149999999999999</v>
      </c>
      <c r="I965" s="174"/>
      <c r="L965" s="169"/>
      <c r="M965" s="175"/>
      <c r="N965" s="176"/>
      <c r="O965" s="176"/>
      <c r="P965" s="176"/>
      <c r="Q965" s="176"/>
      <c r="R965" s="176"/>
      <c r="S965" s="176"/>
      <c r="T965" s="177"/>
      <c r="AT965" s="171" t="s">
        <v>215</v>
      </c>
      <c r="AU965" s="171" t="s">
        <v>85</v>
      </c>
      <c r="AV965" s="12" t="s">
        <v>85</v>
      </c>
      <c r="AW965" s="12" t="s">
        <v>34</v>
      </c>
      <c r="AX965" s="12" t="s">
        <v>77</v>
      </c>
      <c r="AY965" s="171" t="s">
        <v>207</v>
      </c>
    </row>
    <row r="966" spans="2:51" s="12" customFormat="1">
      <c r="B966" s="169"/>
      <c r="D966" s="170" t="s">
        <v>215</v>
      </c>
      <c r="E966" s="171" t="s">
        <v>1</v>
      </c>
      <c r="F966" s="172" t="s">
        <v>1511</v>
      </c>
      <c r="H966" s="173">
        <v>44.5</v>
      </c>
      <c r="I966" s="174"/>
      <c r="L966" s="169"/>
      <c r="M966" s="175"/>
      <c r="N966" s="176"/>
      <c r="O966" s="176"/>
      <c r="P966" s="176"/>
      <c r="Q966" s="176"/>
      <c r="R966" s="176"/>
      <c r="S966" s="176"/>
      <c r="T966" s="177"/>
      <c r="AT966" s="171" t="s">
        <v>215</v>
      </c>
      <c r="AU966" s="171" t="s">
        <v>85</v>
      </c>
      <c r="AV966" s="12" t="s">
        <v>85</v>
      </c>
      <c r="AW966" s="12" t="s">
        <v>34</v>
      </c>
      <c r="AX966" s="12" t="s">
        <v>77</v>
      </c>
      <c r="AY966" s="171" t="s">
        <v>207</v>
      </c>
    </row>
    <row r="967" spans="2:51" s="12" customFormat="1">
      <c r="B967" s="169"/>
      <c r="D967" s="170" t="s">
        <v>215</v>
      </c>
      <c r="E967" s="171" t="s">
        <v>1</v>
      </c>
      <c r="F967" s="172" t="s">
        <v>1512</v>
      </c>
      <c r="H967" s="173">
        <v>15</v>
      </c>
      <c r="I967" s="174"/>
      <c r="L967" s="169"/>
      <c r="M967" s="175"/>
      <c r="N967" s="176"/>
      <c r="O967" s="176"/>
      <c r="P967" s="176"/>
      <c r="Q967" s="176"/>
      <c r="R967" s="176"/>
      <c r="S967" s="176"/>
      <c r="T967" s="177"/>
      <c r="AT967" s="171" t="s">
        <v>215</v>
      </c>
      <c r="AU967" s="171" t="s">
        <v>85</v>
      </c>
      <c r="AV967" s="12" t="s">
        <v>85</v>
      </c>
      <c r="AW967" s="12" t="s">
        <v>34</v>
      </c>
      <c r="AX967" s="12" t="s">
        <v>77</v>
      </c>
      <c r="AY967" s="171" t="s">
        <v>207</v>
      </c>
    </row>
    <row r="968" spans="2:51" s="12" customFormat="1">
      <c r="B968" s="169"/>
      <c r="D968" s="170" t="s">
        <v>215</v>
      </c>
      <c r="E968" s="171" t="s">
        <v>1</v>
      </c>
      <c r="F968" s="172" t="s">
        <v>1513</v>
      </c>
      <c r="H968" s="173">
        <v>18.55</v>
      </c>
      <c r="I968" s="174"/>
      <c r="L968" s="169"/>
      <c r="M968" s="175"/>
      <c r="N968" s="176"/>
      <c r="O968" s="176"/>
      <c r="P968" s="176"/>
      <c r="Q968" s="176"/>
      <c r="R968" s="176"/>
      <c r="S968" s="176"/>
      <c r="T968" s="177"/>
      <c r="AT968" s="171" t="s">
        <v>215</v>
      </c>
      <c r="AU968" s="171" t="s">
        <v>85</v>
      </c>
      <c r="AV968" s="12" t="s">
        <v>85</v>
      </c>
      <c r="AW968" s="12" t="s">
        <v>34</v>
      </c>
      <c r="AX968" s="12" t="s">
        <v>77</v>
      </c>
      <c r="AY968" s="171" t="s">
        <v>207</v>
      </c>
    </row>
    <row r="969" spans="2:51" s="12" customFormat="1">
      <c r="B969" s="169"/>
      <c r="D969" s="170" t="s">
        <v>215</v>
      </c>
      <c r="E969" s="171" t="s">
        <v>1</v>
      </c>
      <c r="F969" s="172" t="s">
        <v>1514</v>
      </c>
      <c r="H969" s="173">
        <v>44.5</v>
      </c>
      <c r="I969" s="174"/>
      <c r="L969" s="169"/>
      <c r="M969" s="175"/>
      <c r="N969" s="176"/>
      <c r="O969" s="176"/>
      <c r="P969" s="176"/>
      <c r="Q969" s="176"/>
      <c r="R969" s="176"/>
      <c r="S969" s="176"/>
      <c r="T969" s="177"/>
      <c r="AT969" s="171" t="s">
        <v>215</v>
      </c>
      <c r="AU969" s="171" t="s">
        <v>85</v>
      </c>
      <c r="AV969" s="12" t="s">
        <v>85</v>
      </c>
      <c r="AW969" s="12" t="s">
        <v>34</v>
      </c>
      <c r="AX969" s="12" t="s">
        <v>77</v>
      </c>
      <c r="AY969" s="171" t="s">
        <v>207</v>
      </c>
    </row>
    <row r="970" spans="2:51" s="12" customFormat="1">
      <c r="B970" s="169"/>
      <c r="D970" s="170" t="s">
        <v>215</v>
      </c>
      <c r="E970" s="171" t="s">
        <v>1</v>
      </c>
      <c r="F970" s="172" t="s">
        <v>1515</v>
      </c>
      <c r="H970" s="173">
        <v>15</v>
      </c>
      <c r="I970" s="174"/>
      <c r="L970" s="169"/>
      <c r="M970" s="175"/>
      <c r="N970" s="176"/>
      <c r="O970" s="176"/>
      <c r="P970" s="176"/>
      <c r="Q970" s="176"/>
      <c r="R970" s="176"/>
      <c r="S970" s="176"/>
      <c r="T970" s="177"/>
      <c r="AT970" s="171" t="s">
        <v>215</v>
      </c>
      <c r="AU970" s="171" t="s">
        <v>85</v>
      </c>
      <c r="AV970" s="12" t="s">
        <v>85</v>
      </c>
      <c r="AW970" s="12" t="s">
        <v>34</v>
      </c>
      <c r="AX970" s="12" t="s">
        <v>77</v>
      </c>
      <c r="AY970" s="171" t="s">
        <v>207</v>
      </c>
    </row>
    <row r="971" spans="2:51" s="12" customFormat="1">
      <c r="B971" s="169"/>
      <c r="D971" s="170" t="s">
        <v>215</v>
      </c>
      <c r="E971" s="171" t="s">
        <v>1</v>
      </c>
      <c r="F971" s="172" t="s">
        <v>1516</v>
      </c>
      <c r="H971" s="173">
        <v>34.65</v>
      </c>
      <c r="I971" s="174"/>
      <c r="L971" s="169"/>
      <c r="M971" s="175"/>
      <c r="N971" s="176"/>
      <c r="O971" s="176"/>
      <c r="P971" s="176"/>
      <c r="Q971" s="176"/>
      <c r="R971" s="176"/>
      <c r="S971" s="176"/>
      <c r="T971" s="177"/>
      <c r="AT971" s="171" t="s">
        <v>215</v>
      </c>
      <c r="AU971" s="171" t="s">
        <v>85</v>
      </c>
      <c r="AV971" s="12" t="s">
        <v>85</v>
      </c>
      <c r="AW971" s="12" t="s">
        <v>34</v>
      </c>
      <c r="AX971" s="12" t="s">
        <v>77</v>
      </c>
      <c r="AY971" s="171" t="s">
        <v>207</v>
      </c>
    </row>
    <row r="972" spans="2:51" s="12" customFormat="1">
      <c r="B972" s="169"/>
      <c r="D972" s="170" t="s">
        <v>215</v>
      </c>
      <c r="E972" s="171" t="s">
        <v>1</v>
      </c>
      <c r="F972" s="172" t="s">
        <v>1517</v>
      </c>
      <c r="H972" s="173">
        <v>7</v>
      </c>
      <c r="I972" s="174"/>
      <c r="L972" s="169"/>
      <c r="M972" s="175"/>
      <c r="N972" s="176"/>
      <c r="O972" s="176"/>
      <c r="P972" s="176"/>
      <c r="Q972" s="176"/>
      <c r="R972" s="176"/>
      <c r="S972" s="176"/>
      <c r="T972" s="177"/>
      <c r="AT972" s="171" t="s">
        <v>215</v>
      </c>
      <c r="AU972" s="171" t="s">
        <v>85</v>
      </c>
      <c r="AV972" s="12" t="s">
        <v>85</v>
      </c>
      <c r="AW972" s="12" t="s">
        <v>34</v>
      </c>
      <c r="AX972" s="12" t="s">
        <v>77</v>
      </c>
      <c r="AY972" s="171" t="s">
        <v>207</v>
      </c>
    </row>
    <row r="973" spans="2:51" s="12" customFormat="1">
      <c r="B973" s="169"/>
      <c r="D973" s="170" t="s">
        <v>215</v>
      </c>
      <c r="E973" s="171" t="s">
        <v>1</v>
      </c>
      <c r="F973" s="172" t="s">
        <v>1518</v>
      </c>
      <c r="H973" s="173">
        <v>7</v>
      </c>
      <c r="I973" s="174"/>
      <c r="L973" s="169"/>
      <c r="M973" s="175"/>
      <c r="N973" s="176"/>
      <c r="O973" s="176"/>
      <c r="P973" s="176"/>
      <c r="Q973" s="176"/>
      <c r="R973" s="176"/>
      <c r="S973" s="176"/>
      <c r="T973" s="177"/>
      <c r="AT973" s="171" t="s">
        <v>215</v>
      </c>
      <c r="AU973" s="171" t="s">
        <v>85</v>
      </c>
      <c r="AV973" s="12" t="s">
        <v>85</v>
      </c>
      <c r="AW973" s="12" t="s">
        <v>34</v>
      </c>
      <c r="AX973" s="12" t="s">
        <v>77</v>
      </c>
      <c r="AY973" s="171" t="s">
        <v>207</v>
      </c>
    </row>
    <row r="974" spans="2:51" s="12" customFormat="1">
      <c r="B974" s="169"/>
      <c r="D974" s="170" t="s">
        <v>215</v>
      </c>
      <c r="E974" s="171" t="s">
        <v>1</v>
      </c>
      <c r="F974" s="172" t="s">
        <v>1519</v>
      </c>
      <c r="H974" s="173">
        <v>18.149999999999999</v>
      </c>
      <c r="I974" s="174"/>
      <c r="L974" s="169"/>
      <c r="M974" s="175"/>
      <c r="N974" s="176"/>
      <c r="O974" s="176"/>
      <c r="P974" s="176"/>
      <c r="Q974" s="176"/>
      <c r="R974" s="176"/>
      <c r="S974" s="176"/>
      <c r="T974" s="177"/>
      <c r="AT974" s="171" t="s">
        <v>215</v>
      </c>
      <c r="AU974" s="171" t="s">
        <v>85</v>
      </c>
      <c r="AV974" s="12" t="s">
        <v>85</v>
      </c>
      <c r="AW974" s="12" t="s">
        <v>34</v>
      </c>
      <c r="AX974" s="12" t="s">
        <v>77</v>
      </c>
      <c r="AY974" s="171" t="s">
        <v>207</v>
      </c>
    </row>
    <row r="975" spans="2:51" s="12" customFormat="1">
      <c r="B975" s="169"/>
      <c r="D975" s="170" t="s">
        <v>215</v>
      </c>
      <c r="E975" s="171" t="s">
        <v>1</v>
      </c>
      <c r="F975" s="172" t="s">
        <v>1520</v>
      </c>
      <c r="H975" s="173">
        <v>44.5</v>
      </c>
      <c r="I975" s="174"/>
      <c r="L975" s="169"/>
      <c r="M975" s="175"/>
      <c r="N975" s="176"/>
      <c r="O975" s="176"/>
      <c r="P975" s="176"/>
      <c r="Q975" s="176"/>
      <c r="R975" s="176"/>
      <c r="S975" s="176"/>
      <c r="T975" s="177"/>
      <c r="AT975" s="171" t="s">
        <v>215</v>
      </c>
      <c r="AU975" s="171" t="s">
        <v>85</v>
      </c>
      <c r="AV975" s="12" t="s">
        <v>85</v>
      </c>
      <c r="AW975" s="12" t="s">
        <v>34</v>
      </c>
      <c r="AX975" s="12" t="s">
        <v>77</v>
      </c>
      <c r="AY975" s="171" t="s">
        <v>207</v>
      </c>
    </row>
    <row r="976" spans="2:51" s="12" customFormat="1">
      <c r="B976" s="169"/>
      <c r="D976" s="170" t="s">
        <v>215</v>
      </c>
      <c r="E976" s="171" t="s">
        <v>1</v>
      </c>
      <c r="F976" s="172" t="s">
        <v>1521</v>
      </c>
      <c r="H976" s="173">
        <v>15</v>
      </c>
      <c r="I976" s="174"/>
      <c r="L976" s="169"/>
      <c r="M976" s="175"/>
      <c r="N976" s="176"/>
      <c r="O976" s="176"/>
      <c r="P976" s="176"/>
      <c r="Q976" s="176"/>
      <c r="R976" s="176"/>
      <c r="S976" s="176"/>
      <c r="T976" s="177"/>
      <c r="AT976" s="171" t="s">
        <v>215</v>
      </c>
      <c r="AU976" s="171" t="s">
        <v>85</v>
      </c>
      <c r="AV976" s="12" t="s">
        <v>85</v>
      </c>
      <c r="AW976" s="12" t="s">
        <v>34</v>
      </c>
      <c r="AX976" s="12" t="s">
        <v>77</v>
      </c>
      <c r="AY976" s="171" t="s">
        <v>207</v>
      </c>
    </row>
    <row r="977" spans="2:51" s="12" customFormat="1">
      <c r="B977" s="169"/>
      <c r="D977" s="170" t="s">
        <v>215</v>
      </c>
      <c r="E977" s="171" t="s">
        <v>1</v>
      </c>
      <c r="F977" s="172" t="s">
        <v>1522</v>
      </c>
      <c r="H977" s="173">
        <v>39.200000000000003</v>
      </c>
      <c r="I977" s="174"/>
      <c r="L977" s="169"/>
      <c r="M977" s="175"/>
      <c r="N977" s="176"/>
      <c r="O977" s="176"/>
      <c r="P977" s="176"/>
      <c r="Q977" s="176"/>
      <c r="R977" s="176"/>
      <c r="S977" s="176"/>
      <c r="T977" s="177"/>
      <c r="AT977" s="171" t="s">
        <v>215</v>
      </c>
      <c r="AU977" s="171" t="s">
        <v>85</v>
      </c>
      <c r="AV977" s="12" t="s">
        <v>85</v>
      </c>
      <c r="AW977" s="12" t="s">
        <v>34</v>
      </c>
      <c r="AX977" s="12" t="s">
        <v>77</v>
      </c>
      <c r="AY977" s="171" t="s">
        <v>207</v>
      </c>
    </row>
    <row r="978" spans="2:51" s="12" customFormat="1">
      <c r="B978" s="169"/>
      <c r="D978" s="170" t="s">
        <v>215</v>
      </c>
      <c r="E978" s="171" t="s">
        <v>1</v>
      </c>
      <c r="F978" s="172" t="s">
        <v>1523</v>
      </c>
      <c r="H978" s="173">
        <v>7</v>
      </c>
      <c r="I978" s="174"/>
      <c r="L978" s="169"/>
      <c r="M978" s="175"/>
      <c r="N978" s="176"/>
      <c r="O978" s="176"/>
      <c r="P978" s="176"/>
      <c r="Q978" s="176"/>
      <c r="R978" s="176"/>
      <c r="S978" s="176"/>
      <c r="T978" s="177"/>
      <c r="AT978" s="171" t="s">
        <v>215</v>
      </c>
      <c r="AU978" s="171" t="s">
        <v>85</v>
      </c>
      <c r="AV978" s="12" t="s">
        <v>85</v>
      </c>
      <c r="AW978" s="12" t="s">
        <v>34</v>
      </c>
      <c r="AX978" s="12" t="s">
        <v>77</v>
      </c>
      <c r="AY978" s="171" t="s">
        <v>207</v>
      </c>
    </row>
    <row r="979" spans="2:51" s="12" customFormat="1">
      <c r="B979" s="169"/>
      <c r="D979" s="170" t="s">
        <v>215</v>
      </c>
      <c r="E979" s="171" t="s">
        <v>1</v>
      </c>
      <c r="F979" s="172" t="s">
        <v>1524</v>
      </c>
      <c r="H979" s="173">
        <v>18.149999999999999</v>
      </c>
      <c r="I979" s="174"/>
      <c r="L979" s="169"/>
      <c r="M979" s="175"/>
      <c r="N979" s="176"/>
      <c r="O979" s="176"/>
      <c r="P979" s="176"/>
      <c r="Q979" s="176"/>
      <c r="R979" s="176"/>
      <c r="S979" s="176"/>
      <c r="T979" s="177"/>
      <c r="AT979" s="171" t="s">
        <v>215</v>
      </c>
      <c r="AU979" s="171" t="s">
        <v>85</v>
      </c>
      <c r="AV979" s="12" t="s">
        <v>85</v>
      </c>
      <c r="AW979" s="12" t="s">
        <v>34</v>
      </c>
      <c r="AX979" s="12" t="s">
        <v>77</v>
      </c>
      <c r="AY979" s="171" t="s">
        <v>207</v>
      </c>
    </row>
    <row r="980" spans="2:51" s="12" customFormat="1">
      <c r="B980" s="169"/>
      <c r="D980" s="170" t="s">
        <v>215</v>
      </c>
      <c r="E980" s="171" t="s">
        <v>1</v>
      </c>
      <c r="F980" s="172" t="s">
        <v>1525</v>
      </c>
      <c r="H980" s="173">
        <v>44.5</v>
      </c>
      <c r="I980" s="174"/>
      <c r="L980" s="169"/>
      <c r="M980" s="175"/>
      <c r="N980" s="176"/>
      <c r="O980" s="176"/>
      <c r="P980" s="176"/>
      <c r="Q980" s="176"/>
      <c r="R980" s="176"/>
      <c r="S980" s="176"/>
      <c r="T980" s="177"/>
      <c r="AT980" s="171" t="s">
        <v>215</v>
      </c>
      <c r="AU980" s="171" t="s">
        <v>85</v>
      </c>
      <c r="AV980" s="12" t="s">
        <v>85</v>
      </c>
      <c r="AW980" s="12" t="s">
        <v>34</v>
      </c>
      <c r="AX980" s="12" t="s">
        <v>77</v>
      </c>
      <c r="AY980" s="171" t="s">
        <v>207</v>
      </c>
    </row>
    <row r="981" spans="2:51" s="12" customFormat="1">
      <c r="B981" s="169"/>
      <c r="D981" s="170" t="s">
        <v>215</v>
      </c>
      <c r="E981" s="171" t="s">
        <v>1</v>
      </c>
      <c r="F981" s="172" t="s">
        <v>1526</v>
      </c>
      <c r="H981" s="173">
        <v>15</v>
      </c>
      <c r="I981" s="174"/>
      <c r="L981" s="169"/>
      <c r="M981" s="175"/>
      <c r="N981" s="176"/>
      <c r="O981" s="176"/>
      <c r="P981" s="176"/>
      <c r="Q981" s="176"/>
      <c r="R981" s="176"/>
      <c r="S981" s="176"/>
      <c r="T981" s="177"/>
      <c r="AT981" s="171" t="s">
        <v>215</v>
      </c>
      <c r="AU981" s="171" t="s">
        <v>85</v>
      </c>
      <c r="AV981" s="12" t="s">
        <v>85</v>
      </c>
      <c r="AW981" s="12" t="s">
        <v>34</v>
      </c>
      <c r="AX981" s="12" t="s">
        <v>77</v>
      </c>
      <c r="AY981" s="171" t="s">
        <v>207</v>
      </c>
    </row>
    <row r="982" spans="2:51" s="12" customFormat="1">
      <c r="B982" s="169"/>
      <c r="D982" s="170" t="s">
        <v>215</v>
      </c>
      <c r="E982" s="171" t="s">
        <v>1</v>
      </c>
      <c r="F982" s="172" t="s">
        <v>1527</v>
      </c>
      <c r="H982" s="173">
        <v>10.47</v>
      </c>
      <c r="I982" s="174"/>
      <c r="L982" s="169"/>
      <c r="M982" s="175"/>
      <c r="N982" s="176"/>
      <c r="O982" s="176"/>
      <c r="P982" s="176"/>
      <c r="Q982" s="176"/>
      <c r="R982" s="176"/>
      <c r="S982" s="176"/>
      <c r="T982" s="177"/>
      <c r="AT982" s="171" t="s">
        <v>215</v>
      </c>
      <c r="AU982" s="171" t="s">
        <v>85</v>
      </c>
      <c r="AV982" s="12" t="s">
        <v>85</v>
      </c>
      <c r="AW982" s="12" t="s">
        <v>34</v>
      </c>
      <c r="AX982" s="12" t="s">
        <v>77</v>
      </c>
      <c r="AY982" s="171" t="s">
        <v>207</v>
      </c>
    </row>
    <row r="983" spans="2:51" s="12" customFormat="1">
      <c r="B983" s="169"/>
      <c r="D983" s="170" t="s">
        <v>215</v>
      </c>
      <c r="E983" s="171" t="s">
        <v>1</v>
      </c>
      <c r="F983" s="172" t="s">
        <v>1528</v>
      </c>
      <c r="H983" s="173">
        <v>10.199999999999999</v>
      </c>
      <c r="I983" s="174"/>
      <c r="L983" s="169"/>
      <c r="M983" s="175"/>
      <c r="N983" s="176"/>
      <c r="O983" s="176"/>
      <c r="P983" s="176"/>
      <c r="Q983" s="176"/>
      <c r="R983" s="176"/>
      <c r="S983" s="176"/>
      <c r="T983" s="177"/>
      <c r="AT983" s="171" t="s">
        <v>215</v>
      </c>
      <c r="AU983" s="171" t="s">
        <v>85</v>
      </c>
      <c r="AV983" s="12" t="s">
        <v>85</v>
      </c>
      <c r="AW983" s="12" t="s">
        <v>34</v>
      </c>
      <c r="AX983" s="12" t="s">
        <v>77</v>
      </c>
      <c r="AY983" s="171" t="s">
        <v>207</v>
      </c>
    </row>
    <row r="984" spans="2:51" s="12" customFormat="1">
      <c r="B984" s="169"/>
      <c r="D984" s="170" t="s">
        <v>215</v>
      </c>
      <c r="E984" s="171" t="s">
        <v>1</v>
      </c>
      <c r="F984" s="172" t="s">
        <v>1529</v>
      </c>
      <c r="H984" s="173">
        <v>13.1</v>
      </c>
      <c r="I984" s="174"/>
      <c r="L984" s="169"/>
      <c r="M984" s="175"/>
      <c r="N984" s="176"/>
      <c r="O984" s="176"/>
      <c r="P984" s="176"/>
      <c r="Q984" s="176"/>
      <c r="R984" s="176"/>
      <c r="S984" s="176"/>
      <c r="T984" s="177"/>
      <c r="AT984" s="171" t="s">
        <v>215</v>
      </c>
      <c r="AU984" s="171" t="s">
        <v>85</v>
      </c>
      <c r="AV984" s="12" t="s">
        <v>85</v>
      </c>
      <c r="AW984" s="12" t="s">
        <v>34</v>
      </c>
      <c r="AX984" s="12" t="s">
        <v>77</v>
      </c>
      <c r="AY984" s="171" t="s">
        <v>207</v>
      </c>
    </row>
    <row r="985" spans="2:51" s="12" customFormat="1">
      <c r="B985" s="169"/>
      <c r="D985" s="170" t="s">
        <v>215</v>
      </c>
      <c r="E985" s="171" t="s">
        <v>1</v>
      </c>
      <c r="F985" s="172" t="s">
        <v>1530</v>
      </c>
      <c r="H985" s="173">
        <v>8.1999999999999993</v>
      </c>
      <c r="I985" s="174"/>
      <c r="L985" s="169"/>
      <c r="M985" s="175"/>
      <c r="N985" s="176"/>
      <c r="O985" s="176"/>
      <c r="P985" s="176"/>
      <c r="Q985" s="176"/>
      <c r="R985" s="176"/>
      <c r="S985" s="176"/>
      <c r="T985" s="177"/>
      <c r="AT985" s="171" t="s">
        <v>215</v>
      </c>
      <c r="AU985" s="171" t="s">
        <v>85</v>
      </c>
      <c r="AV985" s="12" t="s">
        <v>85</v>
      </c>
      <c r="AW985" s="12" t="s">
        <v>34</v>
      </c>
      <c r="AX985" s="12" t="s">
        <v>77</v>
      </c>
      <c r="AY985" s="171" t="s">
        <v>207</v>
      </c>
    </row>
    <row r="986" spans="2:51" s="12" customFormat="1">
      <c r="B986" s="169"/>
      <c r="D986" s="170" t="s">
        <v>215</v>
      </c>
      <c r="E986" s="171" t="s">
        <v>1</v>
      </c>
      <c r="F986" s="172" t="s">
        <v>1531</v>
      </c>
      <c r="H986" s="173">
        <v>5.0999999999999996</v>
      </c>
      <c r="I986" s="174"/>
      <c r="L986" s="169"/>
      <c r="M986" s="175"/>
      <c r="N986" s="176"/>
      <c r="O986" s="176"/>
      <c r="P986" s="176"/>
      <c r="Q986" s="176"/>
      <c r="R986" s="176"/>
      <c r="S986" s="176"/>
      <c r="T986" s="177"/>
      <c r="AT986" s="171" t="s">
        <v>215</v>
      </c>
      <c r="AU986" s="171" t="s">
        <v>85</v>
      </c>
      <c r="AV986" s="12" t="s">
        <v>85</v>
      </c>
      <c r="AW986" s="12" t="s">
        <v>34</v>
      </c>
      <c r="AX986" s="12" t="s">
        <v>77</v>
      </c>
      <c r="AY986" s="171" t="s">
        <v>207</v>
      </c>
    </row>
    <row r="987" spans="2:51" s="12" customFormat="1">
      <c r="B987" s="169"/>
      <c r="D987" s="170" t="s">
        <v>215</v>
      </c>
      <c r="E987" s="171" t="s">
        <v>1</v>
      </c>
      <c r="F987" s="172" t="s">
        <v>1532</v>
      </c>
      <c r="H987" s="173">
        <v>7</v>
      </c>
      <c r="I987" s="174"/>
      <c r="L987" s="169"/>
      <c r="M987" s="175"/>
      <c r="N987" s="176"/>
      <c r="O987" s="176"/>
      <c r="P987" s="176"/>
      <c r="Q987" s="176"/>
      <c r="R987" s="176"/>
      <c r="S987" s="176"/>
      <c r="T987" s="177"/>
      <c r="AT987" s="171" t="s">
        <v>215</v>
      </c>
      <c r="AU987" s="171" t="s">
        <v>85</v>
      </c>
      <c r="AV987" s="12" t="s">
        <v>85</v>
      </c>
      <c r="AW987" s="12" t="s">
        <v>34</v>
      </c>
      <c r="AX987" s="12" t="s">
        <v>77</v>
      </c>
      <c r="AY987" s="171" t="s">
        <v>207</v>
      </c>
    </row>
    <row r="988" spans="2:51" s="12" customFormat="1">
      <c r="B988" s="169"/>
      <c r="D988" s="170" t="s">
        <v>215</v>
      </c>
      <c r="E988" s="171" t="s">
        <v>1</v>
      </c>
      <c r="F988" s="172" t="s">
        <v>1533</v>
      </c>
      <c r="H988" s="173">
        <v>13</v>
      </c>
      <c r="I988" s="174"/>
      <c r="L988" s="169"/>
      <c r="M988" s="175"/>
      <c r="N988" s="176"/>
      <c r="O988" s="176"/>
      <c r="P988" s="176"/>
      <c r="Q988" s="176"/>
      <c r="R988" s="176"/>
      <c r="S988" s="176"/>
      <c r="T988" s="177"/>
      <c r="AT988" s="171" t="s">
        <v>215</v>
      </c>
      <c r="AU988" s="171" t="s">
        <v>85</v>
      </c>
      <c r="AV988" s="12" t="s">
        <v>85</v>
      </c>
      <c r="AW988" s="12" t="s">
        <v>34</v>
      </c>
      <c r="AX988" s="12" t="s">
        <v>77</v>
      </c>
      <c r="AY988" s="171" t="s">
        <v>207</v>
      </c>
    </row>
    <row r="989" spans="2:51" s="13" customFormat="1">
      <c r="B989" s="185"/>
      <c r="D989" s="170" t="s">
        <v>215</v>
      </c>
      <c r="E989" s="186" t="s">
        <v>1</v>
      </c>
      <c r="F989" s="187" t="s">
        <v>924</v>
      </c>
      <c r="H989" s="186" t="s">
        <v>1</v>
      </c>
      <c r="I989" s="188"/>
      <c r="L989" s="185"/>
      <c r="M989" s="189"/>
      <c r="N989" s="190"/>
      <c r="O989" s="190"/>
      <c r="P989" s="190"/>
      <c r="Q989" s="190"/>
      <c r="R989" s="190"/>
      <c r="S989" s="190"/>
      <c r="T989" s="191"/>
      <c r="AT989" s="186" t="s">
        <v>215</v>
      </c>
      <c r="AU989" s="186" t="s">
        <v>85</v>
      </c>
      <c r="AV989" s="13" t="s">
        <v>83</v>
      </c>
      <c r="AW989" s="13" t="s">
        <v>34</v>
      </c>
      <c r="AX989" s="13" t="s">
        <v>77</v>
      </c>
      <c r="AY989" s="186" t="s">
        <v>207</v>
      </c>
    </row>
    <row r="990" spans="2:51" s="12" customFormat="1">
      <c r="B990" s="169"/>
      <c r="D990" s="170" t="s">
        <v>215</v>
      </c>
      <c r="E990" s="171" t="s">
        <v>1</v>
      </c>
      <c r="F990" s="172" t="s">
        <v>1534</v>
      </c>
      <c r="H990" s="173">
        <v>46.4</v>
      </c>
      <c r="I990" s="174"/>
      <c r="L990" s="169"/>
      <c r="M990" s="175"/>
      <c r="N990" s="176"/>
      <c r="O990" s="176"/>
      <c r="P990" s="176"/>
      <c r="Q990" s="176"/>
      <c r="R990" s="176"/>
      <c r="S990" s="176"/>
      <c r="T990" s="177"/>
      <c r="AT990" s="171" t="s">
        <v>215</v>
      </c>
      <c r="AU990" s="171" t="s">
        <v>85</v>
      </c>
      <c r="AV990" s="12" t="s">
        <v>85</v>
      </c>
      <c r="AW990" s="12" t="s">
        <v>34</v>
      </c>
      <c r="AX990" s="12" t="s">
        <v>77</v>
      </c>
      <c r="AY990" s="171" t="s">
        <v>207</v>
      </c>
    </row>
    <row r="991" spans="2:51" s="12" customFormat="1">
      <c r="B991" s="169"/>
      <c r="D991" s="170" t="s">
        <v>215</v>
      </c>
      <c r="E991" s="171" t="s">
        <v>1</v>
      </c>
      <c r="F991" s="172" t="s">
        <v>1535</v>
      </c>
      <c r="H991" s="173">
        <v>7.4</v>
      </c>
      <c r="I991" s="174"/>
      <c r="L991" s="169"/>
      <c r="M991" s="175"/>
      <c r="N991" s="176"/>
      <c r="O991" s="176"/>
      <c r="P991" s="176"/>
      <c r="Q991" s="176"/>
      <c r="R991" s="176"/>
      <c r="S991" s="176"/>
      <c r="T991" s="177"/>
      <c r="AT991" s="171" t="s">
        <v>215</v>
      </c>
      <c r="AU991" s="171" t="s">
        <v>85</v>
      </c>
      <c r="AV991" s="12" t="s">
        <v>85</v>
      </c>
      <c r="AW991" s="12" t="s">
        <v>34</v>
      </c>
      <c r="AX991" s="12" t="s">
        <v>77</v>
      </c>
      <c r="AY991" s="171" t="s">
        <v>207</v>
      </c>
    </row>
    <row r="992" spans="2:51" s="12" customFormat="1">
      <c r="B992" s="169"/>
      <c r="D992" s="170" t="s">
        <v>215</v>
      </c>
      <c r="E992" s="171" t="s">
        <v>1</v>
      </c>
      <c r="F992" s="172" t="s">
        <v>1536</v>
      </c>
      <c r="H992" s="173">
        <v>47.7</v>
      </c>
      <c r="I992" s="174"/>
      <c r="L992" s="169"/>
      <c r="M992" s="175"/>
      <c r="N992" s="176"/>
      <c r="O992" s="176"/>
      <c r="P992" s="176"/>
      <c r="Q992" s="176"/>
      <c r="R992" s="176"/>
      <c r="S992" s="176"/>
      <c r="T992" s="177"/>
      <c r="AT992" s="171" t="s">
        <v>215</v>
      </c>
      <c r="AU992" s="171" t="s">
        <v>85</v>
      </c>
      <c r="AV992" s="12" t="s">
        <v>85</v>
      </c>
      <c r="AW992" s="12" t="s">
        <v>34</v>
      </c>
      <c r="AX992" s="12" t="s">
        <v>77</v>
      </c>
      <c r="AY992" s="171" t="s">
        <v>207</v>
      </c>
    </row>
    <row r="993" spans="2:65" s="13" customFormat="1">
      <c r="B993" s="185"/>
      <c r="D993" s="170" t="s">
        <v>215</v>
      </c>
      <c r="E993" s="186" t="s">
        <v>1</v>
      </c>
      <c r="F993" s="187" t="s">
        <v>1224</v>
      </c>
      <c r="H993" s="186" t="s">
        <v>1</v>
      </c>
      <c r="I993" s="188"/>
      <c r="L993" s="185"/>
      <c r="M993" s="189"/>
      <c r="N993" s="190"/>
      <c r="O993" s="190"/>
      <c r="P993" s="190"/>
      <c r="Q993" s="190"/>
      <c r="R993" s="190"/>
      <c r="S993" s="190"/>
      <c r="T993" s="191"/>
      <c r="AT993" s="186" t="s">
        <v>215</v>
      </c>
      <c r="AU993" s="186" t="s">
        <v>85</v>
      </c>
      <c r="AV993" s="13" t="s">
        <v>83</v>
      </c>
      <c r="AW993" s="13" t="s">
        <v>34</v>
      </c>
      <c r="AX993" s="13" t="s">
        <v>77</v>
      </c>
      <c r="AY993" s="186" t="s">
        <v>207</v>
      </c>
    </row>
    <row r="994" spans="2:65" s="13" customFormat="1">
      <c r="B994" s="185"/>
      <c r="D994" s="170" t="s">
        <v>215</v>
      </c>
      <c r="E994" s="186" t="s">
        <v>1</v>
      </c>
      <c r="F994" s="187" t="s">
        <v>929</v>
      </c>
      <c r="H994" s="186" t="s">
        <v>1</v>
      </c>
      <c r="I994" s="188"/>
      <c r="L994" s="185"/>
      <c r="M994" s="189"/>
      <c r="N994" s="190"/>
      <c r="O994" s="190"/>
      <c r="P994" s="190"/>
      <c r="Q994" s="190"/>
      <c r="R994" s="190"/>
      <c r="S994" s="190"/>
      <c r="T994" s="191"/>
      <c r="AT994" s="186" t="s">
        <v>215</v>
      </c>
      <c r="AU994" s="186" t="s">
        <v>85</v>
      </c>
      <c r="AV994" s="13" t="s">
        <v>83</v>
      </c>
      <c r="AW994" s="13" t="s">
        <v>34</v>
      </c>
      <c r="AX994" s="13" t="s">
        <v>77</v>
      </c>
      <c r="AY994" s="186" t="s">
        <v>207</v>
      </c>
    </row>
    <row r="995" spans="2:65" s="12" customFormat="1">
      <c r="B995" s="169"/>
      <c r="D995" s="170" t="s">
        <v>215</v>
      </c>
      <c r="E995" s="171" t="s">
        <v>1</v>
      </c>
      <c r="F995" s="172" t="s">
        <v>1537</v>
      </c>
      <c r="H995" s="173">
        <v>50.6</v>
      </c>
      <c r="I995" s="174"/>
      <c r="L995" s="169"/>
      <c r="M995" s="175"/>
      <c r="N995" s="176"/>
      <c r="O995" s="176"/>
      <c r="P995" s="176"/>
      <c r="Q995" s="176"/>
      <c r="R995" s="176"/>
      <c r="S995" s="176"/>
      <c r="T995" s="177"/>
      <c r="AT995" s="171" t="s">
        <v>215</v>
      </c>
      <c r="AU995" s="171" t="s">
        <v>85</v>
      </c>
      <c r="AV995" s="12" t="s">
        <v>85</v>
      </c>
      <c r="AW995" s="12" t="s">
        <v>34</v>
      </c>
      <c r="AX995" s="12" t="s">
        <v>77</v>
      </c>
      <c r="AY995" s="171" t="s">
        <v>207</v>
      </c>
    </row>
    <row r="996" spans="2:65" s="12" customFormat="1">
      <c r="B996" s="169"/>
      <c r="D996" s="170" t="s">
        <v>215</v>
      </c>
      <c r="E996" s="171" t="s">
        <v>1</v>
      </c>
      <c r="F996" s="172" t="s">
        <v>1538</v>
      </c>
      <c r="H996" s="173">
        <v>22.7</v>
      </c>
      <c r="I996" s="174"/>
      <c r="L996" s="169"/>
      <c r="M996" s="175"/>
      <c r="N996" s="176"/>
      <c r="O996" s="176"/>
      <c r="P996" s="176"/>
      <c r="Q996" s="176"/>
      <c r="R996" s="176"/>
      <c r="S996" s="176"/>
      <c r="T996" s="177"/>
      <c r="AT996" s="171" t="s">
        <v>215</v>
      </c>
      <c r="AU996" s="171" t="s">
        <v>85</v>
      </c>
      <c r="AV996" s="12" t="s">
        <v>85</v>
      </c>
      <c r="AW996" s="12" t="s">
        <v>34</v>
      </c>
      <c r="AX996" s="12" t="s">
        <v>77</v>
      </c>
      <c r="AY996" s="171" t="s">
        <v>207</v>
      </c>
    </row>
    <row r="997" spans="2:65" s="12" customFormat="1">
      <c r="B997" s="169"/>
      <c r="D997" s="170" t="s">
        <v>215</v>
      </c>
      <c r="E997" s="171" t="s">
        <v>1</v>
      </c>
      <c r="F997" s="172" t="s">
        <v>1539</v>
      </c>
      <c r="H997" s="173">
        <v>17</v>
      </c>
      <c r="I997" s="174"/>
      <c r="L997" s="169"/>
      <c r="M997" s="175"/>
      <c r="N997" s="176"/>
      <c r="O997" s="176"/>
      <c r="P997" s="176"/>
      <c r="Q997" s="176"/>
      <c r="R997" s="176"/>
      <c r="S997" s="176"/>
      <c r="T997" s="177"/>
      <c r="AT997" s="171" t="s">
        <v>215</v>
      </c>
      <c r="AU997" s="171" t="s">
        <v>85</v>
      </c>
      <c r="AV997" s="12" t="s">
        <v>85</v>
      </c>
      <c r="AW997" s="12" t="s">
        <v>34</v>
      </c>
      <c r="AX997" s="12" t="s">
        <v>77</v>
      </c>
      <c r="AY997" s="171" t="s">
        <v>207</v>
      </c>
    </row>
    <row r="998" spans="2:65" s="12" customFormat="1">
      <c r="B998" s="169"/>
      <c r="D998" s="170" t="s">
        <v>215</v>
      </c>
      <c r="E998" s="171" t="s">
        <v>1</v>
      </c>
      <c r="F998" s="172" t="s">
        <v>1540</v>
      </c>
      <c r="H998" s="173">
        <v>9.8000000000000007</v>
      </c>
      <c r="I998" s="174"/>
      <c r="L998" s="169"/>
      <c r="M998" s="175"/>
      <c r="N998" s="176"/>
      <c r="O998" s="176"/>
      <c r="P998" s="176"/>
      <c r="Q998" s="176"/>
      <c r="R998" s="176"/>
      <c r="S998" s="176"/>
      <c r="T998" s="177"/>
      <c r="AT998" s="171" t="s">
        <v>215</v>
      </c>
      <c r="AU998" s="171" t="s">
        <v>85</v>
      </c>
      <c r="AV998" s="12" t="s">
        <v>85</v>
      </c>
      <c r="AW998" s="12" t="s">
        <v>34</v>
      </c>
      <c r="AX998" s="12" t="s">
        <v>77</v>
      </c>
      <c r="AY998" s="171" t="s">
        <v>207</v>
      </c>
    </row>
    <row r="999" spans="2:65" s="12" customFormat="1">
      <c r="B999" s="169"/>
      <c r="D999" s="170" t="s">
        <v>215</v>
      </c>
      <c r="E999" s="171" t="s">
        <v>1</v>
      </c>
      <c r="F999" s="172" t="s">
        <v>1541</v>
      </c>
      <c r="H999" s="173">
        <v>6</v>
      </c>
      <c r="I999" s="174"/>
      <c r="L999" s="169"/>
      <c r="M999" s="175"/>
      <c r="N999" s="176"/>
      <c r="O999" s="176"/>
      <c r="P999" s="176"/>
      <c r="Q999" s="176"/>
      <c r="R999" s="176"/>
      <c r="S999" s="176"/>
      <c r="T999" s="177"/>
      <c r="AT999" s="171" t="s">
        <v>215</v>
      </c>
      <c r="AU999" s="171" t="s">
        <v>85</v>
      </c>
      <c r="AV999" s="12" t="s">
        <v>85</v>
      </c>
      <c r="AW999" s="12" t="s">
        <v>34</v>
      </c>
      <c r="AX999" s="12" t="s">
        <v>77</v>
      </c>
      <c r="AY999" s="171" t="s">
        <v>207</v>
      </c>
    </row>
    <row r="1000" spans="2:65" s="12" customFormat="1">
      <c r="B1000" s="169"/>
      <c r="D1000" s="170" t="s">
        <v>215</v>
      </c>
      <c r="E1000" s="171" t="s">
        <v>1</v>
      </c>
      <c r="F1000" s="172" t="s">
        <v>1542</v>
      </c>
      <c r="H1000" s="173">
        <v>12.2</v>
      </c>
      <c r="I1000" s="174"/>
      <c r="L1000" s="169"/>
      <c r="M1000" s="175"/>
      <c r="N1000" s="176"/>
      <c r="O1000" s="176"/>
      <c r="P1000" s="176"/>
      <c r="Q1000" s="176"/>
      <c r="R1000" s="176"/>
      <c r="S1000" s="176"/>
      <c r="T1000" s="177"/>
      <c r="AT1000" s="171" t="s">
        <v>215</v>
      </c>
      <c r="AU1000" s="171" t="s">
        <v>85</v>
      </c>
      <c r="AV1000" s="12" t="s">
        <v>85</v>
      </c>
      <c r="AW1000" s="12" t="s">
        <v>34</v>
      </c>
      <c r="AX1000" s="12" t="s">
        <v>77</v>
      </c>
      <c r="AY1000" s="171" t="s">
        <v>207</v>
      </c>
    </row>
    <row r="1001" spans="2:65" s="12" customFormat="1">
      <c r="B1001" s="169"/>
      <c r="D1001" s="170" t="s">
        <v>215</v>
      </c>
      <c r="E1001" s="171" t="s">
        <v>1</v>
      </c>
      <c r="F1001" s="172" t="s">
        <v>1543</v>
      </c>
      <c r="H1001" s="173">
        <v>9.1999999999999993</v>
      </c>
      <c r="I1001" s="174"/>
      <c r="L1001" s="169"/>
      <c r="M1001" s="175"/>
      <c r="N1001" s="176"/>
      <c r="O1001" s="176"/>
      <c r="P1001" s="176"/>
      <c r="Q1001" s="176"/>
      <c r="R1001" s="176"/>
      <c r="S1001" s="176"/>
      <c r="T1001" s="177"/>
      <c r="AT1001" s="171" t="s">
        <v>215</v>
      </c>
      <c r="AU1001" s="171" t="s">
        <v>85</v>
      </c>
      <c r="AV1001" s="12" t="s">
        <v>85</v>
      </c>
      <c r="AW1001" s="12" t="s">
        <v>34</v>
      </c>
      <c r="AX1001" s="12" t="s">
        <v>77</v>
      </c>
      <c r="AY1001" s="171" t="s">
        <v>207</v>
      </c>
    </row>
    <row r="1002" spans="2:65" s="12" customFormat="1">
      <c r="B1002" s="169"/>
      <c r="D1002" s="170" t="s">
        <v>215</v>
      </c>
      <c r="E1002" s="171" t="s">
        <v>1</v>
      </c>
      <c r="F1002" s="172" t="s">
        <v>1544</v>
      </c>
      <c r="H1002" s="173">
        <v>14.1</v>
      </c>
      <c r="I1002" s="174"/>
      <c r="L1002" s="169"/>
      <c r="M1002" s="175"/>
      <c r="N1002" s="176"/>
      <c r="O1002" s="176"/>
      <c r="P1002" s="176"/>
      <c r="Q1002" s="176"/>
      <c r="R1002" s="176"/>
      <c r="S1002" s="176"/>
      <c r="T1002" s="177"/>
      <c r="AT1002" s="171" t="s">
        <v>215</v>
      </c>
      <c r="AU1002" s="171" t="s">
        <v>85</v>
      </c>
      <c r="AV1002" s="12" t="s">
        <v>85</v>
      </c>
      <c r="AW1002" s="12" t="s">
        <v>34</v>
      </c>
      <c r="AX1002" s="12" t="s">
        <v>77</v>
      </c>
      <c r="AY1002" s="171" t="s">
        <v>207</v>
      </c>
    </row>
    <row r="1003" spans="2:65" s="12" customFormat="1">
      <c r="B1003" s="169"/>
      <c r="D1003" s="170" t="s">
        <v>215</v>
      </c>
      <c r="E1003" s="171" t="s">
        <v>1</v>
      </c>
      <c r="F1003" s="172" t="s">
        <v>1545</v>
      </c>
      <c r="H1003" s="173">
        <v>10.3</v>
      </c>
      <c r="I1003" s="174"/>
      <c r="L1003" s="169"/>
      <c r="M1003" s="175"/>
      <c r="N1003" s="176"/>
      <c r="O1003" s="176"/>
      <c r="P1003" s="176"/>
      <c r="Q1003" s="176"/>
      <c r="R1003" s="176"/>
      <c r="S1003" s="176"/>
      <c r="T1003" s="177"/>
      <c r="AT1003" s="171" t="s">
        <v>215</v>
      </c>
      <c r="AU1003" s="171" t="s">
        <v>85</v>
      </c>
      <c r="AV1003" s="12" t="s">
        <v>85</v>
      </c>
      <c r="AW1003" s="12" t="s">
        <v>34</v>
      </c>
      <c r="AX1003" s="12" t="s">
        <v>77</v>
      </c>
      <c r="AY1003" s="171" t="s">
        <v>207</v>
      </c>
    </row>
    <row r="1004" spans="2:65" s="12" customFormat="1">
      <c r="B1004" s="169"/>
      <c r="D1004" s="170" t="s">
        <v>215</v>
      </c>
      <c r="E1004" s="171" t="s">
        <v>1</v>
      </c>
      <c r="F1004" s="172" t="s">
        <v>1546</v>
      </c>
      <c r="H1004" s="173">
        <v>16.100000000000001</v>
      </c>
      <c r="I1004" s="174"/>
      <c r="L1004" s="169"/>
      <c r="M1004" s="175"/>
      <c r="N1004" s="176"/>
      <c r="O1004" s="176"/>
      <c r="P1004" s="176"/>
      <c r="Q1004" s="176"/>
      <c r="R1004" s="176"/>
      <c r="S1004" s="176"/>
      <c r="T1004" s="177"/>
      <c r="AT1004" s="171" t="s">
        <v>215</v>
      </c>
      <c r="AU1004" s="171" t="s">
        <v>85</v>
      </c>
      <c r="AV1004" s="12" t="s">
        <v>85</v>
      </c>
      <c r="AW1004" s="12" t="s">
        <v>34</v>
      </c>
      <c r="AX1004" s="12" t="s">
        <v>77</v>
      </c>
      <c r="AY1004" s="171" t="s">
        <v>207</v>
      </c>
    </row>
    <row r="1005" spans="2:65" s="15" customFormat="1">
      <c r="B1005" s="200"/>
      <c r="D1005" s="170" t="s">
        <v>215</v>
      </c>
      <c r="E1005" s="201" t="s">
        <v>1</v>
      </c>
      <c r="F1005" s="202" t="s">
        <v>372</v>
      </c>
      <c r="H1005" s="203">
        <v>1117.67</v>
      </c>
      <c r="I1005" s="204"/>
      <c r="L1005" s="200"/>
      <c r="M1005" s="205"/>
      <c r="N1005" s="206"/>
      <c r="O1005" s="206"/>
      <c r="P1005" s="206"/>
      <c r="Q1005" s="206"/>
      <c r="R1005" s="206"/>
      <c r="S1005" s="206"/>
      <c r="T1005" s="207"/>
      <c r="AT1005" s="201" t="s">
        <v>215</v>
      </c>
      <c r="AU1005" s="201" t="s">
        <v>85</v>
      </c>
      <c r="AV1005" s="15" t="s">
        <v>133</v>
      </c>
      <c r="AW1005" s="15" t="s">
        <v>34</v>
      </c>
      <c r="AX1005" s="15" t="s">
        <v>83</v>
      </c>
      <c r="AY1005" s="201" t="s">
        <v>207</v>
      </c>
    </row>
    <row r="1006" spans="2:65" s="1" customFormat="1" ht="36" customHeight="1">
      <c r="B1006" s="155"/>
      <c r="C1006" s="156" t="s">
        <v>1547</v>
      </c>
      <c r="D1006" s="156" t="s">
        <v>209</v>
      </c>
      <c r="E1006" s="157" t="s">
        <v>1548</v>
      </c>
      <c r="F1006" s="158" t="s">
        <v>1549</v>
      </c>
      <c r="G1006" s="159" t="s">
        <v>212</v>
      </c>
      <c r="H1006" s="160">
        <v>1407</v>
      </c>
      <c r="I1006" s="161"/>
      <c r="J1006" s="162">
        <f>ROUND(I1006*H1006,2)</f>
        <v>0</v>
      </c>
      <c r="K1006" s="158" t="s">
        <v>213</v>
      </c>
      <c r="L1006" s="32"/>
      <c r="M1006" s="163" t="s">
        <v>1</v>
      </c>
      <c r="N1006" s="164" t="s">
        <v>42</v>
      </c>
      <c r="O1006" s="55"/>
      <c r="P1006" s="165">
        <f>O1006*H1006</f>
        <v>0</v>
      </c>
      <c r="Q1006" s="165">
        <v>1E-4</v>
      </c>
      <c r="R1006" s="165">
        <f>Q1006*H1006</f>
        <v>0.14070000000000002</v>
      </c>
      <c r="S1006" s="165">
        <v>0</v>
      </c>
      <c r="T1006" s="166">
        <f>S1006*H1006</f>
        <v>0</v>
      </c>
      <c r="AR1006" s="167" t="s">
        <v>448</v>
      </c>
      <c r="AT1006" s="167" t="s">
        <v>209</v>
      </c>
      <c r="AU1006" s="167" t="s">
        <v>85</v>
      </c>
      <c r="AY1006" s="17" t="s">
        <v>207</v>
      </c>
      <c r="BE1006" s="168">
        <f>IF(N1006="základní",J1006,0)</f>
        <v>0</v>
      </c>
      <c r="BF1006" s="168">
        <f>IF(N1006="snížená",J1006,0)</f>
        <v>0</v>
      </c>
      <c r="BG1006" s="168">
        <f>IF(N1006="zákl. přenesená",J1006,0)</f>
        <v>0</v>
      </c>
      <c r="BH1006" s="168">
        <f>IF(N1006="sníž. přenesená",J1006,0)</f>
        <v>0</v>
      </c>
      <c r="BI1006" s="168">
        <f>IF(N1006="nulová",J1006,0)</f>
        <v>0</v>
      </c>
      <c r="BJ1006" s="17" t="s">
        <v>83</v>
      </c>
      <c r="BK1006" s="168">
        <f>ROUND(I1006*H1006,2)</f>
        <v>0</v>
      </c>
      <c r="BL1006" s="17" t="s">
        <v>448</v>
      </c>
      <c r="BM1006" s="167" t="s">
        <v>1550</v>
      </c>
    </row>
    <row r="1007" spans="2:65" s="12" customFormat="1">
      <c r="B1007" s="169"/>
      <c r="D1007" s="170" t="s">
        <v>215</v>
      </c>
      <c r="E1007" s="171" t="s">
        <v>1</v>
      </c>
      <c r="F1007" s="172" t="s">
        <v>1551</v>
      </c>
      <c r="H1007" s="173">
        <v>1407</v>
      </c>
      <c r="I1007" s="174"/>
      <c r="L1007" s="169"/>
      <c r="M1007" s="175"/>
      <c r="N1007" s="176"/>
      <c r="O1007" s="176"/>
      <c r="P1007" s="176"/>
      <c r="Q1007" s="176"/>
      <c r="R1007" s="176"/>
      <c r="S1007" s="176"/>
      <c r="T1007" s="177"/>
      <c r="AT1007" s="171" t="s">
        <v>215</v>
      </c>
      <c r="AU1007" s="171" t="s">
        <v>85</v>
      </c>
      <c r="AV1007" s="12" t="s">
        <v>85</v>
      </c>
      <c r="AW1007" s="12" t="s">
        <v>34</v>
      </c>
      <c r="AX1007" s="12" t="s">
        <v>83</v>
      </c>
      <c r="AY1007" s="171" t="s">
        <v>207</v>
      </c>
    </row>
    <row r="1008" spans="2:65" s="1" customFormat="1" ht="36" customHeight="1">
      <c r="B1008" s="155"/>
      <c r="C1008" s="156" t="s">
        <v>1552</v>
      </c>
      <c r="D1008" s="156" t="s">
        <v>209</v>
      </c>
      <c r="E1008" s="157" t="s">
        <v>1553</v>
      </c>
      <c r="F1008" s="158" t="s">
        <v>1554</v>
      </c>
      <c r="G1008" s="159" t="s">
        <v>212</v>
      </c>
      <c r="H1008" s="160">
        <v>575</v>
      </c>
      <c r="I1008" s="161"/>
      <c r="J1008" s="162">
        <f>ROUND(I1008*H1008,2)</f>
        <v>0</v>
      </c>
      <c r="K1008" s="158" t="s">
        <v>213</v>
      </c>
      <c r="L1008" s="32"/>
      <c r="M1008" s="163" t="s">
        <v>1</v>
      </c>
      <c r="N1008" s="164" t="s">
        <v>42</v>
      </c>
      <c r="O1008" s="55"/>
      <c r="P1008" s="165">
        <f>O1008*H1008</f>
        <v>0</v>
      </c>
      <c r="Q1008" s="165">
        <v>0</v>
      </c>
      <c r="R1008" s="165">
        <f>Q1008*H1008</f>
        <v>0</v>
      </c>
      <c r="S1008" s="165">
        <v>0</v>
      </c>
      <c r="T1008" s="166">
        <f>S1008*H1008</f>
        <v>0</v>
      </c>
      <c r="AR1008" s="167" t="s">
        <v>448</v>
      </c>
      <c r="AT1008" s="167" t="s">
        <v>209</v>
      </c>
      <c r="AU1008" s="167" t="s">
        <v>85</v>
      </c>
      <c r="AY1008" s="17" t="s">
        <v>207</v>
      </c>
      <c r="BE1008" s="168">
        <f>IF(N1008="základní",J1008,0)</f>
        <v>0</v>
      </c>
      <c r="BF1008" s="168">
        <f>IF(N1008="snížená",J1008,0)</f>
        <v>0</v>
      </c>
      <c r="BG1008" s="168">
        <f>IF(N1008="zákl. přenesená",J1008,0)</f>
        <v>0</v>
      </c>
      <c r="BH1008" s="168">
        <f>IF(N1008="sníž. přenesená",J1008,0)</f>
        <v>0</v>
      </c>
      <c r="BI1008" s="168">
        <f>IF(N1008="nulová",J1008,0)</f>
        <v>0</v>
      </c>
      <c r="BJ1008" s="17" t="s">
        <v>83</v>
      </c>
      <c r="BK1008" s="168">
        <f>ROUND(I1008*H1008,2)</f>
        <v>0</v>
      </c>
      <c r="BL1008" s="17" t="s">
        <v>448</v>
      </c>
      <c r="BM1008" s="167" t="s">
        <v>1555</v>
      </c>
    </row>
    <row r="1009" spans="2:65" s="13" customFormat="1">
      <c r="B1009" s="185"/>
      <c r="D1009" s="170" t="s">
        <v>215</v>
      </c>
      <c r="E1009" s="186" t="s">
        <v>1</v>
      </c>
      <c r="F1009" s="187" t="s">
        <v>1556</v>
      </c>
      <c r="H1009" s="186" t="s">
        <v>1</v>
      </c>
      <c r="I1009" s="188"/>
      <c r="L1009" s="185"/>
      <c r="M1009" s="189"/>
      <c r="N1009" s="190"/>
      <c r="O1009" s="190"/>
      <c r="P1009" s="190"/>
      <c r="Q1009" s="190"/>
      <c r="R1009" s="190"/>
      <c r="S1009" s="190"/>
      <c r="T1009" s="191"/>
      <c r="AT1009" s="186" t="s">
        <v>215</v>
      </c>
      <c r="AU1009" s="186" t="s">
        <v>85</v>
      </c>
      <c r="AV1009" s="13" t="s">
        <v>83</v>
      </c>
      <c r="AW1009" s="13" t="s">
        <v>34</v>
      </c>
      <c r="AX1009" s="13" t="s">
        <v>77</v>
      </c>
      <c r="AY1009" s="186" t="s">
        <v>207</v>
      </c>
    </row>
    <row r="1010" spans="2:65" s="12" customFormat="1">
      <c r="B1010" s="169"/>
      <c r="D1010" s="170" t="s">
        <v>215</v>
      </c>
      <c r="E1010" s="171" t="s">
        <v>1</v>
      </c>
      <c r="F1010" s="172" t="s">
        <v>1557</v>
      </c>
      <c r="H1010" s="173">
        <v>575</v>
      </c>
      <c r="I1010" s="174"/>
      <c r="L1010" s="169"/>
      <c r="M1010" s="175"/>
      <c r="N1010" s="176"/>
      <c r="O1010" s="176"/>
      <c r="P1010" s="176"/>
      <c r="Q1010" s="176"/>
      <c r="R1010" s="176"/>
      <c r="S1010" s="176"/>
      <c r="T1010" s="177"/>
      <c r="AT1010" s="171" t="s">
        <v>215</v>
      </c>
      <c r="AU1010" s="171" t="s">
        <v>85</v>
      </c>
      <c r="AV1010" s="12" t="s">
        <v>85</v>
      </c>
      <c r="AW1010" s="12" t="s">
        <v>34</v>
      </c>
      <c r="AX1010" s="12" t="s">
        <v>83</v>
      </c>
      <c r="AY1010" s="171" t="s">
        <v>207</v>
      </c>
    </row>
    <row r="1011" spans="2:65" s="1" customFormat="1" ht="16.5" customHeight="1">
      <c r="B1011" s="155"/>
      <c r="C1011" s="208" t="s">
        <v>1558</v>
      </c>
      <c r="D1011" s="208" t="s">
        <v>680</v>
      </c>
      <c r="E1011" s="209" t="s">
        <v>1559</v>
      </c>
      <c r="F1011" s="210" t="s">
        <v>1560</v>
      </c>
      <c r="G1011" s="211" t="s">
        <v>212</v>
      </c>
      <c r="H1011" s="212">
        <v>632.5</v>
      </c>
      <c r="I1011" s="213"/>
      <c r="J1011" s="214">
        <f>ROUND(I1011*H1011,2)</f>
        <v>0</v>
      </c>
      <c r="K1011" s="210" t="s">
        <v>213</v>
      </c>
      <c r="L1011" s="215"/>
      <c r="M1011" s="216" t="s">
        <v>1</v>
      </c>
      <c r="N1011" s="217" t="s">
        <v>42</v>
      </c>
      <c r="O1011" s="55"/>
      <c r="P1011" s="165">
        <f>O1011*H1011</f>
        <v>0</v>
      </c>
      <c r="Q1011" s="165">
        <v>1.9000000000000001E-4</v>
      </c>
      <c r="R1011" s="165">
        <f>Q1011*H1011</f>
        <v>0.120175</v>
      </c>
      <c r="S1011" s="165">
        <v>0</v>
      </c>
      <c r="T1011" s="166">
        <f>S1011*H1011</f>
        <v>0</v>
      </c>
      <c r="AR1011" s="167" t="s">
        <v>569</v>
      </c>
      <c r="AT1011" s="167" t="s">
        <v>680</v>
      </c>
      <c r="AU1011" s="167" t="s">
        <v>85</v>
      </c>
      <c r="AY1011" s="17" t="s">
        <v>207</v>
      </c>
      <c r="BE1011" s="168">
        <f>IF(N1011="základní",J1011,0)</f>
        <v>0</v>
      </c>
      <c r="BF1011" s="168">
        <f>IF(N1011="snížená",J1011,0)</f>
        <v>0</v>
      </c>
      <c r="BG1011" s="168">
        <f>IF(N1011="zákl. přenesená",J1011,0)</f>
        <v>0</v>
      </c>
      <c r="BH1011" s="168">
        <f>IF(N1011="sníž. přenesená",J1011,0)</f>
        <v>0</v>
      </c>
      <c r="BI1011" s="168">
        <f>IF(N1011="nulová",J1011,0)</f>
        <v>0</v>
      </c>
      <c r="BJ1011" s="17" t="s">
        <v>83</v>
      </c>
      <c r="BK1011" s="168">
        <f>ROUND(I1011*H1011,2)</f>
        <v>0</v>
      </c>
      <c r="BL1011" s="17" t="s">
        <v>448</v>
      </c>
      <c r="BM1011" s="167" t="s">
        <v>1561</v>
      </c>
    </row>
    <row r="1012" spans="2:65" s="12" customFormat="1">
      <c r="B1012" s="169"/>
      <c r="D1012" s="170" t="s">
        <v>215</v>
      </c>
      <c r="E1012" s="171" t="s">
        <v>1</v>
      </c>
      <c r="F1012" s="172" t="s">
        <v>1562</v>
      </c>
      <c r="H1012" s="173">
        <v>632.5</v>
      </c>
      <c r="I1012" s="174"/>
      <c r="L1012" s="169"/>
      <c r="M1012" s="175"/>
      <c r="N1012" s="176"/>
      <c r="O1012" s="176"/>
      <c r="P1012" s="176"/>
      <c r="Q1012" s="176"/>
      <c r="R1012" s="176"/>
      <c r="S1012" s="176"/>
      <c r="T1012" s="177"/>
      <c r="AT1012" s="171" t="s">
        <v>215</v>
      </c>
      <c r="AU1012" s="171" t="s">
        <v>85</v>
      </c>
      <c r="AV1012" s="12" t="s">
        <v>85</v>
      </c>
      <c r="AW1012" s="12" t="s">
        <v>34</v>
      </c>
      <c r="AX1012" s="12" t="s">
        <v>83</v>
      </c>
      <c r="AY1012" s="171" t="s">
        <v>207</v>
      </c>
    </row>
    <row r="1013" spans="2:65" s="1" customFormat="1" ht="36" customHeight="1">
      <c r="B1013" s="155"/>
      <c r="C1013" s="156" t="s">
        <v>1563</v>
      </c>
      <c r="D1013" s="156" t="s">
        <v>209</v>
      </c>
      <c r="E1013" s="157" t="s">
        <v>1564</v>
      </c>
      <c r="F1013" s="158" t="s">
        <v>1565</v>
      </c>
      <c r="G1013" s="159" t="s">
        <v>212</v>
      </c>
      <c r="H1013" s="160">
        <v>1150</v>
      </c>
      <c r="I1013" s="161"/>
      <c r="J1013" s="162">
        <f>ROUND(I1013*H1013,2)</f>
        <v>0</v>
      </c>
      <c r="K1013" s="158" t="s">
        <v>213</v>
      </c>
      <c r="L1013" s="32"/>
      <c r="M1013" s="163" t="s">
        <v>1</v>
      </c>
      <c r="N1013" s="164" t="s">
        <v>42</v>
      </c>
      <c r="O1013" s="55"/>
      <c r="P1013" s="165">
        <f>O1013*H1013</f>
        <v>0</v>
      </c>
      <c r="Q1013" s="165">
        <v>0</v>
      </c>
      <c r="R1013" s="165">
        <f>Q1013*H1013</f>
        <v>0</v>
      </c>
      <c r="S1013" s="165">
        <v>0</v>
      </c>
      <c r="T1013" s="166">
        <f>S1013*H1013</f>
        <v>0</v>
      </c>
      <c r="AR1013" s="167" t="s">
        <v>448</v>
      </c>
      <c r="AT1013" s="167" t="s">
        <v>209</v>
      </c>
      <c r="AU1013" s="167" t="s">
        <v>85</v>
      </c>
      <c r="AY1013" s="17" t="s">
        <v>207</v>
      </c>
      <c r="BE1013" s="168">
        <f>IF(N1013="základní",J1013,0)</f>
        <v>0</v>
      </c>
      <c r="BF1013" s="168">
        <f>IF(N1013="snížená",J1013,0)</f>
        <v>0</v>
      </c>
      <c r="BG1013" s="168">
        <f>IF(N1013="zákl. přenesená",J1013,0)</f>
        <v>0</v>
      </c>
      <c r="BH1013" s="168">
        <f>IF(N1013="sníž. přenesená",J1013,0)</f>
        <v>0</v>
      </c>
      <c r="BI1013" s="168">
        <f>IF(N1013="nulová",J1013,0)</f>
        <v>0</v>
      </c>
      <c r="BJ1013" s="17" t="s">
        <v>83</v>
      </c>
      <c r="BK1013" s="168">
        <f>ROUND(I1013*H1013,2)</f>
        <v>0</v>
      </c>
      <c r="BL1013" s="17" t="s">
        <v>448</v>
      </c>
      <c r="BM1013" s="167" t="s">
        <v>1566</v>
      </c>
    </row>
    <row r="1014" spans="2:65" s="13" customFormat="1">
      <c r="B1014" s="185"/>
      <c r="D1014" s="170" t="s">
        <v>215</v>
      </c>
      <c r="E1014" s="186" t="s">
        <v>1</v>
      </c>
      <c r="F1014" s="187" t="s">
        <v>1556</v>
      </c>
      <c r="H1014" s="186" t="s">
        <v>1</v>
      </c>
      <c r="I1014" s="188"/>
      <c r="L1014" s="185"/>
      <c r="M1014" s="189"/>
      <c r="N1014" s="190"/>
      <c r="O1014" s="190"/>
      <c r="P1014" s="190"/>
      <c r="Q1014" s="190"/>
      <c r="R1014" s="190"/>
      <c r="S1014" s="190"/>
      <c r="T1014" s="191"/>
      <c r="AT1014" s="186" t="s">
        <v>215</v>
      </c>
      <c r="AU1014" s="186" t="s">
        <v>85</v>
      </c>
      <c r="AV1014" s="13" t="s">
        <v>83</v>
      </c>
      <c r="AW1014" s="13" t="s">
        <v>34</v>
      </c>
      <c r="AX1014" s="13" t="s">
        <v>77</v>
      </c>
      <c r="AY1014" s="186" t="s">
        <v>207</v>
      </c>
    </row>
    <row r="1015" spans="2:65" s="12" customFormat="1">
      <c r="B1015" s="169"/>
      <c r="D1015" s="170" t="s">
        <v>215</v>
      </c>
      <c r="E1015" s="171" t="s">
        <v>1</v>
      </c>
      <c r="F1015" s="172" t="s">
        <v>1567</v>
      </c>
      <c r="H1015" s="173">
        <v>1150</v>
      </c>
      <c r="I1015" s="174"/>
      <c r="L1015" s="169"/>
      <c r="M1015" s="175"/>
      <c r="N1015" s="176"/>
      <c r="O1015" s="176"/>
      <c r="P1015" s="176"/>
      <c r="Q1015" s="176"/>
      <c r="R1015" s="176"/>
      <c r="S1015" s="176"/>
      <c r="T1015" s="177"/>
      <c r="AT1015" s="171" t="s">
        <v>215</v>
      </c>
      <c r="AU1015" s="171" t="s">
        <v>85</v>
      </c>
      <c r="AV1015" s="12" t="s">
        <v>85</v>
      </c>
      <c r="AW1015" s="12" t="s">
        <v>34</v>
      </c>
      <c r="AX1015" s="12" t="s">
        <v>83</v>
      </c>
      <c r="AY1015" s="171" t="s">
        <v>207</v>
      </c>
    </row>
    <row r="1016" spans="2:65" s="1" customFormat="1" ht="16.5" customHeight="1">
      <c r="B1016" s="155"/>
      <c r="C1016" s="208" t="s">
        <v>1568</v>
      </c>
      <c r="D1016" s="208" t="s">
        <v>680</v>
      </c>
      <c r="E1016" s="209" t="s">
        <v>1569</v>
      </c>
      <c r="F1016" s="210" t="s">
        <v>1570</v>
      </c>
      <c r="G1016" s="211" t="s">
        <v>212</v>
      </c>
      <c r="H1016" s="212">
        <v>586.5</v>
      </c>
      <c r="I1016" s="213"/>
      <c r="J1016" s="214">
        <f>ROUND(I1016*H1016,2)</f>
        <v>0</v>
      </c>
      <c r="K1016" s="210" t="s">
        <v>213</v>
      </c>
      <c r="L1016" s="215"/>
      <c r="M1016" s="216" t="s">
        <v>1</v>
      </c>
      <c r="N1016" s="217" t="s">
        <v>42</v>
      </c>
      <c r="O1016" s="55"/>
      <c r="P1016" s="165">
        <f>O1016*H1016</f>
        <v>0</v>
      </c>
      <c r="Q1016" s="165">
        <v>4.4799999999999996E-3</v>
      </c>
      <c r="R1016" s="165">
        <f>Q1016*H1016</f>
        <v>2.6275199999999996</v>
      </c>
      <c r="S1016" s="165">
        <v>0</v>
      </c>
      <c r="T1016" s="166">
        <f>S1016*H1016</f>
        <v>0</v>
      </c>
      <c r="AR1016" s="167" t="s">
        <v>569</v>
      </c>
      <c r="AT1016" s="167" t="s">
        <v>680</v>
      </c>
      <c r="AU1016" s="167" t="s">
        <v>85</v>
      </c>
      <c r="AY1016" s="17" t="s">
        <v>207</v>
      </c>
      <c r="BE1016" s="168">
        <f>IF(N1016="základní",J1016,0)</f>
        <v>0</v>
      </c>
      <c r="BF1016" s="168">
        <f>IF(N1016="snížená",J1016,0)</f>
        <v>0</v>
      </c>
      <c r="BG1016" s="168">
        <f>IF(N1016="zákl. přenesená",J1016,0)</f>
        <v>0</v>
      </c>
      <c r="BH1016" s="168">
        <f>IF(N1016="sníž. přenesená",J1016,0)</f>
        <v>0</v>
      </c>
      <c r="BI1016" s="168">
        <f>IF(N1016="nulová",J1016,0)</f>
        <v>0</v>
      </c>
      <c r="BJ1016" s="17" t="s">
        <v>83</v>
      </c>
      <c r="BK1016" s="168">
        <f>ROUND(I1016*H1016,2)</f>
        <v>0</v>
      </c>
      <c r="BL1016" s="17" t="s">
        <v>448</v>
      </c>
      <c r="BM1016" s="167" t="s">
        <v>1571</v>
      </c>
    </row>
    <row r="1017" spans="2:65" s="12" customFormat="1">
      <c r="B1017" s="169"/>
      <c r="D1017" s="170" t="s">
        <v>215</v>
      </c>
      <c r="E1017" s="171" t="s">
        <v>1</v>
      </c>
      <c r="F1017" s="172" t="s">
        <v>1572</v>
      </c>
      <c r="H1017" s="173">
        <v>586.5</v>
      </c>
      <c r="I1017" s="174"/>
      <c r="L1017" s="169"/>
      <c r="M1017" s="175"/>
      <c r="N1017" s="176"/>
      <c r="O1017" s="176"/>
      <c r="P1017" s="176"/>
      <c r="Q1017" s="176"/>
      <c r="R1017" s="176"/>
      <c r="S1017" s="176"/>
      <c r="T1017" s="177"/>
      <c r="AT1017" s="171" t="s">
        <v>215</v>
      </c>
      <c r="AU1017" s="171" t="s">
        <v>85</v>
      </c>
      <c r="AV1017" s="12" t="s">
        <v>85</v>
      </c>
      <c r="AW1017" s="12" t="s">
        <v>34</v>
      </c>
      <c r="AX1017" s="12" t="s">
        <v>83</v>
      </c>
      <c r="AY1017" s="171" t="s">
        <v>207</v>
      </c>
    </row>
    <row r="1018" spans="2:65" s="1" customFormat="1" ht="16.5" customHeight="1">
      <c r="B1018" s="155"/>
      <c r="C1018" s="208" t="s">
        <v>1573</v>
      </c>
      <c r="D1018" s="208" t="s">
        <v>680</v>
      </c>
      <c r="E1018" s="209" t="s">
        <v>1574</v>
      </c>
      <c r="F1018" s="210" t="s">
        <v>1575</v>
      </c>
      <c r="G1018" s="211" t="s">
        <v>212</v>
      </c>
      <c r="H1018" s="212">
        <v>586.5</v>
      </c>
      <c r="I1018" s="213"/>
      <c r="J1018" s="214">
        <f>ROUND(I1018*H1018,2)</f>
        <v>0</v>
      </c>
      <c r="K1018" s="210" t="s">
        <v>213</v>
      </c>
      <c r="L1018" s="215"/>
      <c r="M1018" s="216" t="s">
        <v>1</v>
      </c>
      <c r="N1018" s="217" t="s">
        <v>42</v>
      </c>
      <c r="O1018" s="55"/>
      <c r="P1018" s="165">
        <f>O1018*H1018</f>
        <v>0</v>
      </c>
      <c r="Q1018" s="165">
        <v>3.9199999999999999E-3</v>
      </c>
      <c r="R1018" s="165">
        <f>Q1018*H1018</f>
        <v>2.29908</v>
      </c>
      <c r="S1018" s="165">
        <v>0</v>
      </c>
      <c r="T1018" s="166">
        <f>S1018*H1018</f>
        <v>0</v>
      </c>
      <c r="AR1018" s="167" t="s">
        <v>569</v>
      </c>
      <c r="AT1018" s="167" t="s">
        <v>680</v>
      </c>
      <c r="AU1018" s="167" t="s">
        <v>85</v>
      </c>
      <c r="AY1018" s="17" t="s">
        <v>207</v>
      </c>
      <c r="BE1018" s="168">
        <f>IF(N1018="základní",J1018,0)</f>
        <v>0</v>
      </c>
      <c r="BF1018" s="168">
        <f>IF(N1018="snížená",J1018,0)</f>
        <v>0</v>
      </c>
      <c r="BG1018" s="168">
        <f>IF(N1018="zákl. přenesená",J1018,0)</f>
        <v>0</v>
      </c>
      <c r="BH1018" s="168">
        <f>IF(N1018="sníž. přenesená",J1018,0)</f>
        <v>0</v>
      </c>
      <c r="BI1018" s="168">
        <f>IF(N1018="nulová",J1018,0)</f>
        <v>0</v>
      </c>
      <c r="BJ1018" s="17" t="s">
        <v>83</v>
      </c>
      <c r="BK1018" s="168">
        <f>ROUND(I1018*H1018,2)</f>
        <v>0</v>
      </c>
      <c r="BL1018" s="17" t="s">
        <v>448</v>
      </c>
      <c r="BM1018" s="167" t="s">
        <v>1576</v>
      </c>
    </row>
    <row r="1019" spans="2:65" s="12" customFormat="1">
      <c r="B1019" s="169"/>
      <c r="D1019" s="170" t="s">
        <v>215</v>
      </c>
      <c r="E1019" s="171" t="s">
        <v>1</v>
      </c>
      <c r="F1019" s="172" t="s">
        <v>1572</v>
      </c>
      <c r="H1019" s="173">
        <v>586.5</v>
      </c>
      <c r="I1019" s="174"/>
      <c r="L1019" s="169"/>
      <c r="M1019" s="175"/>
      <c r="N1019" s="176"/>
      <c r="O1019" s="176"/>
      <c r="P1019" s="176"/>
      <c r="Q1019" s="176"/>
      <c r="R1019" s="176"/>
      <c r="S1019" s="176"/>
      <c r="T1019" s="177"/>
      <c r="AT1019" s="171" t="s">
        <v>215</v>
      </c>
      <c r="AU1019" s="171" t="s">
        <v>85</v>
      </c>
      <c r="AV1019" s="12" t="s">
        <v>85</v>
      </c>
      <c r="AW1019" s="12" t="s">
        <v>34</v>
      </c>
      <c r="AX1019" s="12" t="s">
        <v>83</v>
      </c>
      <c r="AY1019" s="171" t="s">
        <v>207</v>
      </c>
    </row>
    <row r="1020" spans="2:65" s="1" customFormat="1" ht="48" customHeight="1">
      <c r="B1020" s="155"/>
      <c r="C1020" s="156" t="s">
        <v>1577</v>
      </c>
      <c r="D1020" s="156" t="s">
        <v>209</v>
      </c>
      <c r="E1020" s="157" t="s">
        <v>1578</v>
      </c>
      <c r="F1020" s="158" t="s">
        <v>1579</v>
      </c>
      <c r="G1020" s="159" t="s">
        <v>1256</v>
      </c>
      <c r="H1020" s="218"/>
      <c r="I1020" s="161"/>
      <c r="J1020" s="162">
        <f>ROUND(I1020*H1020,2)</f>
        <v>0</v>
      </c>
      <c r="K1020" s="158" t="s">
        <v>213</v>
      </c>
      <c r="L1020" s="32"/>
      <c r="M1020" s="163" t="s">
        <v>1</v>
      </c>
      <c r="N1020" s="164" t="s">
        <v>42</v>
      </c>
      <c r="O1020" s="55"/>
      <c r="P1020" s="165">
        <f>O1020*H1020</f>
        <v>0</v>
      </c>
      <c r="Q1020" s="165">
        <v>0</v>
      </c>
      <c r="R1020" s="165">
        <f>Q1020*H1020</f>
        <v>0</v>
      </c>
      <c r="S1020" s="165">
        <v>0</v>
      </c>
      <c r="T1020" s="166">
        <f>S1020*H1020</f>
        <v>0</v>
      </c>
      <c r="AR1020" s="167" t="s">
        <v>448</v>
      </c>
      <c r="AT1020" s="167" t="s">
        <v>209</v>
      </c>
      <c r="AU1020" s="167" t="s">
        <v>85</v>
      </c>
      <c r="AY1020" s="17" t="s">
        <v>207</v>
      </c>
      <c r="BE1020" s="168">
        <f>IF(N1020="základní",J1020,0)</f>
        <v>0</v>
      </c>
      <c r="BF1020" s="168">
        <f>IF(N1020="snížená",J1020,0)</f>
        <v>0</v>
      </c>
      <c r="BG1020" s="168">
        <f>IF(N1020="zákl. přenesená",J1020,0)</f>
        <v>0</v>
      </c>
      <c r="BH1020" s="168">
        <f>IF(N1020="sníž. přenesená",J1020,0)</f>
        <v>0</v>
      </c>
      <c r="BI1020" s="168">
        <f>IF(N1020="nulová",J1020,0)</f>
        <v>0</v>
      </c>
      <c r="BJ1020" s="17" t="s">
        <v>83</v>
      </c>
      <c r="BK1020" s="168">
        <f>ROUND(I1020*H1020,2)</f>
        <v>0</v>
      </c>
      <c r="BL1020" s="17" t="s">
        <v>448</v>
      </c>
      <c r="BM1020" s="167" t="s">
        <v>1580</v>
      </c>
    </row>
    <row r="1021" spans="2:65" s="11" customFormat="1" ht="22.9" customHeight="1">
      <c r="B1021" s="142"/>
      <c r="D1021" s="143" t="s">
        <v>76</v>
      </c>
      <c r="E1021" s="153" t="s">
        <v>1581</v>
      </c>
      <c r="F1021" s="153" t="s">
        <v>1582</v>
      </c>
      <c r="I1021" s="145"/>
      <c r="J1021" s="154">
        <f>BK1021</f>
        <v>0</v>
      </c>
      <c r="L1021" s="142"/>
      <c r="M1021" s="147"/>
      <c r="N1021" s="148"/>
      <c r="O1021" s="148"/>
      <c r="P1021" s="149">
        <f>SUM(P1022:P1024)</f>
        <v>0</v>
      </c>
      <c r="Q1021" s="148"/>
      <c r="R1021" s="149">
        <f>SUM(R1022:R1024)</f>
        <v>0</v>
      </c>
      <c r="S1021" s="148"/>
      <c r="T1021" s="150">
        <f>SUM(T1022:T1024)</f>
        <v>0</v>
      </c>
      <c r="AR1021" s="143" t="s">
        <v>85</v>
      </c>
      <c r="AT1021" s="151" t="s">
        <v>76</v>
      </c>
      <c r="AU1021" s="151" t="s">
        <v>83</v>
      </c>
      <c r="AY1021" s="143" t="s">
        <v>207</v>
      </c>
      <c r="BK1021" s="152">
        <f>SUM(BK1022:BK1024)</f>
        <v>0</v>
      </c>
    </row>
    <row r="1022" spans="2:65" s="1" customFormat="1" ht="36" customHeight="1">
      <c r="B1022" s="155"/>
      <c r="C1022" s="156" t="s">
        <v>1583</v>
      </c>
      <c r="D1022" s="156" t="s">
        <v>209</v>
      </c>
      <c r="E1022" s="157" t="s">
        <v>1584</v>
      </c>
      <c r="F1022" s="158" t="s">
        <v>1585</v>
      </c>
      <c r="G1022" s="159" t="s">
        <v>212</v>
      </c>
      <c r="H1022" s="160">
        <v>939.55</v>
      </c>
      <c r="I1022" s="161"/>
      <c r="J1022" s="162">
        <f>ROUND(I1022*H1022,2)</f>
        <v>0</v>
      </c>
      <c r="K1022" s="158" t="s">
        <v>392</v>
      </c>
      <c r="L1022" s="32"/>
      <c r="M1022" s="163" t="s">
        <v>1</v>
      </c>
      <c r="N1022" s="164" t="s">
        <v>42</v>
      </c>
      <c r="O1022" s="55"/>
      <c r="P1022" s="165">
        <f>O1022*H1022</f>
        <v>0</v>
      </c>
      <c r="Q1022" s="165">
        <v>0</v>
      </c>
      <c r="R1022" s="165">
        <f>Q1022*H1022</f>
        <v>0</v>
      </c>
      <c r="S1022" s="165">
        <v>0</v>
      </c>
      <c r="T1022" s="166">
        <f>S1022*H1022</f>
        <v>0</v>
      </c>
      <c r="AR1022" s="167" t="s">
        <v>448</v>
      </c>
      <c r="AT1022" s="167" t="s">
        <v>209</v>
      </c>
      <c r="AU1022" s="167" t="s">
        <v>85</v>
      </c>
      <c r="AY1022" s="17" t="s">
        <v>207</v>
      </c>
      <c r="BE1022" s="168">
        <f>IF(N1022="základní",J1022,0)</f>
        <v>0</v>
      </c>
      <c r="BF1022" s="168">
        <f>IF(N1022="snížená",J1022,0)</f>
        <v>0</v>
      </c>
      <c r="BG1022" s="168">
        <f>IF(N1022="zákl. přenesená",J1022,0)</f>
        <v>0</v>
      </c>
      <c r="BH1022" s="168">
        <f>IF(N1022="sníž. přenesená",J1022,0)</f>
        <v>0</v>
      </c>
      <c r="BI1022" s="168">
        <f>IF(N1022="nulová",J1022,0)</f>
        <v>0</v>
      </c>
      <c r="BJ1022" s="17" t="s">
        <v>83</v>
      </c>
      <c r="BK1022" s="168">
        <f>ROUND(I1022*H1022,2)</f>
        <v>0</v>
      </c>
      <c r="BL1022" s="17" t="s">
        <v>448</v>
      </c>
      <c r="BM1022" s="167" t="s">
        <v>1586</v>
      </c>
    </row>
    <row r="1023" spans="2:65" s="12" customFormat="1">
      <c r="B1023" s="169"/>
      <c r="D1023" s="170" t="s">
        <v>215</v>
      </c>
      <c r="E1023" s="171" t="s">
        <v>1</v>
      </c>
      <c r="F1023" s="172" t="s">
        <v>1587</v>
      </c>
      <c r="H1023" s="173">
        <v>939.55</v>
      </c>
      <c r="I1023" s="174"/>
      <c r="L1023" s="169"/>
      <c r="M1023" s="175"/>
      <c r="N1023" s="176"/>
      <c r="O1023" s="176"/>
      <c r="P1023" s="176"/>
      <c r="Q1023" s="176"/>
      <c r="R1023" s="176"/>
      <c r="S1023" s="176"/>
      <c r="T1023" s="177"/>
      <c r="AT1023" s="171" t="s">
        <v>215</v>
      </c>
      <c r="AU1023" s="171" t="s">
        <v>85</v>
      </c>
      <c r="AV1023" s="12" t="s">
        <v>85</v>
      </c>
      <c r="AW1023" s="12" t="s">
        <v>34</v>
      </c>
      <c r="AX1023" s="12" t="s">
        <v>83</v>
      </c>
      <c r="AY1023" s="171" t="s">
        <v>207</v>
      </c>
    </row>
    <row r="1024" spans="2:65" s="1" customFormat="1" ht="36" customHeight="1">
      <c r="B1024" s="155"/>
      <c r="C1024" s="156" t="s">
        <v>1588</v>
      </c>
      <c r="D1024" s="156" t="s">
        <v>209</v>
      </c>
      <c r="E1024" s="157" t="s">
        <v>1589</v>
      </c>
      <c r="F1024" s="158" t="s">
        <v>1590</v>
      </c>
      <c r="G1024" s="159" t="s">
        <v>1256</v>
      </c>
      <c r="H1024" s="218"/>
      <c r="I1024" s="161"/>
      <c r="J1024" s="162">
        <f>ROUND(I1024*H1024,2)</f>
        <v>0</v>
      </c>
      <c r="K1024" s="158" t="s">
        <v>213</v>
      </c>
      <c r="L1024" s="32"/>
      <c r="M1024" s="163" t="s">
        <v>1</v>
      </c>
      <c r="N1024" s="164" t="s">
        <v>42</v>
      </c>
      <c r="O1024" s="55"/>
      <c r="P1024" s="165">
        <f>O1024*H1024</f>
        <v>0</v>
      </c>
      <c r="Q1024" s="165">
        <v>0</v>
      </c>
      <c r="R1024" s="165">
        <f>Q1024*H1024</f>
        <v>0</v>
      </c>
      <c r="S1024" s="165">
        <v>0</v>
      </c>
      <c r="T1024" s="166">
        <f>S1024*H1024</f>
        <v>0</v>
      </c>
      <c r="AR1024" s="167" t="s">
        <v>448</v>
      </c>
      <c r="AT1024" s="167" t="s">
        <v>209</v>
      </c>
      <c r="AU1024" s="167" t="s">
        <v>85</v>
      </c>
      <c r="AY1024" s="17" t="s">
        <v>207</v>
      </c>
      <c r="BE1024" s="168">
        <f>IF(N1024="základní",J1024,0)</f>
        <v>0</v>
      </c>
      <c r="BF1024" s="168">
        <f>IF(N1024="snížená",J1024,0)</f>
        <v>0</v>
      </c>
      <c r="BG1024" s="168">
        <f>IF(N1024="zákl. přenesená",J1024,0)</f>
        <v>0</v>
      </c>
      <c r="BH1024" s="168">
        <f>IF(N1024="sníž. přenesená",J1024,0)</f>
        <v>0</v>
      </c>
      <c r="BI1024" s="168">
        <f>IF(N1024="nulová",J1024,0)</f>
        <v>0</v>
      </c>
      <c r="BJ1024" s="17" t="s">
        <v>83</v>
      </c>
      <c r="BK1024" s="168">
        <f>ROUND(I1024*H1024,2)</f>
        <v>0</v>
      </c>
      <c r="BL1024" s="17" t="s">
        <v>448</v>
      </c>
      <c r="BM1024" s="167" t="s">
        <v>1591</v>
      </c>
    </row>
    <row r="1025" spans="2:65" s="11" customFormat="1" ht="22.9" customHeight="1">
      <c r="B1025" s="142"/>
      <c r="D1025" s="143" t="s">
        <v>76</v>
      </c>
      <c r="E1025" s="153" t="s">
        <v>1592</v>
      </c>
      <c r="F1025" s="153" t="s">
        <v>1593</v>
      </c>
      <c r="I1025" s="145"/>
      <c r="J1025" s="154">
        <f>BK1025</f>
        <v>0</v>
      </c>
      <c r="L1025" s="142"/>
      <c r="M1025" s="147"/>
      <c r="N1025" s="148"/>
      <c r="O1025" s="148"/>
      <c r="P1025" s="149">
        <f>SUM(P1026:P1035)</f>
        <v>0</v>
      </c>
      <c r="Q1025" s="148"/>
      <c r="R1025" s="149">
        <f>SUM(R1026:R1035)</f>
        <v>1.6936899999999999</v>
      </c>
      <c r="S1025" s="148"/>
      <c r="T1025" s="150">
        <f>SUM(T1026:T1035)</f>
        <v>0</v>
      </c>
      <c r="AR1025" s="143" t="s">
        <v>85</v>
      </c>
      <c r="AT1025" s="151" t="s">
        <v>76</v>
      </c>
      <c r="AU1025" s="151" t="s">
        <v>83</v>
      </c>
      <c r="AY1025" s="143" t="s">
        <v>207</v>
      </c>
      <c r="BK1025" s="152">
        <f>SUM(BK1026:BK1035)</f>
        <v>0</v>
      </c>
    </row>
    <row r="1026" spans="2:65" s="1" customFormat="1" ht="24" customHeight="1">
      <c r="B1026" s="155"/>
      <c r="C1026" s="156" t="s">
        <v>1594</v>
      </c>
      <c r="D1026" s="156" t="s">
        <v>209</v>
      </c>
      <c r="E1026" s="157" t="s">
        <v>1595</v>
      </c>
      <c r="F1026" s="158" t="s">
        <v>1596</v>
      </c>
      <c r="G1026" s="159" t="s">
        <v>220</v>
      </c>
      <c r="H1026" s="160">
        <v>10</v>
      </c>
      <c r="I1026" s="161"/>
      <c r="J1026" s="162">
        <f>ROUND(I1026*H1026,2)</f>
        <v>0</v>
      </c>
      <c r="K1026" s="158" t="s">
        <v>213</v>
      </c>
      <c r="L1026" s="32"/>
      <c r="M1026" s="163" t="s">
        <v>1</v>
      </c>
      <c r="N1026" s="164" t="s">
        <v>42</v>
      </c>
      <c r="O1026" s="55"/>
      <c r="P1026" s="165">
        <f>O1026*H1026</f>
        <v>0</v>
      </c>
      <c r="Q1026" s="165">
        <v>1.5E-3</v>
      </c>
      <c r="R1026" s="165">
        <f>Q1026*H1026</f>
        <v>1.4999999999999999E-2</v>
      </c>
      <c r="S1026" s="165">
        <v>0</v>
      </c>
      <c r="T1026" s="166">
        <f>S1026*H1026</f>
        <v>0</v>
      </c>
      <c r="AR1026" s="167" t="s">
        <v>448</v>
      </c>
      <c r="AT1026" s="167" t="s">
        <v>209</v>
      </c>
      <c r="AU1026" s="167" t="s">
        <v>85</v>
      </c>
      <c r="AY1026" s="17" t="s">
        <v>207</v>
      </c>
      <c r="BE1026" s="168">
        <f>IF(N1026="základní",J1026,0)</f>
        <v>0</v>
      </c>
      <c r="BF1026" s="168">
        <f>IF(N1026="snížená",J1026,0)</f>
        <v>0</v>
      </c>
      <c r="BG1026" s="168">
        <f>IF(N1026="zákl. přenesená",J1026,0)</f>
        <v>0</v>
      </c>
      <c r="BH1026" s="168">
        <f>IF(N1026="sníž. přenesená",J1026,0)</f>
        <v>0</v>
      </c>
      <c r="BI1026" s="168">
        <f>IF(N1026="nulová",J1026,0)</f>
        <v>0</v>
      </c>
      <c r="BJ1026" s="17" t="s">
        <v>83</v>
      </c>
      <c r="BK1026" s="168">
        <f>ROUND(I1026*H1026,2)</f>
        <v>0</v>
      </c>
      <c r="BL1026" s="17" t="s">
        <v>448</v>
      </c>
      <c r="BM1026" s="167" t="s">
        <v>1597</v>
      </c>
    </row>
    <row r="1027" spans="2:65" s="1" customFormat="1" ht="36" customHeight="1">
      <c r="B1027" s="155"/>
      <c r="C1027" s="156" t="s">
        <v>1598</v>
      </c>
      <c r="D1027" s="156" t="s">
        <v>209</v>
      </c>
      <c r="E1027" s="157" t="s">
        <v>1599</v>
      </c>
      <c r="F1027" s="158" t="s">
        <v>1600</v>
      </c>
      <c r="G1027" s="159" t="s">
        <v>212</v>
      </c>
      <c r="H1027" s="160">
        <v>500</v>
      </c>
      <c r="I1027" s="161"/>
      <c r="J1027" s="162">
        <f>ROUND(I1027*H1027,2)</f>
        <v>0</v>
      </c>
      <c r="K1027" s="158" t="s">
        <v>392</v>
      </c>
      <c r="L1027" s="32"/>
      <c r="M1027" s="163" t="s">
        <v>1</v>
      </c>
      <c r="N1027" s="164" t="s">
        <v>42</v>
      </c>
      <c r="O1027" s="55"/>
      <c r="P1027" s="165">
        <f>O1027*H1027</f>
        <v>0</v>
      </c>
      <c r="Q1027" s="165">
        <v>0</v>
      </c>
      <c r="R1027" s="165">
        <f>Q1027*H1027</f>
        <v>0</v>
      </c>
      <c r="S1027" s="165">
        <v>0</v>
      </c>
      <c r="T1027" s="166">
        <f>S1027*H1027</f>
        <v>0</v>
      </c>
      <c r="AR1027" s="167" t="s">
        <v>448</v>
      </c>
      <c r="AT1027" s="167" t="s">
        <v>209</v>
      </c>
      <c r="AU1027" s="167" t="s">
        <v>85</v>
      </c>
      <c r="AY1027" s="17" t="s">
        <v>207</v>
      </c>
      <c r="BE1027" s="168">
        <f>IF(N1027="základní",J1027,0)</f>
        <v>0</v>
      </c>
      <c r="BF1027" s="168">
        <f>IF(N1027="snížená",J1027,0)</f>
        <v>0</v>
      </c>
      <c r="BG1027" s="168">
        <f>IF(N1027="zákl. přenesená",J1027,0)</f>
        <v>0</v>
      </c>
      <c r="BH1027" s="168">
        <f>IF(N1027="sníž. přenesená",J1027,0)</f>
        <v>0</v>
      </c>
      <c r="BI1027" s="168">
        <f>IF(N1027="nulová",J1027,0)</f>
        <v>0</v>
      </c>
      <c r="BJ1027" s="17" t="s">
        <v>83</v>
      </c>
      <c r="BK1027" s="168">
        <f>ROUND(I1027*H1027,2)</f>
        <v>0</v>
      </c>
      <c r="BL1027" s="17" t="s">
        <v>448</v>
      </c>
      <c r="BM1027" s="167" t="s">
        <v>1601</v>
      </c>
    </row>
    <row r="1028" spans="2:65" s="13" customFormat="1">
      <c r="B1028" s="185"/>
      <c r="D1028" s="170" t="s">
        <v>215</v>
      </c>
      <c r="E1028" s="186" t="s">
        <v>1</v>
      </c>
      <c r="F1028" s="187" t="s">
        <v>1349</v>
      </c>
      <c r="H1028" s="186" t="s">
        <v>1</v>
      </c>
      <c r="I1028" s="188"/>
      <c r="L1028" s="185"/>
      <c r="M1028" s="189"/>
      <c r="N1028" s="190"/>
      <c r="O1028" s="190"/>
      <c r="P1028" s="190"/>
      <c r="Q1028" s="190"/>
      <c r="R1028" s="190"/>
      <c r="S1028" s="190"/>
      <c r="T1028" s="191"/>
      <c r="AT1028" s="186" t="s">
        <v>215</v>
      </c>
      <c r="AU1028" s="186" t="s">
        <v>85</v>
      </c>
      <c r="AV1028" s="13" t="s">
        <v>83</v>
      </c>
      <c r="AW1028" s="13" t="s">
        <v>34</v>
      </c>
      <c r="AX1028" s="13" t="s">
        <v>77</v>
      </c>
      <c r="AY1028" s="186" t="s">
        <v>207</v>
      </c>
    </row>
    <row r="1029" spans="2:65" s="12" customFormat="1">
      <c r="B1029" s="169"/>
      <c r="D1029" s="170" t="s">
        <v>215</v>
      </c>
      <c r="E1029" s="171" t="s">
        <v>1</v>
      </c>
      <c r="F1029" s="172" t="s">
        <v>1602</v>
      </c>
      <c r="H1029" s="173">
        <v>500</v>
      </c>
      <c r="I1029" s="174"/>
      <c r="L1029" s="169"/>
      <c r="M1029" s="175"/>
      <c r="N1029" s="176"/>
      <c r="O1029" s="176"/>
      <c r="P1029" s="176"/>
      <c r="Q1029" s="176"/>
      <c r="R1029" s="176"/>
      <c r="S1029" s="176"/>
      <c r="T1029" s="177"/>
      <c r="AT1029" s="171" t="s">
        <v>215</v>
      </c>
      <c r="AU1029" s="171" t="s">
        <v>85</v>
      </c>
      <c r="AV1029" s="12" t="s">
        <v>85</v>
      </c>
      <c r="AW1029" s="12" t="s">
        <v>34</v>
      </c>
      <c r="AX1029" s="12" t="s">
        <v>83</v>
      </c>
      <c r="AY1029" s="171" t="s">
        <v>207</v>
      </c>
    </row>
    <row r="1030" spans="2:65" s="1" customFormat="1" ht="36" customHeight="1">
      <c r="B1030" s="155"/>
      <c r="C1030" s="156" t="s">
        <v>1603</v>
      </c>
      <c r="D1030" s="156" t="s">
        <v>209</v>
      </c>
      <c r="E1030" s="157" t="s">
        <v>1604</v>
      </c>
      <c r="F1030" s="158" t="s">
        <v>1605</v>
      </c>
      <c r="G1030" s="159" t="s">
        <v>224</v>
      </c>
      <c r="H1030" s="160">
        <v>160</v>
      </c>
      <c r="I1030" s="161"/>
      <c r="J1030" s="162">
        <f t="shared" ref="J1030:J1035" si="20">ROUND(I1030*H1030,2)</f>
        <v>0</v>
      </c>
      <c r="K1030" s="158" t="s">
        <v>213</v>
      </c>
      <c r="L1030" s="32"/>
      <c r="M1030" s="163" t="s">
        <v>1</v>
      </c>
      <c r="N1030" s="164" t="s">
        <v>42</v>
      </c>
      <c r="O1030" s="55"/>
      <c r="P1030" s="165">
        <f t="shared" ref="P1030:P1035" si="21">O1030*H1030</f>
        <v>0</v>
      </c>
      <c r="Q1030" s="165">
        <v>6.5300000000000002E-3</v>
      </c>
      <c r="R1030" s="165">
        <f t="shared" ref="R1030:R1035" si="22">Q1030*H1030</f>
        <v>1.0448</v>
      </c>
      <c r="S1030" s="165">
        <v>0</v>
      </c>
      <c r="T1030" s="166">
        <f t="shared" ref="T1030:T1035" si="23">S1030*H1030</f>
        <v>0</v>
      </c>
      <c r="AR1030" s="167" t="s">
        <v>448</v>
      </c>
      <c r="AT1030" s="167" t="s">
        <v>209</v>
      </c>
      <c r="AU1030" s="167" t="s">
        <v>85</v>
      </c>
      <c r="AY1030" s="17" t="s">
        <v>207</v>
      </c>
      <c r="BE1030" s="168">
        <f t="shared" ref="BE1030:BE1035" si="24">IF(N1030="základní",J1030,0)</f>
        <v>0</v>
      </c>
      <c r="BF1030" s="168">
        <f t="shared" ref="BF1030:BF1035" si="25">IF(N1030="snížená",J1030,0)</f>
        <v>0</v>
      </c>
      <c r="BG1030" s="168">
        <f t="shared" ref="BG1030:BG1035" si="26">IF(N1030="zákl. přenesená",J1030,0)</f>
        <v>0</v>
      </c>
      <c r="BH1030" s="168">
        <f t="shared" ref="BH1030:BH1035" si="27">IF(N1030="sníž. přenesená",J1030,0)</f>
        <v>0</v>
      </c>
      <c r="BI1030" s="168">
        <f t="shared" ref="BI1030:BI1035" si="28">IF(N1030="nulová",J1030,0)</f>
        <v>0</v>
      </c>
      <c r="BJ1030" s="17" t="s">
        <v>83</v>
      </c>
      <c r="BK1030" s="168">
        <f t="shared" ref="BK1030:BK1035" si="29">ROUND(I1030*H1030,2)</f>
        <v>0</v>
      </c>
      <c r="BL1030" s="17" t="s">
        <v>448</v>
      </c>
      <c r="BM1030" s="167" t="s">
        <v>1606</v>
      </c>
    </row>
    <row r="1031" spans="2:65" s="1" customFormat="1" ht="36" customHeight="1">
      <c r="B1031" s="155"/>
      <c r="C1031" s="156" t="s">
        <v>1607</v>
      </c>
      <c r="D1031" s="156" t="s">
        <v>209</v>
      </c>
      <c r="E1031" s="157" t="s">
        <v>1608</v>
      </c>
      <c r="F1031" s="158" t="s">
        <v>1609</v>
      </c>
      <c r="G1031" s="159" t="s">
        <v>224</v>
      </c>
      <c r="H1031" s="160">
        <v>70</v>
      </c>
      <c r="I1031" s="161"/>
      <c r="J1031" s="162">
        <f t="shared" si="20"/>
        <v>0</v>
      </c>
      <c r="K1031" s="158" t="s">
        <v>213</v>
      </c>
      <c r="L1031" s="32"/>
      <c r="M1031" s="163" t="s">
        <v>1</v>
      </c>
      <c r="N1031" s="164" t="s">
        <v>42</v>
      </c>
      <c r="O1031" s="55"/>
      <c r="P1031" s="165">
        <f t="shared" si="21"/>
        <v>0</v>
      </c>
      <c r="Q1031" s="165">
        <v>2.9099999999999998E-3</v>
      </c>
      <c r="R1031" s="165">
        <f t="shared" si="22"/>
        <v>0.20369999999999999</v>
      </c>
      <c r="S1031" s="165">
        <v>0</v>
      </c>
      <c r="T1031" s="166">
        <f t="shared" si="23"/>
        <v>0</v>
      </c>
      <c r="AR1031" s="167" t="s">
        <v>448</v>
      </c>
      <c r="AT1031" s="167" t="s">
        <v>209</v>
      </c>
      <c r="AU1031" s="167" t="s">
        <v>85</v>
      </c>
      <c r="AY1031" s="17" t="s">
        <v>207</v>
      </c>
      <c r="BE1031" s="168">
        <f t="shared" si="24"/>
        <v>0</v>
      </c>
      <c r="BF1031" s="168">
        <f t="shared" si="25"/>
        <v>0</v>
      </c>
      <c r="BG1031" s="168">
        <f t="shared" si="26"/>
        <v>0</v>
      </c>
      <c r="BH1031" s="168">
        <f t="shared" si="27"/>
        <v>0</v>
      </c>
      <c r="BI1031" s="168">
        <f t="shared" si="28"/>
        <v>0</v>
      </c>
      <c r="BJ1031" s="17" t="s">
        <v>83</v>
      </c>
      <c r="BK1031" s="168">
        <f t="shared" si="29"/>
        <v>0</v>
      </c>
      <c r="BL1031" s="17" t="s">
        <v>448</v>
      </c>
      <c r="BM1031" s="167" t="s">
        <v>1610</v>
      </c>
    </row>
    <row r="1032" spans="2:65" s="1" customFormat="1" ht="36" customHeight="1">
      <c r="B1032" s="155"/>
      <c r="C1032" s="156" t="s">
        <v>1611</v>
      </c>
      <c r="D1032" s="156" t="s">
        <v>209</v>
      </c>
      <c r="E1032" s="157" t="s">
        <v>1612</v>
      </c>
      <c r="F1032" s="158" t="s">
        <v>1613</v>
      </c>
      <c r="G1032" s="159" t="s">
        <v>224</v>
      </c>
      <c r="H1032" s="160">
        <v>62</v>
      </c>
      <c r="I1032" s="161"/>
      <c r="J1032" s="162">
        <f t="shared" si="20"/>
        <v>0</v>
      </c>
      <c r="K1032" s="158" t="s">
        <v>213</v>
      </c>
      <c r="L1032" s="32"/>
      <c r="M1032" s="163" t="s">
        <v>1</v>
      </c>
      <c r="N1032" s="164" t="s">
        <v>42</v>
      </c>
      <c r="O1032" s="55"/>
      <c r="P1032" s="165">
        <f t="shared" si="21"/>
        <v>0</v>
      </c>
      <c r="Q1032" s="165">
        <v>3.5200000000000001E-3</v>
      </c>
      <c r="R1032" s="165">
        <f t="shared" si="22"/>
        <v>0.21824000000000002</v>
      </c>
      <c r="S1032" s="165">
        <v>0</v>
      </c>
      <c r="T1032" s="166">
        <f t="shared" si="23"/>
        <v>0</v>
      </c>
      <c r="AR1032" s="167" t="s">
        <v>448</v>
      </c>
      <c r="AT1032" s="167" t="s">
        <v>209</v>
      </c>
      <c r="AU1032" s="167" t="s">
        <v>85</v>
      </c>
      <c r="AY1032" s="17" t="s">
        <v>207</v>
      </c>
      <c r="BE1032" s="168">
        <f t="shared" si="24"/>
        <v>0</v>
      </c>
      <c r="BF1032" s="168">
        <f t="shared" si="25"/>
        <v>0</v>
      </c>
      <c r="BG1032" s="168">
        <f t="shared" si="26"/>
        <v>0</v>
      </c>
      <c r="BH1032" s="168">
        <f t="shared" si="27"/>
        <v>0</v>
      </c>
      <c r="BI1032" s="168">
        <f t="shared" si="28"/>
        <v>0</v>
      </c>
      <c r="BJ1032" s="17" t="s">
        <v>83</v>
      </c>
      <c r="BK1032" s="168">
        <f t="shared" si="29"/>
        <v>0</v>
      </c>
      <c r="BL1032" s="17" t="s">
        <v>448</v>
      </c>
      <c r="BM1032" s="167" t="s">
        <v>1614</v>
      </c>
    </row>
    <row r="1033" spans="2:65" s="1" customFormat="1" ht="24" customHeight="1">
      <c r="B1033" s="155"/>
      <c r="C1033" s="156" t="s">
        <v>1615</v>
      </c>
      <c r="D1033" s="156" t="s">
        <v>209</v>
      </c>
      <c r="E1033" s="157" t="s">
        <v>1616</v>
      </c>
      <c r="F1033" s="158" t="s">
        <v>1617</v>
      </c>
      <c r="G1033" s="159" t="s">
        <v>224</v>
      </c>
      <c r="H1033" s="160">
        <v>65</v>
      </c>
      <c r="I1033" s="161"/>
      <c r="J1033" s="162">
        <f t="shared" si="20"/>
        <v>0</v>
      </c>
      <c r="K1033" s="158" t="s">
        <v>392</v>
      </c>
      <c r="L1033" s="32"/>
      <c r="M1033" s="163" t="s">
        <v>1</v>
      </c>
      <c r="N1033" s="164" t="s">
        <v>42</v>
      </c>
      <c r="O1033" s="55"/>
      <c r="P1033" s="165">
        <f t="shared" si="21"/>
        <v>0</v>
      </c>
      <c r="Q1033" s="165">
        <v>1.6299999999999999E-3</v>
      </c>
      <c r="R1033" s="165">
        <f t="shared" si="22"/>
        <v>0.10595</v>
      </c>
      <c r="S1033" s="165">
        <v>0</v>
      </c>
      <c r="T1033" s="166">
        <f t="shared" si="23"/>
        <v>0</v>
      </c>
      <c r="AR1033" s="167" t="s">
        <v>448</v>
      </c>
      <c r="AT1033" s="167" t="s">
        <v>209</v>
      </c>
      <c r="AU1033" s="167" t="s">
        <v>85</v>
      </c>
      <c r="AY1033" s="17" t="s">
        <v>207</v>
      </c>
      <c r="BE1033" s="168">
        <f t="shared" si="24"/>
        <v>0</v>
      </c>
      <c r="BF1033" s="168">
        <f t="shared" si="25"/>
        <v>0</v>
      </c>
      <c r="BG1033" s="168">
        <f t="shared" si="26"/>
        <v>0</v>
      </c>
      <c r="BH1033" s="168">
        <f t="shared" si="27"/>
        <v>0</v>
      </c>
      <c r="BI1033" s="168">
        <f t="shared" si="28"/>
        <v>0</v>
      </c>
      <c r="BJ1033" s="17" t="s">
        <v>83</v>
      </c>
      <c r="BK1033" s="168">
        <f t="shared" si="29"/>
        <v>0</v>
      </c>
      <c r="BL1033" s="17" t="s">
        <v>448</v>
      </c>
      <c r="BM1033" s="167" t="s">
        <v>1618</v>
      </c>
    </row>
    <row r="1034" spans="2:65" s="1" customFormat="1" ht="24" customHeight="1">
      <c r="B1034" s="155"/>
      <c r="C1034" s="156" t="s">
        <v>1619</v>
      </c>
      <c r="D1034" s="156" t="s">
        <v>209</v>
      </c>
      <c r="E1034" s="157" t="s">
        <v>1620</v>
      </c>
      <c r="F1034" s="158" t="s">
        <v>1621</v>
      </c>
      <c r="G1034" s="159" t="s">
        <v>224</v>
      </c>
      <c r="H1034" s="160">
        <v>50</v>
      </c>
      <c r="I1034" s="161"/>
      <c r="J1034" s="162">
        <f t="shared" si="20"/>
        <v>0</v>
      </c>
      <c r="K1034" s="158" t="s">
        <v>392</v>
      </c>
      <c r="L1034" s="32"/>
      <c r="M1034" s="163" t="s">
        <v>1</v>
      </c>
      <c r="N1034" s="164" t="s">
        <v>42</v>
      </c>
      <c r="O1034" s="55"/>
      <c r="P1034" s="165">
        <f t="shared" si="21"/>
        <v>0</v>
      </c>
      <c r="Q1034" s="165">
        <v>2.1199999999999999E-3</v>
      </c>
      <c r="R1034" s="165">
        <f t="shared" si="22"/>
        <v>0.106</v>
      </c>
      <c r="S1034" s="165">
        <v>0</v>
      </c>
      <c r="T1034" s="166">
        <f t="shared" si="23"/>
        <v>0</v>
      </c>
      <c r="AR1034" s="167" t="s">
        <v>448</v>
      </c>
      <c r="AT1034" s="167" t="s">
        <v>209</v>
      </c>
      <c r="AU1034" s="167" t="s">
        <v>85</v>
      </c>
      <c r="AY1034" s="17" t="s">
        <v>207</v>
      </c>
      <c r="BE1034" s="168">
        <f t="shared" si="24"/>
        <v>0</v>
      </c>
      <c r="BF1034" s="168">
        <f t="shared" si="25"/>
        <v>0</v>
      </c>
      <c r="BG1034" s="168">
        <f t="shared" si="26"/>
        <v>0</v>
      </c>
      <c r="BH1034" s="168">
        <f t="shared" si="27"/>
        <v>0</v>
      </c>
      <c r="BI1034" s="168">
        <f t="shared" si="28"/>
        <v>0</v>
      </c>
      <c r="BJ1034" s="17" t="s">
        <v>83</v>
      </c>
      <c r="BK1034" s="168">
        <f t="shared" si="29"/>
        <v>0</v>
      </c>
      <c r="BL1034" s="17" t="s">
        <v>448</v>
      </c>
      <c r="BM1034" s="167" t="s">
        <v>1622</v>
      </c>
    </row>
    <row r="1035" spans="2:65" s="1" customFormat="1" ht="36" customHeight="1">
      <c r="B1035" s="155"/>
      <c r="C1035" s="156" t="s">
        <v>1623</v>
      </c>
      <c r="D1035" s="156" t="s">
        <v>209</v>
      </c>
      <c r="E1035" s="157" t="s">
        <v>1624</v>
      </c>
      <c r="F1035" s="158" t="s">
        <v>1625</v>
      </c>
      <c r="G1035" s="159" t="s">
        <v>1256</v>
      </c>
      <c r="H1035" s="218"/>
      <c r="I1035" s="161"/>
      <c r="J1035" s="162">
        <f t="shared" si="20"/>
        <v>0</v>
      </c>
      <c r="K1035" s="158" t="s">
        <v>213</v>
      </c>
      <c r="L1035" s="32"/>
      <c r="M1035" s="163" t="s">
        <v>1</v>
      </c>
      <c r="N1035" s="164" t="s">
        <v>42</v>
      </c>
      <c r="O1035" s="55"/>
      <c r="P1035" s="165">
        <f t="shared" si="21"/>
        <v>0</v>
      </c>
      <c r="Q1035" s="165">
        <v>0</v>
      </c>
      <c r="R1035" s="165">
        <f t="shared" si="22"/>
        <v>0</v>
      </c>
      <c r="S1035" s="165">
        <v>0</v>
      </c>
      <c r="T1035" s="166">
        <f t="shared" si="23"/>
        <v>0</v>
      </c>
      <c r="AR1035" s="167" t="s">
        <v>448</v>
      </c>
      <c r="AT1035" s="167" t="s">
        <v>209</v>
      </c>
      <c r="AU1035" s="167" t="s">
        <v>85</v>
      </c>
      <c r="AY1035" s="17" t="s">
        <v>207</v>
      </c>
      <c r="BE1035" s="168">
        <f t="shared" si="24"/>
        <v>0</v>
      </c>
      <c r="BF1035" s="168">
        <f t="shared" si="25"/>
        <v>0</v>
      </c>
      <c r="BG1035" s="168">
        <f t="shared" si="26"/>
        <v>0</v>
      </c>
      <c r="BH1035" s="168">
        <f t="shared" si="27"/>
        <v>0</v>
      </c>
      <c r="BI1035" s="168">
        <f t="shared" si="28"/>
        <v>0</v>
      </c>
      <c r="BJ1035" s="17" t="s">
        <v>83</v>
      </c>
      <c r="BK1035" s="168">
        <f t="shared" si="29"/>
        <v>0</v>
      </c>
      <c r="BL1035" s="17" t="s">
        <v>448</v>
      </c>
      <c r="BM1035" s="167" t="s">
        <v>1626</v>
      </c>
    </row>
    <row r="1036" spans="2:65" s="11" customFormat="1" ht="22.9" customHeight="1">
      <c r="B1036" s="142"/>
      <c r="D1036" s="143" t="s">
        <v>76</v>
      </c>
      <c r="E1036" s="153" t="s">
        <v>1627</v>
      </c>
      <c r="F1036" s="153" t="s">
        <v>1628</v>
      </c>
      <c r="I1036" s="145"/>
      <c r="J1036" s="154">
        <f>BK1036</f>
        <v>0</v>
      </c>
      <c r="L1036" s="142"/>
      <c r="M1036" s="147"/>
      <c r="N1036" s="148"/>
      <c r="O1036" s="148"/>
      <c r="P1036" s="149">
        <f>SUM(P1037:P1045)</f>
        <v>0</v>
      </c>
      <c r="Q1036" s="148"/>
      <c r="R1036" s="149">
        <f>SUM(R1037:R1045)</f>
        <v>9.1300500000000007E-2</v>
      </c>
      <c r="S1036" s="148"/>
      <c r="T1036" s="150">
        <f>SUM(T1037:T1045)</f>
        <v>0</v>
      </c>
      <c r="AR1036" s="143" t="s">
        <v>85</v>
      </c>
      <c r="AT1036" s="151" t="s">
        <v>76</v>
      </c>
      <c r="AU1036" s="151" t="s">
        <v>83</v>
      </c>
      <c r="AY1036" s="143" t="s">
        <v>207</v>
      </c>
      <c r="BK1036" s="152">
        <f>SUM(BK1037:BK1045)</f>
        <v>0</v>
      </c>
    </row>
    <row r="1037" spans="2:65" s="1" customFormat="1" ht="36" customHeight="1">
      <c r="B1037" s="155"/>
      <c r="C1037" s="156" t="s">
        <v>1629</v>
      </c>
      <c r="D1037" s="156" t="s">
        <v>209</v>
      </c>
      <c r="E1037" s="157" t="s">
        <v>1630</v>
      </c>
      <c r="F1037" s="158" t="s">
        <v>1631</v>
      </c>
      <c r="G1037" s="159" t="s">
        <v>212</v>
      </c>
      <c r="H1037" s="160">
        <v>500</v>
      </c>
      <c r="I1037" s="161"/>
      <c r="J1037" s="162">
        <f>ROUND(I1037*H1037,2)</f>
        <v>0</v>
      </c>
      <c r="K1037" s="158" t="s">
        <v>213</v>
      </c>
      <c r="L1037" s="32"/>
      <c r="M1037" s="163" t="s">
        <v>1</v>
      </c>
      <c r="N1037" s="164" t="s">
        <v>42</v>
      </c>
      <c r="O1037" s="55"/>
      <c r="P1037" s="165">
        <f>O1037*H1037</f>
        <v>0</v>
      </c>
      <c r="Q1037" s="165">
        <v>1.0000000000000001E-5</v>
      </c>
      <c r="R1037" s="165">
        <f>Q1037*H1037</f>
        <v>5.0000000000000001E-3</v>
      </c>
      <c r="S1037" s="165">
        <v>0</v>
      </c>
      <c r="T1037" s="166">
        <f>S1037*H1037</f>
        <v>0</v>
      </c>
      <c r="AR1037" s="167" t="s">
        <v>448</v>
      </c>
      <c r="AT1037" s="167" t="s">
        <v>209</v>
      </c>
      <c r="AU1037" s="167" t="s">
        <v>85</v>
      </c>
      <c r="AY1037" s="17" t="s">
        <v>207</v>
      </c>
      <c r="BE1037" s="168">
        <f>IF(N1037="základní",J1037,0)</f>
        <v>0</v>
      </c>
      <c r="BF1037" s="168">
        <f>IF(N1037="snížená",J1037,0)</f>
        <v>0</v>
      </c>
      <c r="BG1037" s="168">
        <f>IF(N1037="zákl. přenesená",J1037,0)</f>
        <v>0</v>
      </c>
      <c r="BH1037" s="168">
        <f>IF(N1037="sníž. přenesená",J1037,0)</f>
        <v>0</v>
      </c>
      <c r="BI1037" s="168">
        <f>IF(N1037="nulová",J1037,0)</f>
        <v>0</v>
      </c>
      <c r="BJ1037" s="17" t="s">
        <v>83</v>
      </c>
      <c r="BK1037" s="168">
        <f>ROUND(I1037*H1037,2)</f>
        <v>0</v>
      </c>
      <c r="BL1037" s="17" t="s">
        <v>448</v>
      </c>
      <c r="BM1037" s="167" t="s">
        <v>1632</v>
      </c>
    </row>
    <row r="1038" spans="2:65" s="12" customFormat="1">
      <c r="B1038" s="169"/>
      <c r="D1038" s="170" t="s">
        <v>215</v>
      </c>
      <c r="E1038" s="171" t="s">
        <v>1</v>
      </c>
      <c r="F1038" s="172" t="s">
        <v>1633</v>
      </c>
      <c r="H1038" s="173">
        <v>500</v>
      </c>
      <c r="I1038" s="174"/>
      <c r="L1038" s="169"/>
      <c r="M1038" s="175"/>
      <c r="N1038" s="176"/>
      <c r="O1038" s="176"/>
      <c r="P1038" s="176"/>
      <c r="Q1038" s="176"/>
      <c r="R1038" s="176"/>
      <c r="S1038" s="176"/>
      <c r="T1038" s="177"/>
      <c r="AT1038" s="171" t="s">
        <v>215</v>
      </c>
      <c r="AU1038" s="171" t="s">
        <v>85</v>
      </c>
      <c r="AV1038" s="12" t="s">
        <v>85</v>
      </c>
      <c r="AW1038" s="12" t="s">
        <v>34</v>
      </c>
      <c r="AX1038" s="12" t="s">
        <v>83</v>
      </c>
      <c r="AY1038" s="171" t="s">
        <v>207</v>
      </c>
    </row>
    <row r="1039" spans="2:65" s="1" customFormat="1" ht="24" customHeight="1">
      <c r="B1039" s="155"/>
      <c r="C1039" s="208" t="s">
        <v>1634</v>
      </c>
      <c r="D1039" s="208" t="s">
        <v>680</v>
      </c>
      <c r="E1039" s="209" t="s">
        <v>1635</v>
      </c>
      <c r="F1039" s="210" t="s">
        <v>1636</v>
      </c>
      <c r="G1039" s="211" t="s">
        <v>212</v>
      </c>
      <c r="H1039" s="212">
        <v>550</v>
      </c>
      <c r="I1039" s="213"/>
      <c r="J1039" s="214">
        <f>ROUND(I1039*H1039,2)</f>
        <v>0</v>
      </c>
      <c r="K1039" s="210" t="s">
        <v>1384</v>
      </c>
      <c r="L1039" s="215"/>
      <c r="M1039" s="216" t="s">
        <v>1</v>
      </c>
      <c r="N1039" s="217" t="s">
        <v>42</v>
      </c>
      <c r="O1039" s="55"/>
      <c r="P1039" s="165">
        <f>O1039*H1039</f>
        <v>0</v>
      </c>
      <c r="Q1039" s="165">
        <v>1.3999999999999999E-4</v>
      </c>
      <c r="R1039" s="165">
        <f>Q1039*H1039</f>
        <v>7.6999999999999999E-2</v>
      </c>
      <c r="S1039" s="165">
        <v>0</v>
      </c>
      <c r="T1039" s="166">
        <f>S1039*H1039</f>
        <v>0</v>
      </c>
      <c r="AR1039" s="167" t="s">
        <v>569</v>
      </c>
      <c r="AT1039" s="167" t="s">
        <v>680</v>
      </c>
      <c r="AU1039" s="167" t="s">
        <v>85</v>
      </c>
      <c r="AY1039" s="17" t="s">
        <v>207</v>
      </c>
      <c r="BE1039" s="168">
        <f>IF(N1039="základní",J1039,0)</f>
        <v>0</v>
      </c>
      <c r="BF1039" s="168">
        <f>IF(N1039="snížená",J1039,0)</f>
        <v>0</v>
      </c>
      <c r="BG1039" s="168">
        <f>IF(N1039="zákl. přenesená",J1039,0)</f>
        <v>0</v>
      </c>
      <c r="BH1039" s="168">
        <f>IF(N1039="sníž. přenesená",J1039,0)</f>
        <v>0</v>
      </c>
      <c r="BI1039" s="168">
        <f>IF(N1039="nulová",J1039,0)</f>
        <v>0</v>
      </c>
      <c r="BJ1039" s="17" t="s">
        <v>83</v>
      </c>
      <c r="BK1039" s="168">
        <f>ROUND(I1039*H1039,2)</f>
        <v>0</v>
      </c>
      <c r="BL1039" s="17" t="s">
        <v>448</v>
      </c>
      <c r="BM1039" s="167" t="s">
        <v>1637</v>
      </c>
    </row>
    <row r="1040" spans="2:65" s="12" customFormat="1">
      <c r="B1040" s="169"/>
      <c r="D1040" s="170" t="s">
        <v>215</v>
      </c>
      <c r="E1040" s="171" t="s">
        <v>1</v>
      </c>
      <c r="F1040" s="172" t="s">
        <v>1638</v>
      </c>
      <c r="H1040" s="173">
        <v>550</v>
      </c>
      <c r="I1040" s="174"/>
      <c r="L1040" s="169"/>
      <c r="M1040" s="175"/>
      <c r="N1040" s="176"/>
      <c r="O1040" s="176"/>
      <c r="P1040" s="176"/>
      <c r="Q1040" s="176"/>
      <c r="R1040" s="176"/>
      <c r="S1040" s="176"/>
      <c r="T1040" s="177"/>
      <c r="AT1040" s="171" t="s">
        <v>215</v>
      </c>
      <c r="AU1040" s="171" t="s">
        <v>85</v>
      </c>
      <c r="AV1040" s="12" t="s">
        <v>85</v>
      </c>
      <c r="AW1040" s="12" t="s">
        <v>34</v>
      </c>
      <c r="AX1040" s="12" t="s">
        <v>83</v>
      </c>
      <c r="AY1040" s="171" t="s">
        <v>207</v>
      </c>
    </row>
    <row r="1041" spans="2:65" s="1" customFormat="1" ht="24" customHeight="1">
      <c r="B1041" s="155"/>
      <c r="C1041" s="156" t="s">
        <v>1639</v>
      </c>
      <c r="D1041" s="156" t="s">
        <v>209</v>
      </c>
      <c r="E1041" s="157" t="s">
        <v>1640</v>
      </c>
      <c r="F1041" s="158" t="s">
        <v>1641</v>
      </c>
      <c r="G1041" s="159" t="s">
        <v>224</v>
      </c>
      <c r="H1041" s="160">
        <v>845.5</v>
      </c>
      <c r="I1041" s="161"/>
      <c r="J1041" s="162">
        <f>ROUND(I1041*H1041,2)</f>
        <v>0</v>
      </c>
      <c r="K1041" s="158" t="s">
        <v>213</v>
      </c>
      <c r="L1041" s="32"/>
      <c r="M1041" s="163" t="s">
        <v>1</v>
      </c>
      <c r="N1041" s="164" t="s">
        <v>42</v>
      </c>
      <c r="O1041" s="55"/>
      <c r="P1041" s="165">
        <f>O1041*H1041</f>
        <v>0</v>
      </c>
      <c r="Q1041" s="165">
        <v>0</v>
      </c>
      <c r="R1041" s="165">
        <f>Q1041*H1041</f>
        <v>0</v>
      </c>
      <c r="S1041" s="165">
        <v>0</v>
      </c>
      <c r="T1041" s="166">
        <f>S1041*H1041</f>
        <v>0</v>
      </c>
      <c r="AR1041" s="167" t="s">
        <v>448</v>
      </c>
      <c r="AT1041" s="167" t="s">
        <v>209</v>
      </c>
      <c r="AU1041" s="167" t="s">
        <v>85</v>
      </c>
      <c r="AY1041" s="17" t="s">
        <v>207</v>
      </c>
      <c r="BE1041" s="168">
        <f>IF(N1041="základní",J1041,0)</f>
        <v>0</v>
      </c>
      <c r="BF1041" s="168">
        <f>IF(N1041="snížená",J1041,0)</f>
        <v>0</v>
      </c>
      <c r="BG1041" s="168">
        <f>IF(N1041="zákl. přenesená",J1041,0)</f>
        <v>0</v>
      </c>
      <c r="BH1041" s="168">
        <f>IF(N1041="sníž. přenesená",J1041,0)</f>
        <v>0</v>
      </c>
      <c r="BI1041" s="168">
        <f>IF(N1041="nulová",J1041,0)</f>
        <v>0</v>
      </c>
      <c r="BJ1041" s="17" t="s">
        <v>83</v>
      </c>
      <c r="BK1041" s="168">
        <f>ROUND(I1041*H1041,2)</f>
        <v>0</v>
      </c>
      <c r="BL1041" s="17" t="s">
        <v>448</v>
      </c>
      <c r="BM1041" s="167" t="s">
        <v>1642</v>
      </c>
    </row>
    <row r="1042" spans="2:65" s="12" customFormat="1">
      <c r="B1042" s="169"/>
      <c r="D1042" s="170" t="s">
        <v>215</v>
      </c>
      <c r="E1042" s="171" t="s">
        <v>1</v>
      </c>
      <c r="F1042" s="172" t="s">
        <v>1643</v>
      </c>
      <c r="H1042" s="173">
        <v>845.5</v>
      </c>
      <c r="I1042" s="174"/>
      <c r="L1042" s="169"/>
      <c r="M1042" s="175"/>
      <c r="N1042" s="176"/>
      <c r="O1042" s="176"/>
      <c r="P1042" s="176"/>
      <c r="Q1042" s="176"/>
      <c r="R1042" s="176"/>
      <c r="S1042" s="176"/>
      <c r="T1042" s="177"/>
      <c r="AT1042" s="171" t="s">
        <v>215</v>
      </c>
      <c r="AU1042" s="171" t="s">
        <v>85</v>
      </c>
      <c r="AV1042" s="12" t="s">
        <v>85</v>
      </c>
      <c r="AW1042" s="12" t="s">
        <v>34</v>
      </c>
      <c r="AX1042" s="12" t="s">
        <v>83</v>
      </c>
      <c r="AY1042" s="171" t="s">
        <v>207</v>
      </c>
    </row>
    <row r="1043" spans="2:65" s="1" customFormat="1" ht="24" customHeight="1">
      <c r="B1043" s="155"/>
      <c r="C1043" s="208" t="s">
        <v>1644</v>
      </c>
      <c r="D1043" s="208" t="s">
        <v>680</v>
      </c>
      <c r="E1043" s="209" t="s">
        <v>1645</v>
      </c>
      <c r="F1043" s="210" t="s">
        <v>1646</v>
      </c>
      <c r="G1043" s="211" t="s">
        <v>224</v>
      </c>
      <c r="H1043" s="212">
        <v>930.05</v>
      </c>
      <c r="I1043" s="213"/>
      <c r="J1043" s="214">
        <f>ROUND(I1043*H1043,2)</f>
        <v>0</v>
      </c>
      <c r="K1043" s="210" t="s">
        <v>213</v>
      </c>
      <c r="L1043" s="215"/>
      <c r="M1043" s="216" t="s">
        <v>1</v>
      </c>
      <c r="N1043" s="217" t="s">
        <v>42</v>
      </c>
      <c r="O1043" s="55"/>
      <c r="P1043" s="165">
        <f>O1043*H1043</f>
        <v>0</v>
      </c>
      <c r="Q1043" s="165">
        <v>1.0000000000000001E-5</v>
      </c>
      <c r="R1043" s="165">
        <f>Q1043*H1043</f>
        <v>9.3004999999999997E-3</v>
      </c>
      <c r="S1043" s="165">
        <v>0</v>
      </c>
      <c r="T1043" s="166">
        <f>S1043*H1043</f>
        <v>0</v>
      </c>
      <c r="AR1043" s="167" t="s">
        <v>569</v>
      </c>
      <c r="AT1043" s="167" t="s">
        <v>680</v>
      </c>
      <c r="AU1043" s="167" t="s">
        <v>85</v>
      </c>
      <c r="AY1043" s="17" t="s">
        <v>207</v>
      </c>
      <c r="BE1043" s="168">
        <f>IF(N1043="základní",J1043,0)</f>
        <v>0</v>
      </c>
      <c r="BF1043" s="168">
        <f>IF(N1043="snížená",J1043,0)</f>
        <v>0</v>
      </c>
      <c r="BG1043" s="168">
        <f>IF(N1043="zákl. přenesená",J1043,0)</f>
        <v>0</v>
      </c>
      <c r="BH1043" s="168">
        <f>IF(N1043="sníž. přenesená",J1043,0)</f>
        <v>0</v>
      </c>
      <c r="BI1043" s="168">
        <f>IF(N1043="nulová",J1043,0)</f>
        <v>0</v>
      </c>
      <c r="BJ1043" s="17" t="s">
        <v>83</v>
      </c>
      <c r="BK1043" s="168">
        <f>ROUND(I1043*H1043,2)</f>
        <v>0</v>
      </c>
      <c r="BL1043" s="17" t="s">
        <v>448</v>
      </c>
      <c r="BM1043" s="167" t="s">
        <v>1647</v>
      </c>
    </row>
    <row r="1044" spans="2:65" s="12" customFormat="1">
      <c r="B1044" s="169"/>
      <c r="D1044" s="170" t="s">
        <v>215</v>
      </c>
      <c r="E1044" s="171" t="s">
        <v>1</v>
      </c>
      <c r="F1044" s="172" t="s">
        <v>1648</v>
      </c>
      <c r="H1044" s="173">
        <v>930.05</v>
      </c>
      <c r="I1044" s="174"/>
      <c r="L1044" s="169"/>
      <c r="M1044" s="175"/>
      <c r="N1044" s="176"/>
      <c r="O1044" s="176"/>
      <c r="P1044" s="176"/>
      <c r="Q1044" s="176"/>
      <c r="R1044" s="176"/>
      <c r="S1044" s="176"/>
      <c r="T1044" s="177"/>
      <c r="AT1044" s="171" t="s">
        <v>215</v>
      </c>
      <c r="AU1044" s="171" t="s">
        <v>85</v>
      </c>
      <c r="AV1044" s="12" t="s">
        <v>85</v>
      </c>
      <c r="AW1044" s="12" t="s">
        <v>34</v>
      </c>
      <c r="AX1044" s="12" t="s">
        <v>83</v>
      </c>
      <c r="AY1044" s="171" t="s">
        <v>207</v>
      </c>
    </row>
    <row r="1045" spans="2:65" s="1" customFormat="1" ht="36" customHeight="1">
      <c r="B1045" s="155"/>
      <c r="C1045" s="156" t="s">
        <v>1649</v>
      </c>
      <c r="D1045" s="156" t="s">
        <v>209</v>
      </c>
      <c r="E1045" s="157" t="s">
        <v>1650</v>
      </c>
      <c r="F1045" s="158" t="s">
        <v>1651</v>
      </c>
      <c r="G1045" s="159" t="s">
        <v>1256</v>
      </c>
      <c r="H1045" s="218"/>
      <c r="I1045" s="161"/>
      <c r="J1045" s="162">
        <f>ROUND(I1045*H1045,2)</f>
        <v>0</v>
      </c>
      <c r="K1045" s="158" t="s">
        <v>213</v>
      </c>
      <c r="L1045" s="32"/>
      <c r="M1045" s="163" t="s">
        <v>1</v>
      </c>
      <c r="N1045" s="164" t="s">
        <v>42</v>
      </c>
      <c r="O1045" s="55"/>
      <c r="P1045" s="165">
        <f>O1045*H1045</f>
        <v>0</v>
      </c>
      <c r="Q1045" s="165">
        <v>0</v>
      </c>
      <c r="R1045" s="165">
        <f>Q1045*H1045</f>
        <v>0</v>
      </c>
      <c r="S1045" s="165">
        <v>0</v>
      </c>
      <c r="T1045" s="166">
        <f>S1045*H1045</f>
        <v>0</v>
      </c>
      <c r="AR1045" s="167" t="s">
        <v>448</v>
      </c>
      <c r="AT1045" s="167" t="s">
        <v>209</v>
      </c>
      <c r="AU1045" s="167" t="s">
        <v>85</v>
      </c>
      <c r="AY1045" s="17" t="s">
        <v>207</v>
      </c>
      <c r="BE1045" s="168">
        <f>IF(N1045="základní",J1045,0)</f>
        <v>0</v>
      </c>
      <c r="BF1045" s="168">
        <f>IF(N1045="snížená",J1045,0)</f>
        <v>0</v>
      </c>
      <c r="BG1045" s="168">
        <f>IF(N1045="zákl. přenesená",J1045,0)</f>
        <v>0</v>
      </c>
      <c r="BH1045" s="168">
        <f>IF(N1045="sníž. přenesená",J1045,0)</f>
        <v>0</v>
      </c>
      <c r="BI1045" s="168">
        <f>IF(N1045="nulová",J1045,0)</f>
        <v>0</v>
      </c>
      <c r="BJ1045" s="17" t="s">
        <v>83</v>
      </c>
      <c r="BK1045" s="168">
        <f>ROUND(I1045*H1045,2)</f>
        <v>0</v>
      </c>
      <c r="BL1045" s="17" t="s">
        <v>448</v>
      </c>
      <c r="BM1045" s="167" t="s">
        <v>1652</v>
      </c>
    </row>
    <row r="1046" spans="2:65" s="11" customFormat="1" ht="22.9" customHeight="1">
      <c r="B1046" s="142"/>
      <c r="D1046" s="143" t="s">
        <v>76</v>
      </c>
      <c r="E1046" s="153" t="s">
        <v>1653</v>
      </c>
      <c r="F1046" s="153" t="s">
        <v>1654</v>
      </c>
      <c r="I1046" s="145"/>
      <c r="J1046" s="154">
        <f>BK1046</f>
        <v>0</v>
      </c>
      <c r="L1046" s="142"/>
      <c r="M1046" s="147"/>
      <c r="N1046" s="148"/>
      <c r="O1046" s="148"/>
      <c r="P1046" s="149">
        <f>SUM(P1047:P1156)</f>
        <v>0</v>
      </c>
      <c r="Q1046" s="148"/>
      <c r="R1046" s="149">
        <f>SUM(R1047:R1156)</f>
        <v>1.82525</v>
      </c>
      <c r="S1046" s="148"/>
      <c r="T1046" s="150">
        <f>SUM(T1047:T1156)</f>
        <v>3.85E-2</v>
      </c>
      <c r="AR1046" s="143" t="s">
        <v>85</v>
      </c>
      <c r="AT1046" s="151" t="s">
        <v>76</v>
      </c>
      <c r="AU1046" s="151" t="s">
        <v>83</v>
      </c>
      <c r="AY1046" s="143" t="s">
        <v>207</v>
      </c>
      <c r="BK1046" s="152">
        <f>SUM(BK1047:BK1156)</f>
        <v>0</v>
      </c>
    </row>
    <row r="1047" spans="2:65" s="1" customFormat="1" ht="24" customHeight="1">
      <c r="B1047" s="155"/>
      <c r="C1047" s="156" t="s">
        <v>1655</v>
      </c>
      <c r="D1047" s="156" t="s">
        <v>209</v>
      </c>
      <c r="E1047" s="157" t="s">
        <v>1656</v>
      </c>
      <c r="F1047" s="158" t="s">
        <v>1657</v>
      </c>
      <c r="G1047" s="159" t="s">
        <v>212</v>
      </c>
      <c r="H1047" s="160">
        <v>290</v>
      </c>
      <c r="I1047" s="161"/>
      <c r="J1047" s="162">
        <f>ROUND(I1047*H1047,2)</f>
        <v>0</v>
      </c>
      <c r="K1047" s="158" t="s">
        <v>392</v>
      </c>
      <c r="L1047" s="32"/>
      <c r="M1047" s="163" t="s">
        <v>1</v>
      </c>
      <c r="N1047" s="164" t="s">
        <v>42</v>
      </c>
      <c r="O1047" s="55"/>
      <c r="P1047" s="165">
        <f>O1047*H1047</f>
        <v>0</v>
      </c>
      <c r="Q1047" s="165">
        <v>0</v>
      </c>
      <c r="R1047" s="165">
        <f>Q1047*H1047</f>
        <v>0</v>
      </c>
      <c r="S1047" s="165">
        <v>0</v>
      </c>
      <c r="T1047" s="166">
        <f>S1047*H1047</f>
        <v>0</v>
      </c>
      <c r="AR1047" s="167" t="s">
        <v>448</v>
      </c>
      <c r="AT1047" s="167" t="s">
        <v>209</v>
      </c>
      <c r="AU1047" s="167" t="s">
        <v>85</v>
      </c>
      <c r="AY1047" s="17" t="s">
        <v>207</v>
      </c>
      <c r="BE1047" s="168">
        <f>IF(N1047="základní",J1047,0)</f>
        <v>0</v>
      </c>
      <c r="BF1047" s="168">
        <f>IF(N1047="snížená",J1047,0)</f>
        <v>0</v>
      </c>
      <c r="BG1047" s="168">
        <f>IF(N1047="zákl. přenesená",J1047,0)</f>
        <v>0</v>
      </c>
      <c r="BH1047" s="168">
        <f>IF(N1047="sníž. přenesená",J1047,0)</f>
        <v>0</v>
      </c>
      <c r="BI1047" s="168">
        <f>IF(N1047="nulová",J1047,0)</f>
        <v>0</v>
      </c>
      <c r="BJ1047" s="17" t="s">
        <v>83</v>
      </c>
      <c r="BK1047" s="168">
        <f>ROUND(I1047*H1047,2)</f>
        <v>0</v>
      </c>
      <c r="BL1047" s="17" t="s">
        <v>448</v>
      </c>
      <c r="BM1047" s="167" t="s">
        <v>1658</v>
      </c>
    </row>
    <row r="1048" spans="2:65" s="13" customFormat="1">
      <c r="B1048" s="185"/>
      <c r="D1048" s="170" t="s">
        <v>215</v>
      </c>
      <c r="E1048" s="186" t="s">
        <v>1</v>
      </c>
      <c r="F1048" s="187" t="s">
        <v>1659</v>
      </c>
      <c r="H1048" s="186" t="s">
        <v>1</v>
      </c>
      <c r="I1048" s="188"/>
      <c r="L1048" s="185"/>
      <c r="M1048" s="189"/>
      <c r="N1048" s="190"/>
      <c r="O1048" s="190"/>
      <c r="P1048" s="190"/>
      <c r="Q1048" s="190"/>
      <c r="R1048" s="190"/>
      <c r="S1048" s="190"/>
      <c r="T1048" s="191"/>
      <c r="AT1048" s="186" t="s">
        <v>215</v>
      </c>
      <c r="AU1048" s="186" t="s">
        <v>85</v>
      </c>
      <c r="AV1048" s="13" t="s">
        <v>83</v>
      </c>
      <c r="AW1048" s="13" t="s">
        <v>34</v>
      </c>
      <c r="AX1048" s="13" t="s">
        <v>77</v>
      </c>
      <c r="AY1048" s="186" t="s">
        <v>207</v>
      </c>
    </row>
    <row r="1049" spans="2:65" s="12" customFormat="1">
      <c r="B1049" s="169"/>
      <c r="D1049" s="170" t="s">
        <v>215</v>
      </c>
      <c r="E1049" s="171" t="s">
        <v>1</v>
      </c>
      <c r="F1049" s="172" t="s">
        <v>1660</v>
      </c>
      <c r="H1049" s="173">
        <v>290</v>
      </c>
      <c r="I1049" s="174"/>
      <c r="L1049" s="169"/>
      <c r="M1049" s="175"/>
      <c r="N1049" s="176"/>
      <c r="O1049" s="176"/>
      <c r="P1049" s="176"/>
      <c r="Q1049" s="176"/>
      <c r="R1049" s="176"/>
      <c r="S1049" s="176"/>
      <c r="T1049" s="177"/>
      <c r="AT1049" s="171" t="s">
        <v>215</v>
      </c>
      <c r="AU1049" s="171" t="s">
        <v>85</v>
      </c>
      <c r="AV1049" s="12" t="s">
        <v>85</v>
      </c>
      <c r="AW1049" s="12" t="s">
        <v>34</v>
      </c>
      <c r="AX1049" s="12" t="s">
        <v>83</v>
      </c>
      <c r="AY1049" s="171" t="s">
        <v>207</v>
      </c>
    </row>
    <row r="1050" spans="2:65" s="1" customFormat="1" ht="24" customHeight="1">
      <c r="B1050" s="155"/>
      <c r="C1050" s="156" t="s">
        <v>1661</v>
      </c>
      <c r="D1050" s="156" t="s">
        <v>209</v>
      </c>
      <c r="E1050" s="157" t="s">
        <v>1662</v>
      </c>
      <c r="F1050" s="158" t="s">
        <v>1663</v>
      </c>
      <c r="G1050" s="159" t="s">
        <v>212</v>
      </c>
      <c r="H1050" s="160">
        <v>200</v>
      </c>
      <c r="I1050" s="161"/>
      <c r="J1050" s="162">
        <f>ROUND(I1050*H1050,2)</f>
        <v>0</v>
      </c>
      <c r="K1050" s="158" t="s">
        <v>392</v>
      </c>
      <c r="L1050" s="32"/>
      <c r="M1050" s="163" t="s">
        <v>1</v>
      </c>
      <c r="N1050" s="164" t="s">
        <v>42</v>
      </c>
      <c r="O1050" s="55"/>
      <c r="P1050" s="165">
        <f>O1050*H1050</f>
        <v>0</v>
      </c>
      <c r="Q1050" s="165">
        <v>0</v>
      </c>
      <c r="R1050" s="165">
        <f>Q1050*H1050</f>
        <v>0</v>
      </c>
      <c r="S1050" s="165">
        <v>0</v>
      </c>
      <c r="T1050" s="166">
        <f>S1050*H1050</f>
        <v>0</v>
      </c>
      <c r="AR1050" s="167" t="s">
        <v>448</v>
      </c>
      <c r="AT1050" s="167" t="s">
        <v>209</v>
      </c>
      <c r="AU1050" s="167" t="s">
        <v>85</v>
      </c>
      <c r="AY1050" s="17" t="s">
        <v>207</v>
      </c>
      <c r="BE1050" s="168">
        <f>IF(N1050="základní",J1050,0)</f>
        <v>0</v>
      </c>
      <c r="BF1050" s="168">
        <f>IF(N1050="snížená",J1050,0)</f>
        <v>0</v>
      </c>
      <c r="BG1050" s="168">
        <f>IF(N1050="zákl. přenesená",J1050,0)</f>
        <v>0</v>
      </c>
      <c r="BH1050" s="168">
        <f>IF(N1050="sníž. přenesená",J1050,0)</f>
        <v>0</v>
      </c>
      <c r="BI1050" s="168">
        <f>IF(N1050="nulová",J1050,0)</f>
        <v>0</v>
      </c>
      <c r="BJ1050" s="17" t="s">
        <v>83</v>
      </c>
      <c r="BK1050" s="168">
        <f>ROUND(I1050*H1050,2)</f>
        <v>0</v>
      </c>
      <c r="BL1050" s="17" t="s">
        <v>448</v>
      </c>
      <c r="BM1050" s="167" t="s">
        <v>1664</v>
      </c>
    </row>
    <row r="1051" spans="2:65" s="13" customFormat="1">
      <c r="B1051" s="185"/>
      <c r="D1051" s="170" t="s">
        <v>215</v>
      </c>
      <c r="E1051" s="186" t="s">
        <v>1</v>
      </c>
      <c r="F1051" s="187" t="s">
        <v>1659</v>
      </c>
      <c r="H1051" s="186" t="s">
        <v>1</v>
      </c>
      <c r="I1051" s="188"/>
      <c r="L1051" s="185"/>
      <c r="M1051" s="189"/>
      <c r="N1051" s="190"/>
      <c r="O1051" s="190"/>
      <c r="P1051" s="190"/>
      <c r="Q1051" s="190"/>
      <c r="R1051" s="190"/>
      <c r="S1051" s="190"/>
      <c r="T1051" s="191"/>
      <c r="AT1051" s="186" t="s">
        <v>215</v>
      </c>
      <c r="AU1051" s="186" t="s">
        <v>85</v>
      </c>
      <c r="AV1051" s="13" t="s">
        <v>83</v>
      </c>
      <c r="AW1051" s="13" t="s">
        <v>34</v>
      </c>
      <c r="AX1051" s="13" t="s">
        <v>77</v>
      </c>
      <c r="AY1051" s="186" t="s">
        <v>207</v>
      </c>
    </row>
    <row r="1052" spans="2:65" s="12" customFormat="1">
      <c r="B1052" s="169"/>
      <c r="D1052" s="170" t="s">
        <v>215</v>
      </c>
      <c r="E1052" s="171" t="s">
        <v>1</v>
      </c>
      <c r="F1052" s="172" t="s">
        <v>1665</v>
      </c>
      <c r="H1052" s="173">
        <v>200</v>
      </c>
      <c r="I1052" s="174"/>
      <c r="L1052" s="169"/>
      <c r="M1052" s="175"/>
      <c r="N1052" s="176"/>
      <c r="O1052" s="176"/>
      <c r="P1052" s="176"/>
      <c r="Q1052" s="176"/>
      <c r="R1052" s="176"/>
      <c r="S1052" s="176"/>
      <c r="T1052" s="177"/>
      <c r="AT1052" s="171" t="s">
        <v>215</v>
      </c>
      <c r="AU1052" s="171" t="s">
        <v>85</v>
      </c>
      <c r="AV1052" s="12" t="s">
        <v>85</v>
      </c>
      <c r="AW1052" s="12" t="s">
        <v>34</v>
      </c>
      <c r="AX1052" s="12" t="s">
        <v>83</v>
      </c>
      <c r="AY1052" s="171" t="s">
        <v>207</v>
      </c>
    </row>
    <row r="1053" spans="2:65" s="1" customFormat="1" ht="24" customHeight="1">
      <c r="B1053" s="155"/>
      <c r="C1053" s="156" t="s">
        <v>1666</v>
      </c>
      <c r="D1053" s="156" t="s">
        <v>209</v>
      </c>
      <c r="E1053" s="157" t="s">
        <v>1667</v>
      </c>
      <c r="F1053" s="158" t="s">
        <v>4623</v>
      </c>
      <c r="G1053" s="159" t="s">
        <v>1668</v>
      </c>
      <c r="H1053" s="160">
        <v>1</v>
      </c>
      <c r="I1053" s="161"/>
      <c r="J1053" s="162">
        <f t="shared" ref="J1053:J1065" si="30">ROUND(I1053*H1053,2)</f>
        <v>0</v>
      </c>
      <c r="K1053" s="158" t="s">
        <v>392</v>
      </c>
      <c r="L1053" s="32"/>
      <c r="M1053" s="163" t="s">
        <v>1</v>
      </c>
      <c r="N1053" s="164" t="s">
        <v>42</v>
      </c>
      <c r="O1053" s="55"/>
      <c r="P1053" s="165">
        <f t="shared" ref="P1053:P1065" si="31">O1053*H1053</f>
        <v>0</v>
      </c>
      <c r="Q1053" s="165">
        <v>0</v>
      </c>
      <c r="R1053" s="165">
        <f t="shared" ref="R1053:R1065" si="32">Q1053*H1053</f>
        <v>0</v>
      </c>
      <c r="S1053" s="165">
        <v>0</v>
      </c>
      <c r="T1053" s="166">
        <f t="shared" ref="T1053:T1065" si="33">S1053*H1053</f>
        <v>0</v>
      </c>
      <c r="AR1053" s="167" t="s">
        <v>448</v>
      </c>
      <c r="AT1053" s="167" t="s">
        <v>209</v>
      </c>
      <c r="AU1053" s="167" t="s">
        <v>85</v>
      </c>
      <c r="AY1053" s="17" t="s">
        <v>207</v>
      </c>
      <c r="BE1053" s="168">
        <f t="shared" ref="BE1053:BE1065" si="34">IF(N1053="základní",J1053,0)</f>
        <v>0</v>
      </c>
      <c r="BF1053" s="168">
        <f t="shared" ref="BF1053:BF1065" si="35">IF(N1053="snížená",J1053,0)</f>
        <v>0</v>
      </c>
      <c r="BG1053" s="168">
        <f t="shared" ref="BG1053:BG1065" si="36">IF(N1053="zákl. přenesená",J1053,0)</f>
        <v>0</v>
      </c>
      <c r="BH1053" s="168">
        <f t="shared" ref="BH1053:BH1065" si="37">IF(N1053="sníž. přenesená",J1053,0)</f>
        <v>0</v>
      </c>
      <c r="BI1053" s="168">
        <f t="shared" ref="BI1053:BI1065" si="38">IF(N1053="nulová",J1053,0)</f>
        <v>0</v>
      </c>
      <c r="BJ1053" s="17" t="s">
        <v>83</v>
      </c>
      <c r="BK1053" s="168">
        <f t="shared" ref="BK1053:BK1065" si="39">ROUND(I1053*H1053,2)</f>
        <v>0</v>
      </c>
      <c r="BL1053" s="17" t="s">
        <v>448</v>
      </c>
      <c r="BM1053" s="167" t="s">
        <v>1669</v>
      </c>
    </row>
    <row r="1054" spans="2:65" s="1" customFormat="1" ht="36" customHeight="1">
      <c r="B1054" s="155"/>
      <c r="C1054" s="208" t="s">
        <v>279</v>
      </c>
      <c r="D1054" s="208" t="s">
        <v>680</v>
      </c>
      <c r="E1054" s="209" t="s">
        <v>1670</v>
      </c>
      <c r="F1054" s="210" t="s">
        <v>1671</v>
      </c>
      <c r="G1054" s="211" t="s">
        <v>220</v>
      </c>
      <c r="H1054" s="212">
        <v>25</v>
      </c>
      <c r="I1054" s="213"/>
      <c r="J1054" s="214">
        <f t="shared" si="30"/>
        <v>0</v>
      </c>
      <c r="K1054" s="210" t="s">
        <v>392</v>
      </c>
      <c r="L1054" s="215"/>
      <c r="M1054" s="216" t="s">
        <v>1</v>
      </c>
      <c r="N1054" s="217" t="s">
        <v>42</v>
      </c>
      <c r="O1054" s="55"/>
      <c r="P1054" s="165">
        <f t="shared" si="31"/>
        <v>0</v>
      </c>
      <c r="Q1054" s="165">
        <v>0</v>
      </c>
      <c r="R1054" s="165">
        <f t="shared" si="32"/>
        <v>0</v>
      </c>
      <c r="S1054" s="165">
        <v>0</v>
      </c>
      <c r="T1054" s="166">
        <f t="shared" si="33"/>
        <v>0</v>
      </c>
      <c r="AR1054" s="167" t="s">
        <v>569</v>
      </c>
      <c r="AT1054" s="167" t="s">
        <v>680</v>
      </c>
      <c r="AU1054" s="167" t="s">
        <v>85</v>
      </c>
      <c r="AY1054" s="17" t="s">
        <v>207</v>
      </c>
      <c r="BE1054" s="168">
        <f t="shared" si="34"/>
        <v>0</v>
      </c>
      <c r="BF1054" s="168">
        <f t="shared" si="35"/>
        <v>0</v>
      </c>
      <c r="BG1054" s="168">
        <f t="shared" si="36"/>
        <v>0</v>
      </c>
      <c r="BH1054" s="168">
        <f t="shared" si="37"/>
        <v>0</v>
      </c>
      <c r="BI1054" s="168">
        <f t="shared" si="38"/>
        <v>0</v>
      </c>
      <c r="BJ1054" s="17" t="s">
        <v>83</v>
      </c>
      <c r="BK1054" s="168">
        <f t="shared" si="39"/>
        <v>0</v>
      </c>
      <c r="BL1054" s="17" t="s">
        <v>448</v>
      </c>
      <c r="BM1054" s="167" t="s">
        <v>1672</v>
      </c>
    </row>
    <row r="1055" spans="2:65" s="1" customFormat="1" ht="36" customHeight="1">
      <c r="B1055" s="155"/>
      <c r="C1055" s="208" t="s">
        <v>1673</v>
      </c>
      <c r="D1055" s="208" t="s">
        <v>680</v>
      </c>
      <c r="E1055" s="209" t="s">
        <v>1674</v>
      </c>
      <c r="F1055" s="210" t="s">
        <v>1675</v>
      </c>
      <c r="G1055" s="211" t="s">
        <v>220</v>
      </c>
      <c r="H1055" s="212">
        <v>1</v>
      </c>
      <c r="I1055" s="213"/>
      <c r="J1055" s="214">
        <f t="shared" si="30"/>
        <v>0</v>
      </c>
      <c r="K1055" s="210" t="s">
        <v>392</v>
      </c>
      <c r="L1055" s="215"/>
      <c r="M1055" s="216" t="s">
        <v>1</v>
      </c>
      <c r="N1055" s="217" t="s">
        <v>42</v>
      </c>
      <c r="O1055" s="55"/>
      <c r="P1055" s="165">
        <f t="shared" si="31"/>
        <v>0</v>
      </c>
      <c r="Q1055" s="165">
        <v>0</v>
      </c>
      <c r="R1055" s="165">
        <f t="shared" si="32"/>
        <v>0</v>
      </c>
      <c r="S1055" s="165">
        <v>0</v>
      </c>
      <c r="T1055" s="166">
        <f t="shared" si="33"/>
        <v>0</v>
      </c>
      <c r="AR1055" s="167" t="s">
        <v>569</v>
      </c>
      <c r="AT1055" s="167" t="s">
        <v>680</v>
      </c>
      <c r="AU1055" s="167" t="s">
        <v>85</v>
      </c>
      <c r="AY1055" s="17" t="s">
        <v>207</v>
      </c>
      <c r="BE1055" s="168">
        <f t="shared" si="34"/>
        <v>0</v>
      </c>
      <c r="BF1055" s="168">
        <f t="shared" si="35"/>
        <v>0</v>
      </c>
      <c r="BG1055" s="168">
        <f t="shared" si="36"/>
        <v>0</v>
      </c>
      <c r="BH1055" s="168">
        <f t="shared" si="37"/>
        <v>0</v>
      </c>
      <c r="BI1055" s="168">
        <f t="shared" si="38"/>
        <v>0</v>
      </c>
      <c r="BJ1055" s="17" t="s">
        <v>83</v>
      </c>
      <c r="BK1055" s="168">
        <f t="shared" si="39"/>
        <v>0</v>
      </c>
      <c r="BL1055" s="17" t="s">
        <v>448</v>
      </c>
      <c r="BM1055" s="167" t="s">
        <v>1676</v>
      </c>
    </row>
    <row r="1056" spans="2:65" s="1" customFormat="1" ht="36" customHeight="1">
      <c r="B1056" s="155"/>
      <c r="C1056" s="208" t="s">
        <v>1677</v>
      </c>
      <c r="D1056" s="208" t="s">
        <v>680</v>
      </c>
      <c r="E1056" s="209" t="s">
        <v>1678</v>
      </c>
      <c r="F1056" s="210" t="s">
        <v>1679</v>
      </c>
      <c r="G1056" s="211" t="s">
        <v>220</v>
      </c>
      <c r="H1056" s="212">
        <v>5</v>
      </c>
      <c r="I1056" s="213"/>
      <c r="J1056" s="214">
        <f t="shared" si="30"/>
        <v>0</v>
      </c>
      <c r="K1056" s="210" t="s">
        <v>392</v>
      </c>
      <c r="L1056" s="215"/>
      <c r="M1056" s="216" t="s">
        <v>1</v>
      </c>
      <c r="N1056" s="217" t="s">
        <v>42</v>
      </c>
      <c r="O1056" s="55"/>
      <c r="P1056" s="165">
        <f t="shared" si="31"/>
        <v>0</v>
      </c>
      <c r="Q1056" s="165">
        <v>0</v>
      </c>
      <c r="R1056" s="165">
        <f t="shared" si="32"/>
        <v>0</v>
      </c>
      <c r="S1056" s="165">
        <v>0</v>
      </c>
      <c r="T1056" s="166">
        <f t="shared" si="33"/>
        <v>0</v>
      </c>
      <c r="AR1056" s="167" t="s">
        <v>569</v>
      </c>
      <c r="AT1056" s="167" t="s">
        <v>680</v>
      </c>
      <c r="AU1056" s="167" t="s">
        <v>85</v>
      </c>
      <c r="AY1056" s="17" t="s">
        <v>207</v>
      </c>
      <c r="BE1056" s="168">
        <f t="shared" si="34"/>
        <v>0</v>
      </c>
      <c r="BF1056" s="168">
        <f t="shared" si="35"/>
        <v>0</v>
      </c>
      <c r="BG1056" s="168">
        <f t="shared" si="36"/>
        <v>0</v>
      </c>
      <c r="BH1056" s="168">
        <f t="shared" si="37"/>
        <v>0</v>
      </c>
      <c r="BI1056" s="168">
        <f t="shared" si="38"/>
        <v>0</v>
      </c>
      <c r="BJ1056" s="17" t="s">
        <v>83</v>
      </c>
      <c r="BK1056" s="168">
        <f t="shared" si="39"/>
        <v>0</v>
      </c>
      <c r="BL1056" s="17" t="s">
        <v>448</v>
      </c>
      <c r="BM1056" s="167" t="s">
        <v>1680</v>
      </c>
    </row>
    <row r="1057" spans="2:65" s="1" customFormat="1" ht="24" customHeight="1">
      <c r="B1057" s="155"/>
      <c r="C1057" s="208" t="s">
        <v>1681</v>
      </c>
      <c r="D1057" s="208" t="s">
        <v>680</v>
      </c>
      <c r="E1057" s="209" t="s">
        <v>1682</v>
      </c>
      <c r="F1057" s="210" t="s">
        <v>1683</v>
      </c>
      <c r="G1057" s="211" t="s">
        <v>220</v>
      </c>
      <c r="H1057" s="212">
        <v>1</v>
      </c>
      <c r="I1057" s="213"/>
      <c r="J1057" s="214">
        <f t="shared" si="30"/>
        <v>0</v>
      </c>
      <c r="K1057" s="210" t="s">
        <v>392</v>
      </c>
      <c r="L1057" s="215"/>
      <c r="M1057" s="216" t="s">
        <v>1</v>
      </c>
      <c r="N1057" s="217" t="s">
        <v>42</v>
      </c>
      <c r="O1057" s="55"/>
      <c r="P1057" s="165">
        <f t="shared" si="31"/>
        <v>0</v>
      </c>
      <c r="Q1057" s="165">
        <v>0</v>
      </c>
      <c r="R1057" s="165">
        <f t="shared" si="32"/>
        <v>0</v>
      </c>
      <c r="S1057" s="165">
        <v>0</v>
      </c>
      <c r="T1057" s="166">
        <f t="shared" si="33"/>
        <v>0</v>
      </c>
      <c r="AR1057" s="167" t="s">
        <v>569</v>
      </c>
      <c r="AT1057" s="167" t="s">
        <v>680</v>
      </c>
      <c r="AU1057" s="167" t="s">
        <v>85</v>
      </c>
      <c r="AY1057" s="17" t="s">
        <v>207</v>
      </c>
      <c r="BE1057" s="168">
        <f t="shared" si="34"/>
        <v>0</v>
      </c>
      <c r="BF1057" s="168">
        <f t="shared" si="35"/>
        <v>0</v>
      </c>
      <c r="BG1057" s="168">
        <f t="shared" si="36"/>
        <v>0</v>
      </c>
      <c r="BH1057" s="168">
        <f t="shared" si="37"/>
        <v>0</v>
      </c>
      <c r="BI1057" s="168">
        <f t="shared" si="38"/>
        <v>0</v>
      </c>
      <c r="BJ1057" s="17" t="s">
        <v>83</v>
      </c>
      <c r="BK1057" s="168">
        <f t="shared" si="39"/>
        <v>0</v>
      </c>
      <c r="BL1057" s="17" t="s">
        <v>448</v>
      </c>
      <c r="BM1057" s="167" t="s">
        <v>1684</v>
      </c>
    </row>
    <row r="1058" spans="2:65" s="1" customFormat="1" ht="36" customHeight="1">
      <c r="B1058" s="155"/>
      <c r="C1058" s="208" t="s">
        <v>1685</v>
      </c>
      <c r="D1058" s="208" t="s">
        <v>680</v>
      </c>
      <c r="E1058" s="209" t="s">
        <v>1686</v>
      </c>
      <c r="F1058" s="210" t="s">
        <v>1687</v>
      </c>
      <c r="G1058" s="211" t="s">
        <v>220</v>
      </c>
      <c r="H1058" s="212">
        <v>1</v>
      </c>
      <c r="I1058" s="213"/>
      <c r="J1058" s="214">
        <f t="shared" si="30"/>
        <v>0</v>
      </c>
      <c r="K1058" s="210" t="s">
        <v>392</v>
      </c>
      <c r="L1058" s="215"/>
      <c r="M1058" s="216" t="s">
        <v>1</v>
      </c>
      <c r="N1058" s="217" t="s">
        <v>42</v>
      </c>
      <c r="O1058" s="55"/>
      <c r="P1058" s="165">
        <f t="shared" si="31"/>
        <v>0</v>
      </c>
      <c r="Q1058" s="165">
        <v>0</v>
      </c>
      <c r="R1058" s="165">
        <f t="shared" si="32"/>
        <v>0</v>
      </c>
      <c r="S1058" s="165">
        <v>0</v>
      </c>
      <c r="T1058" s="166">
        <f t="shared" si="33"/>
        <v>0</v>
      </c>
      <c r="AR1058" s="167" t="s">
        <v>569</v>
      </c>
      <c r="AT1058" s="167" t="s">
        <v>680</v>
      </c>
      <c r="AU1058" s="167" t="s">
        <v>85</v>
      </c>
      <c r="AY1058" s="17" t="s">
        <v>207</v>
      </c>
      <c r="BE1058" s="168">
        <f t="shared" si="34"/>
        <v>0</v>
      </c>
      <c r="BF1058" s="168">
        <f t="shared" si="35"/>
        <v>0</v>
      </c>
      <c r="BG1058" s="168">
        <f t="shared" si="36"/>
        <v>0</v>
      </c>
      <c r="BH1058" s="168">
        <f t="shared" si="37"/>
        <v>0</v>
      </c>
      <c r="BI1058" s="168">
        <f t="shared" si="38"/>
        <v>0</v>
      </c>
      <c r="BJ1058" s="17" t="s">
        <v>83</v>
      </c>
      <c r="BK1058" s="168">
        <f t="shared" si="39"/>
        <v>0</v>
      </c>
      <c r="BL1058" s="17" t="s">
        <v>448</v>
      </c>
      <c r="BM1058" s="167" t="s">
        <v>1688</v>
      </c>
    </row>
    <row r="1059" spans="2:65" s="1" customFormat="1" ht="24" customHeight="1">
      <c r="B1059" s="155"/>
      <c r="C1059" s="208" t="s">
        <v>1689</v>
      </c>
      <c r="D1059" s="208" t="s">
        <v>680</v>
      </c>
      <c r="E1059" s="209" t="s">
        <v>1690</v>
      </c>
      <c r="F1059" s="210" t="s">
        <v>1691</v>
      </c>
      <c r="G1059" s="211" t="s">
        <v>220</v>
      </c>
      <c r="H1059" s="212">
        <v>1</v>
      </c>
      <c r="I1059" s="213"/>
      <c r="J1059" s="214">
        <f t="shared" si="30"/>
        <v>0</v>
      </c>
      <c r="K1059" s="210" t="s">
        <v>392</v>
      </c>
      <c r="L1059" s="215"/>
      <c r="M1059" s="216" t="s">
        <v>1</v>
      </c>
      <c r="N1059" s="217" t="s">
        <v>42</v>
      </c>
      <c r="O1059" s="55"/>
      <c r="P1059" s="165">
        <f t="shared" si="31"/>
        <v>0</v>
      </c>
      <c r="Q1059" s="165">
        <v>0</v>
      </c>
      <c r="R1059" s="165">
        <f t="shared" si="32"/>
        <v>0</v>
      </c>
      <c r="S1059" s="165">
        <v>0</v>
      </c>
      <c r="T1059" s="166">
        <f t="shared" si="33"/>
        <v>0</v>
      </c>
      <c r="AR1059" s="167" t="s">
        <v>569</v>
      </c>
      <c r="AT1059" s="167" t="s">
        <v>680</v>
      </c>
      <c r="AU1059" s="167" t="s">
        <v>85</v>
      </c>
      <c r="AY1059" s="17" t="s">
        <v>207</v>
      </c>
      <c r="BE1059" s="168">
        <f t="shared" si="34"/>
        <v>0</v>
      </c>
      <c r="BF1059" s="168">
        <f t="shared" si="35"/>
        <v>0</v>
      </c>
      <c r="BG1059" s="168">
        <f t="shared" si="36"/>
        <v>0</v>
      </c>
      <c r="BH1059" s="168">
        <f t="shared" si="37"/>
        <v>0</v>
      </c>
      <c r="BI1059" s="168">
        <f t="shared" si="38"/>
        <v>0</v>
      </c>
      <c r="BJ1059" s="17" t="s">
        <v>83</v>
      </c>
      <c r="BK1059" s="168">
        <f t="shared" si="39"/>
        <v>0</v>
      </c>
      <c r="BL1059" s="17" t="s">
        <v>448</v>
      </c>
      <c r="BM1059" s="167" t="s">
        <v>1692</v>
      </c>
    </row>
    <row r="1060" spans="2:65" s="1" customFormat="1" ht="36" customHeight="1">
      <c r="B1060" s="155"/>
      <c r="C1060" s="208" t="s">
        <v>1693</v>
      </c>
      <c r="D1060" s="208" t="s">
        <v>680</v>
      </c>
      <c r="E1060" s="209" t="s">
        <v>1694</v>
      </c>
      <c r="F1060" s="210" t="s">
        <v>1695</v>
      </c>
      <c r="G1060" s="211" t="s">
        <v>220</v>
      </c>
      <c r="H1060" s="212">
        <v>1</v>
      </c>
      <c r="I1060" s="213"/>
      <c r="J1060" s="214">
        <f t="shared" si="30"/>
        <v>0</v>
      </c>
      <c r="K1060" s="210" t="s">
        <v>392</v>
      </c>
      <c r="L1060" s="215"/>
      <c r="M1060" s="216" t="s">
        <v>1</v>
      </c>
      <c r="N1060" s="217" t="s">
        <v>42</v>
      </c>
      <c r="O1060" s="55"/>
      <c r="P1060" s="165">
        <f t="shared" si="31"/>
        <v>0</v>
      </c>
      <c r="Q1060" s="165">
        <v>0</v>
      </c>
      <c r="R1060" s="165">
        <f t="shared" si="32"/>
        <v>0</v>
      </c>
      <c r="S1060" s="165">
        <v>0</v>
      </c>
      <c r="T1060" s="166">
        <f t="shared" si="33"/>
        <v>0</v>
      </c>
      <c r="AR1060" s="167" t="s">
        <v>569</v>
      </c>
      <c r="AT1060" s="167" t="s">
        <v>680</v>
      </c>
      <c r="AU1060" s="167" t="s">
        <v>85</v>
      </c>
      <c r="AY1060" s="17" t="s">
        <v>207</v>
      </c>
      <c r="BE1060" s="168">
        <f t="shared" si="34"/>
        <v>0</v>
      </c>
      <c r="BF1060" s="168">
        <f t="shared" si="35"/>
        <v>0</v>
      </c>
      <c r="BG1060" s="168">
        <f t="shared" si="36"/>
        <v>0</v>
      </c>
      <c r="BH1060" s="168">
        <f t="shared" si="37"/>
        <v>0</v>
      </c>
      <c r="BI1060" s="168">
        <f t="shared" si="38"/>
        <v>0</v>
      </c>
      <c r="BJ1060" s="17" t="s">
        <v>83</v>
      </c>
      <c r="BK1060" s="168">
        <f t="shared" si="39"/>
        <v>0</v>
      </c>
      <c r="BL1060" s="17" t="s">
        <v>448</v>
      </c>
      <c r="BM1060" s="167" t="s">
        <v>1696</v>
      </c>
    </row>
    <row r="1061" spans="2:65" s="1" customFormat="1" ht="36" customHeight="1">
      <c r="B1061" s="155"/>
      <c r="C1061" s="208" t="s">
        <v>324</v>
      </c>
      <c r="D1061" s="208" t="s">
        <v>680</v>
      </c>
      <c r="E1061" s="209" t="s">
        <v>1697</v>
      </c>
      <c r="F1061" s="210" t="s">
        <v>1698</v>
      </c>
      <c r="G1061" s="211" t="s">
        <v>220</v>
      </c>
      <c r="H1061" s="212">
        <v>1</v>
      </c>
      <c r="I1061" s="213"/>
      <c r="J1061" s="214">
        <f t="shared" si="30"/>
        <v>0</v>
      </c>
      <c r="K1061" s="210" t="s">
        <v>392</v>
      </c>
      <c r="L1061" s="215"/>
      <c r="M1061" s="216" t="s">
        <v>1</v>
      </c>
      <c r="N1061" s="217" t="s">
        <v>42</v>
      </c>
      <c r="O1061" s="55"/>
      <c r="P1061" s="165">
        <f t="shared" si="31"/>
        <v>0</v>
      </c>
      <c r="Q1061" s="165">
        <v>0</v>
      </c>
      <c r="R1061" s="165">
        <f t="shared" si="32"/>
        <v>0</v>
      </c>
      <c r="S1061" s="165">
        <v>0</v>
      </c>
      <c r="T1061" s="166">
        <f t="shared" si="33"/>
        <v>0</v>
      </c>
      <c r="AR1061" s="167" t="s">
        <v>569</v>
      </c>
      <c r="AT1061" s="167" t="s">
        <v>680</v>
      </c>
      <c r="AU1061" s="167" t="s">
        <v>85</v>
      </c>
      <c r="AY1061" s="17" t="s">
        <v>207</v>
      </c>
      <c r="BE1061" s="168">
        <f t="shared" si="34"/>
        <v>0</v>
      </c>
      <c r="BF1061" s="168">
        <f t="shared" si="35"/>
        <v>0</v>
      </c>
      <c r="BG1061" s="168">
        <f t="shared" si="36"/>
        <v>0</v>
      </c>
      <c r="BH1061" s="168">
        <f t="shared" si="37"/>
        <v>0</v>
      </c>
      <c r="BI1061" s="168">
        <f t="shared" si="38"/>
        <v>0</v>
      </c>
      <c r="BJ1061" s="17" t="s">
        <v>83</v>
      </c>
      <c r="BK1061" s="168">
        <f t="shared" si="39"/>
        <v>0</v>
      </c>
      <c r="BL1061" s="17" t="s">
        <v>448</v>
      </c>
      <c r="BM1061" s="167" t="s">
        <v>1699</v>
      </c>
    </row>
    <row r="1062" spans="2:65" s="1" customFormat="1" ht="36" customHeight="1">
      <c r="B1062" s="155"/>
      <c r="C1062" s="208" t="s">
        <v>1700</v>
      </c>
      <c r="D1062" s="208" t="s">
        <v>680</v>
      </c>
      <c r="E1062" s="209" t="s">
        <v>1701</v>
      </c>
      <c r="F1062" s="210" t="s">
        <v>1702</v>
      </c>
      <c r="G1062" s="211" t="s">
        <v>220</v>
      </c>
      <c r="H1062" s="212">
        <v>1</v>
      </c>
      <c r="I1062" s="213"/>
      <c r="J1062" s="214">
        <f t="shared" si="30"/>
        <v>0</v>
      </c>
      <c r="K1062" s="210" t="s">
        <v>392</v>
      </c>
      <c r="L1062" s="215"/>
      <c r="M1062" s="216" t="s">
        <v>1</v>
      </c>
      <c r="N1062" s="217" t="s">
        <v>42</v>
      </c>
      <c r="O1062" s="55"/>
      <c r="P1062" s="165">
        <f t="shared" si="31"/>
        <v>0</v>
      </c>
      <c r="Q1062" s="165">
        <v>0</v>
      </c>
      <c r="R1062" s="165">
        <f t="shared" si="32"/>
        <v>0</v>
      </c>
      <c r="S1062" s="165">
        <v>0</v>
      </c>
      <c r="T1062" s="166">
        <f t="shared" si="33"/>
        <v>0</v>
      </c>
      <c r="AR1062" s="167" t="s">
        <v>569</v>
      </c>
      <c r="AT1062" s="167" t="s">
        <v>680</v>
      </c>
      <c r="AU1062" s="167" t="s">
        <v>85</v>
      </c>
      <c r="AY1062" s="17" t="s">
        <v>207</v>
      </c>
      <c r="BE1062" s="168">
        <f t="shared" si="34"/>
        <v>0</v>
      </c>
      <c r="BF1062" s="168">
        <f t="shared" si="35"/>
        <v>0</v>
      </c>
      <c r="BG1062" s="168">
        <f t="shared" si="36"/>
        <v>0</v>
      </c>
      <c r="BH1062" s="168">
        <f t="shared" si="37"/>
        <v>0</v>
      </c>
      <c r="BI1062" s="168">
        <f t="shared" si="38"/>
        <v>0</v>
      </c>
      <c r="BJ1062" s="17" t="s">
        <v>83</v>
      </c>
      <c r="BK1062" s="168">
        <f t="shared" si="39"/>
        <v>0</v>
      </c>
      <c r="BL1062" s="17" t="s">
        <v>448</v>
      </c>
      <c r="BM1062" s="167" t="s">
        <v>1703</v>
      </c>
    </row>
    <row r="1063" spans="2:65" s="1" customFormat="1" ht="36" customHeight="1">
      <c r="B1063" s="155"/>
      <c r="C1063" s="208" t="s">
        <v>1704</v>
      </c>
      <c r="D1063" s="208" t="s">
        <v>680</v>
      </c>
      <c r="E1063" s="209" t="s">
        <v>1705</v>
      </c>
      <c r="F1063" s="210" t="s">
        <v>1706</v>
      </c>
      <c r="G1063" s="211" t="s">
        <v>220</v>
      </c>
      <c r="H1063" s="212">
        <v>1</v>
      </c>
      <c r="I1063" s="213"/>
      <c r="J1063" s="214">
        <f t="shared" si="30"/>
        <v>0</v>
      </c>
      <c r="K1063" s="210" t="s">
        <v>392</v>
      </c>
      <c r="L1063" s="215"/>
      <c r="M1063" s="216" t="s">
        <v>1</v>
      </c>
      <c r="N1063" s="217" t="s">
        <v>42</v>
      </c>
      <c r="O1063" s="55"/>
      <c r="P1063" s="165">
        <f t="shared" si="31"/>
        <v>0</v>
      </c>
      <c r="Q1063" s="165">
        <v>0</v>
      </c>
      <c r="R1063" s="165">
        <f t="shared" si="32"/>
        <v>0</v>
      </c>
      <c r="S1063" s="165">
        <v>0</v>
      </c>
      <c r="T1063" s="166">
        <f t="shared" si="33"/>
        <v>0</v>
      </c>
      <c r="AR1063" s="167" t="s">
        <v>569</v>
      </c>
      <c r="AT1063" s="167" t="s">
        <v>680</v>
      </c>
      <c r="AU1063" s="167" t="s">
        <v>85</v>
      </c>
      <c r="AY1063" s="17" t="s">
        <v>207</v>
      </c>
      <c r="BE1063" s="168">
        <f t="shared" si="34"/>
        <v>0</v>
      </c>
      <c r="BF1063" s="168">
        <f t="shared" si="35"/>
        <v>0</v>
      </c>
      <c r="BG1063" s="168">
        <f t="shared" si="36"/>
        <v>0</v>
      </c>
      <c r="BH1063" s="168">
        <f t="shared" si="37"/>
        <v>0</v>
      </c>
      <c r="BI1063" s="168">
        <f t="shared" si="38"/>
        <v>0</v>
      </c>
      <c r="BJ1063" s="17" t="s">
        <v>83</v>
      </c>
      <c r="BK1063" s="168">
        <f t="shared" si="39"/>
        <v>0</v>
      </c>
      <c r="BL1063" s="17" t="s">
        <v>448</v>
      </c>
      <c r="BM1063" s="167" t="s">
        <v>1707</v>
      </c>
    </row>
    <row r="1064" spans="2:65" s="1" customFormat="1" ht="24" customHeight="1">
      <c r="B1064" s="155"/>
      <c r="C1064" s="208" t="s">
        <v>1708</v>
      </c>
      <c r="D1064" s="208" t="s">
        <v>680</v>
      </c>
      <c r="E1064" s="209" t="s">
        <v>1709</v>
      </c>
      <c r="F1064" s="210" t="s">
        <v>1710</v>
      </c>
      <c r="G1064" s="211" t="s">
        <v>220</v>
      </c>
      <c r="H1064" s="212">
        <v>4</v>
      </c>
      <c r="I1064" s="213"/>
      <c r="J1064" s="214">
        <f t="shared" si="30"/>
        <v>0</v>
      </c>
      <c r="K1064" s="210" t="s">
        <v>392</v>
      </c>
      <c r="L1064" s="215"/>
      <c r="M1064" s="216" t="s">
        <v>1</v>
      </c>
      <c r="N1064" s="217" t="s">
        <v>42</v>
      </c>
      <c r="O1064" s="55"/>
      <c r="P1064" s="165">
        <f t="shared" si="31"/>
        <v>0</v>
      </c>
      <c r="Q1064" s="165">
        <v>0</v>
      </c>
      <c r="R1064" s="165">
        <f t="shared" si="32"/>
        <v>0</v>
      </c>
      <c r="S1064" s="165">
        <v>0</v>
      </c>
      <c r="T1064" s="166">
        <f t="shared" si="33"/>
        <v>0</v>
      </c>
      <c r="AR1064" s="167" t="s">
        <v>569</v>
      </c>
      <c r="AT1064" s="167" t="s">
        <v>680</v>
      </c>
      <c r="AU1064" s="167" t="s">
        <v>85</v>
      </c>
      <c r="AY1064" s="17" t="s">
        <v>207</v>
      </c>
      <c r="BE1064" s="168">
        <f t="shared" si="34"/>
        <v>0</v>
      </c>
      <c r="BF1064" s="168">
        <f t="shared" si="35"/>
        <v>0</v>
      </c>
      <c r="BG1064" s="168">
        <f t="shared" si="36"/>
        <v>0</v>
      </c>
      <c r="BH1064" s="168">
        <f t="shared" si="37"/>
        <v>0</v>
      </c>
      <c r="BI1064" s="168">
        <f t="shared" si="38"/>
        <v>0</v>
      </c>
      <c r="BJ1064" s="17" t="s">
        <v>83</v>
      </c>
      <c r="BK1064" s="168">
        <f t="shared" si="39"/>
        <v>0</v>
      </c>
      <c r="BL1064" s="17" t="s">
        <v>448</v>
      </c>
      <c r="BM1064" s="167" t="s">
        <v>1711</v>
      </c>
    </row>
    <row r="1065" spans="2:65" s="1" customFormat="1" ht="24" customHeight="1">
      <c r="B1065" s="155"/>
      <c r="C1065" s="156" t="s">
        <v>1712</v>
      </c>
      <c r="D1065" s="156" t="s">
        <v>209</v>
      </c>
      <c r="E1065" s="157" t="s">
        <v>1713</v>
      </c>
      <c r="F1065" s="158" t="s">
        <v>1714</v>
      </c>
      <c r="G1065" s="159" t="s">
        <v>212</v>
      </c>
      <c r="H1065" s="160">
        <v>68.125</v>
      </c>
      <c r="I1065" s="161"/>
      <c r="J1065" s="162">
        <f t="shared" si="30"/>
        <v>0</v>
      </c>
      <c r="K1065" s="158" t="s">
        <v>213</v>
      </c>
      <c r="L1065" s="32"/>
      <c r="M1065" s="163" t="s">
        <v>1</v>
      </c>
      <c r="N1065" s="164" t="s">
        <v>42</v>
      </c>
      <c r="O1065" s="55"/>
      <c r="P1065" s="165">
        <f t="shared" si="31"/>
        <v>0</v>
      </c>
      <c r="Q1065" s="165">
        <v>0</v>
      </c>
      <c r="R1065" s="165">
        <f t="shared" si="32"/>
        <v>0</v>
      </c>
      <c r="S1065" s="165">
        <v>0</v>
      </c>
      <c r="T1065" s="166">
        <f t="shared" si="33"/>
        <v>0</v>
      </c>
      <c r="AR1065" s="167" t="s">
        <v>448</v>
      </c>
      <c r="AT1065" s="167" t="s">
        <v>209</v>
      </c>
      <c r="AU1065" s="167" t="s">
        <v>85</v>
      </c>
      <c r="AY1065" s="17" t="s">
        <v>207</v>
      </c>
      <c r="BE1065" s="168">
        <f t="shared" si="34"/>
        <v>0</v>
      </c>
      <c r="BF1065" s="168">
        <f t="shared" si="35"/>
        <v>0</v>
      </c>
      <c r="BG1065" s="168">
        <f t="shared" si="36"/>
        <v>0</v>
      </c>
      <c r="BH1065" s="168">
        <f t="shared" si="37"/>
        <v>0</v>
      </c>
      <c r="BI1065" s="168">
        <f t="shared" si="38"/>
        <v>0</v>
      </c>
      <c r="BJ1065" s="17" t="s">
        <v>83</v>
      </c>
      <c r="BK1065" s="168">
        <f t="shared" si="39"/>
        <v>0</v>
      </c>
      <c r="BL1065" s="17" t="s">
        <v>448</v>
      </c>
      <c r="BM1065" s="167" t="s">
        <v>1715</v>
      </c>
    </row>
    <row r="1066" spans="2:65" s="12" customFormat="1">
      <c r="B1066" s="169"/>
      <c r="D1066" s="170" t="s">
        <v>215</v>
      </c>
      <c r="E1066" s="171" t="s">
        <v>1</v>
      </c>
      <c r="F1066" s="172" t="s">
        <v>1716</v>
      </c>
      <c r="H1066" s="173">
        <v>13.25</v>
      </c>
      <c r="I1066" s="174"/>
      <c r="L1066" s="169"/>
      <c r="M1066" s="175"/>
      <c r="N1066" s="176"/>
      <c r="O1066" s="176"/>
      <c r="P1066" s="176"/>
      <c r="Q1066" s="176"/>
      <c r="R1066" s="176"/>
      <c r="S1066" s="176"/>
      <c r="T1066" s="177"/>
      <c r="AT1066" s="171" t="s">
        <v>215</v>
      </c>
      <c r="AU1066" s="171" t="s">
        <v>85</v>
      </c>
      <c r="AV1066" s="12" t="s">
        <v>85</v>
      </c>
      <c r="AW1066" s="12" t="s">
        <v>34</v>
      </c>
      <c r="AX1066" s="12" t="s">
        <v>77</v>
      </c>
      <c r="AY1066" s="171" t="s">
        <v>207</v>
      </c>
    </row>
    <row r="1067" spans="2:65" s="12" customFormat="1">
      <c r="B1067" s="169"/>
      <c r="D1067" s="170" t="s">
        <v>215</v>
      </c>
      <c r="E1067" s="171" t="s">
        <v>1</v>
      </c>
      <c r="F1067" s="172" t="s">
        <v>1717</v>
      </c>
      <c r="H1067" s="173">
        <v>31.5</v>
      </c>
      <c r="I1067" s="174"/>
      <c r="L1067" s="169"/>
      <c r="M1067" s="175"/>
      <c r="N1067" s="176"/>
      <c r="O1067" s="176"/>
      <c r="P1067" s="176"/>
      <c r="Q1067" s="176"/>
      <c r="R1067" s="176"/>
      <c r="S1067" s="176"/>
      <c r="T1067" s="177"/>
      <c r="AT1067" s="171" t="s">
        <v>215</v>
      </c>
      <c r="AU1067" s="171" t="s">
        <v>85</v>
      </c>
      <c r="AV1067" s="12" t="s">
        <v>85</v>
      </c>
      <c r="AW1067" s="12" t="s">
        <v>34</v>
      </c>
      <c r="AX1067" s="12" t="s">
        <v>77</v>
      </c>
      <c r="AY1067" s="171" t="s">
        <v>207</v>
      </c>
    </row>
    <row r="1068" spans="2:65" s="12" customFormat="1">
      <c r="B1068" s="169"/>
      <c r="D1068" s="170" t="s">
        <v>215</v>
      </c>
      <c r="E1068" s="171" t="s">
        <v>1</v>
      </c>
      <c r="F1068" s="172" t="s">
        <v>1718</v>
      </c>
      <c r="H1068" s="173">
        <v>23.375</v>
      </c>
      <c r="I1068" s="174"/>
      <c r="L1068" s="169"/>
      <c r="M1068" s="175"/>
      <c r="N1068" s="176"/>
      <c r="O1068" s="176"/>
      <c r="P1068" s="176"/>
      <c r="Q1068" s="176"/>
      <c r="R1068" s="176"/>
      <c r="S1068" s="176"/>
      <c r="T1068" s="177"/>
      <c r="AT1068" s="171" t="s">
        <v>215</v>
      </c>
      <c r="AU1068" s="171" t="s">
        <v>85</v>
      </c>
      <c r="AV1068" s="12" t="s">
        <v>85</v>
      </c>
      <c r="AW1068" s="12" t="s">
        <v>34</v>
      </c>
      <c r="AX1068" s="12" t="s">
        <v>77</v>
      </c>
      <c r="AY1068" s="171" t="s">
        <v>207</v>
      </c>
    </row>
    <row r="1069" spans="2:65" s="15" customFormat="1">
      <c r="B1069" s="200"/>
      <c r="D1069" s="170" t="s">
        <v>215</v>
      </c>
      <c r="E1069" s="201" t="s">
        <v>1</v>
      </c>
      <c r="F1069" s="202" t="s">
        <v>372</v>
      </c>
      <c r="H1069" s="203">
        <v>68.125</v>
      </c>
      <c r="I1069" s="204"/>
      <c r="L1069" s="200"/>
      <c r="M1069" s="205"/>
      <c r="N1069" s="206"/>
      <c r="O1069" s="206"/>
      <c r="P1069" s="206"/>
      <c r="Q1069" s="206"/>
      <c r="R1069" s="206"/>
      <c r="S1069" s="206"/>
      <c r="T1069" s="207"/>
      <c r="AT1069" s="201" t="s">
        <v>215</v>
      </c>
      <c r="AU1069" s="201" t="s">
        <v>85</v>
      </c>
      <c r="AV1069" s="15" t="s">
        <v>133</v>
      </c>
      <c r="AW1069" s="15" t="s">
        <v>34</v>
      </c>
      <c r="AX1069" s="15" t="s">
        <v>83</v>
      </c>
      <c r="AY1069" s="201" t="s">
        <v>207</v>
      </c>
    </row>
    <row r="1070" spans="2:65" s="1" customFormat="1" ht="36" customHeight="1">
      <c r="B1070" s="155"/>
      <c r="C1070" s="208" t="s">
        <v>1719</v>
      </c>
      <c r="D1070" s="208" t="s">
        <v>680</v>
      </c>
      <c r="E1070" s="209" t="s">
        <v>1720</v>
      </c>
      <c r="F1070" s="210" t="s">
        <v>1721</v>
      </c>
      <c r="G1070" s="211" t="s">
        <v>220</v>
      </c>
      <c r="H1070" s="212">
        <v>1</v>
      </c>
      <c r="I1070" s="213"/>
      <c r="J1070" s="214">
        <f>ROUND(I1070*H1070,2)</f>
        <v>0</v>
      </c>
      <c r="K1070" s="210" t="s">
        <v>392</v>
      </c>
      <c r="L1070" s="215"/>
      <c r="M1070" s="216" t="s">
        <v>1</v>
      </c>
      <c r="N1070" s="217" t="s">
        <v>42</v>
      </c>
      <c r="O1070" s="55"/>
      <c r="P1070" s="165">
        <f>O1070*H1070</f>
        <v>0</v>
      </c>
      <c r="Q1070" s="165">
        <v>0</v>
      </c>
      <c r="R1070" s="165">
        <f>Q1070*H1070</f>
        <v>0</v>
      </c>
      <c r="S1070" s="165">
        <v>0</v>
      </c>
      <c r="T1070" s="166">
        <f>S1070*H1070</f>
        <v>0</v>
      </c>
      <c r="AR1070" s="167" t="s">
        <v>569</v>
      </c>
      <c r="AT1070" s="167" t="s">
        <v>680</v>
      </c>
      <c r="AU1070" s="167" t="s">
        <v>85</v>
      </c>
      <c r="AY1070" s="17" t="s">
        <v>207</v>
      </c>
      <c r="BE1070" s="168">
        <f>IF(N1070="základní",J1070,0)</f>
        <v>0</v>
      </c>
      <c r="BF1070" s="168">
        <f>IF(N1070="snížená",J1070,0)</f>
        <v>0</v>
      </c>
      <c r="BG1070" s="168">
        <f>IF(N1070="zákl. přenesená",J1070,0)</f>
        <v>0</v>
      </c>
      <c r="BH1070" s="168">
        <f>IF(N1070="sníž. přenesená",J1070,0)</f>
        <v>0</v>
      </c>
      <c r="BI1070" s="168">
        <f>IF(N1070="nulová",J1070,0)</f>
        <v>0</v>
      </c>
      <c r="BJ1070" s="17" t="s">
        <v>83</v>
      </c>
      <c r="BK1070" s="168">
        <f>ROUND(I1070*H1070,2)</f>
        <v>0</v>
      </c>
      <c r="BL1070" s="17" t="s">
        <v>448</v>
      </c>
      <c r="BM1070" s="167" t="s">
        <v>1722</v>
      </c>
    </row>
    <row r="1071" spans="2:65" s="1" customFormat="1" ht="36" customHeight="1">
      <c r="B1071" s="155"/>
      <c r="C1071" s="208" t="s">
        <v>1723</v>
      </c>
      <c r="D1071" s="208" t="s">
        <v>680</v>
      </c>
      <c r="E1071" s="209" t="s">
        <v>1724</v>
      </c>
      <c r="F1071" s="210" t="s">
        <v>1725</v>
      </c>
      <c r="G1071" s="211" t="s">
        <v>220</v>
      </c>
      <c r="H1071" s="212">
        <v>7</v>
      </c>
      <c r="I1071" s="213"/>
      <c r="J1071" s="214">
        <f>ROUND(I1071*H1071,2)</f>
        <v>0</v>
      </c>
      <c r="K1071" s="210" t="s">
        <v>392</v>
      </c>
      <c r="L1071" s="215"/>
      <c r="M1071" s="216" t="s">
        <v>1</v>
      </c>
      <c r="N1071" s="217" t="s">
        <v>42</v>
      </c>
      <c r="O1071" s="55"/>
      <c r="P1071" s="165">
        <f>O1071*H1071</f>
        <v>0</v>
      </c>
      <c r="Q1071" s="165">
        <v>0</v>
      </c>
      <c r="R1071" s="165">
        <f>Q1071*H1071</f>
        <v>0</v>
      </c>
      <c r="S1071" s="165">
        <v>0</v>
      </c>
      <c r="T1071" s="166">
        <f>S1071*H1071</f>
        <v>0</v>
      </c>
      <c r="AR1071" s="167" t="s">
        <v>569</v>
      </c>
      <c r="AT1071" s="167" t="s">
        <v>680</v>
      </c>
      <c r="AU1071" s="167" t="s">
        <v>85</v>
      </c>
      <c r="AY1071" s="17" t="s">
        <v>207</v>
      </c>
      <c r="BE1071" s="168">
        <f>IF(N1071="základní",J1071,0)</f>
        <v>0</v>
      </c>
      <c r="BF1071" s="168">
        <f>IF(N1071="snížená",J1071,0)</f>
        <v>0</v>
      </c>
      <c r="BG1071" s="168">
        <f>IF(N1071="zákl. přenesená",J1071,0)</f>
        <v>0</v>
      </c>
      <c r="BH1071" s="168">
        <f>IF(N1071="sníž. přenesená",J1071,0)</f>
        <v>0</v>
      </c>
      <c r="BI1071" s="168">
        <f>IF(N1071="nulová",J1071,0)</f>
        <v>0</v>
      </c>
      <c r="BJ1071" s="17" t="s">
        <v>83</v>
      </c>
      <c r="BK1071" s="168">
        <f>ROUND(I1071*H1071,2)</f>
        <v>0</v>
      </c>
      <c r="BL1071" s="17" t="s">
        <v>448</v>
      </c>
      <c r="BM1071" s="167" t="s">
        <v>1726</v>
      </c>
    </row>
    <row r="1072" spans="2:65" s="1" customFormat="1" ht="24" customHeight="1">
      <c r="B1072" s="155"/>
      <c r="C1072" s="208" t="s">
        <v>1727</v>
      </c>
      <c r="D1072" s="208" t="s">
        <v>680</v>
      </c>
      <c r="E1072" s="209" t="s">
        <v>1728</v>
      </c>
      <c r="F1072" s="210" t="s">
        <v>1729</v>
      </c>
      <c r="G1072" s="211" t="s">
        <v>220</v>
      </c>
      <c r="H1072" s="212">
        <v>1</v>
      </c>
      <c r="I1072" s="213"/>
      <c r="J1072" s="214">
        <f>ROUND(I1072*H1072,2)</f>
        <v>0</v>
      </c>
      <c r="K1072" s="210" t="s">
        <v>392</v>
      </c>
      <c r="L1072" s="215"/>
      <c r="M1072" s="216" t="s">
        <v>1</v>
      </c>
      <c r="N1072" s="217" t="s">
        <v>42</v>
      </c>
      <c r="O1072" s="55"/>
      <c r="P1072" s="165">
        <f>O1072*H1072</f>
        <v>0</v>
      </c>
      <c r="Q1072" s="165">
        <v>0</v>
      </c>
      <c r="R1072" s="165">
        <f>Q1072*H1072</f>
        <v>0</v>
      </c>
      <c r="S1072" s="165">
        <v>0</v>
      </c>
      <c r="T1072" s="166">
        <f>S1072*H1072</f>
        <v>0</v>
      </c>
      <c r="AR1072" s="167" t="s">
        <v>569</v>
      </c>
      <c r="AT1072" s="167" t="s">
        <v>680</v>
      </c>
      <c r="AU1072" s="167" t="s">
        <v>85</v>
      </c>
      <c r="AY1072" s="17" t="s">
        <v>207</v>
      </c>
      <c r="BE1072" s="168">
        <f>IF(N1072="základní",J1072,0)</f>
        <v>0</v>
      </c>
      <c r="BF1072" s="168">
        <f>IF(N1072="snížená",J1072,0)</f>
        <v>0</v>
      </c>
      <c r="BG1072" s="168">
        <f>IF(N1072="zákl. přenesená",J1072,0)</f>
        <v>0</v>
      </c>
      <c r="BH1072" s="168">
        <f>IF(N1072="sníž. přenesená",J1072,0)</f>
        <v>0</v>
      </c>
      <c r="BI1072" s="168">
        <f>IF(N1072="nulová",J1072,0)</f>
        <v>0</v>
      </c>
      <c r="BJ1072" s="17" t="s">
        <v>83</v>
      </c>
      <c r="BK1072" s="168">
        <f>ROUND(I1072*H1072,2)</f>
        <v>0</v>
      </c>
      <c r="BL1072" s="17" t="s">
        <v>448</v>
      </c>
      <c r="BM1072" s="167" t="s">
        <v>1730</v>
      </c>
    </row>
    <row r="1073" spans="2:65" s="1" customFormat="1" ht="36" customHeight="1">
      <c r="B1073" s="155"/>
      <c r="C1073" s="156" t="s">
        <v>1731</v>
      </c>
      <c r="D1073" s="156" t="s">
        <v>209</v>
      </c>
      <c r="E1073" s="157" t="s">
        <v>1732</v>
      </c>
      <c r="F1073" s="158" t="s">
        <v>1733</v>
      </c>
      <c r="G1073" s="159" t="s">
        <v>220</v>
      </c>
      <c r="H1073" s="160">
        <v>6</v>
      </c>
      <c r="I1073" s="161"/>
      <c r="J1073" s="162">
        <f>ROUND(I1073*H1073,2)</f>
        <v>0</v>
      </c>
      <c r="K1073" s="158" t="s">
        <v>392</v>
      </c>
      <c r="L1073" s="32"/>
      <c r="M1073" s="163" t="s">
        <v>1</v>
      </c>
      <c r="N1073" s="164" t="s">
        <v>42</v>
      </c>
      <c r="O1073" s="55"/>
      <c r="P1073" s="165">
        <f>O1073*H1073</f>
        <v>0</v>
      </c>
      <c r="Q1073" s="165">
        <v>0</v>
      </c>
      <c r="R1073" s="165">
        <f>Q1073*H1073</f>
        <v>0</v>
      </c>
      <c r="S1073" s="165">
        <v>0</v>
      </c>
      <c r="T1073" s="166">
        <f>S1073*H1073</f>
        <v>0</v>
      </c>
      <c r="AR1073" s="167" t="s">
        <v>133</v>
      </c>
      <c r="AT1073" s="167" t="s">
        <v>209</v>
      </c>
      <c r="AU1073" s="167" t="s">
        <v>85</v>
      </c>
      <c r="AY1073" s="17" t="s">
        <v>207</v>
      </c>
      <c r="BE1073" s="168">
        <f>IF(N1073="základní",J1073,0)</f>
        <v>0</v>
      </c>
      <c r="BF1073" s="168">
        <f>IF(N1073="snížená",J1073,0)</f>
        <v>0</v>
      </c>
      <c r="BG1073" s="168">
        <f>IF(N1073="zákl. přenesená",J1073,0)</f>
        <v>0</v>
      </c>
      <c r="BH1073" s="168">
        <f>IF(N1073="sníž. přenesená",J1073,0)</f>
        <v>0</v>
      </c>
      <c r="BI1073" s="168">
        <f>IF(N1073="nulová",J1073,0)</f>
        <v>0</v>
      </c>
      <c r="BJ1073" s="17" t="s">
        <v>83</v>
      </c>
      <c r="BK1073" s="168">
        <f>ROUND(I1073*H1073,2)</f>
        <v>0</v>
      </c>
      <c r="BL1073" s="17" t="s">
        <v>133</v>
      </c>
      <c r="BM1073" s="167" t="s">
        <v>1734</v>
      </c>
    </row>
    <row r="1074" spans="2:65" s="13" customFormat="1">
      <c r="B1074" s="185"/>
      <c r="D1074" s="170" t="s">
        <v>215</v>
      </c>
      <c r="E1074" s="186" t="s">
        <v>1</v>
      </c>
      <c r="F1074" s="187" t="s">
        <v>1735</v>
      </c>
      <c r="H1074" s="186" t="s">
        <v>1</v>
      </c>
      <c r="I1074" s="188"/>
      <c r="L1074" s="185"/>
      <c r="M1074" s="189"/>
      <c r="N1074" s="190"/>
      <c r="O1074" s="190"/>
      <c r="P1074" s="190"/>
      <c r="Q1074" s="190"/>
      <c r="R1074" s="190"/>
      <c r="S1074" s="190"/>
      <c r="T1074" s="191"/>
      <c r="AT1074" s="186" t="s">
        <v>215</v>
      </c>
      <c r="AU1074" s="186" t="s">
        <v>85</v>
      </c>
      <c r="AV1074" s="13" t="s">
        <v>83</v>
      </c>
      <c r="AW1074" s="13" t="s">
        <v>34</v>
      </c>
      <c r="AX1074" s="13" t="s">
        <v>77</v>
      </c>
      <c r="AY1074" s="186" t="s">
        <v>207</v>
      </c>
    </row>
    <row r="1075" spans="2:65" s="12" customFormat="1">
      <c r="B1075" s="169"/>
      <c r="D1075" s="170" t="s">
        <v>215</v>
      </c>
      <c r="E1075" s="171" t="s">
        <v>1</v>
      </c>
      <c r="F1075" s="172" t="s">
        <v>1736</v>
      </c>
      <c r="H1075" s="173">
        <v>6</v>
      </c>
      <c r="I1075" s="174"/>
      <c r="L1075" s="169"/>
      <c r="M1075" s="175"/>
      <c r="N1075" s="176"/>
      <c r="O1075" s="176"/>
      <c r="P1075" s="176"/>
      <c r="Q1075" s="176"/>
      <c r="R1075" s="176"/>
      <c r="S1075" s="176"/>
      <c r="T1075" s="177"/>
      <c r="AT1075" s="171" t="s">
        <v>215</v>
      </c>
      <c r="AU1075" s="171" t="s">
        <v>85</v>
      </c>
      <c r="AV1075" s="12" t="s">
        <v>85</v>
      </c>
      <c r="AW1075" s="12" t="s">
        <v>34</v>
      </c>
      <c r="AX1075" s="12" t="s">
        <v>83</v>
      </c>
      <c r="AY1075" s="171" t="s">
        <v>207</v>
      </c>
    </row>
    <row r="1076" spans="2:65" s="1" customFormat="1" ht="24" customHeight="1">
      <c r="B1076" s="155"/>
      <c r="C1076" s="208" t="s">
        <v>1737</v>
      </c>
      <c r="D1076" s="208" t="s">
        <v>680</v>
      </c>
      <c r="E1076" s="209" t="s">
        <v>1738</v>
      </c>
      <c r="F1076" s="210" t="s">
        <v>1739</v>
      </c>
      <c r="G1076" s="211" t="s">
        <v>220</v>
      </c>
      <c r="H1076" s="212">
        <v>5</v>
      </c>
      <c r="I1076" s="213"/>
      <c r="J1076" s="214">
        <f>ROUND(I1076*H1076,2)</f>
        <v>0</v>
      </c>
      <c r="K1076" s="210" t="s">
        <v>213</v>
      </c>
      <c r="L1076" s="215"/>
      <c r="M1076" s="216" t="s">
        <v>1</v>
      </c>
      <c r="N1076" s="217" t="s">
        <v>42</v>
      </c>
      <c r="O1076" s="55"/>
      <c r="P1076" s="165">
        <f>O1076*H1076</f>
        <v>0</v>
      </c>
      <c r="Q1076" s="165">
        <v>2.1499999999999998E-2</v>
      </c>
      <c r="R1076" s="165">
        <f>Q1076*H1076</f>
        <v>0.10749999999999998</v>
      </c>
      <c r="S1076" s="165">
        <v>0</v>
      </c>
      <c r="T1076" s="166">
        <f>S1076*H1076</f>
        <v>0</v>
      </c>
      <c r="AR1076" s="167" t="s">
        <v>155</v>
      </c>
      <c r="AT1076" s="167" t="s">
        <v>680</v>
      </c>
      <c r="AU1076" s="167" t="s">
        <v>85</v>
      </c>
      <c r="AY1076" s="17" t="s">
        <v>207</v>
      </c>
      <c r="BE1076" s="168">
        <f>IF(N1076="základní",J1076,0)</f>
        <v>0</v>
      </c>
      <c r="BF1076" s="168">
        <f>IF(N1076="snížená",J1076,0)</f>
        <v>0</v>
      </c>
      <c r="BG1076" s="168">
        <f>IF(N1076="zákl. přenesená",J1076,0)</f>
        <v>0</v>
      </c>
      <c r="BH1076" s="168">
        <f>IF(N1076="sníž. přenesená",J1076,0)</f>
        <v>0</v>
      </c>
      <c r="BI1076" s="168">
        <f>IF(N1076="nulová",J1076,0)</f>
        <v>0</v>
      </c>
      <c r="BJ1076" s="17" t="s">
        <v>83</v>
      </c>
      <c r="BK1076" s="168">
        <f>ROUND(I1076*H1076,2)</f>
        <v>0</v>
      </c>
      <c r="BL1076" s="17" t="s">
        <v>133</v>
      </c>
      <c r="BM1076" s="167" t="s">
        <v>1740</v>
      </c>
    </row>
    <row r="1077" spans="2:65" s="12" customFormat="1">
      <c r="B1077" s="169"/>
      <c r="D1077" s="170" t="s">
        <v>215</v>
      </c>
      <c r="E1077" s="171" t="s">
        <v>1</v>
      </c>
      <c r="F1077" s="172" t="s">
        <v>1741</v>
      </c>
      <c r="H1077" s="173">
        <v>5</v>
      </c>
      <c r="I1077" s="174"/>
      <c r="L1077" s="169"/>
      <c r="M1077" s="175"/>
      <c r="N1077" s="176"/>
      <c r="O1077" s="176"/>
      <c r="P1077" s="176"/>
      <c r="Q1077" s="176"/>
      <c r="R1077" s="176"/>
      <c r="S1077" s="176"/>
      <c r="T1077" s="177"/>
      <c r="AT1077" s="171" t="s">
        <v>215</v>
      </c>
      <c r="AU1077" s="171" t="s">
        <v>85</v>
      </c>
      <c r="AV1077" s="12" t="s">
        <v>85</v>
      </c>
      <c r="AW1077" s="12" t="s">
        <v>34</v>
      </c>
      <c r="AX1077" s="12" t="s">
        <v>83</v>
      </c>
      <c r="AY1077" s="171" t="s">
        <v>207</v>
      </c>
    </row>
    <row r="1078" spans="2:65" s="1" customFormat="1" ht="24" customHeight="1">
      <c r="B1078" s="155"/>
      <c r="C1078" s="208" t="s">
        <v>1742</v>
      </c>
      <c r="D1078" s="208" t="s">
        <v>680</v>
      </c>
      <c r="E1078" s="209" t="s">
        <v>1743</v>
      </c>
      <c r="F1078" s="210" t="s">
        <v>1744</v>
      </c>
      <c r="G1078" s="211" t="s">
        <v>220</v>
      </c>
      <c r="H1078" s="212">
        <v>1</v>
      </c>
      <c r="I1078" s="213"/>
      <c r="J1078" s="214">
        <f>ROUND(I1078*H1078,2)</f>
        <v>0</v>
      </c>
      <c r="K1078" s="210" t="s">
        <v>213</v>
      </c>
      <c r="L1078" s="215"/>
      <c r="M1078" s="216" t="s">
        <v>1</v>
      </c>
      <c r="N1078" s="217" t="s">
        <v>42</v>
      </c>
      <c r="O1078" s="55"/>
      <c r="P1078" s="165">
        <f>O1078*H1078</f>
        <v>0</v>
      </c>
      <c r="Q1078" s="165">
        <v>1.8499999999999999E-2</v>
      </c>
      <c r="R1078" s="165">
        <f>Q1078*H1078</f>
        <v>1.8499999999999999E-2</v>
      </c>
      <c r="S1078" s="165">
        <v>0</v>
      </c>
      <c r="T1078" s="166">
        <f>S1078*H1078</f>
        <v>0</v>
      </c>
      <c r="AR1078" s="167" t="s">
        <v>155</v>
      </c>
      <c r="AT1078" s="167" t="s">
        <v>680</v>
      </c>
      <c r="AU1078" s="167" t="s">
        <v>85</v>
      </c>
      <c r="AY1078" s="17" t="s">
        <v>207</v>
      </c>
      <c r="BE1078" s="168">
        <f>IF(N1078="základní",J1078,0)</f>
        <v>0</v>
      </c>
      <c r="BF1078" s="168">
        <f>IF(N1078="snížená",J1078,0)</f>
        <v>0</v>
      </c>
      <c r="BG1078" s="168">
        <f>IF(N1078="zákl. přenesená",J1078,0)</f>
        <v>0</v>
      </c>
      <c r="BH1078" s="168">
        <f>IF(N1078="sníž. přenesená",J1078,0)</f>
        <v>0</v>
      </c>
      <c r="BI1078" s="168">
        <f>IF(N1078="nulová",J1078,0)</f>
        <v>0</v>
      </c>
      <c r="BJ1078" s="17" t="s">
        <v>83</v>
      </c>
      <c r="BK1078" s="168">
        <f>ROUND(I1078*H1078,2)</f>
        <v>0</v>
      </c>
      <c r="BL1078" s="17" t="s">
        <v>133</v>
      </c>
      <c r="BM1078" s="167" t="s">
        <v>1745</v>
      </c>
    </row>
    <row r="1079" spans="2:65" s="12" customFormat="1">
      <c r="B1079" s="169"/>
      <c r="D1079" s="170" t="s">
        <v>215</v>
      </c>
      <c r="E1079" s="171" t="s">
        <v>1</v>
      </c>
      <c r="F1079" s="172" t="s">
        <v>1746</v>
      </c>
      <c r="H1079" s="173">
        <v>1</v>
      </c>
      <c r="I1079" s="174"/>
      <c r="L1079" s="169"/>
      <c r="M1079" s="175"/>
      <c r="N1079" s="176"/>
      <c r="O1079" s="176"/>
      <c r="P1079" s="176"/>
      <c r="Q1079" s="176"/>
      <c r="R1079" s="176"/>
      <c r="S1079" s="176"/>
      <c r="T1079" s="177"/>
      <c r="AT1079" s="171" t="s">
        <v>215</v>
      </c>
      <c r="AU1079" s="171" t="s">
        <v>85</v>
      </c>
      <c r="AV1079" s="12" t="s">
        <v>85</v>
      </c>
      <c r="AW1079" s="12" t="s">
        <v>34</v>
      </c>
      <c r="AX1079" s="12" t="s">
        <v>83</v>
      </c>
      <c r="AY1079" s="171" t="s">
        <v>207</v>
      </c>
    </row>
    <row r="1080" spans="2:65" s="1" customFormat="1" ht="36" customHeight="1">
      <c r="B1080" s="155"/>
      <c r="C1080" s="156" t="s">
        <v>1747</v>
      </c>
      <c r="D1080" s="156" t="s">
        <v>209</v>
      </c>
      <c r="E1080" s="157" t="s">
        <v>1748</v>
      </c>
      <c r="F1080" s="158" t="s">
        <v>1749</v>
      </c>
      <c r="G1080" s="159" t="s">
        <v>212</v>
      </c>
      <c r="H1080" s="160">
        <v>12</v>
      </c>
      <c r="I1080" s="161"/>
      <c r="J1080" s="162">
        <f>ROUND(I1080*H1080,2)</f>
        <v>0</v>
      </c>
      <c r="K1080" s="158" t="s">
        <v>213</v>
      </c>
      <c r="L1080" s="32"/>
      <c r="M1080" s="163" t="s">
        <v>1</v>
      </c>
      <c r="N1080" s="164" t="s">
        <v>42</v>
      </c>
      <c r="O1080" s="55"/>
      <c r="P1080" s="165">
        <f>O1080*H1080</f>
        <v>0</v>
      </c>
      <c r="Q1080" s="165">
        <v>2.5999999999999998E-4</v>
      </c>
      <c r="R1080" s="165">
        <f>Q1080*H1080</f>
        <v>3.1199999999999995E-3</v>
      </c>
      <c r="S1080" s="165">
        <v>0</v>
      </c>
      <c r="T1080" s="166">
        <f>S1080*H1080</f>
        <v>0</v>
      </c>
      <c r="AR1080" s="167" t="s">
        <v>448</v>
      </c>
      <c r="AT1080" s="167" t="s">
        <v>209</v>
      </c>
      <c r="AU1080" s="167" t="s">
        <v>85</v>
      </c>
      <c r="AY1080" s="17" t="s">
        <v>207</v>
      </c>
      <c r="BE1080" s="168">
        <f>IF(N1080="základní",J1080,0)</f>
        <v>0</v>
      </c>
      <c r="BF1080" s="168">
        <f>IF(N1080="snížená",J1080,0)</f>
        <v>0</v>
      </c>
      <c r="BG1080" s="168">
        <f>IF(N1080="zákl. přenesená",J1080,0)</f>
        <v>0</v>
      </c>
      <c r="BH1080" s="168">
        <f>IF(N1080="sníž. přenesená",J1080,0)</f>
        <v>0</v>
      </c>
      <c r="BI1080" s="168">
        <f>IF(N1080="nulová",J1080,0)</f>
        <v>0</v>
      </c>
      <c r="BJ1080" s="17" t="s">
        <v>83</v>
      </c>
      <c r="BK1080" s="168">
        <f>ROUND(I1080*H1080,2)</f>
        <v>0</v>
      </c>
      <c r="BL1080" s="17" t="s">
        <v>448</v>
      </c>
      <c r="BM1080" s="167" t="s">
        <v>1750</v>
      </c>
    </row>
    <row r="1081" spans="2:65" s="12" customFormat="1">
      <c r="B1081" s="169"/>
      <c r="D1081" s="170" t="s">
        <v>215</v>
      </c>
      <c r="E1081" s="171" t="s">
        <v>1</v>
      </c>
      <c r="F1081" s="172" t="s">
        <v>1751</v>
      </c>
      <c r="H1081" s="173">
        <v>12</v>
      </c>
      <c r="I1081" s="174"/>
      <c r="L1081" s="169"/>
      <c r="M1081" s="175"/>
      <c r="N1081" s="176"/>
      <c r="O1081" s="176"/>
      <c r="P1081" s="176"/>
      <c r="Q1081" s="176"/>
      <c r="R1081" s="176"/>
      <c r="S1081" s="176"/>
      <c r="T1081" s="177"/>
      <c r="AT1081" s="171" t="s">
        <v>215</v>
      </c>
      <c r="AU1081" s="171" t="s">
        <v>85</v>
      </c>
      <c r="AV1081" s="12" t="s">
        <v>85</v>
      </c>
      <c r="AW1081" s="12" t="s">
        <v>34</v>
      </c>
      <c r="AX1081" s="12" t="s">
        <v>83</v>
      </c>
      <c r="AY1081" s="171" t="s">
        <v>207</v>
      </c>
    </row>
    <row r="1082" spans="2:65" s="1" customFormat="1" ht="24" customHeight="1">
      <c r="B1082" s="155"/>
      <c r="C1082" s="208" t="s">
        <v>1752</v>
      </c>
      <c r="D1082" s="208" t="s">
        <v>680</v>
      </c>
      <c r="E1082" s="209" t="s">
        <v>1753</v>
      </c>
      <c r="F1082" s="210" t="s">
        <v>1754</v>
      </c>
      <c r="G1082" s="211" t="s">
        <v>220</v>
      </c>
      <c r="H1082" s="212">
        <v>6</v>
      </c>
      <c r="I1082" s="213"/>
      <c r="J1082" s="214">
        <f>ROUND(I1082*H1082,2)</f>
        <v>0</v>
      </c>
      <c r="K1082" s="210" t="s">
        <v>392</v>
      </c>
      <c r="L1082" s="215"/>
      <c r="M1082" s="216" t="s">
        <v>1</v>
      </c>
      <c r="N1082" s="217" t="s">
        <v>42</v>
      </c>
      <c r="O1082" s="55"/>
      <c r="P1082" s="165">
        <f>O1082*H1082</f>
        <v>0</v>
      </c>
      <c r="Q1082" s="165">
        <v>0</v>
      </c>
      <c r="R1082" s="165">
        <f>Q1082*H1082</f>
        <v>0</v>
      </c>
      <c r="S1082" s="165">
        <v>0</v>
      </c>
      <c r="T1082" s="166">
        <f>S1082*H1082</f>
        <v>0</v>
      </c>
      <c r="AR1082" s="167" t="s">
        <v>569</v>
      </c>
      <c r="AT1082" s="167" t="s">
        <v>680</v>
      </c>
      <c r="AU1082" s="167" t="s">
        <v>85</v>
      </c>
      <c r="AY1082" s="17" t="s">
        <v>207</v>
      </c>
      <c r="BE1082" s="168">
        <f>IF(N1082="základní",J1082,0)</f>
        <v>0</v>
      </c>
      <c r="BF1082" s="168">
        <f>IF(N1082="snížená",J1082,0)</f>
        <v>0</v>
      </c>
      <c r="BG1082" s="168">
        <f>IF(N1082="zákl. přenesená",J1082,0)</f>
        <v>0</v>
      </c>
      <c r="BH1082" s="168">
        <f>IF(N1082="sníž. přenesená",J1082,0)</f>
        <v>0</v>
      </c>
      <c r="BI1082" s="168">
        <f>IF(N1082="nulová",J1082,0)</f>
        <v>0</v>
      </c>
      <c r="BJ1082" s="17" t="s">
        <v>83</v>
      </c>
      <c r="BK1082" s="168">
        <f>ROUND(I1082*H1082,2)</f>
        <v>0</v>
      </c>
      <c r="BL1082" s="17" t="s">
        <v>448</v>
      </c>
      <c r="BM1082" s="167" t="s">
        <v>1755</v>
      </c>
    </row>
    <row r="1083" spans="2:65" s="1" customFormat="1" ht="24" customHeight="1">
      <c r="B1083" s="155"/>
      <c r="C1083" s="208" t="s">
        <v>1756</v>
      </c>
      <c r="D1083" s="208" t="s">
        <v>680</v>
      </c>
      <c r="E1083" s="209" t="s">
        <v>1757</v>
      </c>
      <c r="F1083" s="210" t="s">
        <v>1758</v>
      </c>
      <c r="G1083" s="211" t="s">
        <v>220</v>
      </c>
      <c r="H1083" s="212">
        <v>6</v>
      </c>
      <c r="I1083" s="213"/>
      <c r="J1083" s="214">
        <f>ROUND(I1083*H1083,2)</f>
        <v>0</v>
      </c>
      <c r="K1083" s="210" t="s">
        <v>392</v>
      </c>
      <c r="L1083" s="215"/>
      <c r="M1083" s="216" t="s">
        <v>1</v>
      </c>
      <c r="N1083" s="217" t="s">
        <v>42</v>
      </c>
      <c r="O1083" s="55"/>
      <c r="P1083" s="165">
        <f>O1083*H1083</f>
        <v>0</v>
      </c>
      <c r="Q1083" s="165">
        <v>0</v>
      </c>
      <c r="R1083" s="165">
        <f>Q1083*H1083</f>
        <v>0</v>
      </c>
      <c r="S1083" s="165">
        <v>0</v>
      </c>
      <c r="T1083" s="166">
        <f>S1083*H1083</f>
        <v>0</v>
      </c>
      <c r="AR1083" s="167" t="s">
        <v>569</v>
      </c>
      <c r="AT1083" s="167" t="s">
        <v>680</v>
      </c>
      <c r="AU1083" s="167" t="s">
        <v>85</v>
      </c>
      <c r="AY1083" s="17" t="s">
        <v>207</v>
      </c>
      <c r="BE1083" s="168">
        <f>IF(N1083="základní",J1083,0)</f>
        <v>0</v>
      </c>
      <c r="BF1083" s="168">
        <f>IF(N1083="snížená",J1083,0)</f>
        <v>0</v>
      </c>
      <c r="BG1083" s="168">
        <f>IF(N1083="zákl. přenesená",J1083,0)</f>
        <v>0</v>
      </c>
      <c r="BH1083" s="168">
        <f>IF(N1083="sníž. přenesená",J1083,0)</f>
        <v>0</v>
      </c>
      <c r="BI1083" s="168">
        <f>IF(N1083="nulová",J1083,0)</f>
        <v>0</v>
      </c>
      <c r="BJ1083" s="17" t="s">
        <v>83</v>
      </c>
      <c r="BK1083" s="168">
        <f>ROUND(I1083*H1083,2)</f>
        <v>0</v>
      </c>
      <c r="BL1083" s="17" t="s">
        <v>448</v>
      </c>
      <c r="BM1083" s="167" t="s">
        <v>1759</v>
      </c>
    </row>
    <row r="1084" spans="2:65" s="1" customFormat="1" ht="36" customHeight="1">
      <c r="B1084" s="155"/>
      <c r="C1084" s="156" t="s">
        <v>1760</v>
      </c>
      <c r="D1084" s="156" t="s">
        <v>209</v>
      </c>
      <c r="E1084" s="157" t="s">
        <v>1761</v>
      </c>
      <c r="F1084" s="158" t="s">
        <v>1762</v>
      </c>
      <c r="G1084" s="159" t="s">
        <v>220</v>
      </c>
      <c r="H1084" s="160">
        <v>20</v>
      </c>
      <c r="I1084" s="161"/>
      <c r="J1084" s="162">
        <f>ROUND(I1084*H1084,2)</f>
        <v>0</v>
      </c>
      <c r="K1084" s="158" t="s">
        <v>392</v>
      </c>
      <c r="L1084" s="32"/>
      <c r="M1084" s="163" t="s">
        <v>1</v>
      </c>
      <c r="N1084" s="164" t="s">
        <v>42</v>
      </c>
      <c r="O1084" s="55"/>
      <c r="P1084" s="165">
        <f>O1084*H1084</f>
        <v>0</v>
      </c>
      <c r="Q1084" s="165">
        <v>0</v>
      </c>
      <c r="R1084" s="165">
        <f>Q1084*H1084</f>
        <v>0</v>
      </c>
      <c r="S1084" s="165">
        <v>0</v>
      </c>
      <c r="T1084" s="166">
        <f>S1084*H1084</f>
        <v>0</v>
      </c>
      <c r="AR1084" s="167" t="s">
        <v>448</v>
      </c>
      <c r="AT1084" s="167" t="s">
        <v>209</v>
      </c>
      <c r="AU1084" s="167" t="s">
        <v>85</v>
      </c>
      <c r="AY1084" s="17" t="s">
        <v>207</v>
      </c>
      <c r="BE1084" s="168">
        <f>IF(N1084="základní",J1084,0)</f>
        <v>0</v>
      </c>
      <c r="BF1084" s="168">
        <f>IF(N1084="snížená",J1084,0)</f>
        <v>0</v>
      </c>
      <c r="BG1084" s="168">
        <f>IF(N1084="zákl. přenesená",J1084,0)</f>
        <v>0</v>
      </c>
      <c r="BH1084" s="168">
        <f>IF(N1084="sníž. přenesená",J1084,0)</f>
        <v>0</v>
      </c>
      <c r="BI1084" s="168">
        <f>IF(N1084="nulová",J1084,0)</f>
        <v>0</v>
      </c>
      <c r="BJ1084" s="17" t="s">
        <v>83</v>
      </c>
      <c r="BK1084" s="168">
        <f>ROUND(I1084*H1084,2)</f>
        <v>0</v>
      </c>
      <c r="BL1084" s="17" t="s">
        <v>448</v>
      </c>
      <c r="BM1084" s="167" t="s">
        <v>1763</v>
      </c>
    </row>
    <row r="1085" spans="2:65" s="12" customFormat="1">
      <c r="B1085" s="169"/>
      <c r="D1085" s="170" t="s">
        <v>215</v>
      </c>
      <c r="E1085" s="171" t="s">
        <v>1</v>
      </c>
      <c r="F1085" s="172" t="s">
        <v>1764</v>
      </c>
      <c r="H1085" s="173">
        <v>20</v>
      </c>
      <c r="I1085" s="174"/>
      <c r="L1085" s="169"/>
      <c r="M1085" s="175"/>
      <c r="N1085" s="176"/>
      <c r="O1085" s="176"/>
      <c r="P1085" s="176"/>
      <c r="Q1085" s="176"/>
      <c r="R1085" s="176"/>
      <c r="S1085" s="176"/>
      <c r="T1085" s="177"/>
      <c r="AT1085" s="171" t="s">
        <v>215</v>
      </c>
      <c r="AU1085" s="171" t="s">
        <v>85</v>
      </c>
      <c r="AV1085" s="12" t="s">
        <v>85</v>
      </c>
      <c r="AW1085" s="12" t="s">
        <v>34</v>
      </c>
      <c r="AX1085" s="12" t="s">
        <v>83</v>
      </c>
      <c r="AY1085" s="171" t="s">
        <v>207</v>
      </c>
    </row>
    <row r="1086" spans="2:65" s="1" customFormat="1" ht="24" customHeight="1">
      <c r="B1086" s="155"/>
      <c r="C1086" s="208" t="s">
        <v>1765</v>
      </c>
      <c r="D1086" s="208" t="s">
        <v>680</v>
      </c>
      <c r="E1086" s="209" t="s">
        <v>1766</v>
      </c>
      <c r="F1086" s="210" t="s">
        <v>1767</v>
      </c>
      <c r="G1086" s="211" t="s">
        <v>220</v>
      </c>
      <c r="H1086" s="212">
        <v>10</v>
      </c>
      <c r="I1086" s="213"/>
      <c r="J1086" s="214">
        <f>ROUND(I1086*H1086,2)</f>
        <v>0</v>
      </c>
      <c r="K1086" s="210" t="s">
        <v>213</v>
      </c>
      <c r="L1086" s="215"/>
      <c r="M1086" s="216" t="s">
        <v>1</v>
      </c>
      <c r="N1086" s="217" t="s">
        <v>42</v>
      </c>
      <c r="O1086" s="55"/>
      <c r="P1086" s="165">
        <f>O1086*H1086</f>
        <v>0</v>
      </c>
      <c r="Q1086" s="165">
        <v>2.5000000000000001E-2</v>
      </c>
      <c r="R1086" s="165">
        <f>Q1086*H1086</f>
        <v>0.25</v>
      </c>
      <c r="S1086" s="165">
        <v>0</v>
      </c>
      <c r="T1086" s="166">
        <f>S1086*H1086</f>
        <v>0</v>
      </c>
      <c r="AR1086" s="167" t="s">
        <v>569</v>
      </c>
      <c r="AT1086" s="167" t="s">
        <v>680</v>
      </c>
      <c r="AU1086" s="167" t="s">
        <v>85</v>
      </c>
      <c r="AY1086" s="17" t="s">
        <v>207</v>
      </c>
      <c r="BE1086" s="168">
        <f>IF(N1086="základní",J1086,0)</f>
        <v>0</v>
      </c>
      <c r="BF1086" s="168">
        <f>IF(N1086="snížená",J1086,0)</f>
        <v>0</v>
      </c>
      <c r="BG1086" s="168">
        <f>IF(N1086="zákl. přenesená",J1086,0)</f>
        <v>0</v>
      </c>
      <c r="BH1086" s="168">
        <f>IF(N1086="sníž. přenesená",J1086,0)</f>
        <v>0</v>
      </c>
      <c r="BI1086" s="168">
        <f>IF(N1086="nulová",J1086,0)</f>
        <v>0</v>
      </c>
      <c r="BJ1086" s="17" t="s">
        <v>83</v>
      </c>
      <c r="BK1086" s="168">
        <f>ROUND(I1086*H1086,2)</f>
        <v>0</v>
      </c>
      <c r="BL1086" s="17" t="s">
        <v>448</v>
      </c>
      <c r="BM1086" s="167" t="s">
        <v>1768</v>
      </c>
    </row>
    <row r="1087" spans="2:65" s="12" customFormat="1">
      <c r="B1087" s="169"/>
      <c r="D1087" s="170" t="s">
        <v>215</v>
      </c>
      <c r="E1087" s="171" t="s">
        <v>1</v>
      </c>
      <c r="F1087" s="172" t="s">
        <v>1769</v>
      </c>
      <c r="H1087" s="173">
        <v>10</v>
      </c>
      <c r="I1087" s="174"/>
      <c r="L1087" s="169"/>
      <c r="M1087" s="175"/>
      <c r="N1087" s="176"/>
      <c r="O1087" s="176"/>
      <c r="P1087" s="176"/>
      <c r="Q1087" s="176"/>
      <c r="R1087" s="176"/>
      <c r="S1087" s="176"/>
      <c r="T1087" s="177"/>
      <c r="AT1087" s="171" t="s">
        <v>215</v>
      </c>
      <c r="AU1087" s="171" t="s">
        <v>85</v>
      </c>
      <c r="AV1087" s="12" t="s">
        <v>85</v>
      </c>
      <c r="AW1087" s="12" t="s">
        <v>34</v>
      </c>
      <c r="AX1087" s="12" t="s">
        <v>83</v>
      </c>
      <c r="AY1087" s="171" t="s">
        <v>207</v>
      </c>
    </row>
    <row r="1088" spans="2:65" s="1" customFormat="1" ht="24" customHeight="1">
      <c r="B1088" s="155"/>
      <c r="C1088" s="208" t="s">
        <v>1770</v>
      </c>
      <c r="D1088" s="208" t="s">
        <v>680</v>
      </c>
      <c r="E1088" s="209" t="s">
        <v>1771</v>
      </c>
      <c r="F1088" s="210" t="s">
        <v>1772</v>
      </c>
      <c r="G1088" s="211" t="s">
        <v>220</v>
      </c>
      <c r="H1088" s="212">
        <v>9</v>
      </c>
      <c r="I1088" s="213"/>
      <c r="J1088" s="214">
        <f>ROUND(I1088*H1088,2)</f>
        <v>0</v>
      </c>
      <c r="K1088" s="210" t="s">
        <v>213</v>
      </c>
      <c r="L1088" s="215"/>
      <c r="M1088" s="216" t="s">
        <v>1</v>
      </c>
      <c r="N1088" s="217" t="s">
        <v>42</v>
      </c>
      <c r="O1088" s="55"/>
      <c r="P1088" s="165">
        <f>O1088*H1088</f>
        <v>0</v>
      </c>
      <c r="Q1088" s="165">
        <v>2.5000000000000001E-2</v>
      </c>
      <c r="R1088" s="165">
        <f>Q1088*H1088</f>
        <v>0.22500000000000001</v>
      </c>
      <c r="S1088" s="165">
        <v>0</v>
      </c>
      <c r="T1088" s="166">
        <f>S1088*H1088</f>
        <v>0</v>
      </c>
      <c r="AR1088" s="167" t="s">
        <v>569</v>
      </c>
      <c r="AT1088" s="167" t="s">
        <v>680</v>
      </c>
      <c r="AU1088" s="167" t="s">
        <v>85</v>
      </c>
      <c r="AY1088" s="17" t="s">
        <v>207</v>
      </c>
      <c r="BE1088" s="168">
        <f>IF(N1088="základní",J1088,0)</f>
        <v>0</v>
      </c>
      <c r="BF1088" s="168">
        <f>IF(N1088="snížená",J1088,0)</f>
        <v>0</v>
      </c>
      <c r="BG1088" s="168">
        <f>IF(N1088="zákl. přenesená",J1088,0)</f>
        <v>0</v>
      </c>
      <c r="BH1088" s="168">
        <f>IF(N1088="sníž. přenesená",J1088,0)</f>
        <v>0</v>
      </c>
      <c r="BI1088" s="168">
        <f>IF(N1088="nulová",J1088,0)</f>
        <v>0</v>
      </c>
      <c r="BJ1088" s="17" t="s">
        <v>83</v>
      </c>
      <c r="BK1088" s="168">
        <f>ROUND(I1088*H1088,2)</f>
        <v>0</v>
      </c>
      <c r="BL1088" s="17" t="s">
        <v>448</v>
      </c>
      <c r="BM1088" s="167" t="s">
        <v>1773</v>
      </c>
    </row>
    <row r="1089" spans="2:65" s="12" customFormat="1">
      <c r="B1089" s="169"/>
      <c r="D1089" s="170" t="s">
        <v>215</v>
      </c>
      <c r="E1089" s="171" t="s">
        <v>1</v>
      </c>
      <c r="F1089" s="172" t="s">
        <v>1774</v>
      </c>
      <c r="H1089" s="173">
        <v>9</v>
      </c>
      <c r="I1089" s="174"/>
      <c r="L1089" s="169"/>
      <c r="M1089" s="175"/>
      <c r="N1089" s="176"/>
      <c r="O1089" s="176"/>
      <c r="P1089" s="176"/>
      <c r="Q1089" s="176"/>
      <c r="R1089" s="176"/>
      <c r="S1089" s="176"/>
      <c r="T1089" s="177"/>
      <c r="AT1089" s="171" t="s">
        <v>215</v>
      </c>
      <c r="AU1089" s="171" t="s">
        <v>85</v>
      </c>
      <c r="AV1089" s="12" t="s">
        <v>85</v>
      </c>
      <c r="AW1089" s="12" t="s">
        <v>34</v>
      </c>
      <c r="AX1089" s="12" t="s">
        <v>83</v>
      </c>
      <c r="AY1089" s="171" t="s">
        <v>207</v>
      </c>
    </row>
    <row r="1090" spans="2:65" s="1" customFormat="1" ht="24" customHeight="1">
      <c r="B1090" s="155"/>
      <c r="C1090" s="208" t="s">
        <v>1775</v>
      </c>
      <c r="D1090" s="208" t="s">
        <v>680</v>
      </c>
      <c r="E1090" s="209" t="s">
        <v>1776</v>
      </c>
      <c r="F1090" s="210" t="s">
        <v>1777</v>
      </c>
      <c r="G1090" s="211" t="s">
        <v>220</v>
      </c>
      <c r="H1090" s="212">
        <v>1</v>
      </c>
      <c r="I1090" s="213"/>
      <c r="J1090" s="214">
        <f>ROUND(I1090*H1090,2)</f>
        <v>0</v>
      </c>
      <c r="K1090" s="210" t="s">
        <v>213</v>
      </c>
      <c r="L1090" s="215"/>
      <c r="M1090" s="216" t="s">
        <v>1</v>
      </c>
      <c r="N1090" s="217" t="s">
        <v>42</v>
      </c>
      <c r="O1090" s="55"/>
      <c r="P1090" s="165">
        <f>O1090*H1090</f>
        <v>0</v>
      </c>
      <c r="Q1090" s="165">
        <v>2.7E-2</v>
      </c>
      <c r="R1090" s="165">
        <f>Q1090*H1090</f>
        <v>2.7E-2</v>
      </c>
      <c r="S1090" s="165">
        <v>0</v>
      </c>
      <c r="T1090" s="166">
        <f>S1090*H1090</f>
        <v>0</v>
      </c>
      <c r="AR1090" s="167" t="s">
        <v>569</v>
      </c>
      <c r="AT1090" s="167" t="s">
        <v>680</v>
      </c>
      <c r="AU1090" s="167" t="s">
        <v>85</v>
      </c>
      <c r="AY1090" s="17" t="s">
        <v>207</v>
      </c>
      <c r="BE1090" s="168">
        <f>IF(N1090="základní",J1090,0)</f>
        <v>0</v>
      </c>
      <c r="BF1090" s="168">
        <f>IF(N1090="snížená",J1090,0)</f>
        <v>0</v>
      </c>
      <c r="BG1090" s="168">
        <f>IF(N1090="zákl. přenesená",J1090,0)</f>
        <v>0</v>
      </c>
      <c r="BH1090" s="168">
        <f>IF(N1090="sníž. přenesená",J1090,0)</f>
        <v>0</v>
      </c>
      <c r="BI1090" s="168">
        <f>IF(N1090="nulová",J1090,0)</f>
        <v>0</v>
      </c>
      <c r="BJ1090" s="17" t="s">
        <v>83</v>
      </c>
      <c r="BK1090" s="168">
        <f>ROUND(I1090*H1090,2)</f>
        <v>0</v>
      </c>
      <c r="BL1090" s="17" t="s">
        <v>448</v>
      </c>
      <c r="BM1090" s="167" t="s">
        <v>1778</v>
      </c>
    </row>
    <row r="1091" spans="2:65" s="12" customFormat="1">
      <c r="B1091" s="169"/>
      <c r="D1091" s="170" t="s">
        <v>215</v>
      </c>
      <c r="E1091" s="171" t="s">
        <v>1</v>
      </c>
      <c r="F1091" s="172" t="s">
        <v>1779</v>
      </c>
      <c r="H1091" s="173">
        <v>1</v>
      </c>
      <c r="I1091" s="174"/>
      <c r="L1091" s="169"/>
      <c r="M1091" s="175"/>
      <c r="N1091" s="176"/>
      <c r="O1091" s="176"/>
      <c r="P1091" s="176"/>
      <c r="Q1091" s="176"/>
      <c r="R1091" s="176"/>
      <c r="S1091" s="176"/>
      <c r="T1091" s="177"/>
      <c r="AT1091" s="171" t="s">
        <v>215</v>
      </c>
      <c r="AU1091" s="171" t="s">
        <v>85</v>
      </c>
      <c r="AV1091" s="12" t="s">
        <v>85</v>
      </c>
      <c r="AW1091" s="12" t="s">
        <v>34</v>
      </c>
      <c r="AX1091" s="12" t="s">
        <v>83</v>
      </c>
      <c r="AY1091" s="171" t="s">
        <v>207</v>
      </c>
    </row>
    <row r="1092" spans="2:65" s="1" customFormat="1" ht="36" customHeight="1">
      <c r="B1092" s="155"/>
      <c r="C1092" s="156" t="s">
        <v>1780</v>
      </c>
      <c r="D1092" s="156" t="s">
        <v>209</v>
      </c>
      <c r="E1092" s="157" t="s">
        <v>1781</v>
      </c>
      <c r="F1092" s="158" t="s">
        <v>1782</v>
      </c>
      <c r="G1092" s="159" t="s">
        <v>220</v>
      </c>
      <c r="H1092" s="160">
        <v>18</v>
      </c>
      <c r="I1092" s="161"/>
      <c r="J1092" s="162">
        <f>ROUND(I1092*H1092,2)</f>
        <v>0</v>
      </c>
      <c r="K1092" s="158" t="s">
        <v>213</v>
      </c>
      <c r="L1092" s="32"/>
      <c r="M1092" s="163" t="s">
        <v>1</v>
      </c>
      <c r="N1092" s="164" t="s">
        <v>42</v>
      </c>
      <c r="O1092" s="55"/>
      <c r="P1092" s="165">
        <f>O1092*H1092</f>
        <v>0</v>
      </c>
      <c r="Q1092" s="165">
        <v>0</v>
      </c>
      <c r="R1092" s="165">
        <f>Q1092*H1092</f>
        <v>0</v>
      </c>
      <c r="S1092" s="165">
        <v>0</v>
      </c>
      <c r="T1092" s="166">
        <f>S1092*H1092</f>
        <v>0</v>
      </c>
      <c r="AR1092" s="167" t="s">
        <v>448</v>
      </c>
      <c r="AT1092" s="167" t="s">
        <v>209</v>
      </c>
      <c r="AU1092" s="167" t="s">
        <v>85</v>
      </c>
      <c r="AY1092" s="17" t="s">
        <v>207</v>
      </c>
      <c r="BE1092" s="168">
        <f>IF(N1092="základní",J1092,0)</f>
        <v>0</v>
      </c>
      <c r="BF1092" s="168">
        <f>IF(N1092="snížená",J1092,0)</f>
        <v>0</v>
      </c>
      <c r="BG1092" s="168">
        <f>IF(N1092="zákl. přenesená",J1092,0)</f>
        <v>0</v>
      </c>
      <c r="BH1092" s="168">
        <f>IF(N1092="sníž. přenesená",J1092,0)</f>
        <v>0</v>
      </c>
      <c r="BI1092" s="168">
        <f>IF(N1092="nulová",J1092,0)</f>
        <v>0</v>
      </c>
      <c r="BJ1092" s="17" t="s">
        <v>83</v>
      </c>
      <c r="BK1092" s="168">
        <f>ROUND(I1092*H1092,2)</f>
        <v>0</v>
      </c>
      <c r="BL1092" s="17" t="s">
        <v>448</v>
      </c>
      <c r="BM1092" s="167" t="s">
        <v>1783</v>
      </c>
    </row>
    <row r="1093" spans="2:65" s="12" customFormat="1">
      <c r="B1093" s="169"/>
      <c r="D1093" s="170" t="s">
        <v>215</v>
      </c>
      <c r="E1093" s="171" t="s">
        <v>1</v>
      </c>
      <c r="F1093" s="172" t="s">
        <v>1784</v>
      </c>
      <c r="H1093" s="173">
        <v>7</v>
      </c>
      <c r="I1093" s="174"/>
      <c r="L1093" s="169"/>
      <c r="M1093" s="175"/>
      <c r="N1093" s="176"/>
      <c r="O1093" s="176"/>
      <c r="P1093" s="176"/>
      <c r="Q1093" s="176"/>
      <c r="R1093" s="176"/>
      <c r="S1093" s="176"/>
      <c r="T1093" s="177"/>
      <c r="AT1093" s="171" t="s">
        <v>215</v>
      </c>
      <c r="AU1093" s="171" t="s">
        <v>85</v>
      </c>
      <c r="AV1093" s="12" t="s">
        <v>85</v>
      </c>
      <c r="AW1093" s="12" t="s">
        <v>34</v>
      </c>
      <c r="AX1093" s="12" t="s">
        <v>77</v>
      </c>
      <c r="AY1093" s="171" t="s">
        <v>207</v>
      </c>
    </row>
    <row r="1094" spans="2:65" s="12" customFormat="1">
      <c r="B1094" s="169"/>
      <c r="D1094" s="170" t="s">
        <v>215</v>
      </c>
      <c r="E1094" s="171" t="s">
        <v>1</v>
      </c>
      <c r="F1094" s="172" t="s">
        <v>1785</v>
      </c>
      <c r="H1094" s="173">
        <v>11</v>
      </c>
      <c r="I1094" s="174"/>
      <c r="L1094" s="169"/>
      <c r="M1094" s="175"/>
      <c r="N1094" s="176"/>
      <c r="O1094" s="176"/>
      <c r="P1094" s="176"/>
      <c r="Q1094" s="176"/>
      <c r="R1094" s="176"/>
      <c r="S1094" s="176"/>
      <c r="T1094" s="177"/>
      <c r="AT1094" s="171" t="s">
        <v>215</v>
      </c>
      <c r="AU1094" s="171" t="s">
        <v>85</v>
      </c>
      <c r="AV1094" s="12" t="s">
        <v>85</v>
      </c>
      <c r="AW1094" s="12" t="s">
        <v>34</v>
      </c>
      <c r="AX1094" s="12" t="s">
        <v>77</v>
      </c>
      <c r="AY1094" s="171" t="s">
        <v>207</v>
      </c>
    </row>
    <row r="1095" spans="2:65" s="15" customFormat="1">
      <c r="B1095" s="200"/>
      <c r="D1095" s="170" t="s">
        <v>215</v>
      </c>
      <c r="E1095" s="201" t="s">
        <v>1</v>
      </c>
      <c r="F1095" s="202" t="s">
        <v>372</v>
      </c>
      <c r="H1095" s="203">
        <v>18</v>
      </c>
      <c r="I1095" s="204"/>
      <c r="L1095" s="200"/>
      <c r="M1095" s="205"/>
      <c r="N1095" s="206"/>
      <c r="O1095" s="206"/>
      <c r="P1095" s="206"/>
      <c r="Q1095" s="206"/>
      <c r="R1095" s="206"/>
      <c r="S1095" s="206"/>
      <c r="T1095" s="207"/>
      <c r="AT1095" s="201" t="s">
        <v>215</v>
      </c>
      <c r="AU1095" s="201" t="s">
        <v>85</v>
      </c>
      <c r="AV1095" s="15" t="s">
        <v>133</v>
      </c>
      <c r="AW1095" s="15" t="s">
        <v>34</v>
      </c>
      <c r="AX1095" s="15" t="s">
        <v>83</v>
      </c>
      <c r="AY1095" s="201" t="s">
        <v>207</v>
      </c>
    </row>
    <row r="1096" spans="2:65" s="1" customFormat="1" ht="24" customHeight="1">
      <c r="B1096" s="155"/>
      <c r="C1096" s="208" t="s">
        <v>1786</v>
      </c>
      <c r="D1096" s="208" t="s">
        <v>680</v>
      </c>
      <c r="E1096" s="209" t="s">
        <v>1787</v>
      </c>
      <c r="F1096" s="210" t="s">
        <v>1788</v>
      </c>
      <c r="G1096" s="211" t="s">
        <v>220</v>
      </c>
      <c r="H1096" s="212">
        <v>7</v>
      </c>
      <c r="I1096" s="213"/>
      <c r="J1096" s="214">
        <f>ROUND(I1096*H1096,2)</f>
        <v>0</v>
      </c>
      <c r="K1096" s="210" t="s">
        <v>213</v>
      </c>
      <c r="L1096" s="215"/>
      <c r="M1096" s="216" t="s">
        <v>1</v>
      </c>
      <c r="N1096" s="217" t="s">
        <v>42</v>
      </c>
      <c r="O1096" s="55"/>
      <c r="P1096" s="165">
        <f>O1096*H1096</f>
        <v>0</v>
      </c>
      <c r="Q1096" s="165">
        <v>1.8499999999999999E-2</v>
      </c>
      <c r="R1096" s="165">
        <f>Q1096*H1096</f>
        <v>0.1295</v>
      </c>
      <c r="S1096" s="165">
        <v>0</v>
      </c>
      <c r="T1096" s="166">
        <f>S1096*H1096</f>
        <v>0</v>
      </c>
      <c r="AR1096" s="167" t="s">
        <v>155</v>
      </c>
      <c r="AT1096" s="167" t="s">
        <v>680</v>
      </c>
      <c r="AU1096" s="167" t="s">
        <v>85</v>
      </c>
      <c r="AY1096" s="17" t="s">
        <v>207</v>
      </c>
      <c r="BE1096" s="168">
        <f>IF(N1096="základní",J1096,0)</f>
        <v>0</v>
      </c>
      <c r="BF1096" s="168">
        <f>IF(N1096="snížená",J1096,0)</f>
        <v>0</v>
      </c>
      <c r="BG1096" s="168">
        <f>IF(N1096="zákl. přenesená",J1096,0)</f>
        <v>0</v>
      </c>
      <c r="BH1096" s="168">
        <f>IF(N1096="sníž. přenesená",J1096,0)</f>
        <v>0</v>
      </c>
      <c r="BI1096" s="168">
        <f>IF(N1096="nulová",J1096,0)</f>
        <v>0</v>
      </c>
      <c r="BJ1096" s="17" t="s">
        <v>83</v>
      </c>
      <c r="BK1096" s="168">
        <f>ROUND(I1096*H1096,2)</f>
        <v>0</v>
      </c>
      <c r="BL1096" s="17" t="s">
        <v>133</v>
      </c>
      <c r="BM1096" s="167" t="s">
        <v>1789</v>
      </c>
    </row>
    <row r="1097" spans="2:65" s="12" customFormat="1">
      <c r="B1097" s="169"/>
      <c r="D1097" s="170" t="s">
        <v>215</v>
      </c>
      <c r="E1097" s="171" t="s">
        <v>1</v>
      </c>
      <c r="F1097" s="172" t="s">
        <v>1784</v>
      </c>
      <c r="H1097" s="173">
        <v>7</v>
      </c>
      <c r="I1097" s="174"/>
      <c r="L1097" s="169"/>
      <c r="M1097" s="175"/>
      <c r="N1097" s="176"/>
      <c r="O1097" s="176"/>
      <c r="P1097" s="176"/>
      <c r="Q1097" s="176"/>
      <c r="R1097" s="176"/>
      <c r="S1097" s="176"/>
      <c r="T1097" s="177"/>
      <c r="AT1097" s="171" t="s">
        <v>215</v>
      </c>
      <c r="AU1097" s="171" t="s">
        <v>85</v>
      </c>
      <c r="AV1097" s="12" t="s">
        <v>85</v>
      </c>
      <c r="AW1097" s="12" t="s">
        <v>34</v>
      </c>
      <c r="AX1097" s="12" t="s">
        <v>83</v>
      </c>
      <c r="AY1097" s="171" t="s">
        <v>207</v>
      </c>
    </row>
    <row r="1098" spans="2:65" s="1" customFormat="1" ht="24" customHeight="1">
      <c r="B1098" s="155"/>
      <c r="C1098" s="208" t="s">
        <v>1790</v>
      </c>
      <c r="D1098" s="208" t="s">
        <v>680</v>
      </c>
      <c r="E1098" s="209" t="s">
        <v>1791</v>
      </c>
      <c r="F1098" s="210" t="s">
        <v>1792</v>
      </c>
      <c r="G1098" s="211" t="s">
        <v>220</v>
      </c>
      <c r="H1098" s="212">
        <v>11</v>
      </c>
      <c r="I1098" s="213"/>
      <c r="J1098" s="214">
        <f>ROUND(I1098*H1098,2)</f>
        <v>0</v>
      </c>
      <c r="K1098" s="210" t="s">
        <v>213</v>
      </c>
      <c r="L1098" s="215"/>
      <c r="M1098" s="216" t="s">
        <v>1</v>
      </c>
      <c r="N1098" s="217" t="s">
        <v>42</v>
      </c>
      <c r="O1098" s="55"/>
      <c r="P1098" s="165">
        <f>O1098*H1098</f>
        <v>0</v>
      </c>
      <c r="Q1098" s="165">
        <v>1.6500000000000001E-2</v>
      </c>
      <c r="R1098" s="165">
        <f>Q1098*H1098</f>
        <v>0.18149999999999999</v>
      </c>
      <c r="S1098" s="165">
        <v>0</v>
      </c>
      <c r="T1098" s="166">
        <f>S1098*H1098</f>
        <v>0</v>
      </c>
      <c r="AR1098" s="167" t="s">
        <v>155</v>
      </c>
      <c r="AT1098" s="167" t="s">
        <v>680</v>
      </c>
      <c r="AU1098" s="167" t="s">
        <v>85</v>
      </c>
      <c r="AY1098" s="17" t="s">
        <v>207</v>
      </c>
      <c r="BE1098" s="168">
        <f>IF(N1098="základní",J1098,0)</f>
        <v>0</v>
      </c>
      <c r="BF1098" s="168">
        <f>IF(N1098="snížená",J1098,0)</f>
        <v>0</v>
      </c>
      <c r="BG1098" s="168">
        <f>IF(N1098="zákl. přenesená",J1098,0)</f>
        <v>0</v>
      </c>
      <c r="BH1098" s="168">
        <f>IF(N1098="sníž. přenesená",J1098,0)</f>
        <v>0</v>
      </c>
      <c r="BI1098" s="168">
        <f>IF(N1098="nulová",J1098,0)</f>
        <v>0</v>
      </c>
      <c r="BJ1098" s="17" t="s">
        <v>83</v>
      </c>
      <c r="BK1098" s="168">
        <f>ROUND(I1098*H1098,2)</f>
        <v>0</v>
      </c>
      <c r="BL1098" s="17" t="s">
        <v>133</v>
      </c>
      <c r="BM1098" s="167" t="s">
        <v>1793</v>
      </c>
    </row>
    <row r="1099" spans="2:65" s="12" customFormat="1">
      <c r="B1099" s="169"/>
      <c r="D1099" s="170" t="s">
        <v>215</v>
      </c>
      <c r="E1099" s="171" t="s">
        <v>1</v>
      </c>
      <c r="F1099" s="172" t="s">
        <v>1785</v>
      </c>
      <c r="H1099" s="173">
        <v>11</v>
      </c>
      <c r="I1099" s="174"/>
      <c r="L1099" s="169"/>
      <c r="M1099" s="175"/>
      <c r="N1099" s="176"/>
      <c r="O1099" s="176"/>
      <c r="P1099" s="176"/>
      <c r="Q1099" s="176"/>
      <c r="R1099" s="176"/>
      <c r="S1099" s="176"/>
      <c r="T1099" s="177"/>
      <c r="AT1099" s="171" t="s">
        <v>215</v>
      </c>
      <c r="AU1099" s="171" t="s">
        <v>85</v>
      </c>
      <c r="AV1099" s="12" t="s">
        <v>85</v>
      </c>
      <c r="AW1099" s="12" t="s">
        <v>34</v>
      </c>
      <c r="AX1099" s="12" t="s">
        <v>83</v>
      </c>
      <c r="AY1099" s="171" t="s">
        <v>207</v>
      </c>
    </row>
    <row r="1100" spans="2:65" s="1" customFormat="1" ht="36" customHeight="1">
      <c r="B1100" s="155"/>
      <c r="C1100" s="156" t="s">
        <v>1794</v>
      </c>
      <c r="D1100" s="156" t="s">
        <v>209</v>
      </c>
      <c r="E1100" s="157" t="s">
        <v>1795</v>
      </c>
      <c r="F1100" s="158" t="s">
        <v>1796</v>
      </c>
      <c r="G1100" s="159" t="s">
        <v>220</v>
      </c>
      <c r="H1100" s="160">
        <v>3</v>
      </c>
      <c r="I1100" s="161"/>
      <c r="J1100" s="162">
        <f>ROUND(I1100*H1100,2)</f>
        <v>0</v>
      </c>
      <c r="K1100" s="158" t="s">
        <v>213</v>
      </c>
      <c r="L1100" s="32"/>
      <c r="M1100" s="163" t="s">
        <v>1</v>
      </c>
      <c r="N1100" s="164" t="s">
        <v>42</v>
      </c>
      <c r="O1100" s="55"/>
      <c r="P1100" s="165">
        <f>O1100*H1100</f>
        <v>0</v>
      </c>
      <c r="Q1100" s="165">
        <v>0</v>
      </c>
      <c r="R1100" s="165">
        <f>Q1100*H1100</f>
        <v>0</v>
      </c>
      <c r="S1100" s="165">
        <v>0</v>
      </c>
      <c r="T1100" s="166">
        <f>S1100*H1100</f>
        <v>0</v>
      </c>
      <c r="AR1100" s="167" t="s">
        <v>448</v>
      </c>
      <c r="AT1100" s="167" t="s">
        <v>209</v>
      </c>
      <c r="AU1100" s="167" t="s">
        <v>85</v>
      </c>
      <c r="AY1100" s="17" t="s">
        <v>207</v>
      </c>
      <c r="BE1100" s="168">
        <f>IF(N1100="základní",J1100,0)</f>
        <v>0</v>
      </c>
      <c r="BF1100" s="168">
        <f>IF(N1100="snížená",J1100,0)</f>
        <v>0</v>
      </c>
      <c r="BG1100" s="168">
        <f>IF(N1100="zákl. přenesená",J1100,0)</f>
        <v>0</v>
      </c>
      <c r="BH1100" s="168">
        <f>IF(N1100="sníž. přenesená",J1100,0)</f>
        <v>0</v>
      </c>
      <c r="BI1100" s="168">
        <f>IF(N1100="nulová",J1100,0)</f>
        <v>0</v>
      </c>
      <c r="BJ1100" s="17" t="s">
        <v>83</v>
      </c>
      <c r="BK1100" s="168">
        <f>ROUND(I1100*H1100,2)</f>
        <v>0</v>
      </c>
      <c r="BL1100" s="17" t="s">
        <v>448</v>
      </c>
      <c r="BM1100" s="167" t="s">
        <v>1797</v>
      </c>
    </row>
    <row r="1101" spans="2:65" s="12" customFormat="1">
      <c r="B1101" s="169"/>
      <c r="D1101" s="170" t="s">
        <v>215</v>
      </c>
      <c r="E1101" s="171" t="s">
        <v>1</v>
      </c>
      <c r="F1101" s="172" t="s">
        <v>1798</v>
      </c>
      <c r="H1101" s="173">
        <v>3</v>
      </c>
      <c r="I1101" s="174"/>
      <c r="L1101" s="169"/>
      <c r="M1101" s="175"/>
      <c r="N1101" s="176"/>
      <c r="O1101" s="176"/>
      <c r="P1101" s="176"/>
      <c r="Q1101" s="176"/>
      <c r="R1101" s="176"/>
      <c r="S1101" s="176"/>
      <c r="T1101" s="177"/>
      <c r="AT1101" s="171" t="s">
        <v>215</v>
      </c>
      <c r="AU1101" s="171" t="s">
        <v>85</v>
      </c>
      <c r="AV1101" s="12" t="s">
        <v>85</v>
      </c>
      <c r="AW1101" s="12" t="s">
        <v>34</v>
      </c>
      <c r="AX1101" s="12" t="s">
        <v>83</v>
      </c>
      <c r="AY1101" s="171" t="s">
        <v>207</v>
      </c>
    </row>
    <row r="1102" spans="2:65" s="1" customFormat="1" ht="24" customHeight="1">
      <c r="B1102" s="155"/>
      <c r="C1102" s="208" t="s">
        <v>1799</v>
      </c>
      <c r="D1102" s="208" t="s">
        <v>680</v>
      </c>
      <c r="E1102" s="209" t="s">
        <v>1800</v>
      </c>
      <c r="F1102" s="210" t="s">
        <v>1801</v>
      </c>
      <c r="G1102" s="211" t="s">
        <v>220</v>
      </c>
      <c r="H1102" s="212">
        <v>3</v>
      </c>
      <c r="I1102" s="213"/>
      <c r="J1102" s="214">
        <f>ROUND(I1102*H1102,2)</f>
        <v>0</v>
      </c>
      <c r="K1102" s="210" t="s">
        <v>213</v>
      </c>
      <c r="L1102" s="215"/>
      <c r="M1102" s="216" t="s">
        <v>1</v>
      </c>
      <c r="N1102" s="217" t="s">
        <v>42</v>
      </c>
      <c r="O1102" s="55"/>
      <c r="P1102" s="165">
        <f>O1102*H1102</f>
        <v>0</v>
      </c>
      <c r="Q1102" s="165">
        <v>2.5000000000000001E-2</v>
      </c>
      <c r="R1102" s="165">
        <f>Q1102*H1102</f>
        <v>7.5000000000000011E-2</v>
      </c>
      <c r="S1102" s="165">
        <v>0</v>
      </c>
      <c r="T1102" s="166">
        <f>S1102*H1102</f>
        <v>0</v>
      </c>
      <c r="AR1102" s="167" t="s">
        <v>569</v>
      </c>
      <c r="AT1102" s="167" t="s">
        <v>680</v>
      </c>
      <c r="AU1102" s="167" t="s">
        <v>85</v>
      </c>
      <c r="AY1102" s="17" t="s">
        <v>207</v>
      </c>
      <c r="BE1102" s="168">
        <f>IF(N1102="základní",J1102,0)</f>
        <v>0</v>
      </c>
      <c r="BF1102" s="168">
        <f>IF(N1102="snížená",J1102,0)</f>
        <v>0</v>
      </c>
      <c r="BG1102" s="168">
        <f>IF(N1102="zákl. přenesená",J1102,0)</f>
        <v>0</v>
      </c>
      <c r="BH1102" s="168">
        <f>IF(N1102="sníž. přenesená",J1102,0)</f>
        <v>0</v>
      </c>
      <c r="BI1102" s="168">
        <f>IF(N1102="nulová",J1102,0)</f>
        <v>0</v>
      </c>
      <c r="BJ1102" s="17" t="s">
        <v>83</v>
      </c>
      <c r="BK1102" s="168">
        <f>ROUND(I1102*H1102,2)</f>
        <v>0</v>
      </c>
      <c r="BL1102" s="17" t="s">
        <v>448</v>
      </c>
      <c r="BM1102" s="167" t="s">
        <v>1802</v>
      </c>
    </row>
    <row r="1103" spans="2:65" s="12" customFormat="1">
      <c r="B1103" s="169"/>
      <c r="D1103" s="170" t="s">
        <v>215</v>
      </c>
      <c r="E1103" s="171" t="s">
        <v>1</v>
      </c>
      <c r="F1103" s="172" t="s">
        <v>1798</v>
      </c>
      <c r="H1103" s="173">
        <v>3</v>
      </c>
      <c r="I1103" s="174"/>
      <c r="L1103" s="169"/>
      <c r="M1103" s="175"/>
      <c r="N1103" s="176"/>
      <c r="O1103" s="176"/>
      <c r="P1103" s="176"/>
      <c r="Q1103" s="176"/>
      <c r="R1103" s="176"/>
      <c r="S1103" s="176"/>
      <c r="T1103" s="177"/>
      <c r="AT1103" s="171" t="s">
        <v>215</v>
      </c>
      <c r="AU1103" s="171" t="s">
        <v>85</v>
      </c>
      <c r="AV1103" s="12" t="s">
        <v>85</v>
      </c>
      <c r="AW1103" s="12" t="s">
        <v>34</v>
      </c>
      <c r="AX1103" s="12" t="s">
        <v>83</v>
      </c>
      <c r="AY1103" s="171" t="s">
        <v>207</v>
      </c>
    </row>
    <row r="1104" spans="2:65" s="1" customFormat="1" ht="48" customHeight="1">
      <c r="B1104" s="155"/>
      <c r="C1104" s="156" t="s">
        <v>1803</v>
      </c>
      <c r="D1104" s="156" t="s">
        <v>209</v>
      </c>
      <c r="E1104" s="157" t="s">
        <v>1804</v>
      </c>
      <c r="F1104" s="158" t="s">
        <v>1805</v>
      </c>
      <c r="G1104" s="159" t="s">
        <v>220</v>
      </c>
      <c r="H1104" s="160">
        <v>5</v>
      </c>
      <c r="I1104" s="161"/>
      <c r="J1104" s="162">
        <f>ROUND(I1104*H1104,2)</f>
        <v>0</v>
      </c>
      <c r="K1104" s="158" t="s">
        <v>213</v>
      </c>
      <c r="L1104" s="32"/>
      <c r="M1104" s="163" t="s">
        <v>1</v>
      </c>
      <c r="N1104" s="164" t="s">
        <v>42</v>
      </c>
      <c r="O1104" s="55"/>
      <c r="P1104" s="165">
        <f>O1104*H1104</f>
        <v>0</v>
      </c>
      <c r="Q1104" s="165">
        <v>0</v>
      </c>
      <c r="R1104" s="165">
        <f>Q1104*H1104</f>
        <v>0</v>
      </c>
      <c r="S1104" s="165">
        <v>0</v>
      </c>
      <c r="T1104" s="166">
        <f>S1104*H1104</f>
        <v>0</v>
      </c>
      <c r="AR1104" s="167" t="s">
        <v>448</v>
      </c>
      <c r="AT1104" s="167" t="s">
        <v>209</v>
      </c>
      <c r="AU1104" s="167" t="s">
        <v>85</v>
      </c>
      <c r="AY1104" s="17" t="s">
        <v>207</v>
      </c>
      <c r="BE1104" s="168">
        <f>IF(N1104="základní",J1104,0)</f>
        <v>0</v>
      </c>
      <c r="BF1104" s="168">
        <f>IF(N1104="snížená",J1104,0)</f>
        <v>0</v>
      </c>
      <c r="BG1104" s="168">
        <f>IF(N1104="zákl. přenesená",J1104,0)</f>
        <v>0</v>
      </c>
      <c r="BH1104" s="168">
        <f>IF(N1104="sníž. přenesená",J1104,0)</f>
        <v>0</v>
      </c>
      <c r="BI1104" s="168">
        <f>IF(N1104="nulová",J1104,0)</f>
        <v>0</v>
      </c>
      <c r="BJ1104" s="17" t="s">
        <v>83</v>
      </c>
      <c r="BK1104" s="168">
        <f>ROUND(I1104*H1104,2)</f>
        <v>0</v>
      </c>
      <c r="BL1104" s="17" t="s">
        <v>448</v>
      </c>
      <c r="BM1104" s="167" t="s">
        <v>1806</v>
      </c>
    </row>
    <row r="1105" spans="2:65" s="12" customFormat="1">
      <c r="B1105" s="169"/>
      <c r="D1105" s="170" t="s">
        <v>215</v>
      </c>
      <c r="E1105" s="171" t="s">
        <v>1</v>
      </c>
      <c r="F1105" s="172" t="s">
        <v>1043</v>
      </c>
      <c r="H1105" s="173">
        <v>5</v>
      </c>
      <c r="I1105" s="174"/>
      <c r="L1105" s="169"/>
      <c r="M1105" s="175"/>
      <c r="N1105" s="176"/>
      <c r="O1105" s="176"/>
      <c r="P1105" s="176"/>
      <c r="Q1105" s="176"/>
      <c r="R1105" s="176"/>
      <c r="S1105" s="176"/>
      <c r="T1105" s="177"/>
      <c r="AT1105" s="171" t="s">
        <v>215</v>
      </c>
      <c r="AU1105" s="171" t="s">
        <v>85</v>
      </c>
      <c r="AV1105" s="12" t="s">
        <v>85</v>
      </c>
      <c r="AW1105" s="12" t="s">
        <v>34</v>
      </c>
      <c r="AX1105" s="12" t="s">
        <v>83</v>
      </c>
      <c r="AY1105" s="171" t="s">
        <v>207</v>
      </c>
    </row>
    <row r="1106" spans="2:65" s="1" customFormat="1" ht="24" customHeight="1">
      <c r="B1106" s="155"/>
      <c r="C1106" s="208" t="s">
        <v>1807</v>
      </c>
      <c r="D1106" s="208" t="s">
        <v>680</v>
      </c>
      <c r="E1106" s="209" t="s">
        <v>1808</v>
      </c>
      <c r="F1106" s="210" t="s">
        <v>1809</v>
      </c>
      <c r="G1106" s="211" t="s">
        <v>220</v>
      </c>
      <c r="H1106" s="212">
        <v>5</v>
      </c>
      <c r="I1106" s="213"/>
      <c r="J1106" s="214">
        <f>ROUND(I1106*H1106,2)</f>
        <v>0</v>
      </c>
      <c r="K1106" s="210" t="s">
        <v>392</v>
      </c>
      <c r="L1106" s="215"/>
      <c r="M1106" s="216" t="s">
        <v>1</v>
      </c>
      <c r="N1106" s="217" t="s">
        <v>42</v>
      </c>
      <c r="O1106" s="55"/>
      <c r="P1106" s="165">
        <f>O1106*H1106</f>
        <v>0</v>
      </c>
      <c r="Q1106" s="165">
        <v>0</v>
      </c>
      <c r="R1106" s="165">
        <f>Q1106*H1106</f>
        <v>0</v>
      </c>
      <c r="S1106" s="165">
        <v>0</v>
      </c>
      <c r="T1106" s="166">
        <f>S1106*H1106</f>
        <v>0</v>
      </c>
      <c r="AR1106" s="167" t="s">
        <v>569</v>
      </c>
      <c r="AT1106" s="167" t="s">
        <v>680</v>
      </c>
      <c r="AU1106" s="167" t="s">
        <v>85</v>
      </c>
      <c r="AY1106" s="17" t="s">
        <v>207</v>
      </c>
      <c r="BE1106" s="168">
        <f>IF(N1106="základní",J1106,0)</f>
        <v>0</v>
      </c>
      <c r="BF1106" s="168">
        <f>IF(N1106="snížená",J1106,0)</f>
        <v>0</v>
      </c>
      <c r="BG1106" s="168">
        <f>IF(N1106="zákl. přenesená",J1106,0)</f>
        <v>0</v>
      </c>
      <c r="BH1106" s="168">
        <f>IF(N1106="sníž. přenesená",J1106,0)</f>
        <v>0</v>
      </c>
      <c r="BI1106" s="168">
        <f>IF(N1106="nulová",J1106,0)</f>
        <v>0</v>
      </c>
      <c r="BJ1106" s="17" t="s">
        <v>83</v>
      </c>
      <c r="BK1106" s="168">
        <f>ROUND(I1106*H1106,2)</f>
        <v>0</v>
      </c>
      <c r="BL1106" s="17" t="s">
        <v>448</v>
      </c>
      <c r="BM1106" s="167" t="s">
        <v>1810</v>
      </c>
    </row>
    <row r="1107" spans="2:65" s="1" customFormat="1" ht="24" customHeight="1">
      <c r="B1107" s="155"/>
      <c r="C1107" s="156" t="s">
        <v>1811</v>
      </c>
      <c r="D1107" s="156" t="s">
        <v>209</v>
      </c>
      <c r="E1107" s="157" t="s">
        <v>1812</v>
      </c>
      <c r="F1107" s="158" t="s">
        <v>1813</v>
      </c>
      <c r="G1107" s="159" t="s">
        <v>220</v>
      </c>
      <c r="H1107" s="160">
        <v>11</v>
      </c>
      <c r="I1107" s="161"/>
      <c r="J1107" s="162">
        <f>ROUND(I1107*H1107,2)</f>
        <v>0</v>
      </c>
      <c r="K1107" s="158" t="s">
        <v>213</v>
      </c>
      <c r="L1107" s="32"/>
      <c r="M1107" s="163" t="s">
        <v>1</v>
      </c>
      <c r="N1107" s="164" t="s">
        <v>42</v>
      </c>
      <c r="O1107" s="55"/>
      <c r="P1107" s="165">
        <f>O1107*H1107</f>
        <v>0</v>
      </c>
      <c r="Q1107" s="165">
        <v>0</v>
      </c>
      <c r="R1107" s="165">
        <f>Q1107*H1107</f>
        <v>0</v>
      </c>
      <c r="S1107" s="165">
        <v>3.5000000000000001E-3</v>
      </c>
      <c r="T1107" s="166">
        <f>S1107*H1107</f>
        <v>3.85E-2</v>
      </c>
      <c r="AR1107" s="167" t="s">
        <v>448</v>
      </c>
      <c r="AT1107" s="167" t="s">
        <v>209</v>
      </c>
      <c r="AU1107" s="167" t="s">
        <v>85</v>
      </c>
      <c r="AY1107" s="17" t="s">
        <v>207</v>
      </c>
      <c r="BE1107" s="168">
        <f>IF(N1107="základní",J1107,0)</f>
        <v>0</v>
      </c>
      <c r="BF1107" s="168">
        <f>IF(N1107="snížená",J1107,0)</f>
        <v>0</v>
      </c>
      <c r="BG1107" s="168">
        <f>IF(N1107="zákl. přenesená",J1107,0)</f>
        <v>0</v>
      </c>
      <c r="BH1107" s="168">
        <f>IF(N1107="sníž. přenesená",J1107,0)</f>
        <v>0</v>
      </c>
      <c r="BI1107" s="168">
        <f>IF(N1107="nulová",J1107,0)</f>
        <v>0</v>
      </c>
      <c r="BJ1107" s="17" t="s">
        <v>83</v>
      </c>
      <c r="BK1107" s="168">
        <f>ROUND(I1107*H1107,2)</f>
        <v>0</v>
      </c>
      <c r="BL1107" s="17" t="s">
        <v>448</v>
      </c>
      <c r="BM1107" s="167" t="s">
        <v>1814</v>
      </c>
    </row>
    <row r="1108" spans="2:65" s="13" customFormat="1">
      <c r="B1108" s="185"/>
      <c r="D1108" s="170" t="s">
        <v>215</v>
      </c>
      <c r="E1108" s="186" t="s">
        <v>1</v>
      </c>
      <c r="F1108" s="187" t="s">
        <v>1815</v>
      </c>
      <c r="H1108" s="186" t="s">
        <v>1</v>
      </c>
      <c r="I1108" s="188"/>
      <c r="L1108" s="185"/>
      <c r="M1108" s="189"/>
      <c r="N1108" s="190"/>
      <c r="O1108" s="190"/>
      <c r="P1108" s="190"/>
      <c r="Q1108" s="190"/>
      <c r="R1108" s="190"/>
      <c r="S1108" s="190"/>
      <c r="T1108" s="191"/>
      <c r="AT1108" s="186" t="s">
        <v>215</v>
      </c>
      <c r="AU1108" s="186" t="s">
        <v>85</v>
      </c>
      <c r="AV1108" s="13" t="s">
        <v>83</v>
      </c>
      <c r="AW1108" s="13" t="s">
        <v>34</v>
      </c>
      <c r="AX1108" s="13" t="s">
        <v>77</v>
      </c>
      <c r="AY1108" s="186" t="s">
        <v>207</v>
      </c>
    </row>
    <row r="1109" spans="2:65" s="12" customFormat="1">
      <c r="B1109" s="169"/>
      <c r="D1109" s="170" t="s">
        <v>215</v>
      </c>
      <c r="E1109" s="171" t="s">
        <v>1</v>
      </c>
      <c r="F1109" s="172" t="s">
        <v>1816</v>
      </c>
      <c r="H1109" s="173">
        <v>11</v>
      </c>
      <c r="I1109" s="174"/>
      <c r="L1109" s="169"/>
      <c r="M1109" s="175"/>
      <c r="N1109" s="176"/>
      <c r="O1109" s="176"/>
      <c r="P1109" s="176"/>
      <c r="Q1109" s="176"/>
      <c r="R1109" s="176"/>
      <c r="S1109" s="176"/>
      <c r="T1109" s="177"/>
      <c r="AT1109" s="171" t="s">
        <v>215</v>
      </c>
      <c r="AU1109" s="171" t="s">
        <v>85</v>
      </c>
      <c r="AV1109" s="12" t="s">
        <v>85</v>
      </c>
      <c r="AW1109" s="12" t="s">
        <v>34</v>
      </c>
      <c r="AX1109" s="12" t="s">
        <v>83</v>
      </c>
      <c r="AY1109" s="171" t="s">
        <v>207</v>
      </c>
    </row>
    <row r="1110" spans="2:65" s="1" customFormat="1" ht="16.5" customHeight="1">
      <c r="B1110" s="155"/>
      <c r="C1110" s="208" t="s">
        <v>1817</v>
      </c>
      <c r="D1110" s="208" t="s">
        <v>680</v>
      </c>
      <c r="E1110" s="209" t="s">
        <v>1818</v>
      </c>
      <c r="F1110" s="210" t="s">
        <v>1819</v>
      </c>
      <c r="G1110" s="211" t="s">
        <v>220</v>
      </c>
      <c r="H1110" s="212">
        <v>11</v>
      </c>
      <c r="I1110" s="213"/>
      <c r="J1110" s="214">
        <f>ROUND(I1110*H1110,2)</f>
        <v>0</v>
      </c>
      <c r="K1110" s="210" t="s">
        <v>213</v>
      </c>
      <c r="L1110" s="215"/>
      <c r="M1110" s="216" t="s">
        <v>1</v>
      </c>
      <c r="N1110" s="217" t="s">
        <v>42</v>
      </c>
      <c r="O1110" s="55"/>
      <c r="P1110" s="165">
        <f>O1110*H1110</f>
        <v>0</v>
      </c>
      <c r="Q1110" s="165">
        <v>4.7000000000000002E-3</v>
      </c>
      <c r="R1110" s="165">
        <f>Q1110*H1110</f>
        <v>5.1700000000000003E-2</v>
      </c>
      <c r="S1110" s="165">
        <v>0</v>
      </c>
      <c r="T1110" s="166">
        <f>S1110*H1110</f>
        <v>0</v>
      </c>
      <c r="AR1110" s="167" t="s">
        <v>569</v>
      </c>
      <c r="AT1110" s="167" t="s">
        <v>680</v>
      </c>
      <c r="AU1110" s="167" t="s">
        <v>85</v>
      </c>
      <c r="AY1110" s="17" t="s">
        <v>207</v>
      </c>
      <c r="BE1110" s="168">
        <f>IF(N1110="základní",J1110,0)</f>
        <v>0</v>
      </c>
      <c r="BF1110" s="168">
        <f>IF(N1110="snížená",J1110,0)</f>
        <v>0</v>
      </c>
      <c r="BG1110" s="168">
        <f>IF(N1110="zákl. přenesená",J1110,0)</f>
        <v>0</v>
      </c>
      <c r="BH1110" s="168">
        <f>IF(N1110="sníž. přenesená",J1110,0)</f>
        <v>0</v>
      </c>
      <c r="BI1110" s="168">
        <f>IF(N1110="nulová",J1110,0)</f>
        <v>0</v>
      </c>
      <c r="BJ1110" s="17" t="s">
        <v>83</v>
      </c>
      <c r="BK1110" s="168">
        <f>ROUND(I1110*H1110,2)</f>
        <v>0</v>
      </c>
      <c r="BL1110" s="17" t="s">
        <v>448</v>
      </c>
      <c r="BM1110" s="167" t="s">
        <v>1820</v>
      </c>
    </row>
    <row r="1111" spans="2:65" s="1" customFormat="1" ht="24" customHeight="1">
      <c r="B1111" s="155"/>
      <c r="C1111" s="156" t="s">
        <v>1821</v>
      </c>
      <c r="D1111" s="156" t="s">
        <v>209</v>
      </c>
      <c r="E1111" s="157" t="s">
        <v>1822</v>
      </c>
      <c r="F1111" s="158" t="s">
        <v>1823</v>
      </c>
      <c r="G1111" s="159" t="s">
        <v>220</v>
      </c>
      <c r="H1111" s="160">
        <v>54</v>
      </c>
      <c r="I1111" s="161"/>
      <c r="J1111" s="162">
        <f>ROUND(I1111*H1111,2)</f>
        <v>0</v>
      </c>
      <c r="K1111" s="158" t="s">
        <v>213</v>
      </c>
      <c r="L1111" s="32"/>
      <c r="M1111" s="163" t="s">
        <v>1</v>
      </c>
      <c r="N1111" s="164" t="s">
        <v>42</v>
      </c>
      <c r="O1111" s="55"/>
      <c r="P1111" s="165">
        <f>O1111*H1111</f>
        <v>0</v>
      </c>
      <c r="Q1111" s="165">
        <v>0</v>
      </c>
      <c r="R1111" s="165">
        <f>Q1111*H1111</f>
        <v>0</v>
      </c>
      <c r="S1111" s="165">
        <v>0</v>
      </c>
      <c r="T1111" s="166">
        <f>S1111*H1111</f>
        <v>0</v>
      </c>
      <c r="AR1111" s="167" t="s">
        <v>133</v>
      </c>
      <c r="AT1111" s="167" t="s">
        <v>209</v>
      </c>
      <c r="AU1111" s="167" t="s">
        <v>85</v>
      </c>
      <c r="AY1111" s="17" t="s">
        <v>207</v>
      </c>
      <c r="BE1111" s="168">
        <f>IF(N1111="základní",J1111,0)</f>
        <v>0</v>
      </c>
      <c r="BF1111" s="168">
        <f>IF(N1111="snížená",J1111,0)</f>
        <v>0</v>
      </c>
      <c r="BG1111" s="168">
        <f>IF(N1111="zákl. přenesená",J1111,0)</f>
        <v>0</v>
      </c>
      <c r="BH1111" s="168">
        <f>IF(N1111="sníž. přenesená",J1111,0)</f>
        <v>0</v>
      </c>
      <c r="BI1111" s="168">
        <f>IF(N1111="nulová",J1111,0)</f>
        <v>0</v>
      </c>
      <c r="BJ1111" s="17" t="s">
        <v>83</v>
      </c>
      <c r="BK1111" s="168">
        <f>ROUND(I1111*H1111,2)</f>
        <v>0</v>
      </c>
      <c r="BL1111" s="17" t="s">
        <v>133</v>
      </c>
      <c r="BM1111" s="167" t="s">
        <v>1824</v>
      </c>
    </row>
    <row r="1112" spans="2:65" s="13" customFormat="1">
      <c r="B1112" s="185"/>
      <c r="D1112" s="170" t="s">
        <v>215</v>
      </c>
      <c r="E1112" s="186" t="s">
        <v>1</v>
      </c>
      <c r="F1112" s="187" t="s">
        <v>1825</v>
      </c>
      <c r="H1112" s="186" t="s">
        <v>1</v>
      </c>
      <c r="I1112" s="188"/>
      <c r="L1112" s="185"/>
      <c r="M1112" s="189"/>
      <c r="N1112" s="190"/>
      <c r="O1112" s="190"/>
      <c r="P1112" s="190"/>
      <c r="Q1112" s="190"/>
      <c r="R1112" s="190"/>
      <c r="S1112" s="190"/>
      <c r="T1112" s="191"/>
      <c r="AT1112" s="186" t="s">
        <v>215</v>
      </c>
      <c r="AU1112" s="186" t="s">
        <v>85</v>
      </c>
      <c r="AV1112" s="13" t="s">
        <v>83</v>
      </c>
      <c r="AW1112" s="13" t="s">
        <v>34</v>
      </c>
      <c r="AX1112" s="13" t="s">
        <v>77</v>
      </c>
      <c r="AY1112" s="186" t="s">
        <v>207</v>
      </c>
    </row>
    <row r="1113" spans="2:65" s="12" customFormat="1">
      <c r="B1113" s="169"/>
      <c r="D1113" s="170" t="s">
        <v>215</v>
      </c>
      <c r="E1113" s="171" t="s">
        <v>1</v>
      </c>
      <c r="F1113" s="172" t="s">
        <v>1826</v>
      </c>
      <c r="H1113" s="173">
        <v>54</v>
      </c>
      <c r="I1113" s="174"/>
      <c r="L1113" s="169"/>
      <c r="M1113" s="175"/>
      <c r="N1113" s="176"/>
      <c r="O1113" s="176"/>
      <c r="P1113" s="176"/>
      <c r="Q1113" s="176"/>
      <c r="R1113" s="176"/>
      <c r="S1113" s="176"/>
      <c r="T1113" s="177"/>
      <c r="AT1113" s="171" t="s">
        <v>215</v>
      </c>
      <c r="AU1113" s="171" t="s">
        <v>85</v>
      </c>
      <c r="AV1113" s="12" t="s">
        <v>85</v>
      </c>
      <c r="AW1113" s="12" t="s">
        <v>34</v>
      </c>
      <c r="AX1113" s="12" t="s">
        <v>83</v>
      </c>
      <c r="AY1113" s="171" t="s">
        <v>207</v>
      </c>
    </row>
    <row r="1114" spans="2:65" s="1" customFormat="1" ht="16.5" customHeight="1">
      <c r="B1114" s="155"/>
      <c r="C1114" s="208" t="s">
        <v>1827</v>
      </c>
      <c r="D1114" s="208" t="s">
        <v>680</v>
      </c>
      <c r="E1114" s="209" t="s">
        <v>1828</v>
      </c>
      <c r="F1114" s="210" t="s">
        <v>1829</v>
      </c>
      <c r="G1114" s="211" t="s">
        <v>1830</v>
      </c>
      <c r="H1114" s="212">
        <v>54</v>
      </c>
      <c r="I1114" s="213"/>
      <c r="J1114" s="214">
        <f>ROUND(I1114*H1114,2)</f>
        <v>0</v>
      </c>
      <c r="K1114" s="210" t="s">
        <v>392</v>
      </c>
      <c r="L1114" s="215"/>
      <c r="M1114" s="216" t="s">
        <v>1</v>
      </c>
      <c r="N1114" s="217" t="s">
        <v>42</v>
      </c>
      <c r="O1114" s="55"/>
      <c r="P1114" s="165">
        <f>O1114*H1114</f>
        <v>0</v>
      </c>
      <c r="Q1114" s="165">
        <v>2.0999999999999999E-3</v>
      </c>
      <c r="R1114" s="165">
        <f>Q1114*H1114</f>
        <v>0.11339999999999999</v>
      </c>
      <c r="S1114" s="165">
        <v>0</v>
      </c>
      <c r="T1114" s="166">
        <f>S1114*H1114</f>
        <v>0</v>
      </c>
      <c r="AR1114" s="167" t="s">
        <v>569</v>
      </c>
      <c r="AT1114" s="167" t="s">
        <v>680</v>
      </c>
      <c r="AU1114" s="167" t="s">
        <v>85</v>
      </c>
      <c r="AY1114" s="17" t="s">
        <v>207</v>
      </c>
      <c r="BE1114" s="168">
        <f>IF(N1114="základní",J1114,0)</f>
        <v>0</v>
      </c>
      <c r="BF1114" s="168">
        <f>IF(N1114="snížená",J1114,0)</f>
        <v>0</v>
      </c>
      <c r="BG1114" s="168">
        <f>IF(N1114="zákl. přenesená",J1114,0)</f>
        <v>0</v>
      </c>
      <c r="BH1114" s="168">
        <f>IF(N1114="sníž. přenesená",J1114,0)</f>
        <v>0</v>
      </c>
      <c r="BI1114" s="168">
        <f>IF(N1114="nulová",J1114,0)</f>
        <v>0</v>
      </c>
      <c r="BJ1114" s="17" t="s">
        <v>83</v>
      </c>
      <c r="BK1114" s="168">
        <f>ROUND(I1114*H1114,2)</f>
        <v>0</v>
      </c>
      <c r="BL1114" s="17" t="s">
        <v>448</v>
      </c>
      <c r="BM1114" s="167" t="s">
        <v>1831</v>
      </c>
    </row>
    <row r="1115" spans="2:65" s="1" customFormat="1" ht="36" customHeight="1">
      <c r="B1115" s="155"/>
      <c r="C1115" s="156" t="s">
        <v>1832</v>
      </c>
      <c r="D1115" s="156" t="s">
        <v>209</v>
      </c>
      <c r="E1115" s="157" t="s">
        <v>1833</v>
      </c>
      <c r="F1115" s="158" t="s">
        <v>1834</v>
      </c>
      <c r="G1115" s="159" t="s">
        <v>220</v>
      </c>
      <c r="H1115" s="160">
        <v>1</v>
      </c>
      <c r="I1115" s="161"/>
      <c r="J1115" s="162">
        <f>ROUND(I1115*H1115,2)</f>
        <v>0</v>
      </c>
      <c r="K1115" s="158" t="s">
        <v>392</v>
      </c>
      <c r="L1115" s="32"/>
      <c r="M1115" s="163" t="s">
        <v>1</v>
      </c>
      <c r="N1115" s="164" t="s">
        <v>42</v>
      </c>
      <c r="O1115" s="55"/>
      <c r="P1115" s="165">
        <f>O1115*H1115</f>
        <v>0</v>
      </c>
      <c r="Q1115" s="165">
        <v>4.4999999999999999E-4</v>
      </c>
      <c r="R1115" s="165">
        <f>Q1115*H1115</f>
        <v>4.4999999999999999E-4</v>
      </c>
      <c r="S1115" s="165">
        <v>0</v>
      </c>
      <c r="T1115" s="166">
        <f>S1115*H1115</f>
        <v>0</v>
      </c>
      <c r="AR1115" s="167" t="s">
        <v>448</v>
      </c>
      <c r="AT1115" s="167" t="s">
        <v>209</v>
      </c>
      <c r="AU1115" s="167" t="s">
        <v>85</v>
      </c>
      <c r="AY1115" s="17" t="s">
        <v>207</v>
      </c>
      <c r="BE1115" s="168">
        <f>IF(N1115="základní",J1115,0)</f>
        <v>0</v>
      </c>
      <c r="BF1115" s="168">
        <f>IF(N1115="snížená",J1115,0)</f>
        <v>0</v>
      </c>
      <c r="BG1115" s="168">
        <f>IF(N1115="zákl. přenesená",J1115,0)</f>
        <v>0</v>
      </c>
      <c r="BH1115" s="168">
        <f>IF(N1115="sníž. přenesená",J1115,0)</f>
        <v>0</v>
      </c>
      <c r="BI1115" s="168">
        <f>IF(N1115="nulová",J1115,0)</f>
        <v>0</v>
      </c>
      <c r="BJ1115" s="17" t="s">
        <v>83</v>
      </c>
      <c r="BK1115" s="168">
        <f>ROUND(I1115*H1115,2)</f>
        <v>0</v>
      </c>
      <c r="BL1115" s="17" t="s">
        <v>448</v>
      </c>
      <c r="BM1115" s="167" t="s">
        <v>1835</v>
      </c>
    </row>
    <row r="1116" spans="2:65" s="12" customFormat="1">
      <c r="B1116" s="169"/>
      <c r="D1116" s="170" t="s">
        <v>215</v>
      </c>
      <c r="E1116" s="171" t="s">
        <v>1</v>
      </c>
      <c r="F1116" s="172" t="s">
        <v>1836</v>
      </c>
      <c r="H1116" s="173">
        <v>1</v>
      </c>
      <c r="I1116" s="174"/>
      <c r="L1116" s="169"/>
      <c r="M1116" s="175"/>
      <c r="N1116" s="176"/>
      <c r="O1116" s="176"/>
      <c r="P1116" s="176"/>
      <c r="Q1116" s="176"/>
      <c r="R1116" s="176"/>
      <c r="S1116" s="176"/>
      <c r="T1116" s="177"/>
      <c r="AT1116" s="171" t="s">
        <v>215</v>
      </c>
      <c r="AU1116" s="171" t="s">
        <v>85</v>
      </c>
      <c r="AV1116" s="12" t="s">
        <v>85</v>
      </c>
      <c r="AW1116" s="12" t="s">
        <v>34</v>
      </c>
      <c r="AX1116" s="12" t="s">
        <v>83</v>
      </c>
      <c r="AY1116" s="171" t="s">
        <v>207</v>
      </c>
    </row>
    <row r="1117" spans="2:65" s="1" customFormat="1" ht="24" customHeight="1">
      <c r="B1117" s="155"/>
      <c r="C1117" s="208" t="s">
        <v>1837</v>
      </c>
      <c r="D1117" s="208" t="s">
        <v>680</v>
      </c>
      <c r="E1117" s="209" t="s">
        <v>1838</v>
      </c>
      <c r="F1117" s="210" t="s">
        <v>1839</v>
      </c>
      <c r="G1117" s="211" t="s">
        <v>220</v>
      </c>
      <c r="H1117" s="212">
        <v>1</v>
      </c>
      <c r="I1117" s="213"/>
      <c r="J1117" s="214">
        <f>ROUND(I1117*H1117,2)</f>
        <v>0</v>
      </c>
      <c r="K1117" s="210" t="s">
        <v>392</v>
      </c>
      <c r="L1117" s="215"/>
      <c r="M1117" s="216" t="s">
        <v>1</v>
      </c>
      <c r="N1117" s="217" t="s">
        <v>42</v>
      </c>
      <c r="O1117" s="55"/>
      <c r="P1117" s="165">
        <f>O1117*H1117</f>
        <v>0</v>
      </c>
      <c r="Q1117" s="165">
        <v>0</v>
      </c>
      <c r="R1117" s="165">
        <f>Q1117*H1117</f>
        <v>0</v>
      </c>
      <c r="S1117" s="165">
        <v>0</v>
      </c>
      <c r="T1117" s="166">
        <f>S1117*H1117</f>
        <v>0</v>
      </c>
      <c r="AR1117" s="167" t="s">
        <v>569</v>
      </c>
      <c r="AT1117" s="167" t="s">
        <v>680</v>
      </c>
      <c r="AU1117" s="167" t="s">
        <v>85</v>
      </c>
      <c r="AY1117" s="17" t="s">
        <v>207</v>
      </c>
      <c r="BE1117" s="168">
        <f>IF(N1117="základní",J1117,0)</f>
        <v>0</v>
      </c>
      <c r="BF1117" s="168">
        <f>IF(N1117="snížená",J1117,0)</f>
        <v>0</v>
      </c>
      <c r="BG1117" s="168">
        <f>IF(N1117="zákl. přenesená",J1117,0)</f>
        <v>0</v>
      </c>
      <c r="BH1117" s="168">
        <f>IF(N1117="sníž. přenesená",J1117,0)</f>
        <v>0</v>
      </c>
      <c r="BI1117" s="168">
        <f>IF(N1117="nulová",J1117,0)</f>
        <v>0</v>
      </c>
      <c r="BJ1117" s="17" t="s">
        <v>83</v>
      </c>
      <c r="BK1117" s="168">
        <f>ROUND(I1117*H1117,2)</f>
        <v>0</v>
      </c>
      <c r="BL1117" s="17" t="s">
        <v>448</v>
      </c>
      <c r="BM1117" s="167" t="s">
        <v>1840</v>
      </c>
    </row>
    <row r="1118" spans="2:65" s="1" customFormat="1" ht="36" customHeight="1">
      <c r="B1118" s="155"/>
      <c r="C1118" s="156" t="s">
        <v>1841</v>
      </c>
      <c r="D1118" s="156" t="s">
        <v>209</v>
      </c>
      <c r="E1118" s="157" t="s">
        <v>1842</v>
      </c>
      <c r="F1118" s="158" t="s">
        <v>1843</v>
      </c>
      <c r="G1118" s="159" t="s">
        <v>220</v>
      </c>
      <c r="H1118" s="160">
        <v>18</v>
      </c>
      <c r="I1118" s="161"/>
      <c r="J1118" s="162">
        <f>ROUND(I1118*H1118,2)</f>
        <v>0</v>
      </c>
      <c r="K1118" s="158" t="s">
        <v>213</v>
      </c>
      <c r="L1118" s="32"/>
      <c r="M1118" s="163" t="s">
        <v>1</v>
      </c>
      <c r="N1118" s="164" t="s">
        <v>42</v>
      </c>
      <c r="O1118" s="55"/>
      <c r="P1118" s="165">
        <f>O1118*H1118</f>
        <v>0</v>
      </c>
      <c r="Q1118" s="165">
        <v>4.6999999999999999E-4</v>
      </c>
      <c r="R1118" s="165">
        <f>Q1118*H1118</f>
        <v>8.4600000000000005E-3</v>
      </c>
      <c r="S1118" s="165">
        <v>0</v>
      </c>
      <c r="T1118" s="166">
        <f>S1118*H1118</f>
        <v>0</v>
      </c>
      <c r="AR1118" s="167" t="s">
        <v>448</v>
      </c>
      <c r="AT1118" s="167" t="s">
        <v>209</v>
      </c>
      <c r="AU1118" s="167" t="s">
        <v>85</v>
      </c>
      <c r="AY1118" s="17" t="s">
        <v>207</v>
      </c>
      <c r="BE1118" s="168">
        <f>IF(N1118="základní",J1118,0)</f>
        <v>0</v>
      </c>
      <c r="BF1118" s="168">
        <f>IF(N1118="snížená",J1118,0)</f>
        <v>0</v>
      </c>
      <c r="BG1118" s="168">
        <f>IF(N1118="zákl. přenesená",J1118,0)</f>
        <v>0</v>
      </c>
      <c r="BH1118" s="168">
        <f>IF(N1118="sníž. přenesená",J1118,0)</f>
        <v>0</v>
      </c>
      <c r="BI1118" s="168">
        <f>IF(N1118="nulová",J1118,0)</f>
        <v>0</v>
      </c>
      <c r="BJ1118" s="17" t="s">
        <v>83</v>
      </c>
      <c r="BK1118" s="168">
        <f>ROUND(I1118*H1118,2)</f>
        <v>0</v>
      </c>
      <c r="BL1118" s="17" t="s">
        <v>448</v>
      </c>
      <c r="BM1118" s="167" t="s">
        <v>1844</v>
      </c>
    </row>
    <row r="1119" spans="2:65" s="12" customFormat="1">
      <c r="B1119" s="169"/>
      <c r="D1119" s="170" t="s">
        <v>215</v>
      </c>
      <c r="E1119" s="171" t="s">
        <v>1</v>
      </c>
      <c r="F1119" s="172" t="s">
        <v>1784</v>
      </c>
      <c r="H1119" s="173">
        <v>7</v>
      </c>
      <c r="I1119" s="174"/>
      <c r="L1119" s="169"/>
      <c r="M1119" s="175"/>
      <c r="N1119" s="176"/>
      <c r="O1119" s="176"/>
      <c r="P1119" s="176"/>
      <c r="Q1119" s="176"/>
      <c r="R1119" s="176"/>
      <c r="S1119" s="176"/>
      <c r="T1119" s="177"/>
      <c r="AT1119" s="171" t="s">
        <v>215</v>
      </c>
      <c r="AU1119" s="171" t="s">
        <v>85</v>
      </c>
      <c r="AV1119" s="12" t="s">
        <v>85</v>
      </c>
      <c r="AW1119" s="12" t="s">
        <v>34</v>
      </c>
      <c r="AX1119" s="12" t="s">
        <v>77</v>
      </c>
      <c r="AY1119" s="171" t="s">
        <v>207</v>
      </c>
    </row>
    <row r="1120" spans="2:65" s="12" customFormat="1">
      <c r="B1120" s="169"/>
      <c r="D1120" s="170" t="s">
        <v>215</v>
      </c>
      <c r="E1120" s="171" t="s">
        <v>1</v>
      </c>
      <c r="F1120" s="172" t="s">
        <v>1785</v>
      </c>
      <c r="H1120" s="173">
        <v>11</v>
      </c>
      <c r="I1120" s="174"/>
      <c r="L1120" s="169"/>
      <c r="M1120" s="175"/>
      <c r="N1120" s="176"/>
      <c r="O1120" s="176"/>
      <c r="P1120" s="176"/>
      <c r="Q1120" s="176"/>
      <c r="R1120" s="176"/>
      <c r="S1120" s="176"/>
      <c r="T1120" s="177"/>
      <c r="AT1120" s="171" t="s">
        <v>215</v>
      </c>
      <c r="AU1120" s="171" t="s">
        <v>85</v>
      </c>
      <c r="AV1120" s="12" t="s">
        <v>85</v>
      </c>
      <c r="AW1120" s="12" t="s">
        <v>34</v>
      </c>
      <c r="AX1120" s="12" t="s">
        <v>77</v>
      </c>
      <c r="AY1120" s="171" t="s">
        <v>207</v>
      </c>
    </row>
    <row r="1121" spans="2:65" s="15" customFormat="1">
      <c r="B1121" s="200"/>
      <c r="D1121" s="170" t="s">
        <v>215</v>
      </c>
      <c r="E1121" s="201" t="s">
        <v>1</v>
      </c>
      <c r="F1121" s="202" t="s">
        <v>372</v>
      </c>
      <c r="H1121" s="203">
        <v>18</v>
      </c>
      <c r="I1121" s="204"/>
      <c r="L1121" s="200"/>
      <c r="M1121" s="205"/>
      <c r="N1121" s="206"/>
      <c r="O1121" s="206"/>
      <c r="P1121" s="206"/>
      <c r="Q1121" s="206"/>
      <c r="R1121" s="206"/>
      <c r="S1121" s="206"/>
      <c r="T1121" s="207"/>
      <c r="AT1121" s="201" t="s">
        <v>215</v>
      </c>
      <c r="AU1121" s="201" t="s">
        <v>85</v>
      </c>
      <c r="AV1121" s="15" t="s">
        <v>133</v>
      </c>
      <c r="AW1121" s="15" t="s">
        <v>34</v>
      </c>
      <c r="AX1121" s="15" t="s">
        <v>83</v>
      </c>
      <c r="AY1121" s="201" t="s">
        <v>207</v>
      </c>
    </row>
    <row r="1122" spans="2:65" s="1" customFormat="1" ht="36" customHeight="1">
      <c r="B1122" s="155"/>
      <c r="C1122" s="208" t="s">
        <v>1845</v>
      </c>
      <c r="D1122" s="208" t="s">
        <v>680</v>
      </c>
      <c r="E1122" s="209" t="s">
        <v>1846</v>
      </c>
      <c r="F1122" s="210" t="s">
        <v>1847</v>
      </c>
      <c r="G1122" s="211" t="s">
        <v>220</v>
      </c>
      <c r="H1122" s="212">
        <v>18</v>
      </c>
      <c r="I1122" s="213"/>
      <c r="J1122" s="214">
        <f>ROUND(I1122*H1122,2)</f>
        <v>0</v>
      </c>
      <c r="K1122" s="210" t="s">
        <v>213</v>
      </c>
      <c r="L1122" s="215"/>
      <c r="M1122" s="216" t="s">
        <v>1</v>
      </c>
      <c r="N1122" s="217" t="s">
        <v>42</v>
      </c>
      <c r="O1122" s="55"/>
      <c r="P1122" s="165">
        <f>O1122*H1122</f>
        <v>0</v>
      </c>
      <c r="Q1122" s="165">
        <v>1.6E-2</v>
      </c>
      <c r="R1122" s="165">
        <f>Q1122*H1122</f>
        <v>0.28800000000000003</v>
      </c>
      <c r="S1122" s="165">
        <v>0</v>
      </c>
      <c r="T1122" s="166">
        <f>S1122*H1122</f>
        <v>0</v>
      </c>
      <c r="AR1122" s="167" t="s">
        <v>569</v>
      </c>
      <c r="AT1122" s="167" t="s">
        <v>680</v>
      </c>
      <c r="AU1122" s="167" t="s">
        <v>85</v>
      </c>
      <c r="AY1122" s="17" t="s">
        <v>207</v>
      </c>
      <c r="BE1122" s="168">
        <f>IF(N1122="základní",J1122,0)</f>
        <v>0</v>
      </c>
      <c r="BF1122" s="168">
        <f>IF(N1122="snížená",J1122,0)</f>
        <v>0</v>
      </c>
      <c r="BG1122" s="168">
        <f>IF(N1122="zákl. přenesená",J1122,0)</f>
        <v>0</v>
      </c>
      <c r="BH1122" s="168">
        <f>IF(N1122="sníž. přenesená",J1122,0)</f>
        <v>0</v>
      </c>
      <c r="BI1122" s="168">
        <f>IF(N1122="nulová",J1122,0)</f>
        <v>0</v>
      </c>
      <c r="BJ1122" s="17" t="s">
        <v>83</v>
      </c>
      <c r="BK1122" s="168">
        <f>ROUND(I1122*H1122,2)</f>
        <v>0</v>
      </c>
      <c r="BL1122" s="17" t="s">
        <v>448</v>
      </c>
      <c r="BM1122" s="167" t="s">
        <v>1848</v>
      </c>
    </row>
    <row r="1123" spans="2:65" s="1" customFormat="1" ht="36" customHeight="1">
      <c r="B1123" s="155"/>
      <c r="C1123" s="156" t="s">
        <v>1849</v>
      </c>
      <c r="D1123" s="156" t="s">
        <v>209</v>
      </c>
      <c r="E1123" s="157" t="s">
        <v>1850</v>
      </c>
      <c r="F1123" s="158" t="s">
        <v>1851</v>
      </c>
      <c r="G1123" s="159" t="s">
        <v>220</v>
      </c>
      <c r="H1123" s="160">
        <v>3</v>
      </c>
      <c r="I1123" s="161"/>
      <c r="J1123" s="162">
        <f>ROUND(I1123*H1123,2)</f>
        <v>0</v>
      </c>
      <c r="K1123" s="158" t="s">
        <v>213</v>
      </c>
      <c r="L1123" s="32"/>
      <c r="M1123" s="163" t="s">
        <v>1</v>
      </c>
      <c r="N1123" s="164" t="s">
        <v>42</v>
      </c>
      <c r="O1123" s="55"/>
      <c r="P1123" s="165">
        <f>O1123*H1123</f>
        <v>0</v>
      </c>
      <c r="Q1123" s="165">
        <v>4.0000000000000002E-4</v>
      </c>
      <c r="R1123" s="165">
        <f>Q1123*H1123</f>
        <v>1.2000000000000001E-3</v>
      </c>
      <c r="S1123" s="165">
        <v>0</v>
      </c>
      <c r="T1123" s="166">
        <f>S1123*H1123</f>
        <v>0</v>
      </c>
      <c r="AR1123" s="167" t="s">
        <v>448</v>
      </c>
      <c r="AT1123" s="167" t="s">
        <v>209</v>
      </c>
      <c r="AU1123" s="167" t="s">
        <v>85</v>
      </c>
      <c r="AY1123" s="17" t="s">
        <v>207</v>
      </c>
      <c r="BE1123" s="168">
        <f>IF(N1123="základní",J1123,0)</f>
        <v>0</v>
      </c>
      <c r="BF1123" s="168">
        <f>IF(N1123="snížená",J1123,0)</f>
        <v>0</v>
      </c>
      <c r="BG1123" s="168">
        <f>IF(N1123="zákl. přenesená",J1123,0)</f>
        <v>0</v>
      </c>
      <c r="BH1123" s="168">
        <f>IF(N1123="sníž. přenesená",J1123,0)</f>
        <v>0</v>
      </c>
      <c r="BI1123" s="168">
        <f>IF(N1123="nulová",J1123,0)</f>
        <v>0</v>
      </c>
      <c r="BJ1123" s="17" t="s">
        <v>83</v>
      </c>
      <c r="BK1123" s="168">
        <f>ROUND(I1123*H1123,2)</f>
        <v>0</v>
      </c>
      <c r="BL1123" s="17" t="s">
        <v>448</v>
      </c>
      <c r="BM1123" s="167" t="s">
        <v>1852</v>
      </c>
    </row>
    <row r="1124" spans="2:65" s="12" customFormat="1">
      <c r="B1124" s="169"/>
      <c r="D1124" s="170" t="s">
        <v>215</v>
      </c>
      <c r="E1124" s="171" t="s">
        <v>1</v>
      </c>
      <c r="F1124" s="172" t="s">
        <v>1853</v>
      </c>
      <c r="H1124" s="173">
        <v>3</v>
      </c>
      <c r="I1124" s="174"/>
      <c r="L1124" s="169"/>
      <c r="M1124" s="175"/>
      <c r="N1124" s="176"/>
      <c r="O1124" s="176"/>
      <c r="P1124" s="176"/>
      <c r="Q1124" s="176"/>
      <c r="R1124" s="176"/>
      <c r="S1124" s="176"/>
      <c r="T1124" s="177"/>
      <c r="AT1124" s="171" t="s">
        <v>215</v>
      </c>
      <c r="AU1124" s="171" t="s">
        <v>85</v>
      </c>
      <c r="AV1124" s="12" t="s">
        <v>85</v>
      </c>
      <c r="AW1124" s="12" t="s">
        <v>34</v>
      </c>
      <c r="AX1124" s="12" t="s">
        <v>83</v>
      </c>
      <c r="AY1124" s="171" t="s">
        <v>207</v>
      </c>
    </row>
    <row r="1125" spans="2:65" s="1" customFormat="1" ht="24" customHeight="1">
      <c r="B1125" s="155"/>
      <c r="C1125" s="208" t="s">
        <v>1854</v>
      </c>
      <c r="D1125" s="208" t="s">
        <v>680</v>
      </c>
      <c r="E1125" s="209" t="s">
        <v>1855</v>
      </c>
      <c r="F1125" s="210" t="s">
        <v>1856</v>
      </c>
      <c r="G1125" s="211" t="s">
        <v>220</v>
      </c>
      <c r="H1125" s="212">
        <v>3</v>
      </c>
      <c r="I1125" s="213"/>
      <c r="J1125" s="214">
        <f>ROUND(I1125*H1125,2)</f>
        <v>0</v>
      </c>
      <c r="K1125" s="210" t="s">
        <v>213</v>
      </c>
      <c r="L1125" s="215"/>
      <c r="M1125" s="216" t="s">
        <v>1</v>
      </c>
      <c r="N1125" s="217" t="s">
        <v>42</v>
      </c>
      <c r="O1125" s="55"/>
      <c r="P1125" s="165">
        <f>O1125*H1125</f>
        <v>0</v>
      </c>
      <c r="Q1125" s="165">
        <v>1.7000000000000001E-2</v>
      </c>
      <c r="R1125" s="165">
        <f>Q1125*H1125</f>
        <v>5.1000000000000004E-2</v>
      </c>
      <c r="S1125" s="165">
        <v>0</v>
      </c>
      <c r="T1125" s="166">
        <f>S1125*H1125</f>
        <v>0</v>
      </c>
      <c r="AR1125" s="167" t="s">
        <v>569</v>
      </c>
      <c r="AT1125" s="167" t="s">
        <v>680</v>
      </c>
      <c r="AU1125" s="167" t="s">
        <v>85</v>
      </c>
      <c r="AY1125" s="17" t="s">
        <v>207</v>
      </c>
      <c r="BE1125" s="168">
        <f>IF(N1125="základní",J1125,0)</f>
        <v>0</v>
      </c>
      <c r="BF1125" s="168">
        <f>IF(N1125="snížená",J1125,0)</f>
        <v>0</v>
      </c>
      <c r="BG1125" s="168">
        <f>IF(N1125="zákl. přenesená",J1125,0)</f>
        <v>0</v>
      </c>
      <c r="BH1125" s="168">
        <f>IF(N1125="sníž. přenesená",J1125,0)</f>
        <v>0</v>
      </c>
      <c r="BI1125" s="168">
        <f>IF(N1125="nulová",J1125,0)</f>
        <v>0</v>
      </c>
      <c r="BJ1125" s="17" t="s">
        <v>83</v>
      </c>
      <c r="BK1125" s="168">
        <f>ROUND(I1125*H1125,2)</f>
        <v>0</v>
      </c>
      <c r="BL1125" s="17" t="s">
        <v>448</v>
      </c>
      <c r="BM1125" s="167" t="s">
        <v>1857</v>
      </c>
    </row>
    <row r="1126" spans="2:65" s="12" customFormat="1">
      <c r="B1126" s="169"/>
      <c r="D1126" s="170" t="s">
        <v>215</v>
      </c>
      <c r="E1126" s="171" t="s">
        <v>1</v>
      </c>
      <c r="F1126" s="172" t="s">
        <v>1858</v>
      </c>
      <c r="H1126" s="173">
        <v>3</v>
      </c>
      <c r="I1126" s="174"/>
      <c r="L1126" s="169"/>
      <c r="M1126" s="175"/>
      <c r="N1126" s="176"/>
      <c r="O1126" s="176"/>
      <c r="P1126" s="176"/>
      <c r="Q1126" s="176"/>
      <c r="R1126" s="176"/>
      <c r="S1126" s="176"/>
      <c r="T1126" s="177"/>
      <c r="AT1126" s="171" t="s">
        <v>215</v>
      </c>
      <c r="AU1126" s="171" t="s">
        <v>85</v>
      </c>
      <c r="AV1126" s="12" t="s">
        <v>85</v>
      </c>
      <c r="AW1126" s="12" t="s">
        <v>34</v>
      </c>
      <c r="AX1126" s="12" t="s">
        <v>83</v>
      </c>
      <c r="AY1126" s="171" t="s">
        <v>207</v>
      </c>
    </row>
    <row r="1127" spans="2:65" s="1" customFormat="1" ht="24" customHeight="1">
      <c r="B1127" s="155"/>
      <c r="C1127" s="156" t="s">
        <v>1859</v>
      </c>
      <c r="D1127" s="156" t="s">
        <v>209</v>
      </c>
      <c r="E1127" s="157" t="s">
        <v>1860</v>
      </c>
      <c r="F1127" s="158" t="s">
        <v>1861</v>
      </c>
      <c r="G1127" s="159" t="s">
        <v>220</v>
      </c>
      <c r="H1127" s="160">
        <v>20</v>
      </c>
      <c r="I1127" s="161"/>
      <c r="J1127" s="162">
        <f>ROUND(I1127*H1127,2)</f>
        <v>0</v>
      </c>
      <c r="K1127" s="158" t="s">
        <v>392</v>
      </c>
      <c r="L1127" s="32"/>
      <c r="M1127" s="163" t="s">
        <v>1</v>
      </c>
      <c r="N1127" s="164" t="s">
        <v>42</v>
      </c>
      <c r="O1127" s="55"/>
      <c r="P1127" s="165">
        <f>O1127*H1127</f>
        <v>0</v>
      </c>
      <c r="Q1127" s="165">
        <v>4.4999999999999999E-4</v>
      </c>
      <c r="R1127" s="165">
        <f>Q1127*H1127</f>
        <v>8.9999999999999993E-3</v>
      </c>
      <c r="S1127" s="165">
        <v>0</v>
      </c>
      <c r="T1127" s="166">
        <f>S1127*H1127</f>
        <v>0</v>
      </c>
      <c r="AR1127" s="167" t="s">
        <v>448</v>
      </c>
      <c r="AT1127" s="167" t="s">
        <v>209</v>
      </c>
      <c r="AU1127" s="167" t="s">
        <v>85</v>
      </c>
      <c r="AY1127" s="17" t="s">
        <v>207</v>
      </c>
      <c r="BE1127" s="168">
        <f>IF(N1127="základní",J1127,0)</f>
        <v>0</v>
      </c>
      <c r="BF1127" s="168">
        <f>IF(N1127="snížená",J1127,0)</f>
        <v>0</v>
      </c>
      <c r="BG1127" s="168">
        <f>IF(N1127="zákl. přenesená",J1127,0)</f>
        <v>0</v>
      </c>
      <c r="BH1127" s="168">
        <f>IF(N1127="sníž. přenesená",J1127,0)</f>
        <v>0</v>
      </c>
      <c r="BI1127" s="168">
        <f>IF(N1127="nulová",J1127,0)</f>
        <v>0</v>
      </c>
      <c r="BJ1127" s="17" t="s">
        <v>83</v>
      </c>
      <c r="BK1127" s="168">
        <f>ROUND(I1127*H1127,2)</f>
        <v>0</v>
      </c>
      <c r="BL1127" s="17" t="s">
        <v>448</v>
      </c>
      <c r="BM1127" s="167" t="s">
        <v>1862</v>
      </c>
    </row>
    <row r="1128" spans="2:65" s="13" customFormat="1">
      <c r="B1128" s="185"/>
      <c r="D1128" s="170" t="s">
        <v>215</v>
      </c>
      <c r="E1128" s="186" t="s">
        <v>1</v>
      </c>
      <c r="F1128" s="187" t="s">
        <v>1815</v>
      </c>
      <c r="H1128" s="186" t="s">
        <v>1</v>
      </c>
      <c r="I1128" s="188"/>
      <c r="L1128" s="185"/>
      <c r="M1128" s="189"/>
      <c r="N1128" s="190"/>
      <c r="O1128" s="190"/>
      <c r="P1128" s="190"/>
      <c r="Q1128" s="190"/>
      <c r="R1128" s="190"/>
      <c r="S1128" s="190"/>
      <c r="T1128" s="191"/>
      <c r="AT1128" s="186" t="s">
        <v>215</v>
      </c>
      <c r="AU1128" s="186" t="s">
        <v>85</v>
      </c>
      <c r="AV1128" s="13" t="s">
        <v>83</v>
      </c>
      <c r="AW1128" s="13" t="s">
        <v>34</v>
      </c>
      <c r="AX1128" s="13" t="s">
        <v>77</v>
      </c>
      <c r="AY1128" s="186" t="s">
        <v>207</v>
      </c>
    </row>
    <row r="1129" spans="2:65" s="12" customFormat="1">
      <c r="B1129" s="169"/>
      <c r="D1129" s="170" t="s">
        <v>215</v>
      </c>
      <c r="E1129" s="171" t="s">
        <v>1</v>
      </c>
      <c r="F1129" s="172" t="s">
        <v>1863</v>
      </c>
      <c r="H1129" s="173">
        <v>20</v>
      </c>
      <c r="I1129" s="174"/>
      <c r="L1129" s="169"/>
      <c r="M1129" s="175"/>
      <c r="N1129" s="176"/>
      <c r="O1129" s="176"/>
      <c r="P1129" s="176"/>
      <c r="Q1129" s="176"/>
      <c r="R1129" s="176"/>
      <c r="S1129" s="176"/>
      <c r="T1129" s="177"/>
      <c r="AT1129" s="171" t="s">
        <v>215</v>
      </c>
      <c r="AU1129" s="171" t="s">
        <v>85</v>
      </c>
      <c r="AV1129" s="12" t="s">
        <v>85</v>
      </c>
      <c r="AW1129" s="12" t="s">
        <v>34</v>
      </c>
      <c r="AX1129" s="12" t="s">
        <v>83</v>
      </c>
      <c r="AY1129" s="171" t="s">
        <v>207</v>
      </c>
    </row>
    <row r="1130" spans="2:65" s="1" customFormat="1" ht="24" customHeight="1">
      <c r="B1130" s="155"/>
      <c r="C1130" s="208" t="s">
        <v>1864</v>
      </c>
      <c r="D1130" s="208" t="s">
        <v>680</v>
      </c>
      <c r="E1130" s="209" t="s">
        <v>1865</v>
      </c>
      <c r="F1130" s="210" t="s">
        <v>1866</v>
      </c>
      <c r="G1130" s="211" t="s">
        <v>220</v>
      </c>
      <c r="H1130" s="212">
        <v>10</v>
      </c>
      <c r="I1130" s="213"/>
      <c r="J1130" s="214">
        <f>ROUND(I1130*H1130,2)</f>
        <v>0</v>
      </c>
      <c r="K1130" s="210" t="s">
        <v>392</v>
      </c>
      <c r="L1130" s="215"/>
      <c r="M1130" s="216" t="s">
        <v>1</v>
      </c>
      <c r="N1130" s="217" t="s">
        <v>42</v>
      </c>
      <c r="O1130" s="55"/>
      <c r="P1130" s="165">
        <f>O1130*H1130</f>
        <v>0</v>
      </c>
      <c r="Q1130" s="165">
        <v>0</v>
      </c>
      <c r="R1130" s="165">
        <f>Q1130*H1130</f>
        <v>0</v>
      </c>
      <c r="S1130" s="165">
        <v>0</v>
      </c>
      <c r="T1130" s="166">
        <f>S1130*H1130</f>
        <v>0</v>
      </c>
      <c r="AR1130" s="167" t="s">
        <v>569</v>
      </c>
      <c r="AT1130" s="167" t="s">
        <v>680</v>
      </c>
      <c r="AU1130" s="167" t="s">
        <v>85</v>
      </c>
      <c r="AY1130" s="17" t="s">
        <v>207</v>
      </c>
      <c r="BE1130" s="168">
        <f>IF(N1130="základní",J1130,0)</f>
        <v>0</v>
      </c>
      <c r="BF1130" s="168">
        <f>IF(N1130="snížená",J1130,0)</f>
        <v>0</v>
      </c>
      <c r="BG1130" s="168">
        <f>IF(N1130="zákl. přenesená",J1130,0)</f>
        <v>0</v>
      </c>
      <c r="BH1130" s="168">
        <f>IF(N1130="sníž. přenesená",J1130,0)</f>
        <v>0</v>
      </c>
      <c r="BI1130" s="168">
        <f>IF(N1130="nulová",J1130,0)</f>
        <v>0</v>
      </c>
      <c r="BJ1130" s="17" t="s">
        <v>83</v>
      </c>
      <c r="BK1130" s="168">
        <f>ROUND(I1130*H1130,2)</f>
        <v>0</v>
      </c>
      <c r="BL1130" s="17" t="s">
        <v>448</v>
      </c>
      <c r="BM1130" s="167" t="s">
        <v>1867</v>
      </c>
    </row>
    <row r="1131" spans="2:65" s="1" customFormat="1" ht="24" customHeight="1">
      <c r="B1131" s="155"/>
      <c r="C1131" s="208" t="s">
        <v>1868</v>
      </c>
      <c r="D1131" s="208" t="s">
        <v>680</v>
      </c>
      <c r="E1131" s="209" t="s">
        <v>1869</v>
      </c>
      <c r="F1131" s="210" t="s">
        <v>1870</v>
      </c>
      <c r="G1131" s="211" t="s">
        <v>220</v>
      </c>
      <c r="H1131" s="212">
        <v>1</v>
      </c>
      <c r="I1131" s="213"/>
      <c r="J1131" s="214">
        <f>ROUND(I1131*H1131,2)</f>
        <v>0</v>
      </c>
      <c r="K1131" s="210" t="s">
        <v>392</v>
      </c>
      <c r="L1131" s="215"/>
      <c r="M1131" s="216" t="s">
        <v>1</v>
      </c>
      <c r="N1131" s="217" t="s">
        <v>42</v>
      </c>
      <c r="O1131" s="55"/>
      <c r="P1131" s="165">
        <f>O1131*H1131</f>
        <v>0</v>
      </c>
      <c r="Q1131" s="165">
        <v>0</v>
      </c>
      <c r="R1131" s="165">
        <f>Q1131*H1131</f>
        <v>0</v>
      </c>
      <c r="S1131" s="165">
        <v>0</v>
      </c>
      <c r="T1131" s="166">
        <f>S1131*H1131</f>
        <v>0</v>
      </c>
      <c r="AR1131" s="167" t="s">
        <v>569</v>
      </c>
      <c r="AT1131" s="167" t="s">
        <v>680</v>
      </c>
      <c r="AU1131" s="167" t="s">
        <v>85</v>
      </c>
      <c r="AY1131" s="17" t="s">
        <v>207</v>
      </c>
      <c r="BE1131" s="168">
        <f>IF(N1131="základní",J1131,0)</f>
        <v>0</v>
      </c>
      <c r="BF1131" s="168">
        <f>IF(N1131="snížená",J1131,0)</f>
        <v>0</v>
      </c>
      <c r="BG1131" s="168">
        <f>IF(N1131="zákl. přenesená",J1131,0)</f>
        <v>0</v>
      </c>
      <c r="BH1131" s="168">
        <f>IF(N1131="sníž. přenesená",J1131,0)</f>
        <v>0</v>
      </c>
      <c r="BI1131" s="168">
        <f>IF(N1131="nulová",J1131,0)</f>
        <v>0</v>
      </c>
      <c r="BJ1131" s="17" t="s">
        <v>83</v>
      </c>
      <c r="BK1131" s="168">
        <f>ROUND(I1131*H1131,2)</f>
        <v>0</v>
      </c>
      <c r="BL1131" s="17" t="s">
        <v>448</v>
      </c>
      <c r="BM1131" s="167" t="s">
        <v>1871</v>
      </c>
    </row>
    <row r="1132" spans="2:65" s="1" customFormat="1" ht="36" customHeight="1">
      <c r="B1132" s="155"/>
      <c r="C1132" s="208" t="s">
        <v>1872</v>
      </c>
      <c r="D1132" s="208" t="s">
        <v>680</v>
      </c>
      <c r="E1132" s="209" t="s">
        <v>1873</v>
      </c>
      <c r="F1132" s="210" t="s">
        <v>1874</v>
      </c>
      <c r="G1132" s="211" t="s">
        <v>220</v>
      </c>
      <c r="H1132" s="212">
        <v>9</v>
      </c>
      <c r="I1132" s="213"/>
      <c r="J1132" s="214">
        <f>ROUND(I1132*H1132,2)</f>
        <v>0</v>
      </c>
      <c r="K1132" s="210" t="s">
        <v>392</v>
      </c>
      <c r="L1132" s="215"/>
      <c r="M1132" s="216" t="s">
        <v>1</v>
      </c>
      <c r="N1132" s="217" t="s">
        <v>42</v>
      </c>
      <c r="O1132" s="55"/>
      <c r="P1132" s="165">
        <f>O1132*H1132</f>
        <v>0</v>
      </c>
      <c r="Q1132" s="165">
        <v>0</v>
      </c>
      <c r="R1132" s="165">
        <f>Q1132*H1132</f>
        <v>0</v>
      </c>
      <c r="S1132" s="165">
        <v>0</v>
      </c>
      <c r="T1132" s="166">
        <f>S1132*H1132</f>
        <v>0</v>
      </c>
      <c r="AR1132" s="167" t="s">
        <v>569</v>
      </c>
      <c r="AT1132" s="167" t="s">
        <v>680</v>
      </c>
      <c r="AU1132" s="167" t="s">
        <v>85</v>
      </c>
      <c r="AY1132" s="17" t="s">
        <v>207</v>
      </c>
      <c r="BE1132" s="168">
        <f>IF(N1132="základní",J1132,0)</f>
        <v>0</v>
      </c>
      <c r="BF1132" s="168">
        <f>IF(N1132="snížená",J1132,0)</f>
        <v>0</v>
      </c>
      <c r="BG1132" s="168">
        <f>IF(N1132="zákl. přenesená",J1132,0)</f>
        <v>0</v>
      </c>
      <c r="BH1132" s="168">
        <f>IF(N1132="sníž. přenesená",J1132,0)</f>
        <v>0</v>
      </c>
      <c r="BI1132" s="168">
        <f>IF(N1132="nulová",J1132,0)</f>
        <v>0</v>
      </c>
      <c r="BJ1132" s="17" t="s">
        <v>83</v>
      </c>
      <c r="BK1132" s="168">
        <f>ROUND(I1132*H1132,2)</f>
        <v>0</v>
      </c>
      <c r="BL1132" s="17" t="s">
        <v>448</v>
      </c>
      <c r="BM1132" s="167" t="s">
        <v>1875</v>
      </c>
    </row>
    <row r="1133" spans="2:65" s="1" customFormat="1" ht="24" customHeight="1">
      <c r="B1133" s="155"/>
      <c r="C1133" s="156" t="s">
        <v>1876</v>
      </c>
      <c r="D1133" s="156" t="s">
        <v>209</v>
      </c>
      <c r="E1133" s="157" t="s">
        <v>1877</v>
      </c>
      <c r="F1133" s="158" t="s">
        <v>1861</v>
      </c>
      <c r="G1133" s="159" t="s">
        <v>220</v>
      </c>
      <c r="H1133" s="160">
        <v>6</v>
      </c>
      <c r="I1133" s="161"/>
      <c r="J1133" s="162">
        <f>ROUND(I1133*H1133,2)</f>
        <v>0</v>
      </c>
      <c r="K1133" s="158" t="s">
        <v>392</v>
      </c>
      <c r="L1133" s="32"/>
      <c r="M1133" s="163" t="s">
        <v>1</v>
      </c>
      <c r="N1133" s="164" t="s">
        <v>42</v>
      </c>
      <c r="O1133" s="55"/>
      <c r="P1133" s="165">
        <f>O1133*H1133</f>
        <v>0</v>
      </c>
      <c r="Q1133" s="165">
        <v>4.4999999999999999E-4</v>
      </c>
      <c r="R1133" s="165">
        <f>Q1133*H1133</f>
        <v>2.7000000000000001E-3</v>
      </c>
      <c r="S1133" s="165">
        <v>0</v>
      </c>
      <c r="T1133" s="166">
        <f>S1133*H1133</f>
        <v>0</v>
      </c>
      <c r="AR1133" s="167" t="s">
        <v>448</v>
      </c>
      <c r="AT1133" s="167" t="s">
        <v>209</v>
      </c>
      <c r="AU1133" s="167" t="s">
        <v>85</v>
      </c>
      <c r="AY1133" s="17" t="s">
        <v>207</v>
      </c>
      <c r="BE1133" s="168">
        <f>IF(N1133="základní",J1133,0)</f>
        <v>0</v>
      </c>
      <c r="BF1133" s="168">
        <f>IF(N1133="snížená",J1133,0)</f>
        <v>0</v>
      </c>
      <c r="BG1133" s="168">
        <f>IF(N1133="zákl. přenesená",J1133,0)</f>
        <v>0</v>
      </c>
      <c r="BH1133" s="168">
        <f>IF(N1133="sníž. přenesená",J1133,0)</f>
        <v>0</v>
      </c>
      <c r="BI1133" s="168">
        <f>IF(N1133="nulová",J1133,0)</f>
        <v>0</v>
      </c>
      <c r="BJ1133" s="17" t="s">
        <v>83</v>
      </c>
      <c r="BK1133" s="168">
        <f>ROUND(I1133*H1133,2)</f>
        <v>0</v>
      </c>
      <c r="BL1133" s="17" t="s">
        <v>448</v>
      </c>
      <c r="BM1133" s="167" t="s">
        <v>1878</v>
      </c>
    </row>
    <row r="1134" spans="2:65" s="12" customFormat="1">
      <c r="B1134" s="169"/>
      <c r="D1134" s="170" t="s">
        <v>215</v>
      </c>
      <c r="E1134" s="171" t="s">
        <v>1</v>
      </c>
      <c r="F1134" s="172" t="s">
        <v>1879</v>
      </c>
      <c r="H1134" s="173">
        <v>3</v>
      </c>
      <c r="I1134" s="174"/>
      <c r="L1134" s="169"/>
      <c r="M1134" s="175"/>
      <c r="N1134" s="176"/>
      <c r="O1134" s="176"/>
      <c r="P1134" s="176"/>
      <c r="Q1134" s="176"/>
      <c r="R1134" s="176"/>
      <c r="S1134" s="176"/>
      <c r="T1134" s="177"/>
      <c r="AT1134" s="171" t="s">
        <v>215</v>
      </c>
      <c r="AU1134" s="171" t="s">
        <v>85</v>
      </c>
      <c r="AV1134" s="12" t="s">
        <v>85</v>
      </c>
      <c r="AW1134" s="12" t="s">
        <v>34</v>
      </c>
      <c r="AX1134" s="12" t="s">
        <v>77</v>
      </c>
      <c r="AY1134" s="171" t="s">
        <v>207</v>
      </c>
    </row>
    <row r="1135" spans="2:65" s="12" customFormat="1">
      <c r="B1135" s="169"/>
      <c r="D1135" s="170" t="s">
        <v>215</v>
      </c>
      <c r="E1135" s="171" t="s">
        <v>1</v>
      </c>
      <c r="F1135" s="172" t="s">
        <v>1880</v>
      </c>
      <c r="H1135" s="173">
        <v>3</v>
      </c>
      <c r="I1135" s="174"/>
      <c r="L1135" s="169"/>
      <c r="M1135" s="175"/>
      <c r="N1135" s="176"/>
      <c r="O1135" s="176"/>
      <c r="P1135" s="176"/>
      <c r="Q1135" s="176"/>
      <c r="R1135" s="176"/>
      <c r="S1135" s="176"/>
      <c r="T1135" s="177"/>
      <c r="AT1135" s="171" t="s">
        <v>215</v>
      </c>
      <c r="AU1135" s="171" t="s">
        <v>85</v>
      </c>
      <c r="AV1135" s="12" t="s">
        <v>85</v>
      </c>
      <c r="AW1135" s="12" t="s">
        <v>34</v>
      </c>
      <c r="AX1135" s="12" t="s">
        <v>77</v>
      </c>
      <c r="AY1135" s="171" t="s">
        <v>207</v>
      </c>
    </row>
    <row r="1136" spans="2:65" s="15" customFormat="1">
      <c r="B1136" s="200"/>
      <c r="D1136" s="170" t="s">
        <v>215</v>
      </c>
      <c r="E1136" s="201" t="s">
        <v>1</v>
      </c>
      <c r="F1136" s="202" t="s">
        <v>372</v>
      </c>
      <c r="H1136" s="203">
        <v>6</v>
      </c>
      <c r="I1136" s="204"/>
      <c r="L1136" s="200"/>
      <c r="M1136" s="205"/>
      <c r="N1136" s="206"/>
      <c r="O1136" s="206"/>
      <c r="P1136" s="206"/>
      <c r="Q1136" s="206"/>
      <c r="R1136" s="206"/>
      <c r="S1136" s="206"/>
      <c r="T1136" s="207"/>
      <c r="AT1136" s="201" t="s">
        <v>215</v>
      </c>
      <c r="AU1136" s="201" t="s">
        <v>85</v>
      </c>
      <c r="AV1136" s="15" t="s">
        <v>133</v>
      </c>
      <c r="AW1136" s="15" t="s">
        <v>34</v>
      </c>
      <c r="AX1136" s="15" t="s">
        <v>83</v>
      </c>
      <c r="AY1136" s="201" t="s">
        <v>207</v>
      </c>
    </row>
    <row r="1137" spans="2:65" s="1" customFormat="1" ht="24" customHeight="1">
      <c r="B1137" s="155"/>
      <c r="C1137" s="208" t="s">
        <v>322</v>
      </c>
      <c r="D1137" s="208" t="s">
        <v>680</v>
      </c>
      <c r="E1137" s="209" t="s">
        <v>1881</v>
      </c>
      <c r="F1137" s="210" t="s">
        <v>1882</v>
      </c>
      <c r="G1137" s="211" t="s">
        <v>220</v>
      </c>
      <c r="H1137" s="212">
        <v>3</v>
      </c>
      <c r="I1137" s="213"/>
      <c r="J1137" s="214">
        <f>ROUND(I1137*H1137,2)</f>
        <v>0</v>
      </c>
      <c r="K1137" s="210" t="s">
        <v>392</v>
      </c>
      <c r="L1137" s="215"/>
      <c r="M1137" s="216" t="s">
        <v>1</v>
      </c>
      <c r="N1137" s="217" t="s">
        <v>42</v>
      </c>
      <c r="O1137" s="55"/>
      <c r="P1137" s="165">
        <f>O1137*H1137</f>
        <v>0</v>
      </c>
      <c r="Q1137" s="165">
        <v>0</v>
      </c>
      <c r="R1137" s="165">
        <f>Q1137*H1137</f>
        <v>0</v>
      </c>
      <c r="S1137" s="165">
        <v>0</v>
      </c>
      <c r="T1137" s="166">
        <f>S1137*H1137</f>
        <v>0</v>
      </c>
      <c r="AR1137" s="167" t="s">
        <v>569</v>
      </c>
      <c r="AT1137" s="167" t="s">
        <v>680</v>
      </c>
      <c r="AU1137" s="167" t="s">
        <v>85</v>
      </c>
      <c r="AY1137" s="17" t="s">
        <v>207</v>
      </c>
      <c r="BE1137" s="168">
        <f>IF(N1137="základní",J1137,0)</f>
        <v>0</v>
      </c>
      <c r="BF1137" s="168">
        <f>IF(N1137="snížená",J1137,0)</f>
        <v>0</v>
      </c>
      <c r="BG1137" s="168">
        <f>IF(N1137="zákl. přenesená",J1137,0)</f>
        <v>0</v>
      </c>
      <c r="BH1137" s="168">
        <f>IF(N1137="sníž. přenesená",J1137,0)</f>
        <v>0</v>
      </c>
      <c r="BI1137" s="168">
        <f>IF(N1137="nulová",J1137,0)</f>
        <v>0</v>
      </c>
      <c r="BJ1137" s="17" t="s">
        <v>83</v>
      </c>
      <c r="BK1137" s="168">
        <f>ROUND(I1137*H1137,2)</f>
        <v>0</v>
      </c>
      <c r="BL1137" s="17" t="s">
        <v>448</v>
      </c>
      <c r="BM1137" s="167" t="s">
        <v>1883</v>
      </c>
    </row>
    <row r="1138" spans="2:65" s="1" customFormat="1" ht="24" customHeight="1">
      <c r="B1138" s="155"/>
      <c r="C1138" s="208" t="s">
        <v>1884</v>
      </c>
      <c r="D1138" s="208" t="s">
        <v>680</v>
      </c>
      <c r="E1138" s="209" t="s">
        <v>1885</v>
      </c>
      <c r="F1138" s="210" t="s">
        <v>1886</v>
      </c>
      <c r="G1138" s="211" t="s">
        <v>220</v>
      </c>
      <c r="H1138" s="212">
        <v>2</v>
      </c>
      <c r="I1138" s="213"/>
      <c r="J1138" s="214">
        <f>ROUND(I1138*H1138,2)</f>
        <v>0</v>
      </c>
      <c r="K1138" s="210" t="s">
        <v>392</v>
      </c>
      <c r="L1138" s="215"/>
      <c r="M1138" s="216" t="s">
        <v>1</v>
      </c>
      <c r="N1138" s="217" t="s">
        <v>42</v>
      </c>
      <c r="O1138" s="55"/>
      <c r="P1138" s="165">
        <f>O1138*H1138</f>
        <v>0</v>
      </c>
      <c r="Q1138" s="165">
        <v>0</v>
      </c>
      <c r="R1138" s="165">
        <f>Q1138*H1138</f>
        <v>0</v>
      </c>
      <c r="S1138" s="165">
        <v>0</v>
      </c>
      <c r="T1138" s="166">
        <f>S1138*H1138</f>
        <v>0</v>
      </c>
      <c r="AR1138" s="167" t="s">
        <v>569</v>
      </c>
      <c r="AT1138" s="167" t="s">
        <v>680</v>
      </c>
      <c r="AU1138" s="167" t="s">
        <v>85</v>
      </c>
      <c r="AY1138" s="17" t="s">
        <v>207</v>
      </c>
      <c r="BE1138" s="168">
        <f>IF(N1138="základní",J1138,0)</f>
        <v>0</v>
      </c>
      <c r="BF1138" s="168">
        <f>IF(N1138="snížená",J1138,0)</f>
        <v>0</v>
      </c>
      <c r="BG1138" s="168">
        <f>IF(N1138="zákl. přenesená",J1138,0)</f>
        <v>0</v>
      </c>
      <c r="BH1138" s="168">
        <f>IF(N1138="sníž. přenesená",J1138,0)</f>
        <v>0</v>
      </c>
      <c r="BI1138" s="168">
        <f>IF(N1138="nulová",J1138,0)</f>
        <v>0</v>
      </c>
      <c r="BJ1138" s="17" t="s">
        <v>83</v>
      </c>
      <c r="BK1138" s="168">
        <f>ROUND(I1138*H1138,2)</f>
        <v>0</v>
      </c>
      <c r="BL1138" s="17" t="s">
        <v>448</v>
      </c>
      <c r="BM1138" s="167" t="s">
        <v>1887</v>
      </c>
    </row>
    <row r="1139" spans="2:65" s="1" customFormat="1" ht="24" customHeight="1">
      <c r="B1139" s="155"/>
      <c r="C1139" s="208" t="s">
        <v>1888</v>
      </c>
      <c r="D1139" s="208" t="s">
        <v>680</v>
      </c>
      <c r="E1139" s="209" t="s">
        <v>1889</v>
      </c>
      <c r="F1139" s="210" t="s">
        <v>1890</v>
      </c>
      <c r="G1139" s="211" t="s">
        <v>220</v>
      </c>
      <c r="H1139" s="212">
        <v>1</v>
      </c>
      <c r="I1139" s="213"/>
      <c r="J1139" s="214">
        <f>ROUND(I1139*H1139,2)</f>
        <v>0</v>
      </c>
      <c r="K1139" s="210" t="s">
        <v>392</v>
      </c>
      <c r="L1139" s="215"/>
      <c r="M1139" s="216" t="s">
        <v>1</v>
      </c>
      <c r="N1139" s="217" t="s">
        <v>42</v>
      </c>
      <c r="O1139" s="55"/>
      <c r="P1139" s="165">
        <f>O1139*H1139</f>
        <v>0</v>
      </c>
      <c r="Q1139" s="165">
        <v>0</v>
      </c>
      <c r="R1139" s="165">
        <f>Q1139*H1139</f>
        <v>0</v>
      </c>
      <c r="S1139" s="165">
        <v>0</v>
      </c>
      <c r="T1139" s="166">
        <f>S1139*H1139</f>
        <v>0</v>
      </c>
      <c r="AR1139" s="167" t="s">
        <v>569</v>
      </c>
      <c r="AT1139" s="167" t="s">
        <v>680</v>
      </c>
      <c r="AU1139" s="167" t="s">
        <v>85</v>
      </c>
      <c r="AY1139" s="17" t="s">
        <v>207</v>
      </c>
      <c r="BE1139" s="168">
        <f>IF(N1139="základní",J1139,0)</f>
        <v>0</v>
      </c>
      <c r="BF1139" s="168">
        <f>IF(N1139="snížená",J1139,0)</f>
        <v>0</v>
      </c>
      <c r="BG1139" s="168">
        <f>IF(N1139="zákl. přenesená",J1139,0)</f>
        <v>0</v>
      </c>
      <c r="BH1139" s="168">
        <f>IF(N1139="sníž. přenesená",J1139,0)</f>
        <v>0</v>
      </c>
      <c r="BI1139" s="168">
        <f>IF(N1139="nulová",J1139,0)</f>
        <v>0</v>
      </c>
      <c r="BJ1139" s="17" t="s">
        <v>83</v>
      </c>
      <c r="BK1139" s="168">
        <f>ROUND(I1139*H1139,2)</f>
        <v>0</v>
      </c>
      <c r="BL1139" s="17" t="s">
        <v>448</v>
      </c>
      <c r="BM1139" s="167" t="s">
        <v>1891</v>
      </c>
    </row>
    <row r="1140" spans="2:65" s="1" customFormat="1" ht="48" customHeight="1">
      <c r="B1140" s="155"/>
      <c r="C1140" s="156" t="s">
        <v>1892</v>
      </c>
      <c r="D1140" s="156" t="s">
        <v>209</v>
      </c>
      <c r="E1140" s="157" t="s">
        <v>1893</v>
      </c>
      <c r="F1140" s="158" t="s">
        <v>1894</v>
      </c>
      <c r="G1140" s="159" t="s">
        <v>224</v>
      </c>
      <c r="H1140" s="160">
        <v>67.75</v>
      </c>
      <c r="I1140" s="161"/>
      <c r="J1140" s="162">
        <f>ROUND(I1140*H1140,2)</f>
        <v>0</v>
      </c>
      <c r="K1140" s="158" t="s">
        <v>213</v>
      </c>
      <c r="L1140" s="32"/>
      <c r="M1140" s="163" t="s">
        <v>1</v>
      </c>
      <c r="N1140" s="164" t="s">
        <v>42</v>
      </c>
      <c r="O1140" s="55"/>
      <c r="P1140" s="165">
        <f>O1140*H1140</f>
        <v>0</v>
      </c>
      <c r="Q1140" s="165">
        <v>0</v>
      </c>
      <c r="R1140" s="165">
        <f>Q1140*H1140</f>
        <v>0</v>
      </c>
      <c r="S1140" s="165">
        <v>0</v>
      </c>
      <c r="T1140" s="166">
        <f>S1140*H1140</f>
        <v>0</v>
      </c>
      <c r="AR1140" s="167" t="s">
        <v>448</v>
      </c>
      <c r="AT1140" s="167" t="s">
        <v>209</v>
      </c>
      <c r="AU1140" s="167" t="s">
        <v>85</v>
      </c>
      <c r="AY1140" s="17" t="s">
        <v>207</v>
      </c>
      <c r="BE1140" s="168">
        <f>IF(N1140="základní",J1140,0)</f>
        <v>0</v>
      </c>
      <c r="BF1140" s="168">
        <f>IF(N1140="snížená",J1140,0)</f>
        <v>0</v>
      </c>
      <c r="BG1140" s="168">
        <f>IF(N1140="zákl. přenesená",J1140,0)</f>
        <v>0</v>
      </c>
      <c r="BH1140" s="168">
        <f>IF(N1140="sníž. přenesená",J1140,0)</f>
        <v>0</v>
      </c>
      <c r="BI1140" s="168">
        <f>IF(N1140="nulová",J1140,0)</f>
        <v>0</v>
      </c>
      <c r="BJ1140" s="17" t="s">
        <v>83</v>
      </c>
      <c r="BK1140" s="168">
        <f>ROUND(I1140*H1140,2)</f>
        <v>0</v>
      </c>
      <c r="BL1140" s="17" t="s">
        <v>448</v>
      </c>
      <c r="BM1140" s="167" t="s">
        <v>1895</v>
      </c>
    </row>
    <row r="1141" spans="2:65" s="13" customFormat="1">
      <c r="B1141" s="185"/>
      <c r="D1141" s="170" t="s">
        <v>215</v>
      </c>
      <c r="E1141" s="186" t="s">
        <v>1</v>
      </c>
      <c r="F1141" s="187" t="s">
        <v>1896</v>
      </c>
      <c r="H1141" s="186" t="s">
        <v>1</v>
      </c>
      <c r="I1141" s="188"/>
      <c r="L1141" s="185"/>
      <c r="M1141" s="189"/>
      <c r="N1141" s="190"/>
      <c r="O1141" s="190"/>
      <c r="P1141" s="190"/>
      <c r="Q1141" s="190"/>
      <c r="R1141" s="190"/>
      <c r="S1141" s="190"/>
      <c r="T1141" s="191"/>
      <c r="AT1141" s="186" t="s">
        <v>215</v>
      </c>
      <c r="AU1141" s="186" t="s">
        <v>85</v>
      </c>
      <c r="AV1141" s="13" t="s">
        <v>83</v>
      </c>
      <c r="AW1141" s="13" t="s">
        <v>34</v>
      </c>
      <c r="AX1141" s="13" t="s">
        <v>77</v>
      </c>
      <c r="AY1141" s="186" t="s">
        <v>207</v>
      </c>
    </row>
    <row r="1142" spans="2:65" s="12" customFormat="1">
      <c r="B1142" s="169"/>
      <c r="D1142" s="170" t="s">
        <v>215</v>
      </c>
      <c r="E1142" s="171" t="s">
        <v>1</v>
      </c>
      <c r="F1142" s="172" t="s">
        <v>1897</v>
      </c>
      <c r="H1142" s="173">
        <v>67.75</v>
      </c>
      <c r="I1142" s="174"/>
      <c r="L1142" s="169"/>
      <c r="M1142" s="175"/>
      <c r="N1142" s="176"/>
      <c r="O1142" s="176"/>
      <c r="P1142" s="176"/>
      <c r="Q1142" s="176"/>
      <c r="R1142" s="176"/>
      <c r="S1142" s="176"/>
      <c r="T1142" s="177"/>
      <c r="AT1142" s="171" t="s">
        <v>215</v>
      </c>
      <c r="AU1142" s="171" t="s">
        <v>85</v>
      </c>
      <c r="AV1142" s="12" t="s">
        <v>85</v>
      </c>
      <c r="AW1142" s="12" t="s">
        <v>34</v>
      </c>
      <c r="AX1142" s="12" t="s">
        <v>83</v>
      </c>
      <c r="AY1142" s="171" t="s">
        <v>207</v>
      </c>
    </row>
    <row r="1143" spans="2:65" s="1" customFormat="1" ht="16.5" customHeight="1">
      <c r="B1143" s="155"/>
      <c r="C1143" s="208" t="s">
        <v>1898</v>
      </c>
      <c r="D1143" s="208" t="s">
        <v>680</v>
      </c>
      <c r="E1143" s="209" t="s">
        <v>1899</v>
      </c>
      <c r="F1143" s="210" t="s">
        <v>1900</v>
      </c>
      <c r="G1143" s="211" t="s">
        <v>224</v>
      </c>
      <c r="H1143" s="212">
        <v>70</v>
      </c>
      <c r="I1143" s="213"/>
      <c r="J1143" s="214">
        <f>ROUND(I1143*H1143,2)</f>
        <v>0</v>
      </c>
      <c r="K1143" s="210" t="s">
        <v>213</v>
      </c>
      <c r="L1143" s="215"/>
      <c r="M1143" s="216" t="s">
        <v>1</v>
      </c>
      <c r="N1143" s="217" t="s">
        <v>42</v>
      </c>
      <c r="O1143" s="55"/>
      <c r="P1143" s="165">
        <f>O1143*H1143</f>
        <v>0</v>
      </c>
      <c r="Q1143" s="165">
        <v>4.0000000000000001E-3</v>
      </c>
      <c r="R1143" s="165">
        <f>Q1143*H1143</f>
        <v>0.28000000000000003</v>
      </c>
      <c r="S1143" s="165">
        <v>0</v>
      </c>
      <c r="T1143" s="166">
        <f>S1143*H1143</f>
        <v>0</v>
      </c>
      <c r="AR1143" s="167" t="s">
        <v>569</v>
      </c>
      <c r="AT1143" s="167" t="s">
        <v>680</v>
      </c>
      <c r="AU1143" s="167" t="s">
        <v>85</v>
      </c>
      <c r="AY1143" s="17" t="s">
        <v>207</v>
      </c>
      <c r="BE1143" s="168">
        <f>IF(N1143="základní",J1143,0)</f>
        <v>0</v>
      </c>
      <c r="BF1143" s="168">
        <f>IF(N1143="snížená",J1143,0)</f>
        <v>0</v>
      </c>
      <c r="BG1143" s="168">
        <f>IF(N1143="zákl. přenesená",J1143,0)</f>
        <v>0</v>
      </c>
      <c r="BH1143" s="168">
        <f>IF(N1143="sníž. přenesená",J1143,0)</f>
        <v>0</v>
      </c>
      <c r="BI1143" s="168">
        <f>IF(N1143="nulová",J1143,0)</f>
        <v>0</v>
      </c>
      <c r="BJ1143" s="17" t="s">
        <v>83</v>
      </c>
      <c r="BK1143" s="168">
        <f>ROUND(I1143*H1143,2)</f>
        <v>0</v>
      </c>
      <c r="BL1143" s="17" t="s">
        <v>448</v>
      </c>
      <c r="BM1143" s="167" t="s">
        <v>1901</v>
      </c>
    </row>
    <row r="1144" spans="2:65" s="1" customFormat="1" ht="24" customHeight="1">
      <c r="B1144" s="155"/>
      <c r="C1144" s="208" t="s">
        <v>1902</v>
      </c>
      <c r="D1144" s="208" t="s">
        <v>680</v>
      </c>
      <c r="E1144" s="209" t="s">
        <v>1903</v>
      </c>
      <c r="F1144" s="210" t="s">
        <v>1904</v>
      </c>
      <c r="G1144" s="211" t="s">
        <v>220</v>
      </c>
      <c r="H1144" s="212">
        <v>37</v>
      </c>
      <c r="I1144" s="213"/>
      <c r="J1144" s="214">
        <f>ROUND(I1144*H1144,2)</f>
        <v>0</v>
      </c>
      <c r="K1144" s="210" t="s">
        <v>213</v>
      </c>
      <c r="L1144" s="215"/>
      <c r="M1144" s="216" t="s">
        <v>1</v>
      </c>
      <c r="N1144" s="217" t="s">
        <v>42</v>
      </c>
      <c r="O1144" s="55"/>
      <c r="P1144" s="165">
        <f>O1144*H1144</f>
        <v>0</v>
      </c>
      <c r="Q1144" s="165">
        <v>6.0000000000000002E-5</v>
      </c>
      <c r="R1144" s="165">
        <f>Q1144*H1144</f>
        <v>2.2200000000000002E-3</v>
      </c>
      <c r="S1144" s="165">
        <v>0</v>
      </c>
      <c r="T1144" s="166">
        <f>S1144*H1144</f>
        <v>0</v>
      </c>
      <c r="AR1144" s="167" t="s">
        <v>569</v>
      </c>
      <c r="AT1144" s="167" t="s">
        <v>680</v>
      </c>
      <c r="AU1144" s="167" t="s">
        <v>85</v>
      </c>
      <c r="AY1144" s="17" t="s">
        <v>207</v>
      </c>
      <c r="BE1144" s="168">
        <f>IF(N1144="základní",J1144,0)</f>
        <v>0</v>
      </c>
      <c r="BF1144" s="168">
        <f>IF(N1144="snížená",J1144,0)</f>
        <v>0</v>
      </c>
      <c r="BG1144" s="168">
        <f>IF(N1144="zákl. přenesená",J1144,0)</f>
        <v>0</v>
      </c>
      <c r="BH1144" s="168">
        <f>IF(N1144="sníž. přenesená",J1144,0)</f>
        <v>0</v>
      </c>
      <c r="BI1144" s="168">
        <f>IF(N1144="nulová",J1144,0)</f>
        <v>0</v>
      </c>
      <c r="BJ1144" s="17" t="s">
        <v>83</v>
      </c>
      <c r="BK1144" s="168">
        <f>ROUND(I1144*H1144,2)</f>
        <v>0</v>
      </c>
      <c r="BL1144" s="17" t="s">
        <v>448</v>
      </c>
      <c r="BM1144" s="167" t="s">
        <v>1905</v>
      </c>
    </row>
    <row r="1145" spans="2:65" s="1" customFormat="1" ht="16.5" customHeight="1">
      <c r="B1145" s="155"/>
      <c r="C1145" s="156" t="s">
        <v>1906</v>
      </c>
      <c r="D1145" s="156" t="s">
        <v>209</v>
      </c>
      <c r="E1145" s="157" t="s">
        <v>1907</v>
      </c>
      <c r="F1145" s="158" t="s">
        <v>1908</v>
      </c>
      <c r="G1145" s="159" t="s">
        <v>1909</v>
      </c>
      <c r="H1145" s="160">
        <v>1</v>
      </c>
      <c r="I1145" s="161"/>
      <c r="J1145" s="162">
        <f>ROUND(I1145*H1145,2)</f>
        <v>0</v>
      </c>
      <c r="K1145" s="158" t="s">
        <v>392</v>
      </c>
      <c r="L1145" s="32"/>
      <c r="M1145" s="163" t="s">
        <v>1</v>
      </c>
      <c r="N1145" s="164" t="s">
        <v>42</v>
      </c>
      <c r="O1145" s="55"/>
      <c r="P1145" s="165">
        <f>O1145*H1145</f>
        <v>0</v>
      </c>
      <c r="Q1145" s="165">
        <v>0</v>
      </c>
      <c r="R1145" s="165">
        <f>Q1145*H1145</f>
        <v>0</v>
      </c>
      <c r="S1145" s="165">
        <v>0</v>
      </c>
      <c r="T1145" s="166">
        <f>S1145*H1145</f>
        <v>0</v>
      </c>
      <c r="AR1145" s="167" t="s">
        <v>448</v>
      </c>
      <c r="AT1145" s="167" t="s">
        <v>209</v>
      </c>
      <c r="AU1145" s="167" t="s">
        <v>85</v>
      </c>
      <c r="AY1145" s="17" t="s">
        <v>207</v>
      </c>
      <c r="BE1145" s="168">
        <f>IF(N1145="základní",J1145,0)</f>
        <v>0</v>
      </c>
      <c r="BF1145" s="168">
        <f>IF(N1145="snížená",J1145,0)</f>
        <v>0</v>
      </c>
      <c r="BG1145" s="168">
        <f>IF(N1145="zákl. přenesená",J1145,0)</f>
        <v>0</v>
      </c>
      <c r="BH1145" s="168">
        <f>IF(N1145="sníž. přenesená",J1145,0)</f>
        <v>0</v>
      </c>
      <c r="BI1145" s="168">
        <f>IF(N1145="nulová",J1145,0)</f>
        <v>0</v>
      </c>
      <c r="BJ1145" s="17" t="s">
        <v>83</v>
      </c>
      <c r="BK1145" s="168">
        <f>ROUND(I1145*H1145,2)</f>
        <v>0</v>
      </c>
      <c r="BL1145" s="17" t="s">
        <v>448</v>
      </c>
      <c r="BM1145" s="167" t="s">
        <v>1910</v>
      </c>
    </row>
    <row r="1146" spans="2:65" s="13" customFormat="1">
      <c r="B1146" s="185"/>
      <c r="D1146" s="170" t="s">
        <v>215</v>
      </c>
      <c r="E1146" s="186" t="s">
        <v>1</v>
      </c>
      <c r="F1146" s="187" t="s">
        <v>959</v>
      </c>
      <c r="H1146" s="186" t="s">
        <v>1</v>
      </c>
      <c r="I1146" s="188"/>
      <c r="L1146" s="185"/>
      <c r="M1146" s="189"/>
      <c r="N1146" s="190"/>
      <c r="O1146" s="190"/>
      <c r="P1146" s="190"/>
      <c r="Q1146" s="190"/>
      <c r="R1146" s="190"/>
      <c r="S1146" s="190"/>
      <c r="T1146" s="191"/>
      <c r="AT1146" s="186" t="s">
        <v>215</v>
      </c>
      <c r="AU1146" s="186" t="s">
        <v>85</v>
      </c>
      <c r="AV1146" s="13" t="s">
        <v>83</v>
      </c>
      <c r="AW1146" s="13" t="s">
        <v>34</v>
      </c>
      <c r="AX1146" s="13" t="s">
        <v>77</v>
      </c>
      <c r="AY1146" s="186" t="s">
        <v>207</v>
      </c>
    </row>
    <row r="1147" spans="2:65" s="13" customFormat="1">
      <c r="B1147" s="185"/>
      <c r="D1147" s="170" t="s">
        <v>215</v>
      </c>
      <c r="E1147" s="186" t="s">
        <v>1</v>
      </c>
      <c r="F1147" s="187" t="s">
        <v>1911</v>
      </c>
      <c r="H1147" s="186" t="s">
        <v>1</v>
      </c>
      <c r="I1147" s="188"/>
      <c r="L1147" s="185"/>
      <c r="M1147" s="189"/>
      <c r="N1147" s="190"/>
      <c r="O1147" s="190"/>
      <c r="P1147" s="190"/>
      <c r="Q1147" s="190"/>
      <c r="R1147" s="190"/>
      <c r="S1147" s="190"/>
      <c r="T1147" s="191"/>
      <c r="AT1147" s="186" t="s">
        <v>215</v>
      </c>
      <c r="AU1147" s="186" t="s">
        <v>85</v>
      </c>
      <c r="AV1147" s="13" t="s">
        <v>83</v>
      </c>
      <c r="AW1147" s="13" t="s">
        <v>34</v>
      </c>
      <c r="AX1147" s="13" t="s">
        <v>77</v>
      </c>
      <c r="AY1147" s="186" t="s">
        <v>207</v>
      </c>
    </row>
    <row r="1148" spans="2:65" s="13" customFormat="1">
      <c r="B1148" s="185"/>
      <c r="D1148" s="170" t="s">
        <v>215</v>
      </c>
      <c r="E1148" s="186" t="s">
        <v>1</v>
      </c>
      <c r="F1148" s="187" t="s">
        <v>1912</v>
      </c>
      <c r="H1148" s="186" t="s">
        <v>1</v>
      </c>
      <c r="I1148" s="188"/>
      <c r="L1148" s="185"/>
      <c r="M1148" s="189"/>
      <c r="N1148" s="190"/>
      <c r="O1148" s="190"/>
      <c r="P1148" s="190"/>
      <c r="Q1148" s="190"/>
      <c r="R1148" s="190"/>
      <c r="S1148" s="190"/>
      <c r="T1148" s="191"/>
      <c r="AT1148" s="186" t="s">
        <v>215</v>
      </c>
      <c r="AU1148" s="186" t="s">
        <v>85</v>
      </c>
      <c r="AV1148" s="13" t="s">
        <v>83</v>
      </c>
      <c r="AW1148" s="13" t="s">
        <v>34</v>
      </c>
      <c r="AX1148" s="13" t="s">
        <v>77</v>
      </c>
      <c r="AY1148" s="186" t="s">
        <v>207</v>
      </c>
    </row>
    <row r="1149" spans="2:65" s="13" customFormat="1">
      <c r="B1149" s="185"/>
      <c r="D1149" s="170" t="s">
        <v>215</v>
      </c>
      <c r="E1149" s="186" t="s">
        <v>1</v>
      </c>
      <c r="F1149" s="187" t="s">
        <v>1913</v>
      </c>
      <c r="H1149" s="186" t="s">
        <v>1</v>
      </c>
      <c r="I1149" s="188"/>
      <c r="L1149" s="185"/>
      <c r="M1149" s="189"/>
      <c r="N1149" s="190"/>
      <c r="O1149" s="190"/>
      <c r="P1149" s="190"/>
      <c r="Q1149" s="190"/>
      <c r="R1149" s="190"/>
      <c r="S1149" s="190"/>
      <c r="T1149" s="191"/>
      <c r="AT1149" s="186" t="s">
        <v>215</v>
      </c>
      <c r="AU1149" s="186" t="s">
        <v>85</v>
      </c>
      <c r="AV1149" s="13" t="s">
        <v>83</v>
      </c>
      <c r="AW1149" s="13" t="s">
        <v>34</v>
      </c>
      <c r="AX1149" s="13" t="s">
        <v>77</v>
      </c>
      <c r="AY1149" s="186" t="s">
        <v>207</v>
      </c>
    </row>
    <row r="1150" spans="2:65" s="12" customFormat="1">
      <c r="B1150" s="169"/>
      <c r="D1150" s="170" t="s">
        <v>215</v>
      </c>
      <c r="E1150" s="171" t="s">
        <v>1</v>
      </c>
      <c r="F1150" s="172" t="s">
        <v>83</v>
      </c>
      <c r="H1150" s="173">
        <v>1</v>
      </c>
      <c r="I1150" s="174"/>
      <c r="L1150" s="169"/>
      <c r="M1150" s="175"/>
      <c r="N1150" s="176"/>
      <c r="O1150" s="176"/>
      <c r="P1150" s="176"/>
      <c r="Q1150" s="176"/>
      <c r="R1150" s="176"/>
      <c r="S1150" s="176"/>
      <c r="T1150" s="177"/>
      <c r="AT1150" s="171" t="s">
        <v>215</v>
      </c>
      <c r="AU1150" s="171" t="s">
        <v>85</v>
      </c>
      <c r="AV1150" s="12" t="s">
        <v>85</v>
      </c>
      <c r="AW1150" s="12" t="s">
        <v>34</v>
      </c>
      <c r="AX1150" s="12" t="s">
        <v>77</v>
      </c>
      <c r="AY1150" s="171" t="s">
        <v>207</v>
      </c>
    </row>
    <row r="1151" spans="2:65" s="15" customFormat="1">
      <c r="B1151" s="200"/>
      <c r="D1151" s="170" t="s">
        <v>215</v>
      </c>
      <c r="E1151" s="201" t="s">
        <v>1</v>
      </c>
      <c r="F1151" s="202" t="s">
        <v>372</v>
      </c>
      <c r="H1151" s="203">
        <v>1</v>
      </c>
      <c r="I1151" s="204"/>
      <c r="L1151" s="200"/>
      <c r="M1151" s="205"/>
      <c r="N1151" s="206"/>
      <c r="O1151" s="206"/>
      <c r="P1151" s="206"/>
      <c r="Q1151" s="206"/>
      <c r="R1151" s="206"/>
      <c r="S1151" s="206"/>
      <c r="T1151" s="207"/>
      <c r="AT1151" s="201" t="s">
        <v>215</v>
      </c>
      <c r="AU1151" s="201" t="s">
        <v>85</v>
      </c>
      <c r="AV1151" s="15" t="s">
        <v>133</v>
      </c>
      <c r="AW1151" s="15" t="s">
        <v>34</v>
      </c>
      <c r="AX1151" s="15" t="s">
        <v>83</v>
      </c>
      <c r="AY1151" s="201" t="s">
        <v>207</v>
      </c>
    </row>
    <row r="1152" spans="2:65" s="1" customFormat="1" ht="24" customHeight="1">
      <c r="B1152" s="155"/>
      <c r="C1152" s="156" t="s">
        <v>1914</v>
      </c>
      <c r="D1152" s="156" t="s">
        <v>209</v>
      </c>
      <c r="E1152" s="157" t="s">
        <v>1915</v>
      </c>
      <c r="F1152" s="158" t="s">
        <v>1916</v>
      </c>
      <c r="G1152" s="159" t="s">
        <v>220</v>
      </c>
      <c r="H1152" s="160">
        <v>4</v>
      </c>
      <c r="I1152" s="161"/>
      <c r="J1152" s="162">
        <f>ROUND(I1152*H1152,2)</f>
        <v>0</v>
      </c>
      <c r="K1152" s="158" t="s">
        <v>392</v>
      </c>
      <c r="L1152" s="32"/>
      <c r="M1152" s="163" t="s">
        <v>1</v>
      </c>
      <c r="N1152" s="164" t="s">
        <v>42</v>
      </c>
      <c r="O1152" s="55"/>
      <c r="P1152" s="165">
        <f>O1152*H1152</f>
        <v>0</v>
      </c>
      <c r="Q1152" s="165">
        <v>0</v>
      </c>
      <c r="R1152" s="165">
        <f>Q1152*H1152</f>
        <v>0</v>
      </c>
      <c r="S1152" s="165">
        <v>0</v>
      </c>
      <c r="T1152" s="166">
        <f>S1152*H1152</f>
        <v>0</v>
      </c>
      <c r="AR1152" s="167" t="s">
        <v>448</v>
      </c>
      <c r="AT1152" s="167" t="s">
        <v>209</v>
      </c>
      <c r="AU1152" s="167" t="s">
        <v>85</v>
      </c>
      <c r="AY1152" s="17" t="s">
        <v>207</v>
      </c>
      <c r="BE1152" s="168">
        <f>IF(N1152="základní",J1152,0)</f>
        <v>0</v>
      </c>
      <c r="BF1152" s="168">
        <f>IF(N1152="snížená",J1152,0)</f>
        <v>0</v>
      </c>
      <c r="BG1152" s="168">
        <f>IF(N1152="zákl. přenesená",J1152,0)</f>
        <v>0</v>
      </c>
      <c r="BH1152" s="168">
        <f>IF(N1152="sníž. přenesená",J1152,0)</f>
        <v>0</v>
      </c>
      <c r="BI1152" s="168">
        <f>IF(N1152="nulová",J1152,0)</f>
        <v>0</v>
      </c>
      <c r="BJ1152" s="17" t="s">
        <v>83</v>
      </c>
      <c r="BK1152" s="168">
        <f>ROUND(I1152*H1152,2)</f>
        <v>0</v>
      </c>
      <c r="BL1152" s="17" t="s">
        <v>448</v>
      </c>
      <c r="BM1152" s="167" t="s">
        <v>1917</v>
      </c>
    </row>
    <row r="1153" spans="2:65" s="1" customFormat="1" ht="24" customHeight="1">
      <c r="B1153" s="155"/>
      <c r="C1153" s="156" t="s">
        <v>1918</v>
      </c>
      <c r="D1153" s="156" t="s">
        <v>209</v>
      </c>
      <c r="E1153" s="157" t="s">
        <v>1919</v>
      </c>
      <c r="F1153" s="158" t="s">
        <v>1920</v>
      </c>
      <c r="G1153" s="159" t="s">
        <v>220</v>
      </c>
      <c r="H1153" s="160">
        <v>5</v>
      </c>
      <c r="I1153" s="161"/>
      <c r="J1153" s="162">
        <f>ROUND(I1153*H1153,2)</f>
        <v>0</v>
      </c>
      <c r="K1153" s="158" t="s">
        <v>392</v>
      </c>
      <c r="L1153" s="32"/>
      <c r="M1153" s="163" t="s">
        <v>1</v>
      </c>
      <c r="N1153" s="164" t="s">
        <v>42</v>
      </c>
      <c r="O1153" s="55"/>
      <c r="P1153" s="165">
        <f>O1153*H1153</f>
        <v>0</v>
      </c>
      <c r="Q1153" s="165">
        <v>0</v>
      </c>
      <c r="R1153" s="165">
        <f>Q1153*H1153</f>
        <v>0</v>
      </c>
      <c r="S1153" s="165">
        <v>0</v>
      </c>
      <c r="T1153" s="166">
        <f>S1153*H1153</f>
        <v>0</v>
      </c>
      <c r="AR1153" s="167" t="s">
        <v>448</v>
      </c>
      <c r="AT1153" s="167" t="s">
        <v>209</v>
      </c>
      <c r="AU1153" s="167" t="s">
        <v>85</v>
      </c>
      <c r="AY1153" s="17" t="s">
        <v>207</v>
      </c>
      <c r="BE1153" s="168">
        <f>IF(N1153="základní",J1153,0)</f>
        <v>0</v>
      </c>
      <c r="BF1153" s="168">
        <f>IF(N1153="snížená",J1153,0)</f>
        <v>0</v>
      </c>
      <c r="BG1153" s="168">
        <f>IF(N1153="zákl. přenesená",J1153,0)</f>
        <v>0</v>
      </c>
      <c r="BH1153" s="168">
        <f>IF(N1153="sníž. přenesená",J1153,0)</f>
        <v>0</v>
      </c>
      <c r="BI1153" s="168">
        <f>IF(N1153="nulová",J1153,0)</f>
        <v>0</v>
      </c>
      <c r="BJ1153" s="17" t="s">
        <v>83</v>
      </c>
      <c r="BK1153" s="168">
        <f>ROUND(I1153*H1153,2)</f>
        <v>0</v>
      </c>
      <c r="BL1153" s="17" t="s">
        <v>448</v>
      </c>
      <c r="BM1153" s="167" t="s">
        <v>1921</v>
      </c>
    </row>
    <row r="1154" spans="2:65" s="1" customFormat="1" ht="24" customHeight="1">
      <c r="B1154" s="155"/>
      <c r="C1154" s="156" t="s">
        <v>1922</v>
      </c>
      <c r="D1154" s="156" t="s">
        <v>209</v>
      </c>
      <c r="E1154" s="157" t="s">
        <v>1923</v>
      </c>
      <c r="F1154" s="158" t="s">
        <v>1924</v>
      </c>
      <c r="G1154" s="159" t="s">
        <v>220</v>
      </c>
      <c r="H1154" s="160">
        <v>2</v>
      </c>
      <c r="I1154" s="161"/>
      <c r="J1154" s="162">
        <f>ROUND(I1154*H1154,2)</f>
        <v>0</v>
      </c>
      <c r="K1154" s="158" t="s">
        <v>392</v>
      </c>
      <c r="L1154" s="32"/>
      <c r="M1154" s="163" t="s">
        <v>1</v>
      </c>
      <c r="N1154" s="164" t="s">
        <v>42</v>
      </c>
      <c r="O1154" s="55"/>
      <c r="P1154" s="165">
        <f>O1154*H1154</f>
        <v>0</v>
      </c>
      <c r="Q1154" s="165">
        <v>0</v>
      </c>
      <c r="R1154" s="165">
        <f>Q1154*H1154</f>
        <v>0</v>
      </c>
      <c r="S1154" s="165">
        <v>0</v>
      </c>
      <c r="T1154" s="166">
        <f>S1154*H1154</f>
        <v>0</v>
      </c>
      <c r="AR1154" s="167" t="s">
        <v>448</v>
      </c>
      <c r="AT1154" s="167" t="s">
        <v>209</v>
      </c>
      <c r="AU1154" s="167" t="s">
        <v>85</v>
      </c>
      <c r="AY1154" s="17" t="s">
        <v>207</v>
      </c>
      <c r="BE1154" s="168">
        <f>IF(N1154="základní",J1154,0)</f>
        <v>0</v>
      </c>
      <c r="BF1154" s="168">
        <f>IF(N1154="snížená",J1154,0)</f>
        <v>0</v>
      </c>
      <c r="BG1154" s="168">
        <f>IF(N1154="zákl. přenesená",J1154,0)</f>
        <v>0</v>
      </c>
      <c r="BH1154" s="168">
        <f>IF(N1154="sníž. přenesená",J1154,0)</f>
        <v>0</v>
      </c>
      <c r="BI1154" s="168">
        <f>IF(N1154="nulová",J1154,0)</f>
        <v>0</v>
      </c>
      <c r="BJ1154" s="17" t="s">
        <v>83</v>
      </c>
      <c r="BK1154" s="168">
        <f>ROUND(I1154*H1154,2)</f>
        <v>0</v>
      </c>
      <c r="BL1154" s="17" t="s">
        <v>448</v>
      </c>
      <c r="BM1154" s="167" t="s">
        <v>1925</v>
      </c>
    </row>
    <row r="1155" spans="2:65" s="1" customFormat="1" ht="24" customHeight="1">
      <c r="B1155" s="155"/>
      <c r="C1155" s="156" t="s">
        <v>1926</v>
      </c>
      <c r="D1155" s="156" t="s">
        <v>209</v>
      </c>
      <c r="E1155" s="157" t="s">
        <v>1927</v>
      </c>
      <c r="F1155" s="158" t="s">
        <v>1928</v>
      </c>
      <c r="G1155" s="159" t="s">
        <v>220</v>
      </c>
      <c r="H1155" s="160">
        <v>4</v>
      </c>
      <c r="I1155" s="161"/>
      <c r="J1155" s="162">
        <f>ROUND(I1155*H1155,2)</f>
        <v>0</v>
      </c>
      <c r="K1155" s="158" t="s">
        <v>392</v>
      </c>
      <c r="L1155" s="32"/>
      <c r="M1155" s="163" t="s">
        <v>1</v>
      </c>
      <c r="N1155" s="164" t="s">
        <v>42</v>
      </c>
      <c r="O1155" s="55"/>
      <c r="P1155" s="165">
        <f>O1155*H1155</f>
        <v>0</v>
      </c>
      <c r="Q1155" s="165">
        <v>0</v>
      </c>
      <c r="R1155" s="165">
        <f>Q1155*H1155</f>
        <v>0</v>
      </c>
      <c r="S1155" s="165">
        <v>0</v>
      </c>
      <c r="T1155" s="166">
        <f>S1155*H1155</f>
        <v>0</v>
      </c>
      <c r="AR1155" s="167" t="s">
        <v>448</v>
      </c>
      <c r="AT1155" s="167" t="s">
        <v>209</v>
      </c>
      <c r="AU1155" s="167" t="s">
        <v>85</v>
      </c>
      <c r="AY1155" s="17" t="s">
        <v>207</v>
      </c>
      <c r="BE1155" s="168">
        <f>IF(N1155="základní",J1155,0)</f>
        <v>0</v>
      </c>
      <c r="BF1155" s="168">
        <f>IF(N1155="snížená",J1155,0)</f>
        <v>0</v>
      </c>
      <c r="BG1155" s="168">
        <f>IF(N1155="zákl. přenesená",J1155,0)</f>
        <v>0</v>
      </c>
      <c r="BH1155" s="168">
        <f>IF(N1155="sníž. přenesená",J1155,0)</f>
        <v>0</v>
      </c>
      <c r="BI1155" s="168">
        <f>IF(N1155="nulová",J1155,0)</f>
        <v>0</v>
      </c>
      <c r="BJ1155" s="17" t="s">
        <v>83</v>
      </c>
      <c r="BK1155" s="168">
        <f>ROUND(I1155*H1155,2)</f>
        <v>0</v>
      </c>
      <c r="BL1155" s="17" t="s">
        <v>448</v>
      </c>
      <c r="BM1155" s="167" t="s">
        <v>1929</v>
      </c>
    </row>
    <row r="1156" spans="2:65" s="1" customFormat="1" ht="36" customHeight="1">
      <c r="B1156" s="155"/>
      <c r="C1156" s="156" t="s">
        <v>1930</v>
      </c>
      <c r="D1156" s="156" t="s">
        <v>209</v>
      </c>
      <c r="E1156" s="157" t="s">
        <v>1931</v>
      </c>
      <c r="F1156" s="158" t="s">
        <v>1932</v>
      </c>
      <c r="G1156" s="159" t="s">
        <v>1256</v>
      </c>
      <c r="H1156" s="218"/>
      <c r="I1156" s="161"/>
      <c r="J1156" s="162">
        <f>ROUND(I1156*H1156,2)</f>
        <v>0</v>
      </c>
      <c r="K1156" s="158" t="s">
        <v>213</v>
      </c>
      <c r="L1156" s="32"/>
      <c r="M1156" s="163" t="s">
        <v>1</v>
      </c>
      <c r="N1156" s="164" t="s">
        <v>42</v>
      </c>
      <c r="O1156" s="55"/>
      <c r="P1156" s="165">
        <f>O1156*H1156</f>
        <v>0</v>
      </c>
      <c r="Q1156" s="165">
        <v>0</v>
      </c>
      <c r="R1156" s="165">
        <f>Q1156*H1156</f>
        <v>0</v>
      </c>
      <c r="S1156" s="165">
        <v>0</v>
      </c>
      <c r="T1156" s="166">
        <f>S1156*H1156</f>
        <v>0</v>
      </c>
      <c r="AR1156" s="167" t="s">
        <v>448</v>
      </c>
      <c r="AT1156" s="167" t="s">
        <v>209</v>
      </c>
      <c r="AU1156" s="167" t="s">
        <v>85</v>
      </c>
      <c r="AY1156" s="17" t="s">
        <v>207</v>
      </c>
      <c r="BE1156" s="168">
        <f>IF(N1156="základní",J1156,0)</f>
        <v>0</v>
      </c>
      <c r="BF1156" s="168">
        <f>IF(N1156="snížená",J1156,0)</f>
        <v>0</v>
      </c>
      <c r="BG1156" s="168">
        <f>IF(N1156="zákl. přenesená",J1156,0)</f>
        <v>0</v>
      </c>
      <c r="BH1156" s="168">
        <f>IF(N1156="sníž. přenesená",J1156,0)</f>
        <v>0</v>
      </c>
      <c r="BI1156" s="168">
        <f>IF(N1156="nulová",J1156,0)</f>
        <v>0</v>
      </c>
      <c r="BJ1156" s="17" t="s">
        <v>83</v>
      </c>
      <c r="BK1156" s="168">
        <f>ROUND(I1156*H1156,2)</f>
        <v>0</v>
      </c>
      <c r="BL1156" s="17" t="s">
        <v>448</v>
      </c>
      <c r="BM1156" s="167" t="s">
        <v>1933</v>
      </c>
    </row>
    <row r="1157" spans="2:65" s="11" customFormat="1" ht="22.9" customHeight="1">
      <c r="B1157" s="142"/>
      <c r="D1157" s="143" t="s">
        <v>76</v>
      </c>
      <c r="E1157" s="153" t="s">
        <v>1934</v>
      </c>
      <c r="F1157" s="153" t="s">
        <v>1935</v>
      </c>
      <c r="I1157" s="145"/>
      <c r="J1157" s="154">
        <f>BK1157</f>
        <v>0</v>
      </c>
      <c r="L1157" s="142"/>
      <c r="M1157" s="147"/>
      <c r="N1157" s="148"/>
      <c r="O1157" s="148"/>
      <c r="P1157" s="149">
        <f>SUM(P1158:P1199)</f>
        <v>0</v>
      </c>
      <c r="Q1157" s="148"/>
      <c r="R1157" s="149">
        <f>SUM(R1158:R1199)</f>
        <v>0.76579925000000004</v>
      </c>
      <c r="S1157" s="148"/>
      <c r="T1157" s="150">
        <f>SUM(T1158:T1199)</f>
        <v>0</v>
      </c>
      <c r="AR1157" s="143" t="s">
        <v>85</v>
      </c>
      <c r="AT1157" s="151" t="s">
        <v>76</v>
      </c>
      <c r="AU1157" s="151" t="s">
        <v>83</v>
      </c>
      <c r="AY1157" s="143" t="s">
        <v>207</v>
      </c>
      <c r="BK1157" s="152">
        <f>SUM(BK1158:BK1199)</f>
        <v>0</v>
      </c>
    </row>
    <row r="1158" spans="2:65" s="1" customFormat="1" ht="24" customHeight="1">
      <c r="B1158" s="155"/>
      <c r="C1158" s="156" t="s">
        <v>1936</v>
      </c>
      <c r="D1158" s="156" t="s">
        <v>209</v>
      </c>
      <c r="E1158" s="157" t="s">
        <v>1937</v>
      </c>
      <c r="F1158" s="158" t="s">
        <v>4625</v>
      </c>
      <c r="G1158" s="159" t="s">
        <v>1938</v>
      </c>
      <c r="H1158" s="160">
        <v>1</v>
      </c>
      <c r="I1158" s="161"/>
      <c r="J1158" s="162">
        <f t="shared" ref="J1158:J1164" si="40">ROUND(I1158*H1158,2)</f>
        <v>0</v>
      </c>
      <c r="K1158" s="158" t="s">
        <v>392</v>
      </c>
      <c r="L1158" s="32"/>
      <c r="M1158" s="163" t="s">
        <v>1</v>
      </c>
      <c r="N1158" s="164" t="s">
        <v>42</v>
      </c>
      <c r="O1158" s="55"/>
      <c r="P1158" s="165">
        <f t="shared" ref="P1158:P1164" si="41">O1158*H1158</f>
        <v>0</v>
      </c>
      <c r="Q1158" s="165">
        <v>0</v>
      </c>
      <c r="R1158" s="165">
        <f t="shared" ref="R1158:R1164" si="42">Q1158*H1158</f>
        <v>0</v>
      </c>
      <c r="S1158" s="165">
        <v>0</v>
      </c>
      <c r="T1158" s="166">
        <f t="shared" ref="T1158:T1164" si="43">S1158*H1158</f>
        <v>0</v>
      </c>
      <c r="AR1158" s="167" t="s">
        <v>448</v>
      </c>
      <c r="AT1158" s="167" t="s">
        <v>209</v>
      </c>
      <c r="AU1158" s="167" t="s">
        <v>85</v>
      </c>
      <c r="AY1158" s="17" t="s">
        <v>207</v>
      </c>
      <c r="BE1158" s="168">
        <f t="shared" ref="BE1158:BE1164" si="44">IF(N1158="základní",J1158,0)</f>
        <v>0</v>
      </c>
      <c r="BF1158" s="168">
        <f t="shared" ref="BF1158:BF1164" si="45">IF(N1158="snížená",J1158,0)</f>
        <v>0</v>
      </c>
      <c r="BG1158" s="168">
        <f t="shared" ref="BG1158:BG1164" si="46">IF(N1158="zákl. přenesená",J1158,0)</f>
        <v>0</v>
      </c>
      <c r="BH1158" s="168">
        <f t="shared" ref="BH1158:BH1164" si="47">IF(N1158="sníž. přenesená",J1158,0)</f>
        <v>0</v>
      </c>
      <c r="BI1158" s="168">
        <f t="shared" ref="BI1158:BI1164" si="48">IF(N1158="nulová",J1158,0)</f>
        <v>0</v>
      </c>
      <c r="BJ1158" s="17" t="s">
        <v>83</v>
      </c>
      <c r="BK1158" s="168">
        <f t="shared" ref="BK1158:BK1164" si="49">ROUND(I1158*H1158,2)</f>
        <v>0</v>
      </c>
      <c r="BL1158" s="17" t="s">
        <v>448</v>
      </c>
      <c r="BM1158" s="167" t="s">
        <v>1939</v>
      </c>
    </row>
    <row r="1159" spans="2:65" s="1" customFormat="1" ht="24" customHeight="1">
      <c r="B1159" s="155"/>
      <c r="C1159" s="208" t="s">
        <v>1940</v>
      </c>
      <c r="D1159" s="208" t="s">
        <v>680</v>
      </c>
      <c r="E1159" s="209" t="s">
        <v>1941</v>
      </c>
      <c r="F1159" s="210" t="s">
        <v>1942</v>
      </c>
      <c r="G1159" s="211" t="s">
        <v>220</v>
      </c>
      <c r="H1159" s="212">
        <v>1</v>
      </c>
      <c r="I1159" s="213"/>
      <c r="J1159" s="214">
        <f t="shared" si="40"/>
        <v>0</v>
      </c>
      <c r="K1159" s="210" t="s">
        <v>392</v>
      </c>
      <c r="L1159" s="215"/>
      <c r="M1159" s="216" t="s">
        <v>1</v>
      </c>
      <c r="N1159" s="217" t="s">
        <v>42</v>
      </c>
      <c r="O1159" s="55"/>
      <c r="P1159" s="165">
        <f t="shared" si="41"/>
        <v>0</v>
      </c>
      <c r="Q1159" s="165">
        <v>0</v>
      </c>
      <c r="R1159" s="165">
        <f t="shared" si="42"/>
        <v>0</v>
      </c>
      <c r="S1159" s="165">
        <v>0</v>
      </c>
      <c r="T1159" s="166">
        <f t="shared" si="43"/>
        <v>0</v>
      </c>
      <c r="AR1159" s="167" t="s">
        <v>569</v>
      </c>
      <c r="AT1159" s="167" t="s">
        <v>680</v>
      </c>
      <c r="AU1159" s="167" t="s">
        <v>85</v>
      </c>
      <c r="AY1159" s="17" t="s">
        <v>207</v>
      </c>
      <c r="BE1159" s="168">
        <f t="shared" si="44"/>
        <v>0</v>
      </c>
      <c r="BF1159" s="168">
        <f t="shared" si="45"/>
        <v>0</v>
      </c>
      <c r="BG1159" s="168">
        <f t="shared" si="46"/>
        <v>0</v>
      </c>
      <c r="BH1159" s="168">
        <f t="shared" si="47"/>
        <v>0</v>
      </c>
      <c r="BI1159" s="168">
        <f t="shared" si="48"/>
        <v>0</v>
      </c>
      <c r="BJ1159" s="17" t="s">
        <v>83</v>
      </c>
      <c r="BK1159" s="168">
        <f t="shared" si="49"/>
        <v>0</v>
      </c>
      <c r="BL1159" s="17" t="s">
        <v>448</v>
      </c>
      <c r="BM1159" s="167" t="s">
        <v>1943</v>
      </c>
    </row>
    <row r="1160" spans="2:65" s="1" customFormat="1" ht="24" customHeight="1">
      <c r="B1160" s="155"/>
      <c r="C1160" s="208" t="s">
        <v>1944</v>
      </c>
      <c r="D1160" s="208" t="s">
        <v>680</v>
      </c>
      <c r="E1160" s="209" t="s">
        <v>1945</v>
      </c>
      <c r="F1160" s="210" t="s">
        <v>1946</v>
      </c>
      <c r="G1160" s="211" t="s">
        <v>220</v>
      </c>
      <c r="H1160" s="212">
        <v>2</v>
      </c>
      <c r="I1160" s="213"/>
      <c r="J1160" s="214">
        <f t="shared" si="40"/>
        <v>0</v>
      </c>
      <c r="K1160" s="210" t="s">
        <v>392</v>
      </c>
      <c r="L1160" s="215"/>
      <c r="M1160" s="216" t="s">
        <v>1</v>
      </c>
      <c r="N1160" s="217" t="s">
        <v>42</v>
      </c>
      <c r="O1160" s="55"/>
      <c r="P1160" s="165">
        <f t="shared" si="41"/>
        <v>0</v>
      </c>
      <c r="Q1160" s="165">
        <v>0</v>
      </c>
      <c r="R1160" s="165">
        <f t="shared" si="42"/>
        <v>0</v>
      </c>
      <c r="S1160" s="165">
        <v>0</v>
      </c>
      <c r="T1160" s="166">
        <f t="shared" si="43"/>
        <v>0</v>
      </c>
      <c r="AR1160" s="167" t="s">
        <v>569</v>
      </c>
      <c r="AT1160" s="167" t="s">
        <v>680</v>
      </c>
      <c r="AU1160" s="167" t="s">
        <v>85</v>
      </c>
      <c r="AY1160" s="17" t="s">
        <v>207</v>
      </c>
      <c r="BE1160" s="168">
        <f t="shared" si="44"/>
        <v>0</v>
      </c>
      <c r="BF1160" s="168">
        <f t="shared" si="45"/>
        <v>0</v>
      </c>
      <c r="BG1160" s="168">
        <f t="shared" si="46"/>
        <v>0</v>
      </c>
      <c r="BH1160" s="168">
        <f t="shared" si="47"/>
        <v>0</v>
      </c>
      <c r="BI1160" s="168">
        <f t="shared" si="48"/>
        <v>0</v>
      </c>
      <c r="BJ1160" s="17" t="s">
        <v>83</v>
      </c>
      <c r="BK1160" s="168">
        <f t="shared" si="49"/>
        <v>0</v>
      </c>
      <c r="BL1160" s="17" t="s">
        <v>448</v>
      </c>
      <c r="BM1160" s="167" t="s">
        <v>1947</v>
      </c>
    </row>
    <row r="1161" spans="2:65" s="1" customFormat="1" ht="24" customHeight="1">
      <c r="B1161" s="155"/>
      <c r="C1161" s="208" t="s">
        <v>1948</v>
      </c>
      <c r="D1161" s="208" t="s">
        <v>680</v>
      </c>
      <c r="E1161" s="209" t="s">
        <v>1949</v>
      </c>
      <c r="F1161" s="210" t="s">
        <v>1950</v>
      </c>
      <c r="G1161" s="211" t="s">
        <v>220</v>
      </c>
      <c r="H1161" s="212">
        <v>3</v>
      </c>
      <c r="I1161" s="213"/>
      <c r="J1161" s="214">
        <f t="shared" si="40"/>
        <v>0</v>
      </c>
      <c r="K1161" s="210" t="s">
        <v>392</v>
      </c>
      <c r="L1161" s="215"/>
      <c r="M1161" s="216" t="s">
        <v>1</v>
      </c>
      <c r="N1161" s="217" t="s">
        <v>42</v>
      </c>
      <c r="O1161" s="55"/>
      <c r="P1161" s="165">
        <f t="shared" si="41"/>
        <v>0</v>
      </c>
      <c r="Q1161" s="165">
        <v>0</v>
      </c>
      <c r="R1161" s="165">
        <f t="shared" si="42"/>
        <v>0</v>
      </c>
      <c r="S1161" s="165">
        <v>0</v>
      </c>
      <c r="T1161" s="166">
        <f t="shared" si="43"/>
        <v>0</v>
      </c>
      <c r="AR1161" s="167" t="s">
        <v>569</v>
      </c>
      <c r="AT1161" s="167" t="s">
        <v>680</v>
      </c>
      <c r="AU1161" s="167" t="s">
        <v>85</v>
      </c>
      <c r="AY1161" s="17" t="s">
        <v>207</v>
      </c>
      <c r="BE1161" s="168">
        <f t="shared" si="44"/>
        <v>0</v>
      </c>
      <c r="BF1161" s="168">
        <f t="shared" si="45"/>
        <v>0</v>
      </c>
      <c r="BG1161" s="168">
        <f t="shared" si="46"/>
        <v>0</v>
      </c>
      <c r="BH1161" s="168">
        <f t="shared" si="47"/>
        <v>0</v>
      </c>
      <c r="BI1161" s="168">
        <f t="shared" si="48"/>
        <v>0</v>
      </c>
      <c r="BJ1161" s="17" t="s">
        <v>83</v>
      </c>
      <c r="BK1161" s="168">
        <f t="shared" si="49"/>
        <v>0</v>
      </c>
      <c r="BL1161" s="17" t="s">
        <v>448</v>
      </c>
      <c r="BM1161" s="167" t="s">
        <v>1951</v>
      </c>
    </row>
    <row r="1162" spans="2:65" s="1" customFormat="1" ht="24" customHeight="1">
      <c r="B1162" s="155"/>
      <c r="C1162" s="208" t="s">
        <v>1952</v>
      </c>
      <c r="D1162" s="208" t="s">
        <v>680</v>
      </c>
      <c r="E1162" s="209" t="s">
        <v>1953</v>
      </c>
      <c r="F1162" s="210" t="s">
        <v>1954</v>
      </c>
      <c r="G1162" s="211" t="s">
        <v>220</v>
      </c>
      <c r="H1162" s="212">
        <v>4</v>
      </c>
      <c r="I1162" s="213"/>
      <c r="J1162" s="214">
        <f t="shared" si="40"/>
        <v>0</v>
      </c>
      <c r="K1162" s="210" t="s">
        <v>392</v>
      </c>
      <c r="L1162" s="215"/>
      <c r="M1162" s="216" t="s">
        <v>1</v>
      </c>
      <c r="N1162" s="217" t="s">
        <v>42</v>
      </c>
      <c r="O1162" s="55"/>
      <c r="P1162" s="165">
        <f t="shared" si="41"/>
        <v>0</v>
      </c>
      <c r="Q1162" s="165">
        <v>0</v>
      </c>
      <c r="R1162" s="165">
        <f t="shared" si="42"/>
        <v>0</v>
      </c>
      <c r="S1162" s="165">
        <v>0</v>
      </c>
      <c r="T1162" s="166">
        <f t="shared" si="43"/>
        <v>0</v>
      </c>
      <c r="AR1162" s="167" t="s">
        <v>569</v>
      </c>
      <c r="AT1162" s="167" t="s">
        <v>680</v>
      </c>
      <c r="AU1162" s="167" t="s">
        <v>85</v>
      </c>
      <c r="AY1162" s="17" t="s">
        <v>207</v>
      </c>
      <c r="BE1162" s="168">
        <f t="shared" si="44"/>
        <v>0</v>
      </c>
      <c r="BF1162" s="168">
        <f t="shared" si="45"/>
        <v>0</v>
      </c>
      <c r="BG1162" s="168">
        <f t="shared" si="46"/>
        <v>0</v>
      </c>
      <c r="BH1162" s="168">
        <f t="shared" si="47"/>
        <v>0</v>
      </c>
      <c r="BI1162" s="168">
        <f t="shared" si="48"/>
        <v>0</v>
      </c>
      <c r="BJ1162" s="17" t="s">
        <v>83</v>
      </c>
      <c r="BK1162" s="168">
        <f t="shared" si="49"/>
        <v>0</v>
      </c>
      <c r="BL1162" s="17" t="s">
        <v>448</v>
      </c>
      <c r="BM1162" s="167" t="s">
        <v>1955</v>
      </c>
    </row>
    <row r="1163" spans="2:65" s="1" customFormat="1" ht="24" customHeight="1">
      <c r="B1163" s="155"/>
      <c r="C1163" s="208" t="s">
        <v>1956</v>
      </c>
      <c r="D1163" s="208" t="s">
        <v>680</v>
      </c>
      <c r="E1163" s="209" t="s">
        <v>1957</v>
      </c>
      <c r="F1163" s="210" t="s">
        <v>1958</v>
      </c>
      <c r="G1163" s="211" t="s">
        <v>220</v>
      </c>
      <c r="H1163" s="212">
        <v>1</v>
      </c>
      <c r="I1163" s="213"/>
      <c r="J1163" s="214">
        <f t="shared" si="40"/>
        <v>0</v>
      </c>
      <c r="K1163" s="210" t="s">
        <v>392</v>
      </c>
      <c r="L1163" s="215"/>
      <c r="M1163" s="216" t="s">
        <v>1</v>
      </c>
      <c r="N1163" s="217" t="s">
        <v>42</v>
      </c>
      <c r="O1163" s="55"/>
      <c r="P1163" s="165">
        <f t="shared" si="41"/>
        <v>0</v>
      </c>
      <c r="Q1163" s="165">
        <v>0</v>
      </c>
      <c r="R1163" s="165">
        <f t="shared" si="42"/>
        <v>0</v>
      </c>
      <c r="S1163" s="165">
        <v>0</v>
      </c>
      <c r="T1163" s="166">
        <f t="shared" si="43"/>
        <v>0</v>
      </c>
      <c r="AR1163" s="167" t="s">
        <v>569</v>
      </c>
      <c r="AT1163" s="167" t="s">
        <v>680</v>
      </c>
      <c r="AU1163" s="167" t="s">
        <v>85</v>
      </c>
      <c r="AY1163" s="17" t="s">
        <v>207</v>
      </c>
      <c r="BE1163" s="168">
        <f t="shared" si="44"/>
        <v>0</v>
      </c>
      <c r="BF1163" s="168">
        <f t="shared" si="45"/>
        <v>0</v>
      </c>
      <c r="BG1163" s="168">
        <f t="shared" si="46"/>
        <v>0</v>
      </c>
      <c r="BH1163" s="168">
        <f t="shared" si="47"/>
        <v>0</v>
      </c>
      <c r="BI1163" s="168">
        <f t="shared" si="48"/>
        <v>0</v>
      </c>
      <c r="BJ1163" s="17" t="s">
        <v>83</v>
      </c>
      <c r="BK1163" s="168">
        <f t="shared" si="49"/>
        <v>0</v>
      </c>
      <c r="BL1163" s="17" t="s">
        <v>448</v>
      </c>
      <c r="BM1163" s="167" t="s">
        <v>1959</v>
      </c>
    </row>
    <row r="1164" spans="2:65" s="1" customFormat="1" ht="24" customHeight="1">
      <c r="B1164" s="155"/>
      <c r="C1164" s="156" t="s">
        <v>1960</v>
      </c>
      <c r="D1164" s="156" t="s">
        <v>209</v>
      </c>
      <c r="E1164" s="157" t="s">
        <v>1961</v>
      </c>
      <c r="F1164" s="158" t="s">
        <v>1962</v>
      </c>
      <c r="G1164" s="159" t="s">
        <v>224</v>
      </c>
      <c r="H1164" s="160">
        <v>16.8</v>
      </c>
      <c r="I1164" s="161"/>
      <c r="J1164" s="162">
        <f t="shared" si="40"/>
        <v>0</v>
      </c>
      <c r="K1164" s="158" t="s">
        <v>213</v>
      </c>
      <c r="L1164" s="32"/>
      <c r="M1164" s="163" t="s">
        <v>1</v>
      </c>
      <c r="N1164" s="164" t="s">
        <v>42</v>
      </c>
      <c r="O1164" s="55"/>
      <c r="P1164" s="165">
        <f t="shared" si="41"/>
        <v>0</v>
      </c>
      <c r="Q1164" s="165">
        <v>0</v>
      </c>
      <c r="R1164" s="165">
        <f t="shared" si="42"/>
        <v>0</v>
      </c>
      <c r="S1164" s="165">
        <v>0</v>
      </c>
      <c r="T1164" s="166">
        <f t="shared" si="43"/>
        <v>0</v>
      </c>
      <c r="AR1164" s="167" t="s">
        <v>448</v>
      </c>
      <c r="AT1164" s="167" t="s">
        <v>209</v>
      </c>
      <c r="AU1164" s="167" t="s">
        <v>85</v>
      </c>
      <c r="AY1164" s="17" t="s">
        <v>207</v>
      </c>
      <c r="BE1164" s="168">
        <f t="shared" si="44"/>
        <v>0</v>
      </c>
      <c r="BF1164" s="168">
        <f t="shared" si="45"/>
        <v>0</v>
      </c>
      <c r="BG1164" s="168">
        <f t="shared" si="46"/>
        <v>0</v>
      </c>
      <c r="BH1164" s="168">
        <f t="shared" si="47"/>
        <v>0</v>
      </c>
      <c r="BI1164" s="168">
        <f t="shared" si="48"/>
        <v>0</v>
      </c>
      <c r="BJ1164" s="17" t="s">
        <v>83</v>
      </c>
      <c r="BK1164" s="168">
        <f t="shared" si="49"/>
        <v>0</v>
      </c>
      <c r="BL1164" s="17" t="s">
        <v>448</v>
      </c>
      <c r="BM1164" s="167" t="s">
        <v>1963</v>
      </c>
    </row>
    <row r="1165" spans="2:65" s="12" customFormat="1">
      <c r="B1165" s="169"/>
      <c r="D1165" s="170" t="s">
        <v>215</v>
      </c>
      <c r="E1165" s="171" t="s">
        <v>1</v>
      </c>
      <c r="F1165" s="172" t="s">
        <v>1964</v>
      </c>
      <c r="H1165" s="173">
        <v>16.8</v>
      </c>
      <c r="I1165" s="174"/>
      <c r="L1165" s="169"/>
      <c r="M1165" s="175"/>
      <c r="N1165" s="176"/>
      <c r="O1165" s="176"/>
      <c r="P1165" s="176"/>
      <c r="Q1165" s="176"/>
      <c r="R1165" s="176"/>
      <c r="S1165" s="176"/>
      <c r="T1165" s="177"/>
      <c r="AT1165" s="171" t="s">
        <v>215</v>
      </c>
      <c r="AU1165" s="171" t="s">
        <v>85</v>
      </c>
      <c r="AV1165" s="12" t="s">
        <v>85</v>
      </c>
      <c r="AW1165" s="12" t="s">
        <v>34</v>
      </c>
      <c r="AX1165" s="12" t="s">
        <v>83</v>
      </c>
      <c r="AY1165" s="171" t="s">
        <v>207</v>
      </c>
    </row>
    <row r="1166" spans="2:65" s="1" customFormat="1" ht="16.5" customHeight="1">
      <c r="B1166" s="155"/>
      <c r="C1166" s="208" t="s">
        <v>1965</v>
      </c>
      <c r="D1166" s="208" t="s">
        <v>680</v>
      </c>
      <c r="E1166" s="209" t="s">
        <v>1966</v>
      </c>
      <c r="F1166" s="210" t="s">
        <v>1967</v>
      </c>
      <c r="G1166" s="211" t="s">
        <v>224</v>
      </c>
      <c r="H1166" s="212">
        <v>16.8</v>
      </c>
      <c r="I1166" s="213"/>
      <c r="J1166" s="214">
        <f t="shared" ref="J1166:J1171" si="50">ROUND(I1166*H1166,2)</f>
        <v>0</v>
      </c>
      <c r="K1166" s="210" t="s">
        <v>392</v>
      </c>
      <c r="L1166" s="215"/>
      <c r="M1166" s="216" t="s">
        <v>1</v>
      </c>
      <c r="N1166" s="217" t="s">
        <v>42</v>
      </c>
      <c r="O1166" s="55"/>
      <c r="P1166" s="165">
        <f t="shared" ref="P1166:P1171" si="51">O1166*H1166</f>
        <v>0</v>
      </c>
      <c r="Q1166" s="165">
        <v>5.0000000000000001E-3</v>
      </c>
      <c r="R1166" s="165">
        <f t="shared" ref="R1166:R1171" si="52">Q1166*H1166</f>
        <v>8.4000000000000005E-2</v>
      </c>
      <c r="S1166" s="165">
        <v>0</v>
      </c>
      <c r="T1166" s="166">
        <f t="shared" ref="T1166:T1171" si="53">S1166*H1166</f>
        <v>0</v>
      </c>
      <c r="AR1166" s="167" t="s">
        <v>155</v>
      </c>
      <c r="AT1166" s="167" t="s">
        <v>680</v>
      </c>
      <c r="AU1166" s="167" t="s">
        <v>85</v>
      </c>
      <c r="AY1166" s="17" t="s">
        <v>207</v>
      </c>
      <c r="BE1166" s="168">
        <f t="shared" ref="BE1166:BE1171" si="54">IF(N1166="základní",J1166,0)</f>
        <v>0</v>
      </c>
      <c r="BF1166" s="168">
        <f t="shared" ref="BF1166:BF1171" si="55">IF(N1166="snížená",J1166,0)</f>
        <v>0</v>
      </c>
      <c r="BG1166" s="168">
        <f t="shared" ref="BG1166:BG1171" si="56">IF(N1166="zákl. přenesená",J1166,0)</f>
        <v>0</v>
      </c>
      <c r="BH1166" s="168">
        <f t="shared" ref="BH1166:BH1171" si="57">IF(N1166="sníž. přenesená",J1166,0)</f>
        <v>0</v>
      </c>
      <c r="BI1166" s="168">
        <f t="shared" ref="BI1166:BI1171" si="58">IF(N1166="nulová",J1166,0)</f>
        <v>0</v>
      </c>
      <c r="BJ1166" s="17" t="s">
        <v>83</v>
      </c>
      <c r="BK1166" s="168">
        <f t="shared" ref="BK1166:BK1171" si="59">ROUND(I1166*H1166,2)</f>
        <v>0</v>
      </c>
      <c r="BL1166" s="17" t="s">
        <v>133</v>
      </c>
      <c r="BM1166" s="167" t="s">
        <v>1968</v>
      </c>
    </row>
    <row r="1167" spans="2:65" s="1" customFormat="1" ht="16.5" customHeight="1">
      <c r="B1167" s="155"/>
      <c r="C1167" s="156" t="s">
        <v>1969</v>
      </c>
      <c r="D1167" s="156" t="s">
        <v>209</v>
      </c>
      <c r="E1167" s="157" t="s">
        <v>1970</v>
      </c>
      <c r="F1167" s="158" t="s">
        <v>1971</v>
      </c>
      <c r="G1167" s="159" t="s">
        <v>220</v>
      </c>
      <c r="H1167" s="160">
        <v>10</v>
      </c>
      <c r="I1167" s="161"/>
      <c r="J1167" s="162">
        <f t="shared" si="50"/>
        <v>0</v>
      </c>
      <c r="K1167" s="158" t="s">
        <v>213</v>
      </c>
      <c r="L1167" s="32"/>
      <c r="M1167" s="163" t="s">
        <v>1</v>
      </c>
      <c r="N1167" s="164" t="s">
        <v>42</v>
      </c>
      <c r="O1167" s="55"/>
      <c r="P1167" s="165">
        <f t="shared" si="51"/>
        <v>0</v>
      </c>
      <c r="Q1167" s="165">
        <v>0</v>
      </c>
      <c r="R1167" s="165">
        <f t="shared" si="52"/>
        <v>0</v>
      </c>
      <c r="S1167" s="165">
        <v>0</v>
      </c>
      <c r="T1167" s="166">
        <f t="shared" si="53"/>
        <v>0</v>
      </c>
      <c r="AR1167" s="167" t="s">
        <v>448</v>
      </c>
      <c r="AT1167" s="167" t="s">
        <v>209</v>
      </c>
      <c r="AU1167" s="167" t="s">
        <v>85</v>
      </c>
      <c r="AY1167" s="17" t="s">
        <v>207</v>
      </c>
      <c r="BE1167" s="168">
        <f t="shared" si="54"/>
        <v>0</v>
      </c>
      <c r="BF1167" s="168">
        <f t="shared" si="55"/>
        <v>0</v>
      </c>
      <c r="BG1167" s="168">
        <f t="shared" si="56"/>
        <v>0</v>
      </c>
      <c r="BH1167" s="168">
        <f t="shared" si="57"/>
        <v>0</v>
      </c>
      <c r="BI1167" s="168">
        <f t="shared" si="58"/>
        <v>0</v>
      </c>
      <c r="BJ1167" s="17" t="s">
        <v>83</v>
      </c>
      <c r="BK1167" s="168">
        <f t="shared" si="59"/>
        <v>0</v>
      </c>
      <c r="BL1167" s="17" t="s">
        <v>448</v>
      </c>
      <c r="BM1167" s="167" t="s">
        <v>1972</v>
      </c>
    </row>
    <row r="1168" spans="2:65" s="1" customFormat="1" ht="24" customHeight="1">
      <c r="B1168" s="155"/>
      <c r="C1168" s="208" t="s">
        <v>1973</v>
      </c>
      <c r="D1168" s="208" t="s">
        <v>680</v>
      </c>
      <c r="E1168" s="209" t="s">
        <v>1974</v>
      </c>
      <c r="F1168" s="210" t="s">
        <v>1975</v>
      </c>
      <c r="G1168" s="211" t="s">
        <v>220</v>
      </c>
      <c r="H1168" s="212">
        <v>10</v>
      </c>
      <c r="I1168" s="213"/>
      <c r="J1168" s="214">
        <f t="shared" si="50"/>
        <v>0</v>
      </c>
      <c r="K1168" s="210" t="s">
        <v>392</v>
      </c>
      <c r="L1168" s="215"/>
      <c r="M1168" s="216" t="s">
        <v>1</v>
      </c>
      <c r="N1168" s="217" t="s">
        <v>42</v>
      </c>
      <c r="O1168" s="55"/>
      <c r="P1168" s="165">
        <f t="shared" si="51"/>
        <v>0</v>
      </c>
      <c r="Q1168" s="165">
        <v>0</v>
      </c>
      <c r="R1168" s="165">
        <f t="shared" si="52"/>
        <v>0</v>
      </c>
      <c r="S1168" s="165">
        <v>0</v>
      </c>
      <c r="T1168" s="166">
        <f t="shared" si="53"/>
        <v>0</v>
      </c>
      <c r="AR1168" s="167" t="s">
        <v>569</v>
      </c>
      <c r="AT1168" s="167" t="s">
        <v>680</v>
      </c>
      <c r="AU1168" s="167" t="s">
        <v>85</v>
      </c>
      <c r="AY1168" s="17" t="s">
        <v>207</v>
      </c>
      <c r="BE1168" s="168">
        <f t="shared" si="54"/>
        <v>0</v>
      </c>
      <c r="BF1168" s="168">
        <f t="shared" si="55"/>
        <v>0</v>
      </c>
      <c r="BG1168" s="168">
        <f t="shared" si="56"/>
        <v>0</v>
      </c>
      <c r="BH1168" s="168">
        <f t="shared" si="57"/>
        <v>0</v>
      </c>
      <c r="BI1168" s="168">
        <f t="shared" si="58"/>
        <v>0</v>
      </c>
      <c r="BJ1168" s="17" t="s">
        <v>83</v>
      </c>
      <c r="BK1168" s="168">
        <f t="shared" si="59"/>
        <v>0</v>
      </c>
      <c r="BL1168" s="17" t="s">
        <v>448</v>
      </c>
      <c r="BM1168" s="167" t="s">
        <v>1976</v>
      </c>
    </row>
    <row r="1169" spans="2:65" s="1" customFormat="1" ht="24" customHeight="1">
      <c r="B1169" s="155"/>
      <c r="C1169" s="156" t="s">
        <v>1977</v>
      </c>
      <c r="D1169" s="156" t="s">
        <v>209</v>
      </c>
      <c r="E1169" s="157" t="s">
        <v>1978</v>
      </c>
      <c r="F1169" s="158" t="s">
        <v>1979</v>
      </c>
      <c r="G1169" s="159" t="s">
        <v>220</v>
      </c>
      <c r="H1169" s="160">
        <v>4</v>
      </c>
      <c r="I1169" s="161"/>
      <c r="J1169" s="162">
        <f t="shared" si="50"/>
        <v>0</v>
      </c>
      <c r="K1169" s="158" t="s">
        <v>213</v>
      </c>
      <c r="L1169" s="32"/>
      <c r="M1169" s="163" t="s">
        <v>1</v>
      </c>
      <c r="N1169" s="164" t="s">
        <v>42</v>
      </c>
      <c r="O1169" s="55"/>
      <c r="P1169" s="165">
        <f t="shared" si="51"/>
        <v>0</v>
      </c>
      <c r="Q1169" s="165">
        <v>0</v>
      </c>
      <c r="R1169" s="165">
        <f t="shared" si="52"/>
        <v>0</v>
      </c>
      <c r="S1169" s="165">
        <v>0</v>
      </c>
      <c r="T1169" s="166">
        <f t="shared" si="53"/>
        <v>0</v>
      </c>
      <c r="AR1169" s="167" t="s">
        <v>448</v>
      </c>
      <c r="AT1169" s="167" t="s">
        <v>209</v>
      </c>
      <c r="AU1169" s="167" t="s">
        <v>85</v>
      </c>
      <c r="AY1169" s="17" t="s">
        <v>207</v>
      </c>
      <c r="BE1169" s="168">
        <f t="shared" si="54"/>
        <v>0</v>
      </c>
      <c r="BF1169" s="168">
        <f t="shared" si="55"/>
        <v>0</v>
      </c>
      <c r="BG1169" s="168">
        <f t="shared" si="56"/>
        <v>0</v>
      </c>
      <c r="BH1169" s="168">
        <f t="shared" si="57"/>
        <v>0</v>
      </c>
      <c r="BI1169" s="168">
        <f t="shared" si="58"/>
        <v>0</v>
      </c>
      <c r="BJ1169" s="17" t="s">
        <v>83</v>
      </c>
      <c r="BK1169" s="168">
        <f t="shared" si="59"/>
        <v>0</v>
      </c>
      <c r="BL1169" s="17" t="s">
        <v>448</v>
      </c>
      <c r="BM1169" s="167" t="s">
        <v>1980</v>
      </c>
    </row>
    <row r="1170" spans="2:65" s="1" customFormat="1" ht="24" customHeight="1">
      <c r="B1170" s="155"/>
      <c r="C1170" s="208" t="s">
        <v>1981</v>
      </c>
      <c r="D1170" s="208" t="s">
        <v>680</v>
      </c>
      <c r="E1170" s="209" t="s">
        <v>1982</v>
      </c>
      <c r="F1170" s="210" t="s">
        <v>1983</v>
      </c>
      <c r="G1170" s="211" t="s">
        <v>1830</v>
      </c>
      <c r="H1170" s="212">
        <v>4</v>
      </c>
      <c r="I1170" s="213"/>
      <c r="J1170" s="214">
        <f t="shared" si="50"/>
        <v>0</v>
      </c>
      <c r="K1170" s="210" t="s">
        <v>213</v>
      </c>
      <c r="L1170" s="215"/>
      <c r="M1170" s="216" t="s">
        <v>1</v>
      </c>
      <c r="N1170" s="217" t="s">
        <v>42</v>
      </c>
      <c r="O1170" s="55"/>
      <c r="P1170" s="165">
        <f t="shared" si="51"/>
        <v>0</v>
      </c>
      <c r="Q1170" s="165">
        <v>1.55E-2</v>
      </c>
      <c r="R1170" s="165">
        <f t="shared" si="52"/>
        <v>6.2E-2</v>
      </c>
      <c r="S1170" s="165">
        <v>0</v>
      </c>
      <c r="T1170" s="166">
        <f t="shared" si="53"/>
        <v>0</v>
      </c>
      <c r="AR1170" s="167" t="s">
        <v>569</v>
      </c>
      <c r="AT1170" s="167" t="s">
        <v>680</v>
      </c>
      <c r="AU1170" s="167" t="s">
        <v>85</v>
      </c>
      <c r="AY1170" s="17" t="s">
        <v>207</v>
      </c>
      <c r="BE1170" s="168">
        <f t="shared" si="54"/>
        <v>0</v>
      </c>
      <c r="BF1170" s="168">
        <f t="shared" si="55"/>
        <v>0</v>
      </c>
      <c r="BG1170" s="168">
        <f t="shared" si="56"/>
        <v>0</v>
      </c>
      <c r="BH1170" s="168">
        <f t="shared" si="57"/>
        <v>0</v>
      </c>
      <c r="BI1170" s="168">
        <f t="shared" si="58"/>
        <v>0</v>
      </c>
      <c r="BJ1170" s="17" t="s">
        <v>83</v>
      </c>
      <c r="BK1170" s="168">
        <f t="shared" si="59"/>
        <v>0</v>
      </c>
      <c r="BL1170" s="17" t="s">
        <v>448</v>
      </c>
      <c r="BM1170" s="167" t="s">
        <v>1984</v>
      </c>
    </row>
    <row r="1171" spans="2:65" s="1" customFormat="1" ht="24" customHeight="1">
      <c r="B1171" s="155"/>
      <c r="C1171" s="156" t="s">
        <v>1985</v>
      </c>
      <c r="D1171" s="156" t="s">
        <v>209</v>
      </c>
      <c r="E1171" s="157" t="s">
        <v>1986</v>
      </c>
      <c r="F1171" s="158" t="s">
        <v>1987</v>
      </c>
      <c r="G1171" s="159" t="s">
        <v>224</v>
      </c>
      <c r="H1171" s="160">
        <v>4</v>
      </c>
      <c r="I1171" s="161"/>
      <c r="J1171" s="162">
        <f t="shared" si="50"/>
        <v>0</v>
      </c>
      <c r="K1171" s="158" t="s">
        <v>213</v>
      </c>
      <c r="L1171" s="32"/>
      <c r="M1171" s="163" t="s">
        <v>1</v>
      </c>
      <c r="N1171" s="164" t="s">
        <v>42</v>
      </c>
      <c r="O1171" s="55"/>
      <c r="P1171" s="165">
        <f t="shared" si="51"/>
        <v>0</v>
      </c>
      <c r="Q1171" s="165">
        <v>0</v>
      </c>
      <c r="R1171" s="165">
        <f t="shared" si="52"/>
        <v>0</v>
      </c>
      <c r="S1171" s="165">
        <v>0</v>
      </c>
      <c r="T1171" s="166">
        <f t="shared" si="53"/>
        <v>0</v>
      </c>
      <c r="AR1171" s="167" t="s">
        <v>448</v>
      </c>
      <c r="AT1171" s="167" t="s">
        <v>209</v>
      </c>
      <c r="AU1171" s="167" t="s">
        <v>85</v>
      </c>
      <c r="AY1171" s="17" t="s">
        <v>207</v>
      </c>
      <c r="BE1171" s="168">
        <f t="shared" si="54"/>
        <v>0</v>
      </c>
      <c r="BF1171" s="168">
        <f t="shared" si="55"/>
        <v>0</v>
      </c>
      <c r="BG1171" s="168">
        <f t="shared" si="56"/>
        <v>0</v>
      </c>
      <c r="BH1171" s="168">
        <f t="shared" si="57"/>
        <v>0</v>
      </c>
      <c r="BI1171" s="168">
        <f t="shared" si="58"/>
        <v>0</v>
      </c>
      <c r="BJ1171" s="17" t="s">
        <v>83</v>
      </c>
      <c r="BK1171" s="168">
        <f t="shared" si="59"/>
        <v>0</v>
      </c>
      <c r="BL1171" s="17" t="s">
        <v>448</v>
      </c>
      <c r="BM1171" s="167" t="s">
        <v>1988</v>
      </c>
    </row>
    <row r="1172" spans="2:65" s="12" customFormat="1">
      <c r="B1172" s="169"/>
      <c r="D1172" s="170" t="s">
        <v>215</v>
      </c>
      <c r="E1172" s="171" t="s">
        <v>1</v>
      </c>
      <c r="F1172" s="172" t="s">
        <v>1989</v>
      </c>
      <c r="H1172" s="173">
        <v>4</v>
      </c>
      <c r="I1172" s="174"/>
      <c r="L1172" s="169"/>
      <c r="M1172" s="175"/>
      <c r="N1172" s="176"/>
      <c r="O1172" s="176"/>
      <c r="P1172" s="176"/>
      <c r="Q1172" s="176"/>
      <c r="R1172" s="176"/>
      <c r="S1172" s="176"/>
      <c r="T1172" s="177"/>
      <c r="AT1172" s="171" t="s">
        <v>215</v>
      </c>
      <c r="AU1172" s="171" t="s">
        <v>85</v>
      </c>
      <c r="AV1172" s="12" t="s">
        <v>85</v>
      </c>
      <c r="AW1172" s="12" t="s">
        <v>34</v>
      </c>
      <c r="AX1172" s="12" t="s">
        <v>83</v>
      </c>
      <c r="AY1172" s="171" t="s">
        <v>207</v>
      </c>
    </row>
    <row r="1173" spans="2:65" s="1" customFormat="1" ht="16.5" customHeight="1">
      <c r="B1173" s="155"/>
      <c r="C1173" s="208" t="s">
        <v>273</v>
      </c>
      <c r="D1173" s="208" t="s">
        <v>680</v>
      </c>
      <c r="E1173" s="209" t="s">
        <v>1990</v>
      </c>
      <c r="F1173" s="210" t="s">
        <v>1991</v>
      </c>
      <c r="G1173" s="211" t="s">
        <v>224</v>
      </c>
      <c r="H1173" s="212">
        <v>4</v>
      </c>
      <c r="I1173" s="213"/>
      <c r="J1173" s="214">
        <f>ROUND(I1173*H1173,2)</f>
        <v>0</v>
      </c>
      <c r="K1173" s="210" t="s">
        <v>213</v>
      </c>
      <c r="L1173" s="215"/>
      <c r="M1173" s="216" t="s">
        <v>1</v>
      </c>
      <c r="N1173" s="217" t="s">
        <v>42</v>
      </c>
      <c r="O1173" s="55"/>
      <c r="P1173" s="165">
        <f>O1173*H1173</f>
        <v>0</v>
      </c>
      <c r="Q1173" s="165">
        <v>7.3999999999999999E-4</v>
      </c>
      <c r="R1173" s="165">
        <f>Q1173*H1173</f>
        <v>2.96E-3</v>
      </c>
      <c r="S1173" s="165">
        <v>0</v>
      </c>
      <c r="T1173" s="166">
        <f>S1173*H1173</f>
        <v>0</v>
      </c>
      <c r="AR1173" s="167" t="s">
        <v>569</v>
      </c>
      <c r="AT1173" s="167" t="s">
        <v>680</v>
      </c>
      <c r="AU1173" s="167" t="s">
        <v>85</v>
      </c>
      <c r="AY1173" s="17" t="s">
        <v>207</v>
      </c>
      <c r="BE1173" s="168">
        <f>IF(N1173="základní",J1173,0)</f>
        <v>0</v>
      </c>
      <c r="BF1173" s="168">
        <f>IF(N1173="snížená",J1173,0)</f>
        <v>0</v>
      </c>
      <c r="BG1173" s="168">
        <f>IF(N1173="zákl. přenesená",J1173,0)</f>
        <v>0</v>
      </c>
      <c r="BH1173" s="168">
        <f>IF(N1173="sníž. přenesená",J1173,0)</f>
        <v>0</v>
      </c>
      <c r="BI1173" s="168">
        <f>IF(N1173="nulová",J1173,0)</f>
        <v>0</v>
      </c>
      <c r="BJ1173" s="17" t="s">
        <v>83</v>
      </c>
      <c r="BK1173" s="168">
        <f>ROUND(I1173*H1173,2)</f>
        <v>0</v>
      </c>
      <c r="BL1173" s="17" t="s">
        <v>448</v>
      </c>
      <c r="BM1173" s="167" t="s">
        <v>1992</v>
      </c>
    </row>
    <row r="1174" spans="2:65" s="1" customFormat="1" ht="24" customHeight="1">
      <c r="B1174" s="155"/>
      <c r="C1174" s="156" t="s">
        <v>1993</v>
      </c>
      <c r="D1174" s="156" t="s">
        <v>209</v>
      </c>
      <c r="E1174" s="157" t="s">
        <v>1994</v>
      </c>
      <c r="F1174" s="158" t="s">
        <v>1995</v>
      </c>
      <c r="G1174" s="159" t="s">
        <v>212</v>
      </c>
      <c r="H1174" s="160">
        <v>30</v>
      </c>
      <c r="I1174" s="161"/>
      <c r="J1174" s="162">
        <f>ROUND(I1174*H1174,2)</f>
        <v>0</v>
      </c>
      <c r="K1174" s="158" t="s">
        <v>213</v>
      </c>
      <c r="L1174" s="32"/>
      <c r="M1174" s="163" t="s">
        <v>1</v>
      </c>
      <c r="N1174" s="164" t="s">
        <v>42</v>
      </c>
      <c r="O1174" s="55"/>
      <c r="P1174" s="165">
        <f>O1174*H1174</f>
        <v>0</v>
      </c>
      <c r="Q1174" s="165">
        <v>0</v>
      </c>
      <c r="R1174" s="165">
        <f>Q1174*H1174</f>
        <v>0</v>
      </c>
      <c r="S1174" s="165">
        <v>0</v>
      </c>
      <c r="T1174" s="166">
        <f>S1174*H1174</f>
        <v>0</v>
      </c>
      <c r="AR1174" s="167" t="s">
        <v>448</v>
      </c>
      <c r="AT1174" s="167" t="s">
        <v>209</v>
      </c>
      <c r="AU1174" s="167" t="s">
        <v>85</v>
      </c>
      <c r="AY1174" s="17" t="s">
        <v>207</v>
      </c>
      <c r="BE1174" s="168">
        <f>IF(N1174="základní",J1174,0)</f>
        <v>0</v>
      </c>
      <c r="BF1174" s="168">
        <f>IF(N1174="snížená",J1174,0)</f>
        <v>0</v>
      </c>
      <c r="BG1174" s="168">
        <f>IF(N1174="zákl. přenesená",J1174,0)</f>
        <v>0</v>
      </c>
      <c r="BH1174" s="168">
        <f>IF(N1174="sníž. přenesená",J1174,0)</f>
        <v>0</v>
      </c>
      <c r="BI1174" s="168">
        <f>IF(N1174="nulová",J1174,0)</f>
        <v>0</v>
      </c>
      <c r="BJ1174" s="17" t="s">
        <v>83</v>
      </c>
      <c r="BK1174" s="168">
        <f>ROUND(I1174*H1174,2)</f>
        <v>0</v>
      </c>
      <c r="BL1174" s="17" t="s">
        <v>448</v>
      </c>
      <c r="BM1174" s="167" t="s">
        <v>1996</v>
      </c>
    </row>
    <row r="1175" spans="2:65" s="13" customFormat="1">
      <c r="B1175" s="185"/>
      <c r="D1175" s="170" t="s">
        <v>215</v>
      </c>
      <c r="E1175" s="186" t="s">
        <v>1</v>
      </c>
      <c r="F1175" s="187" t="s">
        <v>1997</v>
      </c>
      <c r="H1175" s="186" t="s">
        <v>1</v>
      </c>
      <c r="I1175" s="188"/>
      <c r="L1175" s="185"/>
      <c r="M1175" s="189"/>
      <c r="N1175" s="190"/>
      <c r="O1175" s="190"/>
      <c r="P1175" s="190"/>
      <c r="Q1175" s="190"/>
      <c r="R1175" s="190"/>
      <c r="S1175" s="190"/>
      <c r="T1175" s="191"/>
      <c r="AT1175" s="186" t="s">
        <v>215</v>
      </c>
      <c r="AU1175" s="186" t="s">
        <v>85</v>
      </c>
      <c r="AV1175" s="13" t="s">
        <v>83</v>
      </c>
      <c r="AW1175" s="13" t="s">
        <v>34</v>
      </c>
      <c r="AX1175" s="13" t="s">
        <v>77</v>
      </c>
      <c r="AY1175" s="186" t="s">
        <v>207</v>
      </c>
    </row>
    <row r="1176" spans="2:65" s="12" customFormat="1">
      <c r="B1176" s="169"/>
      <c r="D1176" s="170" t="s">
        <v>215</v>
      </c>
      <c r="E1176" s="171" t="s">
        <v>274</v>
      </c>
      <c r="F1176" s="172" t="s">
        <v>1998</v>
      </c>
      <c r="H1176" s="173">
        <v>30</v>
      </c>
      <c r="I1176" s="174"/>
      <c r="L1176" s="169"/>
      <c r="M1176" s="175"/>
      <c r="N1176" s="176"/>
      <c r="O1176" s="176"/>
      <c r="P1176" s="176"/>
      <c r="Q1176" s="176"/>
      <c r="R1176" s="176"/>
      <c r="S1176" s="176"/>
      <c r="T1176" s="177"/>
      <c r="AT1176" s="171" t="s">
        <v>215</v>
      </c>
      <c r="AU1176" s="171" t="s">
        <v>85</v>
      </c>
      <c r="AV1176" s="12" t="s">
        <v>85</v>
      </c>
      <c r="AW1176" s="12" t="s">
        <v>34</v>
      </c>
      <c r="AX1176" s="12" t="s">
        <v>83</v>
      </c>
      <c r="AY1176" s="171" t="s">
        <v>207</v>
      </c>
    </row>
    <row r="1177" spans="2:65" s="1" customFormat="1" ht="16.5" customHeight="1">
      <c r="B1177" s="155"/>
      <c r="C1177" s="208" t="s">
        <v>1999</v>
      </c>
      <c r="D1177" s="208" t="s">
        <v>680</v>
      </c>
      <c r="E1177" s="209" t="s">
        <v>2000</v>
      </c>
      <c r="F1177" s="210" t="s">
        <v>2001</v>
      </c>
      <c r="G1177" s="211" t="s">
        <v>212</v>
      </c>
      <c r="H1177" s="212">
        <v>30</v>
      </c>
      <c r="I1177" s="213"/>
      <c r="J1177" s="214">
        <f>ROUND(I1177*H1177,2)</f>
        <v>0</v>
      </c>
      <c r="K1177" s="210" t="s">
        <v>213</v>
      </c>
      <c r="L1177" s="215"/>
      <c r="M1177" s="216" t="s">
        <v>1</v>
      </c>
      <c r="N1177" s="217" t="s">
        <v>42</v>
      </c>
      <c r="O1177" s="55"/>
      <c r="P1177" s="165">
        <f>O1177*H1177</f>
        <v>0</v>
      </c>
      <c r="Q1177" s="165">
        <v>1.4E-2</v>
      </c>
      <c r="R1177" s="165">
        <f>Q1177*H1177</f>
        <v>0.42</v>
      </c>
      <c r="S1177" s="165">
        <v>0</v>
      </c>
      <c r="T1177" s="166">
        <f>S1177*H1177</f>
        <v>0</v>
      </c>
      <c r="AR1177" s="167" t="s">
        <v>569</v>
      </c>
      <c r="AT1177" s="167" t="s">
        <v>680</v>
      </c>
      <c r="AU1177" s="167" t="s">
        <v>85</v>
      </c>
      <c r="AY1177" s="17" t="s">
        <v>207</v>
      </c>
      <c r="BE1177" s="168">
        <f>IF(N1177="základní",J1177,0)</f>
        <v>0</v>
      </c>
      <c r="BF1177" s="168">
        <f>IF(N1177="snížená",J1177,0)</f>
        <v>0</v>
      </c>
      <c r="BG1177" s="168">
        <f>IF(N1177="zákl. přenesená",J1177,0)</f>
        <v>0</v>
      </c>
      <c r="BH1177" s="168">
        <f>IF(N1177="sníž. přenesená",J1177,0)</f>
        <v>0</v>
      </c>
      <c r="BI1177" s="168">
        <f>IF(N1177="nulová",J1177,0)</f>
        <v>0</v>
      </c>
      <c r="BJ1177" s="17" t="s">
        <v>83</v>
      </c>
      <c r="BK1177" s="168">
        <f>ROUND(I1177*H1177,2)</f>
        <v>0</v>
      </c>
      <c r="BL1177" s="17" t="s">
        <v>448</v>
      </c>
      <c r="BM1177" s="167" t="s">
        <v>2002</v>
      </c>
    </row>
    <row r="1178" spans="2:65" s="1" customFormat="1" ht="16.5" customHeight="1">
      <c r="B1178" s="155"/>
      <c r="C1178" s="156" t="s">
        <v>2003</v>
      </c>
      <c r="D1178" s="156" t="s">
        <v>209</v>
      </c>
      <c r="E1178" s="157" t="s">
        <v>2004</v>
      </c>
      <c r="F1178" s="158" t="s">
        <v>2005</v>
      </c>
      <c r="G1178" s="159" t="s">
        <v>212</v>
      </c>
      <c r="H1178" s="160">
        <v>12.824999999999999</v>
      </c>
      <c r="I1178" s="161"/>
      <c r="J1178" s="162">
        <f>ROUND(I1178*H1178,2)</f>
        <v>0</v>
      </c>
      <c r="K1178" s="158" t="s">
        <v>213</v>
      </c>
      <c r="L1178" s="32"/>
      <c r="M1178" s="163" t="s">
        <v>1</v>
      </c>
      <c r="N1178" s="164" t="s">
        <v>42</v>
      </c>
      <c r="O1178" s="55"/>
      <c r="P1178" s="165">
        <f>O1178*H1178</f>
        <v>0</v>
      </c>
      <c r="Q1178" s="165">
        <v>9.0000000000000006E-5</v>
      </c>
      <c r="R1178" s="165">
        <f>Q1178*H1178</f>
        <v>1.1542500000000001E-3</v>
      </c>
      <c r="S1178" s="165">
        <v>0</v>
      </c>
      <c r="T1178" s="166">
        <f>S1178*H1178</f>
        <v>0</v>
      </c>
      <c r="AR1178" s="167" t="s">
        <v>448</v>
      </c>
      <c r="AT1178" s="167" t="s">
        <v>209</v>
      </c>
      <c r="AU1178" s="167" t="s">
        <v>85</v>
      </c>
      <c r="AY1178" s="17" t="s">
        <v>207</v>
      </c>
      <c r="BE1178" s="168">
        <f>IF(N1178="základní",J1178,0)</f>
        <v>0</v>
      </c>
      <c r="BF1178" s="168">
        <f>IF(N1178="snížená",J1178,0)</f>
        <v>0</v>
      </c>
      <c r="BG1178" s="168">
        <f>IF(N1178="zákl. přenesená",J1178,0)</f>
        <v>0</v>
      </c>
      <c r="BH1178" s="168">
        <f>IF(N1178="sníž. přenesená",J1178,0)</f>
        <v>0</v>
      </c>
      <c r="BI1178" s="168">
        <f>IF(N1178="nulová",J1178,0)</f>
        <v>0</v>
      </c>
      <c r="BJ1178" s="17" t="s">
        <v>83</v>
      </c>
      <c r="BK1178" s="168">
        <f>ROUND(I1178*H1178,2)</f>
        <v>0</v>
      </c>
      <c r="BL1178" s="17" t="s">
        <v>448</v>
      </c>
      <c r="BM1178" s="167" t="s">
        <v>2006</v>
      </c>
    </row>
    <row r="1179" spans="2:65" s="12" customFormat="1">
      <c r="B1179" s="169"/>
      <c r="D1179" s="170" t="s">
        <v>215</v>
      </c>
      <c r="E1179" s="171" t="s">
        <v>1</v>
      </c>
      <c r="F1179" s="172" t="s">
        <v>2007</v>
      </c>
      <c r="H1179" s="173">
        <v>6.0750000000000002</v>
      </c>
      <c r="I1179" s="174"/>
      <c r="L1179" s="169"/>
      <c r="M1179" s="175"/>
      <c r="N1179" s="176"/>
      <c r="O1179" s="176"/>
      <c r="P1179" s="176"/>
      <c r="Q1179" s="176"/>
      <c r="R1179" s="176"/>
      <c r="S1179" s="176"/>
      <c r="T1179" s="177"/>
      <c r="AT1179" s="171" t="s">
        <v>215</v>
      </c>
      <c r="AU1179" s="171" t="s">
        <v>85</v>
      </c>
      <c r="AV1179" s="12" t="s">
        <v>85</v>
      </c>
      <c r="AW1179" s="12" t="s">
        <v>34</v>
      </c>
      <c r="AX1179" s="12" t="s">
        <v>77</v>
      </c>
      <c r="AY1179" s="171" t="s">
        <v>207</v>
      </c>
    </row>
    <row r="1180" spans="2:65" s="12" customFormat="1">
      <c r="B1180" s="169"/>
      <c r="D1180" s="170" t="s">
        <v>215</v>
      </c>
      <c r="E1180" s="171" t="s">
        <v>1</v>
      </c>
      <c r="F1180" s="172" t="s">
        <v>2008</v>
      </c>
      <c r="H1180" s="173">
        <v>6.75</v>
      </c>
      <c r="I1180" s="174"/>
      <c r="L1180" s="169"/>
      <c r="M1180" s="175"/>
      <c r="N1180" s="176"/>
      <c r="O1180" s="176"/>
      <c r="P1180" s="176"/>
      <c r="Q1180" s="176"/>
      <c r="R1180" s="176"/>
      <c r="S1180" s="176"/>
      <c r="T1180" s="177"/>
      <c r="AT1180" s="171" t="s">
        <v>215</v>
      </c>
      <c r="AU1180" s="171" t="s">
        <v>85</v>
      </c>
      <c r="AV1180" s="12" t="s">
        <v>85</v>
      </c>
      <c r="AW1180" s="12" t="s">
        <v>34</v>
      </c>
      <c r="AX1180" s="12" t="s">
        <v>77</v>
      </c>
      <c r="AY1180" s="171" t="s">
        <v>207</v>
      </c>
    </row>
    <row r="1181" spans="2:65" s="15" customFormat="1">
      <c r="B1181" s="200"/>
      <c r="D1181" s="170" t="s">
        <v>215</v>
      </c>
      <c r="E1181" s="201" t="s">
        <v>1</v>
      </c>
      <c r="F1181" s="202" t="s">
        <v>372</v>
      </c>
      <c r="H1181" s="203">
        <v>12.824999999999999</v>
      </c>
      <c r="I1181" s="204"/>
      <c r="L1181" s="200"/>
      <c r="M1181" s="205"/>
      <c r="N1181" s="206"/>
      <c r="O1181" s="206"/>
      <c r="P1181" s="206"/>
      <c r="Q1181" s="206"/>
      <c r="R1181" s="206"/>
      <c r="S1181" s="206"/>
      <c r="T1181" s="207"/>
      <c r="AT1181" s="201" t="s">
        <v>215</v>
      </c>
      <c r="AU1181" s="201" t="s">
        <v>85</v>
      </c>
      <c r="AV1181" s="15" t="s">
        <v>133</v>
      </c>
      <c r="AW1181" s="15" t="s">
        <v>34</v>
      </c>
      <c r="AX1181" s="15" t="s">
        <v>83</v>
      </c>
      <c r="AY1181" s="201" t="s">
        <v>207</v>
      </c>
    </row>
    <row r="1182" spans="2:65" s="1" customFormat="1" ht="36" customHeight="1">
      <c r="B1182" s="155"/>
      <c r="C1182" s="208" t="s">
        <v>2009</v>
      </c>
      <c r="D1182" s="208" t="s">
        <v>680</v>
      </c>
      <c r="E1182" s="209" t="s">
        <v>2010</v>
      </c>
      <c r="F1182" s="210" t="s">
        <v>2011</v>
      </c>
      <c r="G1182" s="211" t="s">
        <v>220</v>
      </c>
      <c r="H1182" s="212">
        <v>1</v>
      </c>
      <c r="I1182" s="213"/>
      <c r="J1182" s="214">
        <f>ROUND(I1182*H1182,2)</f>
        <v>0</v>
      </c>
      <c r="K1182" s="210" t="s">
        <v>392</v>
      </c>
      <c r="L1182" s="215"/>
      <c r="M1182" s="216" t="s">
        <v>1</v>
      </c>
      <c r="N1182" s="217" t="s">
        <v>42</v>
      </c>
      <c r="O1182" s="55"/>
      <c r="P1182" s="165">
        <f>O1182*H1182</f>
        <v>0</v>
      </c>
      <c r="Q1182" s="165">
        <v>0</v>
      </c>
      <c r="R1182" s="165">
        <f>Q1182*H1182</f>
        <v>0</v>
      </c>
      <c r="S1182" s="165">
        <v>0</v>
      </c>
      <c r="T1182" s="166">
        <f>S1182*H1182</f>
        <v>0</v>
      </c>
      <c r="AR1182" s="167" t="s">
        <v>569</v>
      </c>
      <c r="AT1182" s="167" t="s">
        <v>680</v>
      </c>
      <c r="AU1182" s="167" t="s">
        <v>85</v>
      </c>
      <c r="AY1182" s="17" t="s">
        <v>207</v>
      </c>
      <c r="BE1182" s="168">
        <f>IF(N1182="základní",J1182,0)</f>
        <v>0</v>
      </c>
      <c r="BF1182" s="168">
        <f>IF(N1182="snížená",J1182,0)</f>
        <v>0</v>
      </c>
      <c r="BG1182" s="168">
        <f>IF(N1182="zákl. přenesená",J1182,0)</f>
        <v>0</v>
      </c>
      <c r="BH1182" s="168">
        <f>IF(N1182="sníž. přenesená",J1182,0)</f>
        <v>0</v>
      </c>
      <c r="BI1182" s="168">
        <f>IF(N1182="nulová",J1182,0)</f>
        <v>0</v>
      </c>
      <c r="BJ1182" s="17" t="s">
        <v>83</v>
      </c>
      <c r="BK1182" s="168">
        <f>ROUND(I1182*H1182,2)</f>
        <v>0</v>
      </c>
      <c r="BL1182" s="17" t="s">
        <v>448</v>
      </c>
      <c r="BM1182" s="167" t="s">
        <v>2012</v>
      </c>
    </row>
    <row r="1183" spans="2:65" s="1" customFormat="1" ht="36" customHeight="1">
      <c r="B1183" s="155"/>
      <c r="C1183" s="208" t="s">
        <v>2013</v>
      </c>
      <c r="D1183" s="208" t="s">
        <v>680</v>
      </c>
      <c r="E1183" s="209" t="s">
        <v>2014</v>
      </c>
      <c r="F1183" s="210" t="s">
        <v>2015</v>
      </c>
      <c r="G1183" s="211" t="s">
        <v>220</v>
      </c>
      <c r="H1183" s="212">
        <v>1</v>
      </c>
      <c r="I1183" s="213"/>
      <c r="J1183" s="214">
        <f>ROUND(I1183*H1183,2)</f>
        <v>0</v>
      </c>
      <c r="K1183" s="210" t="s">
        <v>392</v>
      </c>
      <c r="L1183" s="215"/>
      <c r="M1183" s="216" t="s">
        <v>1</v>
      </c>
      <c r="N1183" s="217" t="s">
        <v>42</v>
      </c>
      <c r="O1183" s="55"/>
      <c r="P1183" s="165">
        <f>O1183*H1183</f>
        <v>0</v>
      </c>
      <c r="Q1183" s="165">
        <v>0</v>
      </c>
      <c r="R1183" s="165">
        <f>Q1183*H1183</f>
        <v>0</v>
      </c>
      <c r="S1183" s="165">
        <v>0</v>
      </c>
      <c r="T1183" s="166">
        <f>S1183*H1183</f>
        <v>0</v>
      </c>
      <c r="AR1183" s="167" t="s">
        <v>569</v>
      </c>
      <c r="AT1183" s="167" t="s">
        <v>680</v>
      </c>
      <c r="AU1183" s="167" t="s">
        <v>85</v>
      </c>
      <c r="AY1183" s="17" t="s">
        <v>207</v>
      </c>
      <c r="BE1183" s="168">
        <f>IF(N1183="základní",J1183,0)</f>
        <v>0</v>
      </c>
      <c r="BF1183" s="168">
        <f>IF(N1183="snížená",J1183,0)</f>
        <v>0</v>
      </c>
      <c r="BG1183" s="168">
        <f>IF(N1183="zákl. přenesená",J1183,0)</f>
        <v>0</v>
      </c>
      <c r="BH1183" s="168">
        <f>IF(N1183="sníž. přenesená",J1183,0)</f>
        <v>0</v>
      </c>
      <c r="BI1183" s="168">
        <f>IF(N1183="nulová",J1183,0)</f>
        <v>0</v>
      </c>
      <c r="BJ1183" s="17" t="s">
        <v>83</v>
      </c>
      <c r="BK1183" s="168">
        <f>ROUND(I1183*H1183,2)</f>
        <v>0</v>
      </c>
      <c r="BL1183" s="17" t="s">
        <v>448</v>
      </c>
      <c r="BM1183" s="167" t="s">
        <v>2016</v>
      </c>
    </row>
    <row r="1184" spans="2:65" s="1" customFormat="1" ht="16.5" customHeight="1">
      <c r="B1184" s="155"/>
      <c r="C1184" s="156" t="s">
        <v>2017</v>
      </c>
      <c r="D1184" s="156" t="s">
        <v>209</v>
      </c>
      <c r="E1184" s="157" t="s">
        <v>2018</v>
      </c>
      <c r="F1184" s="158" t="s">
        <v>2019</v>
      </c>
      <c r="G1184" s="159" t="s">
        <v>220</v>
      </c>
      <c r="H1184" s="160">
        <v>5</v>
      </c>
      <c r="I1184" s="161"/>
      <c r="J1184" s="162">
        <f>ROUND(I1184*H1184,2)</f>
        <v>0</v>
      </c>
      <c r="K1184" s="158" t="s">
        <v>392</v>
      </c>
      <c r="L1184" s="32"/>
      <c r="M1184" s="163" t="s">
        <v>1</v>
      </c>
      <c r="N1184" s="164" t="s">
        <v>42</v>
      </c>
      <c r="O1184" s="55"/>
      <c r="P1184" s="165">
        <f>O1184*H1184</f>
        <v>0</v>
      </c>
      <c r="Q1184" s="165">
        <v>2.5999999999999998E-4</v>
      </c>
      <c r="R1184" s="165">
        <f>Q1184*H1184</f>
        <v>1.2999999999999999E-3</v>
      </c>
      <c r="S1184" s="165">
        <v>0</v>
      </c>
      <c r="T1184" s="166">
        <f>S1184*H1184</f>
        <v>0</v>
      </c>
      <c r="AR1184" s="167" t="s">
        <v>133</v>
      </c>
      <c r="AT1184" s="167" t="s">
        <v>209</v>
      </c>
      <c r="AU1184" s="167" t="s">
        <v>85</v>
      </c>
      <c r="AY1184" s="17" t="s">
        <v>207</v>
      </c>
      <c r="BE1184" s="168">
        <f>IF(N1184="základní",J1184,0)</f>
        <v>0</v>
      </c>
      <c r="BF1184" s="168">
        <f>IF(N1184="snížená",J1184,0)</f>
        <v>0</v>
      </c>
      <c r="BG1184" s="168">
        <f>IF(N1184="zákl. přenesená",J1184,0)</f>
        <v>0</v>
      </c>
      <c r="BH1184" s="168">
        <f>IF(N1184="sníž. přenesená",J1184,0)</f>
        <v>0</v>
      </c>
      <c r="BI1184" s="168">
        <f>IF(N1184="nulová",J1184,0)</f>
        <v>0</v>
      </c>
      <c r="BJ1184" s="17" t="s">
        <v>83</v>
      </c>
      <c r="BK1184" s="168">
        <f>ROUND(I1184*H1184,2)</f>
        <v>0</v>
      </c>
      <c r="BL1184" s="17" t="s">
        <v>133</v>
      </c>
      <c r="BM1184" s="167" t="s">
        <v>2020</v>
      </c>
    </row>
    <row r="1185" spans="2:65" s="1" customFormat="1" ht="24" customHeight="1">
      <c r="B1185" s="155"/>
      <c r="C1185" s="208" t="s">
        <v>2021</v>
      </c>
      <c r="D1185" s="208" t="s">
        <v>680</v>
      </c>
      <c r="E1185" s="209" t="s">
        <v>2022</v>
      </c>
      <c r="F1185" s="210" t="s">
        <v>2023</v>
      </c>
      <c r="G1185" s="211" t="s">
        <v>220</v>
      </c>
      <c r="H1185" s="212">
        <v>5</v>
      </c>
      <c r="I1185" s="213"/>
      <c r="J1185" s="214">
        <f>ROUND(I1185*H1185,2)</f>
        <v>0</v>
      </c>
      <c r="K1185" s="210" t="s">
        <v>392</v>
      </c>
      <c r="L1185" s="215"/>
      <c r="M1185" s="216" t="s">
        <v>1</v>
      </c>
      <c r="N1185" s="217" t="s">
        <v>42</v>
      </c>
      <c r="O1185" s="55"/>
      <c r="P1185" s="165">
        <f>O1185*H1185</f>
        <v>0</v>
      </c>
      <c r="Q1185" s="165">
        <v>0</v>
      </c>
      <c r="R1185" s="165">
        <f>Q1185*H1185</f>
        <v>0</v>
      </c>
      <c r="S1185" s="165">
        <v>0</v>
      </c>
      <c r="T1185" s="166">
        <f>S1185*H1185</f>
        <v>0</v>
      </c>
      <c r="AR1185" s="167" t="s">
        <v>155</v>
      </c>
      <c r="AT1185" s="167" t="s">
        <v>680</v>
      </c>
      <c r="AU1185" s="167" t="s">
        <v>85</v>
      </c>
      <c r="AY1185" s="17" t="s">
        <v>207</v>
      </c>
      <c r="BE1185" s="168">
        <f>IF(N1185="základní",J1185,0)</f>
        <v>0</v>
      </c>
      <c r="BF1185" s="168">
        <f>IF(N1185="snížená",J1185,0)</f>
        <v>0</v>
      </c>
      <c r="BG1185" s="168">
        <f>IF(N1185="zákl. přenesená",J1185,0)</f>
        <v>0</v>
      </c>
      <c r="BH1185" s="168">
        <f>IF(N1185="sníž. přenesená",J1185,0)</f>
        <v>0</v>
      </c>
      <c r="BI1185" s="168">
        <f>IF(N1185="nulová",J1185,0)</f>
        <v>0</v>
      </c>
      <c r="BJ1185" s="17" t="s">
        <v>83</v>
      </c>
      <c r="BK1185" s="168">
        <f>ROUND(I1185*H1185,2)</f>
        <v>0</v>
      </c>
      <c r="BL1185" s="17" t="s">
        <v>133</v>
      </c>
      <c r="BM1185" s="167" t="s">
        <v>2024</v>
      </c>
    </row>
    <row r="1186" spans="2:65" s="1" customFormat="1" ht="24" customHeight="1">
      <c r="B1186" s="155"/>
      <c r="C1186" s="156" t="s">
        <v>2025</v>
      </c>
      <c r="D1186" s="156" t="s">
        <v>209</v>
      </c>
      <c r="E1186" s="157" t="s">
        <v>2026</v>
      </c>
      <c r="F1186" s="158" t="s">
        <v>2027</v>
      </c>
      <c r="G1186" s="159" t="s">
        <v>224</v>
      </c>
      <c r="H1186" s="160">
        <v>7.7</v>
      </c>
      <c r="I1186" s="161"/>
      <c r="J1186" s="162">
        <f>ROUND(I1186*H1186,2)</f>
        <v>0</v>
      </c>
      <c r="K1186" s="158" t="s">
        <v>1384</v>
      </c>
      <c r="L1186" s="32"/>
      <c r="M1186" s="163" t="s">
        <v>1</v>
      </c>
      <c r="N1186" s="164" t="s">
        <v>42</v>
      </c>
      <c r="O1186" s="55"/>
      <c r="P1186" s="165">
        <f>O1186*H1186</f>
        <v>0</v>
      </c>
      <c r="Q1186" s="165">
        <v>5.0000000000000002E-5</v>
      </c>
      <c r="R1186" s="165">
        <f>Q1186*H1186</f>
        <v>3.8500000000000003E-4</v>
      </c>
      <c r="S1186" s="165">
        <v>0</v>
      </c>
      <c r="T1186" s="166">
        <f>S1186*H1186</f>
        <v>0</v>
      </c>
      <c r="AR1186" s="167" t="s">
        <v>448</v>
      </c>
      <c r="AT1186" s="167" t="s">
        <v>209</v>
      </c>
      <c r="AU1186" s="167" t="s">
        <v>85</v>
      </c>
      <c r="AY1186" s="17" t="s">
        <v>207</v>
      </c>
      <c r="BE1186" s="168">
        <f>IF(N1186="základní",J1186,0)</f>
        <v>0</v>
      </c>
      <c r="BF1186" s="168">
        <f>IF(N1186="snížená",J1186,0)</f>
        <v>0</v>
      </c>
      <c r="BG1186" s="168">
        <f>IF(N1186="zákl. přenesená",J1186,0)</f>
        <v>0</v>
      </c>
      <c r="BH1186" s="168">
        <f>IF(N1186="sníž. přenesená",J1186,0)</f>
        <v>0</v>
      </c>
      <c r="BI1186" s="168">
        <f>IF(N1186="nulová",J1186,0)</f>
        <v>0</v>
      </c>
      <c r="BJ1186" s="17" t="s">
        <v>83</v>
      </c>
      <c r="BK1186" s="168">
        <f>ROUND(I1186*H1186,2)</f>
        <v>0</v>
      </c>
      <c r="BL1186" s="17" t="s">
        <v>448</v>
      </c>
      <c r="BM1186" s="167" t="s">
        <v>2028</v>
      </c>
    </row>
    <row r="1187" spans="2:65" s="12" customFormat="1">
      <c r="B1187" s="169"/>
      <c r="D1187" s="170" t="s">
        <v>215</v>
      </c>
      <c r="E1187" s="171" t="s">
        <v>1</v>
      </c>
      <c r="F1187" s="172" t="s">
        <v>2029</v>
      </c>
      <c r="H1187" s="173">
        <v>7.7</v>
      </c>
      <c r="I1187" s="174"/>
      <c r="L1187" s="169"/>
      <c r="M1187" s="175"/>
      <c r="N1187" s="176"/>
      <c r="O1187" s="176"/>
      <c r="P1187" s="176"/>
      <c r="Q1187" s="176"/>
      <c r="R1187" s="176"/>
      <c r="S1187" s="176"/>
      <c r="T1187" s="177"/>
      <c r="AT1187" s="171" t="s">
        <v>215</v>
      </c>
      <c r="AU1187" s="171" t="s">
        <v>85</v>
      </c>
      <c r="AV1187" s="12" t="s">
        <v>85</v>
      </c>
      <c r="AW1187" s="12" t="s">
        <v>34</v>
      </c>
      <c r="AX1187" s="12" t="s">
        <v>83</v>
      </c>
      <c r="AY1187" s="171" t="s">
        <v>207</v>
      </c>
    </row>
    <row r="1188" spans="2:65" s="1" customFormat="1" ht="24" customHeight="1">
      <c r="B1188" s="155"/>
      <c r="C1188" s="208" t="s">
        <v>2030</v>
      </c>
      <c r="D1188" s="208" t="s">
        <v>680</v>
      </c>
      <c r="E1188" s="209" t="s">
        <v>2031</v>
      </c>
      <c r="F1188" s="210" t="s">
        <v>2032</v>
      </c>
      <c r="G1188" s="211" t="s">
        <v>220</v>
      </c>
      <c r="H1188" s="212">
        <v>1</v>
      </c>
      <c r="I1188" s="213"/>
      <c r="J1188" s="214">
        <f>ROUND(I1188*H1188,2)</f>
        <v>0</v>
      </c>
      <c r="K1188" s="210" t="s">
        <v>392</v>
      </c>
      <c r="L1188" s="215"/>
      <c r="M1188" s="216" t="s">
        <v>1</v>
      </c>
      <c r="N1188" s="217" t="s">
        <v>42</v>
      </c>
      <c r="O1188" s="55"/>
      <c r="P1188" s="165">
        <f>O1188*H1188</f>
        <v>0</v>
      </c>
      <c r="Q1188" s="165">
        <v>0</v>
      </c>
      <c r="R1188" s="165">
        <f>Q1188*H1188</f>
        <v>0</v>
      </c>
      <c r="S1188" s="165">
        <v>0</v>
      </c>
      <c r="T1188" s="166">
        <f>S1188*H1188</f>
        <v>0</v>
      </c>
      <c r="AR1188" s="167" t="s">
        <v>569</v>
      </c>
      <c r="AT1188" s="167" t="s">
        <v>680</v>
      </c>
      <c r="AU1188" s="167" t="s">
        <v>85</v>
      </c>
      <c r="AY1188" s="17" t="s">
        <v>207</v>
      </c>
      <c r="BE1188" s="168">
        <f>IF(N1188="základní",J1188,0)</f>
        <v>0</v>
      </c>
      <c r="BF1188" s="168">
        <f>IF(N1188="snížená",J1188,0)</f>
        <v>0</v>
      </c>
      <c r="BG1188" s="168">
        <f>IF(N1188="zákl. přenesená",J1188,0)</f>
        <v>0</v>
      </c>
      <c r="BH1188" s="168">
        <f>IF(N1188="sníž. přenesená",J1188,0)</f>
        <v>0</v>
      </c>
      <c r="BI1188" s="168">
        <f>IF(N1188="nulová",J1188,0)</f>
        <v>0</v>
      </c>
      <c r="BJ1188" s="17" t="s">
        <v>83</v>
      </c>
      <c r="BK1188" s="168">
        <f>ROUND(I1188*H1188,2)</f>
        <v>0</v>
      </c>
      <c r="BL1188" s="17" t="s">
        <v>448</v>
      </c>
      <c r="BM1188" s="167" t="s">
        <v>2033</v>
      </c>
    </row>
    <row r="1189" spans="2:65" s="1" customFormat="1" ht="24" customHeight="1">
      <c r="B1189" s="155"/>
      <c r="C1189" s="156" t="s">
        <v>2034</v>
      </c>
      <c r="D1189" s="156" t="s">
        <v>209</v>
      </c>
      <c r="E1189" s="157" t="s">
        <v>2035</v>
      </c>
      <c r="F1189" s="158" t="s">
        <v>2036</v>
      </c>
      <c r="G1189" s="159" t="s">
        <v>2037</v>
      </c>
      <c r="H1189" s="160">
        <v>800</v>
      </c>
      <c r="I1189" s="161"/>
      <c r="J1189" s="162">
        <f>ROUND(I1189*H1189,2)</f>
        <v>0</v>
      </c>
      <c r="K1189" s="158" t="s">
        <v>213</v>
      </c>
      <c r="L1189" s="32"/>
      <c r="M1189" s="163" t="s">
        <v>1</v>
      </c>
      <c r="N1189" s="164" t="s">
        <v>42</v>
      </c>
      <c r="O1189" s="55"/>
      <c r="P1189" s="165">
        <f>O1189*H1189</f>
        <v>0</v>
      </c>
      <c r="Q1189" s="165">
        <v>5.0000000000000002E-5</v>
      </c>
      <c r="R1189" s="165">
        <f>Q1189*H1189</f>
        <v>0.04</v>
      </c>
      <c r="S1189" s="165">
        <v>0</v>
      </c>
      <c r="T1189" s="166">
        <f>S1189*H1189</f>
        <v>0</v>
      </c>
      <c r="AR1189" s="167" t="s">
        <v>448</v>
      </c>
      <c r="AT1189" s="167" t="s">
        <v>209</v>
      </c>
      <c r="AU1189" s="167" t="s">
        <v>85</v>
      </c>
      <c r="AY1189" s="17" t="s">
        <v>207</v>
      </c>
      <c r="BE1189" s="168">
        <f>IF(N1189="základní",J1189,0)</f>
        <v>0</v>
      </c>
      <c r="BF1189" s="168">
        <f>IF(N1189="snížená",J1189,0)</f>
        <v>0</v>
      </c>
      <c r="BG1189" s="168">
        <f>IF(N1189="zákl. přenesená",J1189,0)</f>
        <v>0</v>
      </c>
      <c r="BH1189" s="168">
        <f>IF(N1189="sníž. přenesená",J1189,0)</f>
        <v>0</v>
      </c>
      <c r="BI1189" s="168">
        <f>IF(N1189="nulová",J1189,0)</f>
        <v>0</v>
      </c>
      <c r="BJ1189" s="17" t="s">
        <v>83</v>
      </c>
      <c r="BK1189" s="168">
        <f>ROUND(I1189*H1189,2)</f>
        <v>0</v>
      </c>
      <c r="BL1189" s="17" t="s">
        <v>448</v>
      </c>
      <c r="BM1189" s="167" t="s">
        <v>2038</v>
      </c>
    </row>
    <row r="1190" spans="2:65" s="12" customFormat="1">
      <c r="B1190" s="169"/>
      <c r="D1190" s="170" t="s">
        <v>215</v>
      </c>
      <c r="E1190" s="171" t="s">
        <v>1</v>
      </c>
      <c r="F1190" s="172" t="s">
        <v>2039</v>
      </c>
      <c r="H1190" s="173">
        <v>800</v>
      </c>
      <c r="I1190" s="174"/>
      <c r="L1190" s="169"/>
      <c r="M1190" s="175"/>
      <c r="N1190" s="176"/>
      <c r="O1190" s="176"/>
      <c r="P1190" s="176"/>
      <c r="Q1190" s="176"/>
      <c r="R1190" s="176"/>
      <c r="S1190" s="176"/>
      <c r="T1190" s="177"/>
      <c r="AT1190" s="171" t="s">
        <v>215</v>
      </c>
      <c r="AU1190" s="171" t="s">
        <v>85</v>
      </c>
      <c r="AV1190" s="12" t="s">
        <v>85</v>
      </c>
      <c r="AW1190" s="12" t="s">
        <v>34</v>
      </c>
      <c r="AX1190" s="12" t="s">
        <v>83</v>
      </c>
      <c r="AY1190" s="171" t="s">
        <v>207</v>
      </c>
    </row>
    <row r="1191" spans="2:65" s="1" customFormat="1" ht="16.5" customHeight="1">
      <c r="B1191" s="155"/>
      <c r="C1191" s="208" t="s">
        <v>2040</v>
      </c>
      <c r="D1191" s="208" t="s">
        <v>680</v>
      </c>
      <c r="E1191" s="209" t="s">
        <v>2041</v>
      </c>
      <c r="F1191" s="210" t="s">
        <v>2042</v>
      </c>
      <c r="G1191" s="211" t="s">
        <v>220</v>
      </c>
      <c r="H1191" s="212">
        <v>20</v>
      </c>
      <c r="I1191" s="213"/>
      <c r="J1191" s="214">
        <f>ROUND(I1191*H1191,2)</f>
        <v>0</v>
      </c>
      <c r="K1191" s="210" t="s">
        <v>392</v>
      </c>
      <c r="L1191" s="215"/>
      <c r="M1191" s="216" t="s">
        <v>1</v>
      </c>
      <c r="N1191" s="217" t="s">
        <v>42</v>
      </c>
      <c r="O1191" s="55"/>
      <c r="P1191" s="165">
        <f>O1191*H1191</f>
        <v>0</v>
      </c>
      <c r="Q1191" s="165">
        <v>0</v>
      </c>
      <c r="R1191" s="165">
        <f>Q1191*H1191</f>
        <v>0</v>
      </c>
      <c r="S1191" s="165">
        <v>0</v>
      </c>
      <c r="T1191" s="166">
        <f>S1191*H1191</f>
        <v>0</v>
      </c>
      <c r="AR1191" s="167" t="s">
        <v>569</v>
      </c>
      <c r="AT1191" s="167" t="s">
        <v>680</v>
      </c>
      <c r="AU1191" s="167" t="s">
        <v>85</v>
      </c>
      <c r="AY1191" s="17" t="s">
        <v>207</v>
      </c>
      <c r="BE1191" s="168">
        <f>IF(N1191="základní",J1191,0)</f>
        <v>0</v>
      </c>
      <c r="BF1191" s="168">
        <f>IF(N1191="snížená",J1191,0)</f>
        <v>0</v>
      </c>
      <c r="BG1191" s="168">
        <f>IF(N1191="zákl. přenesená",J1191,0)</f>
        <v>0</v>
      </c>
      <c r="BH1191" s="168">
        <f>IF(N1191="sníž. přenesená",J1191,0)</f>
        <v>0</v>
      </c>
      <c r="BI1191" s="168">
        <f>IF(N1191="nulová",J1191,0)</f>
        <v>0</v>
      </c>
      <c r="BJ1191" s="17" t="s">
        <v>83</v>
      </c>
      <c r="BK1191" s="168">
        <f>ROUND(I1191*H1191,2)</f>
        <v>0</v>
      </c>
      <c r="BL1191" s="17" t="s">
        <v>448</v>
      </c>
      <c r="BM1191" s="167" t="s">
        <v>2043</v>
      </c>
    </row>
    <row r="1192" spans="2:65" s="1" customFormat="1" ht="24" customHeight="1">
      <c r="B1192" s="155"/>
      <c r="C1192" s="156" t="s">
        <v>2044</v>
      </c>
      <c r="D1192" s="156" t="s">
        <v>209</v>
      </c>
      <c r="E1192" s="157" t="s">
        <v>2045</v>
      </c>
      <c r="F1192" s="158" t="s">
        <v>2046</v>
      </c>
      <c r="G1192" s="159" t="s">
        <v>2037</v>
      </c>
      <c r="H1192" s="160">
        <v>1320</v>
      </c>
      <c r="I1192" s="161"/>
      <c r="J1192" s="162">
        <f>ROUND(I1192*H1192,2)</f>
        <v>0</v>
      </c>
      <c r="K1192" s="158" t="s">
        <v>213</v>
      </c>
      <c r="L1192" s="32"/>
      <c r="M1192" s="163" t="s">
        <v>1</v>
      </c>
      <c r="N1192" s="164" t="s">
        <v>42</v>
      </c>
      <c r="O1192" s="55"/>
      <c r="P1192" s="165">
        <f>O1192*H1192</f>
        <v>0</v>
      </c>
      <c r="Q1192" s="165">
        <v>5.0000000000000002E-5</v>
      </c>
      <c r="R1192" s="165">
        <f>Q1192*H1192</f>
        <v>6.6000000000000003E-2</v>
      </c>
      <c r="S1192" s="165">
        <v>0</v>
      </c>
      <c r="T1192" s="166">
        <f>S1192*H1192</f>
        <v>0</v>
      </c>
      <c r="AR1192" s="167" t="s">
        <v>448</v>
      </c>
      <c r="AT1192" s="167" t="s">
        <v>209</v>
      </c>
      <c r="AU1192" s="167" t="s">
        <v>85</v>
      </c>
      <c r="AY1192" s="17" t="s">
        <v>207</v>
      </c>
      <c r="BE1192" s="168">
        <f>IF(N1192="základní",J1192,0)</f>
        <v>0</v>
      </c>
      <c r="BF1192" s="168">
        <f>IF(N1192="snížená",J1192,0)</f>
        <v>0</v>
      </c>
      <c r="BG1192" s="168">
        <f>IF(N1192="zákl. přenesená",J1192,0)</f>
        <v>0</v>
      </c>
      <c r="BH1192" s="168">
        <f>IF(N1192="sníž. přenesená",J1192,0)</f>
        <v>0</v>
      </c>
      <c r="BI1192" s="168">
        <f>IF(N1192="nulová",J1192,0)</f>
        <v>0</v>
      </c>
      <c r="BJ1192" s="17" t="s">
        <v>83</v>
      </c>
      <c r="BK1192" s="168">
        <f>ROUND(I1192*H1192,2)</f>
        <v>0</v>
      </c>
      <c r="BL1192" s="17" t="s">
        <v>448</v>
      </c>
      <c r="BM1192" s="167" t="s">
        <v>2047</v>
      </c>
    </row>
    <row r="1193" spans="2:65" s="12" customFormat="1">
      <c r="B1193" s="169"/>
      <c r="D1193" s="170" t="s">
        <v>215</v>
      </c>
      <c r="E1193" s="171" t="s">
        <v>1</v>
      </c>
      <c r="F1193" s="172" t="s">
        <v>2048</v>
      </c>
      <c r="H1193" s="173">
        <v>1320</v>
      </c>
      <c r="I1193" s="174"/>
      <c r="L1193" s="169"/>
      <c r="M1193" s="175"/>
      <c r="N1193" s="176"/>
      <c r="O1193" s="176"/>
      <c r="P1193" s="176"/>
      <c r="Q1193" s="176"/>
      <c r="R1193" s="176"/>
      <c r="S1193" s="176"/>
      <c r="T1193" s="177"/>
      <c r="AT1193" s="171" t="s">
        <v>215</v>
      </c>
      <c r="AU1193" s="171" t="s">
        <v>85</v>
      </c>
      <c r="AV1193" s="12" t="s">
        <v>85</v>
      </c>
      <c r="AW1193" s="12" t="s">
        <v>34</v>
      </c>
      <c r="AX1193" s="12" t="s">
        <v>83</v>
      </c>
      <c r="AY1193" s="171" t="s">
        <v>207</v>
      </c>
    </row>
    <row r="1194" spans="2:65" s="1" customFormat="1" ht="24" customHeight="1">
      <c r="B1194" s="155"/>
      <c r="C1194" s="156" t="s">
        <v>2049</v>
      </c>
      <c r="D1194" s="156" t="s">
        <v>209</v>
      </c>
      <c r="E1194" s="157" t="s">
        <v>2050</v>
      </c>
      <c r="F1194" s="158" t="s">
        <v>2051</v>
      </c>
      <c r="G1194" s="159" t="s">
        <v>220</v>
      </c>
      <c r="H1194" s="160">
        <v>22</v>
      </c>
      <c r="I1194" s="161"/>
      <c r="J1194" s="162">
        <f>ROUND(I1194*H1194,2)</f>
        <v>0</v>
      </c>
      <c r="K1194" s="158" t="s">
        <v>392</v>
      </c>
      <c r="L1194" s="32"/>
      <c r="M1194" s="163" t="s">
        <v>1</v>
      </c>
      <c r="N1194" s="164" t="s">
        <v>42</v>
      </c>
      <c r="O1194" s="55"/>
      <c r="P1194" s="165">
        <f>O1194*H1194</f>
        <v>0</v>
      </c>
      <c r="Q1194" s="165">
        <v>0</v>
      </c>
      <c r="R1194" s="165">
        <f>Q1194*H1194</f>
        <v>0</v>
      </c>
      <c r="S1194" s="165">
        <v>0</v>
      </c>
      <c r="T1194" s="166">
        <f>S1194*H1194</f>
        <v>0</v>
      </c>
      <c r="AR1194" s="167" t="s">
        <v>448</v>
      </c>
      <c r="AT1194" s="167" t="s">
        <v>209</v>
      </c>
      <c r="AU1194" s="167" t="s">
        <v>85</v>
      </c>
      <c r="AY1194" s="17" t="s">
        <v>207</v>
      </c>
      <c r="BE1194" s="168">
        <f>IF(N1194="základní",J1194,0)</f>
        <v>0</v>
      </c>
      <c r="BF1194" s="168">
        <f>IF(N1194="snížená",J1194,0)</f>
        <v>0</v>
      </c>
      <c r="BG1194" s="168">
        <f>IF(N1194="zákl. přenesená",J1194,0)</f>
        <v>0</v>
      </c>
      <c r="BH1194" s="168">
        <f>IF(N1194="sníž. přenesená",J1194,0)</f>
        <v>0</v>
      </c>
      <c r="BI1194" s="168">
        <f>IF(N1194="nulová",J1194,0)</f>
        <v>0</v>
      </c>
      <c r="BJ1194" s="17" t="s">
        <v>83</v>
      </c>
      <c r="BK1194" s="168">
        <f>ROUND(I1194*H1194,2)</f>
        <v>0</v>
      </c>
      <c r="BL1194" s="17" t="s">
        <v>448</v>
      </c>
      <c r="BM1194" s="167" t="s">
        <v>2052</v>
      </c>
    </row>
    <row r="1195" spans="2:65" s="1" customFormat="1" ht="24" customHeight="1">
      <c r="B1195" s="155"/>
      <c r="C1195" s="156" t="s">
        <v>2053</v>
      </c>
      <c r="D1195" s="156" t="s">
        <v>209</v>
      </c>
      <c r="E1195" s="157" t="s">
        <v>2054</v>
      </c>
      <c r="F1195" s="158" t="s">
        <v>2055</v>
      </c>
      <c r="G1195" s="159" t="s">
        <v>2037</v>
      </c>
      <c r="H1195" s="160">
        <v>1760</v>
      </c>
      <c r="I1195" s="161"/>
      <c r="J1195" s="162">
        <f>ROUND(I1195*H1195,2)</f>
        <v>0</v>
      </c>
      <c r="K1195" s="158" t="s">
        <v>213</v>
      </c>
      <c r="L1195" s="32"/>
      <c r="M1195" s="163" t="s">
        <v>1</v>
      </c>
      <c r="N1195" s="164" t="s">
        <v>42</v>
      </c>
      <c r="O1195" s="55"/>
      <c r="P1195" s="165">
        <f>O1195*H1195</f>
        <v>0</v>
      </c>
      <c r="Q1195" s="165">
        <v>5.0000000000000002E-5</v>
      </c>
      <c r="R1195" s="165">
        <f>Q1195*H1195</f>
        <v>8.8000000000000009E-2</v>
      </c>
      <c r="S1195" s="165">
        <v>0</v>
      </c>
      <c r="T1195" s="166">
        <f>S1195*H1195</f>
        <v>0</v>
      </c>
      <c r="AR1195" s="167" t="s">
        <v>448</v>
      </c>
      <c r="AT1195" s="167" t="s">
        <v>209</v>
      </c>
      <c r="AU1195" s="167" t="s">
        <v>85</v>
      </c>
      <c r="AY1195" s="17" t="s">
        <v>207</v>
      </c>
      <c r="BE1195" s="168">
        <f>IF(N1195="základní",J1195,0)</f>
        <v>0</v>
      </c>
      <c r="BF1195" s="168">
        <f>IF(N1195="snížená",J1195,0)</f>
        <v>0</v>
      </c>
      <c r="BG1195" s="168">
        <f>IF(N1195="zákl. přenesená",J1195,0)</f>
        <v>0</v>
      </c>
      <c r="BH1195" s="168">
        <f>IF(N1195="sníž. přenesená",J1195,0)</f>
        <v>0</v>
      </c>
      <c r="BI1195" s="168">
        <f>IF(N1195="nulová",J1195,0)</f>
        <v>0</v>
      </c>
      <c r="BJ1195" s="17" t="s">
        <v>83</v>
      </c>
      <c r="BK1195" s="168">
        <f>ROUND(I1195*H1195,2)</f>
        <v>0</v>
      </c>
      <c r="BL1195" s="17" t="s">
        <v>448</v>
      </c>
      <c r="BM1195" s="167" t="s">
        <v>2056</v>
      </c>
    </row>
    <row r="1196" spans="2:65" s="12" customFormat="1">
      <c r="B1196" s="169"/>
      <c r="D1196" s="170" t="s">
        <v>215</v>
      </c>
      <c r="E1196" s="171" t="s">
        <v>1</v>
      </c>
      <c r="F1196" s="172" t="s">
        <v>2057</v>
      </c>
      <c r="H1196" s="173">
        <v>1760</v>
      </c>
      <c r="I1196" s="174"/>
      <c r="L1196" s="169"/>
      <c r="M1196" s="175"/>
      <c r="N1196" s="176"/>
      <c r="O1196" s="176"/>
      <c r="P1196" s="176"/>
      <c r="Q1196" s="176"/>
      <c r="R1196" s="176"/>
      <c r="S1196" s="176"/>
      <c r="T1196" s="177"/>
      <c r="AT1196" s="171" t="s">
        <v>215</v>
      </c>
      <c r="AU1196" s="171" t="s">
        <v>85</v>
      </c>
      <c r="AV1196" s="12" t="s">
        <v>85</v>
      </c>
      <c r="AW1196" s="12" t="s">
        <v>34</v>
      </c>
      <c r="AX1196" s="12" t="s">
        <v>83</v>
      </c>
      <c r="AY1196" s="171" t="s">
        <v>207</v>
      </c>
    </row>
    <row r="1197" spans="2:65" s="1" customFormat="1" ht="24" customHeight="1">
      <c r="B1197" s="155"/>
      <c r="C1197" s="208" t="s">
        <v>2058</v>
      </c>
      <c r="D1197" s="208" t="s">
        <v>680</v>
      </c>
      <c r="E1197" s="209" t="s">
        <v>2059</v>
      </c>
      <c r="F1197" s="210" t="s">
        <v>2060</v>
      </c>
      <c r="G1197" s="211" t="s">
        <v>220</v>
      </c>
      <c r="H1197" s="212">
        <v>10</v>
      </c>
      <c r="I1197" s="213"/>
      <c r="J1197" s="214">
        <f>ROUND(I1197*H1197,2)</f>
        <v>0</v>
      </c>
      <c r="K1197" s="210" t="s">
        <v>392</v>
      </c>
      <c r="L1197" s="215"/>
      <c r="M1197" s="216" t="s">
        <v>1</v>
      </c>
      <c r="N1197" s="217" t="s">
        <v>42</v>
      </c>
      <c r="O1197" s="55"/>
      <c r="P1197" s="165">
        <f>O1197*H1197</f>
        <v>0</v>
      </c>
      <c r="Q1197" s="165">
        <v>0</v>
      </c>
      <c r="R1197" s="165">
        <f>Q1197*H1197</f>
        <v>0</v>
      </c>
      <c r="S1197" s="165">
        <v>0</v>
      </c>
      <c r="T1197" s="166">
        <f>S1197*H1197</f>
        <v>0</v>
      </c>
      <c r="AR1197" s="167" t="s">
        <v>569</v>
      </c>
      <c r="AT1197" s="167" t="s">
        <v>680</v>
      </c>
      <c r="AU1197" s="167" t="s">
        <v>85</v>
      </c>
      <c r="AY1197" s="17" t="s">
        <v>207</v>
      </c>
      <c r="BE1197" s="168">
        <f>IF(N1197="základní",J1197,0)</f>
        <v>0</v>
      </c>
      <c r="BF1197" s="168">
        <f>IF(N1197="snížená",J1197,0)</f>
        <v>0</v>
      </c>
      <c r="BG1197" s="168">
        <f>IF(N1197="zákl. přenesená",J1197,0)</f>
        <v>0</v>
      </c>
      <c r="BH1197" s="168">
        <f>IF(N1197="sníž. přenesená",J1197,0)</f>
        <v>0</v>
      </c>
      <c r="BI1197" s="168">
        <f>IF(N1197="nulová",J1197,0)</f>
        <v>0</v>
      </c>
      <c r="BJ1197" s="17" t="s">
        <v>83</v>
      </c>
      <c r="BK1197" s="168">
        <f>ROUND(I1197*H1197,2)</f>
        <v>0</v>
      </c>
      <c r="BL1197" s="17" t="s">
        <v>448</v>
      </c>
      <c r="BM1197" s="167" t="s">
        <v>2061</v>
      </c>
    </row>
    <row r="1198" spans="2:65" s="1" customFormat="1" ht="24" customHeight="1">
      <c r="B1198" s="155"/>
      <c r="C1198" s="208" t="s">
        <v>2062</v>
      </c>
      <c r="D1198" s="208" t="s">
        <v>680</v>
      </c>
      <c r="E1198" s="209" t="s">
        <v>2063</v>
      </c>
      <c r="F1198" s="210" t="s">
        <v>2064</v>
      </c>
      <c r="G1198" s="211" t="s">
        <v>220</v>
      </c>
      <c r="H1198" s="212">
        <v>2</v>
      </c>
      <c r="I1198" s="213"/>
      <c r="J1198" s="214">
        <f>ROUND(I1198*H1198,2)</f>
        <v>0</v>
      </c>
      <c r="K1198" s="210" t="s">
        <v>392</v>
      </c>
      <c r="L1198" s="215"/>
      <c r="M1198" s="216" t="s">
        <v>1</v>
      </c>
      <c r="N1198" s="217" t="s">
        <v>42</v>
      </c>
      <c r="O1198" s="55"/>
      <c r="P1198" s="165">
        <f>O1198*H1198</f>
        <v>0</v>
      </c>
      <c r="Q1198" s="165">
        <v>0</v>
      </c>
      <c r="R1198" s="165">
        <f>Q1198*H1198</f>
        <v>0</v>
      </c>
      <c r="S1198" s="165">
        <v>0</v>
      </c>
      <c r="T1198" s="166">
        <f>S1198*H1198</f>
        <v>0</v>
      </c>
      <c r="AR1198" s="167" t="s">
        <v>569</v>
      </c>
      <c r="AT1198" s="167" t="s">
        <v>680</v>
      </c>
      <c r="AU1198" s="167" t="s">
        <v>85</v>
      </c>
      <c r="AY1198" s="17" t="s">
        <v>207</v>
      </c>
      <c r="BE1198" s="168">
        <f>IF(N1198="základní",J1198,0)</f>
        <v>0</v>
      </c>
      <c r="BF1198" s="168">
        <f>IF(N1198="snížená",J1198,0)</f>
        <v>0</v>
      </c>
      <c r="BG1198" s="168">
        <f>IF(N1198="zákl. přenesená",J1198,0)</f>
        <v>0</v>
      </c>
      <c r="BH1198" s="168">
        <f>IF(N1198="sníž. přenesená",J1198,0)</f>
        <v>0</v>
      </c>
      <c r="BI1198" s="168">
        <f>IF(N1198="nulová",J1198,0)</f>
        <v>0</v>
      </c>
      <c r="BJ1198" s="17" t="s">
        <v>83</v>
      </c>
      <c r="BK1198" s="168">
        <f>ROUND(I1198*H1198,2)</f>
        <v>0</v>
      </c>
      <c r="BL1198" s="17" t="s">
        <v>448</v>
      </c>
      <c r="BM1198" s="167" t="s">
        <v>2065</v>
      </c>
    </row>
    <row r="1199" spans="2:65" s="1" customFormat="1" ht="36" customHeight="1">
      <c r="B1199" s="155"/>
      <c r="C1199" s="156" t="s">
        <v>2066</v>
      </c>
      <c r="D1199" s="156" t="s">
        <v>209</v>
      </c>
      <c r="E1199" s="157" t="s">
        <v>2067</v>
      </c>
      <c r="F1199" s="158" t="s">
        <v>2068</v>
      </c>
      <c r="G1199" s="159" t="s">
        <v>1256</v>
      </c>
      <c r="H1199" s="218"/>
      <c r="I1199" s="161"/>
      <c r="J1199" s="162">
        <f>ROUND(I1199*H1199,2)</f>
        <v>0</v>
      </c>
      <c r="K1199" s="158" t="s">
        <v>213</v>
      </c>
      <c r="L1199" s="32"/>
      <c r="M1199" s="163" t="s">
        <v>1</v>
      </c>
      <c r="N1199" s="164" t="s">
        <v>42</v>
      </c>
      <c r="O1199" s="55"/>
      <c r="P1199" s="165">
        <f>O1199*H1199</f>
        <v>0</v>
      </c>
      <c r="Q1199" s="165">
        <v>0</v>
      </c>
      <c r="R1199" s="165">
        <f>Q1199*H1199</f>
        <v>0</v>
      </c>
      <c r="S1199" s="165">
        <v>0</v>
      </c>
      <c r="T1199" s="166">
        <f>S1199*H1199</f>
        <v>0</v>
      </c>
      <c r="AR1199" s="167" t="s">
        <v>448</v>
      </c>
      <c r="AT1199" s="167" t="s">
        <v>209</v>
      </c>
      <c r="AU1199" s="167" t="s">
        <v>85</v>
      </c>
      <c r="AY1199" s="17" t="s">
        <v>207</v>
      </c>
      <c r="BE1199" s="168">
        <f>IF(N1199="základní",J1199,0)</f>
        <v>0</v>
      </c>
      <c r="BF1199" s="168">
        <f>IF(N1199="snížená",J1199,0)</f>
        <v>0</v>
      </c>
      <c r="BG1199" s="168">
        <f>IF(N1199="zákl. přenesená",J1199,0)</f>
        <v>0</v>
      </c>
      <c r="BH1199" s="168">
        <f>IF(N1199="sníž. přenesená",J1199,0)</f>
        <v>0</v>
      </c>
      <c r="BI1199" s="168">
        <f>IF(N1199="nulová",J1199,0)</f>
        <v>0</v>
      </c>
      <c r="BJ1199" s="17" t="s">
        <v>83</v>
      </c>
      <c r="BK1199" s="168">
        <f>ROUND(I1199*H1199,2)</f>
        <v>0</v>
      </c>
      <c r="BL1199" s="17" t="s">
        <v>448</v>
      </c>
      <c r="BM1199" s="167" t="s">
        <v>2069</v>
      </c>
    </row>
    <row r="1200" spans="2:65" s="11" customFormat="1" ht="22.9" customHeight="1">
      <c r="B1200" s="142"/>
      <c r="D1200" s="143" t="s">
        <v>76</v>
      </c>
      <c r="E1200" s="153" t="s">
        <v>2070</v>
      </c>
      <c r="F1200" s="153" t="s">
        <v>2071</v>
      </c>
      <c r="I1200" s="145"/>
      <c r="J1200" s="154">
        <f>BK1200</f>
        <v>0</v>
      </c>
      <c r="L1200" s="142"/>
      <c r="M1200" s="147"/>
      <c r="N1200" s="148"/>
      <c r="O1200" s="148"/>
      <c r="P1200" s="149">
        <f>SUM(P1201:P1218)</f>
        <v>0</v>
      </c>
      <c r="Q1200" s="148"/>
      <c r="R1200" s="149">
        <f>SUM(R1201:R1218)</f>
        <v>6.7615749999999997</v>
      </c>
      <c r="S1200" s="148"/>
      <c r="T1200" s="150">
        <f>SUM(T1201:T1218)</f>
        <v>0</v>
      </c>
      <c r="AR1200" s="143" t="s">
        <v>85</v>
      </c>
      <c r="AT1200" s="151" t="s">
        <v>76</v>
      </c>
      <c r="AU1200" s="151" t="s">
        <v>83</v>
      </c>
      <c r="AY1200" s="143" t="s">
        <v>207</v>
      </c>
      <c r="BK1200" s="152">
        <f>SUM(BK1201:BK1218)</f>
        <v>0</v>
      </c>
    </row>
    <row r="1201" spans="2:65" s="1" customFormat="1" ht="36" customHeight="1">
      <c r="B1201" s="155"/>
      <c r="C1201" s="156" t="s">
        <v>2072</v>
      </c>
      <c r="D1201" s="156" t="s">
        <v>209</v>
      </c>
      <c r="E1201" s="157" t="s">
        <v>2073</v>
      </c>
      <c r="F1201" s="158" t="s">
        <v>2074</v>
      </c>
      <c r="G1201" s="159" t="s">
        <v>212</v>
      </c>
      <c r="H1201" s="160">
        <v>265</v>
      </c>
      <c r="I1201" s="161"/>
      <c r="J1201" s="162">
        <f>ROUND(I1201*H1201,2)</f>
        <v>0</v>
      </c>
      <c r="K1201" s="158" t="s">
        <v>213</v>
      </c>
      <c r="L1201" s="32"/>
      <c r="M1201" s="163" t="s">
        <v>1</v>
      </c>
      <c r="N1201" s="164" t="s">
        <v>42</v>
      </c>
      <c r="O1201" s="55"/>
      <c r="P1201" s="165">
        <f>O1201*H1201</f>
        <v>0</v>
      </c>
      <c r="Q1201" s="165">
        <v>8.9999999999999993E-3</v>
      </c>
      <c r="R1201" s="165">
        <f>Q1201*H1201</f>
        <v>2.3849999999999998</v>
      </c>
      <c r="S1201" s="165">
        <v>0</v>
      </c>
      <c r="T1201" s="166">
        <f>S1201*H1201</f>
        <v>0</v>
      </c>
      <c r="AR1201" s="167" t="s">
        <v>448</v>
      </c>
      <c r="AT1201" s="167" t="s">
        <v>209</v>
      </c>
      <c r="AU1201" s="167" t="s">
        <v>85</v>
      </c>
      <c r="AY1201" s="17" t="s">
        <v>207</v>
      </c>
      <c r="BE1201" s="168">
        <f>IF(N1201="základní",J1201,0)</f>
        <v>0</v>
      </c>
      <c r="BF1201" s="168">
        <f>IF(N1201="snížená",J1201,0)</f>
        <v>0</v>
      </c>
      <c r="BG1201" s="168">
        <f>IF(N1201="zákl. přenesená",J1201,0)</f>
        <v>0</v>
      </c>
      <c r="BH1201" s="168">
        <f>IF(N1201="sníž. přenesená",J1201,0)</f>
        <v>0</v>
      </c>
      <c r="BI1201" s="168">
        <f>IF(N1201="nulová",J1201,0)</f>
        <v>0</v>
      </c>
      <c r="BJ1201" s="17" t="s">
        <v>83</v>
      </c>
      <c r="BK1201" s="168">
        <f>ROUND(I1201*H1201,2)</f>
        <v>0</v>
      </c>
      <c r="BL1201" s="17" t="s">
        <v>448</v>
      </c>
      <c r="BM1201" s="167" t="s">
        <v>2075</v>
      </c>
    </row>
    <row r="1202" spans="2:65" s="13" customFormat="1">
      <c r="B1202" s="185"/>
      <c r="D1202" s="170" t="s">
        <v>215</v>
      </c>
      <c r="E1202" s="186" t="s">
        <v>1</v>
      </c>
      <c r="F1202" s="187" t="s">
        <v>1327</v>
      </c>
      <c r="H1202" s="186" t="s">
        <v>1</v>
      </c>
      <c r="I1202" s="188"/>
      <c r="L1202" s="185"/>
      <c r="M1202" s="189"/>
      <c r="N1202" s="190"/>
      <c r="O1202" s="190"/>
      <c r="P1202" s="190"/>
      <c r="Q1202" s="190"/>
      <c r="R1202" s="190"/>
      <c r="S1202" s="190"/>
      <c r="T1202" s="191"/>
      <c r="AT1202" s="186" t="s">
        <v>215</v>
      </c>
      <c r="AU1202" s="186" t="s">
        <v>85</v>
      </c>
      <c r="AV1202" s="13" t="s">
        <v>83</v>
      </c>
      <c r="AW1202" s="13" t="s">
        <v>34</v>
      </c>
      <c r="AX1202" s="13" t="s">
        <v>77</v>
      </c>
      <c r="AY1202" s="186" t="s">
        <v>207</v>
      </c>
    </row>
    <row r="1203" spans="2:65" s="13" customFormat="1">
      <c r="B1203" s="185"/>
      <c r="D1203" s="170" t="s">
        <v>215</v>
      </c>
      <c r="E1203" s="186" t="s">
        <v>1</v>
      </c>
      <c r="F1203" s="187" t="s">
        <v>2076</v>
      </c>
      <c r="H1203" s="186" t="s">
        <v>1</v>
      </c>
      <c r="I1203" s="188"/>
      <c r="L1203" s="185"/>
      <c r="M1203" s="189"/>
      <c r="N1203" s="190"/>
      <c r="O1203" s="190"/>
      <c r="P1203" s="190"/>
      <c r="Q1203" s="190"/>
      <c r="R1203" s="190"/>
      <c r="S1203" s="190"/>
      <c r="T1203" s="191"/>
      <c r="AT1203" s="186" t="s">
        <v>215</v>
      </c>
      <c r="AU1203" s="186" t="s">
        <v>85</v>
      </c>
      <c r="AV1203" s="13" t="s">
        <v>83</v>
      </c>
      <c r="AW1203" s="13" t="s">
        <v>34</v>
      </c>
      <c r="AX1203" s="13" t="s">
        <v>77</v>
      </c>
      <c r="AY1203" s="186" t="s">
        <v>207</v>
      </c>
    </row>
    <row r="1204" spans="2:65" s="12" customFormat="1">
      <c r="B1204" s="169"/>
      <c r="D1204" s="170" t="s">
        <v>215</v>
      </c>
      <c r="E1204" s="171" t="s">
        <v>293</v>
      </c>
      <c r="F1204" s="172" t="s">
        <v>2077</v>
      </c>
      <c r="H1204" s="173">
        <v>150</v>
      </c>
      <c r="I1204" s="174"/>
      <c r="L1204" s="169"/>
      <c r="M1204" s="175"/>
      <c r="N1204" s="176"/>
      <c r="O1204" s="176"/>
      <c r="P1204" s="176"/>
      <c r="Q1204" s="176"/>
      <c r="R1204" s="176"/>
      <c r="S1204" s="176"/>
      <c r="T1204" s="177"/>
      <c r="AT1204" s="171" t="s">
        <v>215</v>
      </c>
      <c r="AU1204" s="171" t="s">
        <v>85</v>
      </c>
      <c r="AV1204" s="12" t="s">
        <v>85</v>
      </c>
      <c r="AW1204" s="12" t="s">
        <v>34</v>
      </c>
      <c r="AX1204" s="12" t="s">
        <v>77</v>
      </c>
      <c r="AY1204" s="171" t="s">
        <v>207</v>
      </c>
    </row>
    <row r="1205" spans="2:65" s="12" customFormat="1">
      <c r="B1205" s="169"/>
      <c r="D1205" s="170" t="s">
        <v>215</v>
      </c>
      <c r="E1205" s="171" t="s">
        <v>295</v>
      </c>
      <c r="F1205" s="172" t="s">
        <v>2078</v>
      </c>
      <c r="H1205" s="173">
        <v>100</v>
      </c>
      <c r="I1205" s="174"/>
      <c r="L1205" s="169"/>
      <c r="M1205" s="175"/>
      <c r="N1205" s="176"/>
      <c r="O1205" s="176"/>
      <c r="P1205" s="176"/>
      <c r="Q1205" s="176"/>
      <c r="R1205" s="176"/>
      <c r="S1205" s="176"/>
      <c r="T1205" s="177"/>
      <c r="AT1205" s="171" t="s">
        <v>215</v>
      </c>
      <c r="AU1205" s="171" t="s">
        <v>85</v>
      </c>
      <c r="AV1205" s="12" t="s">
        <v>85</v>
      </c>
      <c r="AW1205" s="12" t="s">
        <v>34</v>
      </c>
      <c r="AX1205" s="12" t="s">
        <v>77</v>
      </c>
      <c r="AY1205" s="171" t="s">
        <v>207</v>
      </c>
    </row>
    <row r="1206" spans="2:65" s="13" customFormat="1">
      <c r="B1206" s="185"/>
      <c r="D1206" s="170" t="s">
        <v>215</v>
      </c>
      <c r="E1206" s="186" t="s">
        <v>1</v>
      </c>
      <c r="F1206" s="187" t="s">
        <v>2079</v>
      </c>
      <c r="H1206" s="186" t="s">
        <v>1</v>
      </c>
      <c r="I1206" s="188"/>
      <c r="L1206" s="185"/>
      <c r="M1206" s="189"/>
      <c r="N1206" s="190"/>
      <c r="O1206" s="190"/>
      <c r="P1206" s="190"/>
      <c r="Q1206" s="190"/>
      <c r="R1206" s="190"/>
      <c r="S1206" s="190"/>
      <c r="T1206" s="191"/>
      <c r="AT1206" s="186" t="s">
        <v>215</v>
      </c>
      <c r="AU1206" s="186" t="s">
        <v>85</v>
      </c>
      <c r="AV1206" s="13" t="s">
        <v>83</v>
      </c>
      <c r="AW1206" s="13" t="s">
        <v>34</v>
      </c>
      <c r="AX1206" s="13" t="s">
        <v>77</v>
      </c>
      <c r="AY1206" s="186" t="s">
        <v>207</v>
      </c>
    </row>
    <row r="1207" spans="2:65" s="12" customFormat="1">
      <c r="B1207" s="169"/>
      <c r="D1207" s="170" t="s">
        <v>215</v>
      </c>
      <c r="E1207" s="171" t="s">
        <v>297</v>
      </c>
      <c r="F1207" s="172" t="s">
        <v>2080</v>
      </c>
      <c r="H1207" s="173">
        <v>15</v>
      </c>
      <c r="I1207" s="174"/>
      <c r="L1207" s="169"/>
      <c r="M1207" s="175"/>
      <c r="N1207" s="176"/>
      <c r="O1207" s="176"/>
      <c r="P1207" s="176"/>
      <c r="Q1207" s="176"/>
      <c r="R1207" s="176"/>
      <c r="S1207" s="176"/>
      <c r="T1207" s="177"/>
      <c r="AT1207" s="171" t="s">
        <v>215</v>
      </c>
      <c r="AU1207" s="171" t="s">
        <v>85</v>
      </c>
      <c r="AV1207" s="12" t="s">
        <v>85</v>
      </c>
      <c r="AW1207" s="12" t="s">
        <v>34</v>
      </c>
      <c r="AX1207" s="12" t="s">
        <v>77</v>
      </c>
      <c r="AY1207" s="171" t="s">
        <v>207</v>
      </c>
    </row>
    <row r="1208" spans="2:65" s="15" customFormat="1">
      <c r="B1208" s="200"/>
      <c r="D1208" s="170" t="s">
        <v>215</v>
      </c>
      <c r="E1208" s="201" t="s">
        <v>272</v>
      </c>
      <c r="F1208" s="202" t="s">
        <v>372</v>
      </c>
      <c r="H1208" s="203">
        <v>265</v>
      </c>
      <c r="I1208" s="204"/>
      <c r="L1208" s="200"/>
      <c r="M1208" s="205"/>
      <c r="N1208" s="206"/>
      <c r="O1208" s="206"/>
      <c r="P1208" s="206"/>
      <c r="Q1208" s="206"/>
      <c r="R1208" s="206"/>
      <c r="S1208" s="206"/>
      <c r="T1208" s="207"/>
      <c r="AT1208" s="201" t="s">
        <v>215</v>
      </c>
      <c r="AU1208" s="201" t="s">
        <v>85</v>
      </c>
      <c r="AV1208" s="15" t="s">
        <v>133</v>
      </c>
      <c r="AW1208" s="15" t="s">
        <v>34</v>
      </c>
      <c r="AX1208" s="15" t="s">
        <v>83</v>
      </c>
      <c r="AY1208" s="201" t="s">
        <v>207</v>
      </c>
    </row>
    <row r="1209" spans="2:65" s="1" customFormat="1" ht="24" customHeight="1">
      <c r="B1209" s="155"/>
      <c r="C1209" s="208" t="s">
        <v>2081</v>
      </c>
      <c r="D1209" s="208" t="s">
        <v>680</v>
      </c>
      <c r="E1209" s="209" t="s">
        <v>2082</v>
      </c>
      <c r="F1209" s="210" t="s">
        <v>2083</v>
      </c>
      <c r="G1209" s="211" t="s">
        <v>212</v>
      </c>
      <c r="H1209" s="212">
        <v>110</v>
      </c>
      <c r="I1209" s="213"/>
      <c r="J1209" s="214">
        <f>ROUND(I1209*H1209,2)</f>
        <v>0</v>
      </c>
      <c r="K1209" s="210" t="s">
        <v>392</v>
      </c>
      <c r="L1209" s="215"/>
      <c r="M1209" s="216" t="s">
        <v>1</v>
      </c>
      <c r="N1209" s="217" t="s">
        <v>42</v>
      </c>
      <c r="O1209" s="55"/>
      <c r="P1209" s="165">
        <f>O1209*H1209</f>
        <v>0</v>
      </c>
      <c r="Q1209" s="165">
        <v>1.55E-2</v>
      </c>
      <c r="R1209" s="165">
        <f>Q1209*H1209</f>
        <v>1.7050000000000001</v>
      </c>
      <c r="S1209" s="165">
        <v>0</v>
      </c>
      <c r="T1209" s="166">
        <f>S1209*H1209</f>
        <v>0</v>
      </c>
      <c r="AR1209" s="167" t="s">
        <v>569</v>
      </c>
      <c r="AT1209" s="167" t="s">
        <v>680</v>
      </c>
      <c r="AU1209" s="167" t="s">
        <v>85</v>
      </c>
      <c r="AY1209" s="17" t="s">
        <v>207</v>
      </c>
      <c r="BE1209" s="168">
        <f>IF(N1209="základní",J1209,0)</f>
        <v>0</v>
      </c>
      <c r="BF1209" s="168">
        <f>IF(N1209="snížená",J1209,0)</f>
        <v>0</v>
      </c>
      <c r="BG1209" s="168">
        <f>IF(N1209="zákl. přenesená",J1209,0)</f>
        <v>0</v>
      </c>
      <c r="BH1209" s="168">
        <f>IF(N1209="sníž. přenesená",J1209,0)</f>
        <v>0</v>
      </c>
      <c r="BI1209" s="168">
        <f>IF(N1209="nulová",J1209,0)</f>
        <v>0</v>
      </c>
      <c r="BJ1209" s="17" t="s">
        <v>83</v>
      </c>
      <c r="BK1209" s="168">
        <f>ROUND(I1209*H1209,2)</f>
        <v>0</v>
      </c>
      <c r="BL1209" s="17" t="s">
        <v>448</v>
      </c>
      <c r="BM1209" s="167" t="s">
        <v>2084</v>
      </c>
    </row>
    <row r="1210" spans="2:65" s="12" customFormat="1">
      <c r="B1210" s="169"/>
      <c r="D1210" s="170" t="s">
        <v>215</v>
      </c>
      <c r="E1210" s="171" t="s">
        <v>1</v>
      </c>
      <c r="F1210" s="172" t="s">
        <v>2085</v>
      </c>
      <c r="H1210" s="173">
        <v>110</v>
      </c>
      <c r="I1210" s="174"/>
      <c r="L1210" s="169"/>
      <c r="M1210" s="175"/>
      <c r="N1210" s="176"/>
      <c r="O1210" s="176"/>
      <c r="P1210" s="176"/>
      <c r="Q1210" s="176"/>
      <c r="R1210" s="176"/>
      <c r="S1210" s="176"/>
      <c r="T1210" s="177"/>
      <c r="AT1210" s="171" t="s">
        <v>215</v>
      </c>
      <c r="AU1210" s="171" t="s">
        <v>85</v>
      </c>
      <c r="AV1210" s="12" t="s">
        <v>85</v>
      </c>
      <c r="AW1210" s="12" t="s">
        <v>34</v>
      </c>
      <c r="AX1210" s="12" t="s">
        <v>83</v>
      </c>
      <c r="AY1210" s="171" t="s">
        <v>207</v>
      </c>
    </row>
    <row r="1211" spans="2:65" s="1" customFormat="1" ht="16.5" customHeight="1">
      <c r="B1211" s="155"/>
      <c r="C1211" s="208" t="s">
        <v>2086</v>
      </c>
      <c r="D1211" s="208" t="s">
        <v>680</v>
      </c>
      <c r="E1211" s="209" t="s">
        <v>2087</v>
      </c>
      <c r="F1211" s="210" t="s">
        <v>2088</v>
      </c>
      <c r="G1211" s="211" t="s">
        <v>212</v>
      </c>
      <c r="H1211" s="212">
        <v>166.65</v>
      </c>
      <c r="I1211" s="213"/>
      <c r="J1211" s="214">
        <f>ROUND(I1211*H1211,2)</f>
        <v>0</v>
      </c>
      <c r="K1211" s="210" t="s">
        <v>392</v>
      </c>
      <c r="L1211" s="215"/>
      <c r="M1211" s="216" t="s">
        <v>1</v>
      </c>
      <c r="N1211" s="217" t="s">
        <v>42</v>
      </c>
      <c r="O1211" s="55"/>
      <c r="P1211" s="165">
        <f>O1211*H1211</f>
        <v>0</v>
      </c>
      <c r="Q1211" s="165">
        <v>1.55E-2</v>
      </c>
      <c r="R1211" s="165">
        <f>Q1211*H1211</f>
        <v>2.583075</v>
      </c>
      <c r="S1211" s="165">
        <v>0</v>
      </c>
      <c r="T1211" s="166">
        <f>S1211*H1211</f>
        <v>0</v>
      </c>
      <c r="AR1211" s="167" t="s">
        <v>569</v>
      </c>
      <c r="AT1211" s="167" t="s">
        <v>680</v>
      </c>
      <c r="AU1211" s="167" t="s">
        <v>85</v>
      </c>
      <c r="AY1211" s="17" t="s">
        <v>207</v>
      </c>
      <c r="BE1211" s="168">
        <f>IF(N1211="základní",J1211,0)</f>
        <v>0</v>
      </c>
      <c r="BF1211" s="168">
        <f>IF(N1211="snížená",J1211,0)</f>
        <v>0</v>
      </c>
      <c r="BG1211" s="168">
        <f>IF(N1211="zákl. přenesená",J1211,0)</f>
        <v>0</v>
      </c>
      <c r="BH1211" s="168">
        <f>IF(N1211="sníž. přenesená",J1211,0)</f>
        <v>0</v>
      </c>
      <c r="BI1211" s="168">
        <f>IF(N1211="nulová",J1211,0)</f>
        <v>0</v>
      </c>
      <c r="BJ1211" s="17" t="s">
        <v>83</v>
      </c>
      <c r="BK1211" s="168">
        <f>ROUND(I1211*H1211,2)</f>
        <v>0</v>
      </c>
      <c r="BL1211" s="17" t="s">
        <v>448</v>
      </c>
      <c r="BM1211" s="167" t="s">
        <v>2089</v>
      </c>
    </row>
    <row r="1212" spans="2:65" s="12" customFormat="1">
      <c r="B1212" s="169"/>
      <c r="D1212" s="170" t="s">
        <v>215</v>
      </c>
      <c r="E1212" s="171" t="s">
        <v>1</v>
      </c>
      <c r="F1212" s="172" t="s">
        <v>2090</v>
      </c>
      <c r="H1212" s="173">
        <v>166.65</v>
      </c>
      <c r="I1212" s="174"/>
      <c r="L1212" s="169"/>
      <c r="M1212" s="175"/>
      <c r="N1212" s="176"/>
      <c r="O1212" s="176"/>
      <c r="P1212" s="176"/>
      <c r="Q1212" s="176"/>
      <c r="R1212" s="176"/>
      <c r="S1212" s="176"/>
      <c r="T1212" s="177"/>
      <c r="AT1212" s="171" t="s">
        <v>215</v>
      </c>
      <c r="AU1212" s="171" t="s">
        <v>85</v>
      </c>
      <c r="AV1212" s="12" t="s">
        <v>85</v>
      </c>
      <c r="AW1212" s="12" t="s">
        <v>34</v>
      </c>
      <c r="AX1212" s="12" t="s">
        <v>83</v>
      </c>
      <c r="AY1212" s="171" t="s">
        <v>207</v>
      </c>
    </row>
    <row r="1213" spans="2:65" s="1" customFormat="1" ht="16.5" customHeight="1">
      <c r="B1213" s="155"/>
      <c r="C1213" s="156" t="s">
        <v>2091</v>
      </c>
      <c r="D1213" s="156" t="s">
        <v>209</v>
      </c>
      <c r="E1213" s="157" t="s">
        <v>2092</v>
      </c>
      <c r="F1213" s="158" t="s">
        <v>2093</v>
      </c>
      <c r="G1213" s="159" t="s">
        <v>212</v>
      </c>
      <c r="H1213" s="160">
        <v>295</v>
      </c>
      <c r="I1213" s="161"/>
      <c r="J1213" s="162">
        <f>ROUND(I1213*H1213,2)</f>
        <v>0</v>
      </c>
      <c r="K1213" s="158" t="s">
        <v>213</v>
      </c>
      <c r="L1213" s="32"/>
      <c r="M1213" s="163" t="s">
        <v>1</v>
      </c>
      <c r="N1213" s="164" t="s">
        <v>42</v>
      </c>
      <c r="O1213" s="55"/>
      <c r="P1213" s="165">
        <f>O1213*H1213</f>
        <v>0</v>
      </c>
      <c r="Q1213" s="165">
        <v>2.9999999999999997E-4</v>
      </c>
      <c r="R1213" s="165">
        <f>Q1213*H1213</f>
        <v>8.8499999999999995E-2</v>
      </c>
      <c r="S1213" s="165">
        <v>0</v>
      </c>
      <c r="T1213" s="166">
        <f>S1213*H1213</f>
        <v>0</v>
      </c>
      <c r="AR1213" s="167" t="s">
        <v>448</v>
      </c>
      <c r="AT1213" s="167" t="s">
        <v>209</v>
      </c>
      <c r="AU1213" s="167" t="s">
        <v>85</v>
      </c>
      <c r="AY1213" s="17" t="s">
        <v>207</v>
      </c>
      <c r="BE1213" s="168">
        <f>IF(N1213="základní",J1213,0)</f>
        <v>0</v>
      </c>
      <c r="BF1213" s="168">
        <f>IF(N1213="snížená",J1213,0)</f>
        <v>0</v>
      </c>
      <c r="BG1213" s="168">
        <f>IF(N1213="zákl. přenesená",J1213,0)</f>
        <v>0</v>
      </c>
      <c r="BH1213" s="168">
        <f>IF(N1213="sníž. přenesená",J1213,0)</f>
        <v>0</v>
      </c>
      <c r="BI1213" s="168">
        <f>IF(N1213="nulová",J1213,0)</f>
        <v>0</v>
      </c>
      <c r="BJ1213" s="17" t="s">
        <v>83</v>
      </c>
      <c r="BK1213" s="168">
        <f>ROUND(I1213*H1213,2)</f>
        <v>0</v>
      </c>
      <c r="BL1213" s="17" t="s">
        <v>448</v>
      </c>
      <c r="BM1213" s="167" t="s">
        <v>2094</v>
      </c>
    </row>
    <row r="1214" spans="2:65" s="13" customFormat="1">
      <c r="B1214" s="185"/>
      <c r="D1214" s="170" t="s">
        <v>215</v>
      </c>
      <c r="E1214" s="186" t="s">
        <v>1</v>
      </c>
      <c r="F1214" s="187" t="s">
        <v>1025</v>
      </c>
      <c r="H1214" s="186" t="s">
        <v>1</v>
      </c>
      <c r="I1214" s="188"/>
      <c r="L1214" s="185"/>
      <c r="M1214" s="189"/>
      <c r="N1214" s="190"/>
      <c r="O1214" s="190"/>
      <c r="P1214" s="190"/>
      <c r="Q1214" s="190"/>
      <c r="R1214" s="190"/>
      <c r="S1214" s="190"/>
      <c r="T1214" s="191"/>
      <c r="AT1214" s="186" t="s">
        <v>215</v>
      </c>
      <c r="AU1214" s="186" t="s">
        <v>85</v>
      </c>
      <c r="AV1214" s="13" t="s">
        <v>83</v>
      </c>
      <c r="AW1214" s="13" t="s">
        <v>34</v>
      </c>
      <c r="AX1214" s="13" t="s">
        <v>77</v>
      </c>
      <c r="AY1214" s="186" t="s">
        <v>207</v>
      </c>
    </row>
    <row r="1215" spans="2:65" s="12" customFormat="1">
      <c r="B1215" s="169"/>
      <c r="D1215" s="170" t="s">
        <v>215</v>
      </c>
      <c r="E1215" s="171" t="s">
        <v>1</v>
      </c>
      <c r="F1215" s="172" t="s">
        <v>1026</v>
      </c>
      <c r="H1215" s="173">
        <v>265</v>
      </c>
      <c r="I1215" s="174"/>
      <c r="L1215" s="169"/>
      <c r="M1215" s="175"/>
      <c r="N1215" s="176"/>
      <c r="O1215" s="176"/>
      <c r="P1215" s="176"/>
      <c r="Q1215" s="176"/>
      <c r="R1215" s="176"/>
      <c r="S1215" s="176"/>
      <c r="T1215" s="177"/>
      <c r="AT1215" s="171" t="s">
        <v>215</v>
      </c>
      <c r="AU1215" s="171" t="s">
        <v>85</v>
      </c>
      <c r="AV1215" s="12" t="s">
        <v>85</v>
      </c>
      <c r="AW1215" s="12" t="s">
        <v>34</v>
      </c>
      <c r="AX1215" s="12" t="s">
        <v>77</v>
      </c>
      <c r="AY1215" s="171" t="s">
        <v>207</v>
      </c>
    </row>
    <row r="1216" spans="2:65" s="12" customFormat="1">
      <c r="B1216" s="169"/>
      <c r="D1216" s="170" t="s">
        <v>215</v>
      </c>
      <c r="E1216" s="171" t="s">
        <v>1</v>
      </c>
      <c r="F1216" s="172" t="s">
        <v>1027</v>
      </c>
      <c r="H1216" s="173">
        <v>30</v>
      </c>
      <c r="I1216" s="174"/>
      <c r="L1216" s="169"/>
      <c r="M1216" s="175"/>
      <c r="N1216" s="176"/>
      <c r="O1216" s="176"/>
      <c r="P1216" s="176"/>
      <c r="Q1216" s="176"/>
      <c r="R1216" s="176"/>
      <c r="S1216" s="176"/>
      <c r="T1216" s="177"/>
      <c r="AT1216" s="171" t="s">
        <v>215</v>
      </c>
      <c r="AU1216" s="171" t="s">
        <v>85</v>
      </c>
      <c r="AV1216" s="12" t="s">
        <v>85</v>
      </c>
      <c r="AW1216" s="12" t="s">
        <v>34</v>
      </c>
      <c r="AX1216" s="12" t="s">
        <v>77</v>
      </c>
      <c r="AY1216" s="171" t="s">
        <v>207</v>
      </c>
    </row>
    <row r="1217" spans="2:65" s="15" customFormat="1">
      <c r="B1217" s="200"/>
      <c r="D1217" s="170" t="s">
        <v>215</v>
      </c>
      <c r="E1217" s="201" t="s">
        <v>1</v>
      </c>
      <c r="F1217" s="202" t="s">
        <v>372</v>
      </c>
      <c r="H1217" s="203">
        <v>295</v>
      </c>
      <c r="I1217" s="204"/>
      <c r="L1217" s="200"/>
      <c r="M1217" s="205"/>
      <c r="N1217" s="206"/>
      <c r="O1217" s="206"/>
      <c r="P1217" s="206"/>
      <c r="Q1217" s="206"/>
      <c r="R1217" s="206"/>
      <c r="S1217" s="206"/>
      <c r="T1217" s="207"/>
      <c r="AT1217" s="201" t="s">
        <v>215</v>
      </c>
      <c r="AU1217" s="201" t="s">
        <v>85</v>
      </c>
      <c r="AV1217" s="15" t="s">
        <v>133</v>
      </c>
      <c r="AW1217" s="15" t="s">
        <v>34</v>
      </c>
      <c r="AX1217" s="15" t="s">
        <v>83</v>
      </c>
      <c r="AY1217" s="201" t="s">
        <v>207</v>
      </c>
    </row>
    <row r="1218" spans="2:65" s="1" customFormat="1" ht="36" customHeight="1">
      <c r="B1218" s="155"/>
      <c r="C1218" s="156" t="s">
        <v>2095</v>
      </c>
      <c r="D1218" s="156" t="s">
        <v>209</v>
      </c>
      <c r="E1218" s="157" t="s">
        <v>2096</v>
      </c>
      <c r="F1218" s="158" t="s">
        <v>2097</v>
      </c>
      <c r="G1218" s="159" t="s">
        <v>1256</v>
      </c>
      <c r="H1218" s="218"/>
      <c r="I1218" s="161"/>
      <c r="J1218" s="162">
        <f>ROUND(I1218*H1218,2)</f>
        <v>0</v>
      </c>
      <c r="K1218" s="158" t="s">
        <v>213</v>
      </c>
      <c r="L1218" s="32"/>
      <c r="M1218" s="163" t="s">
        <v>1</v>
      </c>
      <c r="N1218" s="164" t="s">
        <v>42</v>
      </c>
      <c r="O1218" s="55"/>
      <c r="P1218" s="165">
        <f>O1218*H1218</f>
        <v>0</v>
      </c>
      <c r="Q1218" s="165">
        <v>0</v>
      </c>
      <c r="R1218" s="165">
        <f>Q1218*H1218</f>
        <v>0</v>
      </c>
      <c r="S1218" s="165">
        <v>0</v>
      </c>
      <c r="T1218" s="166">
        <f>S1218*H1218</f>
        <v>0</v>
      </c>
      <c r="AR1218" s="167" t="s">
        <v>448</v>
      </c>
      <c r="AT1218" s="167" t="s">
        <v>209</v>
      </c>
      <c r="AU1218" s="167" t="s">
        <v>85</v>
      </c>
      <c r="AY1218" s="17" t="s">
        <v>207</v>
      </c>
      <c r="BE1218" s="168">
        <f>IF(N1218="základní",J1218,0)</f>
        <v>0</v>
      </c>
      <c r="BF1218" s="168">
        <f>IF(N1218="snížená",J1218,0)</f>
        <v>0</v>
      </c>
      <c r="BG1218" s="168">
        <f>IF(N1218="zákl. přenesená",J1218,0)</f>
        <v>0</v>
      </c>
      <c r="BH1218" s="168">
        <f>IF(N1218="sníž. přenesená",J1218,0)</f>
        <v>0</v>
      </c>
      <c r="BI1218" s="168">
        <f>IF(N1218="nulová",J1218,0)</f>
        <v>0</v>
      </c>
      <c r="BJ1218" s="17" t="s">
        <v>83</v>
      </c>
      <c r="BK1218" s="168">
        <f>ROUND(I1218*H1218,2)</f>
        <v>0</v>
      </c>
      <c r="BL1218" s="17" t="s">
        <v>448</v>
      </c>
      <c r="BM1218" s="167" t="s">
        <v>2098</v>
      </c>
    </row>
    <row r="1219" spans="2:65" s="11" customFormat="1" ht="22.9" customHeight="1">
      <c r="B1219" s="142"/>
      <c r="D1219" s="143" t="s">
        <v>76</v>
      </c>
      <c r="E1219" s="153" t="s">
        <v>2099</v>
      </c>
      <c r="F1219" s="153" t="s">
        <v>2100</v>
      </c>
      <c r="I1219" s="145"/>
      <c r="J1219" s="154">
        <f>BK1219</f>
        <v>0</v>
      </c>
      <c r="L1219" s="142"/>
      <c r="M1219" s="147"/>
      <c r="N1219" s="148"/>
      <c r="O1219" s="148"/>
      <c r="P1219" s="149">
        <f>SUM(P1220:P1290)</f>
        <v>0</v>
      </c>
      <c r="Q1219" s="148"/>
      <c r="R1219" s="149">
        <f>SUM(R1220:R1290)</f>
        <v>13.203693560000001</v>
      </c>
      <c r="S1219" s="148"/>
      <c r="T1219" s="150">
        <f>SUM(T1220:T1290)</f>
        <v>0</v>
      </c>
      <c r="AR1219" s="143" t="s">
        <v>85</v>
      </c>
      <c r="AT1219" s="151" t="s">
        <v>76</v>
      </c>
      <c r="AU1219" s="151" t="s">
        <v>83</v>
      </c>
      <c r="AY1219" s="143" t="s">
        <v>207</v>
      </c>
      <c r="BK1219" s="152">
        <f>SUM(BK1220:BK1290)</f>
        <v>0</v>
      </c>
    </row>
    <row r="1220" spans="2:65" s="1" customFormat="1" ht="24" customHeight="1">
      <c r="B1220" s="155"/>
      <c r="C1220" s="156" t="s">
        <v>2101</v>
      </c>
      <c r="D1220" s="156" t="s">
        <v>209</v>
      </c>
      <c r="E1220" s="157" t="s">
        <v>2102</v>
      </c>
      <c r="F1220" s="158" t="s">
        <v>2103</v>
      </c>
      <c r="G1220" s="159" t="s">
        <v>212</v>
      </c>
      <c r="H1220" s="160">
        <v>1496.0820000000001</v>
      </c>
      <c r="I1220" s="161"/>
      <c r="J1220" s="162">
        <f>ROUND(I1220*H1220,2)</f>
        <v>0</v>
      </c>
      <c r="K1220" s="158" t="s">
        <v>213</v>
      </c>
      <c r="L1220" s="32"/>
      <c r="M1220" s="163" t="s">
        <v>1</v>
      </c>
      <c r="N1220" s="164" t="s">
        <v>42</v>
      </c>
      <c r="O1220" s="55"/>
      <c r="P1220" s="165">
        <f>O1220*H1220</f>
        <v>0</v>
      </c>
      <c r="Q1220" s="165">
        <v>3.0000000000000001E-5</v>
      </c>
      <c r="R1220" s="165">
        <f>Q1220*H1220</f>
        <v>4.4882460000000006E-2</v>
      </c>
      <c r="S1220" s="165">
        <v>0</v>
      </c>
      <c r="T1220" s="166">
        <f>S1220*H1220</f>
        <v>0</v>
      </c>
      <c r="AR1220" s="167" t="s">
        <v>448</v>
      </c>
      <c r="AT1220" s="167" t="s">
        <v>209</v>
      </c>
      <c r="AU1220" s="167" t="s">
        <v>85</v>
      </c>
      <c r="AY1220" s="17" t="s">
        <v>207</v>
      </c>
      <c r="BE1220" s="168">
        <f>IF(N1220="základní",J1220,0)</f>
        <v>0</v>
      </c>
      <c r="BF1220" s="168">
        <f>IF(N1220="snížená",J1220,0)</f>
        <v>0</v>
      </c>
      <c r="BG1220" s="168">
        <f>IF(N1220="zákl. přenesená",J1220,0)</f>
        <v>0</v>
      </c>
      <c r="BH1220" s="168">
        <f>IF(N1220="sníž. přenesená",J1220,0)</f>
        <v>0</v>
      </c>
      <c r="BI1220" s="168">
        <f>IF(N1220="nulová",J1220,0)</f>
        <v>0</v>
      </c>
      <c r="BJ1220" s="17" t="s">
        <v>83</v>
      </c>
      <c r="BK1220" s="168">
        <f>ROUND(I1220*H1220,2)</f>
        <v>0</v>
      </c>
      <c r="BL1220" s="17" t="s">
        <v>448</v>
      </c>
      <c r="BM1220" s="167" t="s">
        <v>2104</v>
      </c>
    </row>
    <row r="1221" spans="2:65" s="12" customFormat="1">
      <c r="B1221" s="169"/>
      <c r="D1221" s="170" t="s">
        <v>215</v>
      </c>
      <c r="E1221" s="171" t="s">
        <v>1</v>
      </c>
      <c r="F1221" s="172" t="s">
        <v>2105</v>
      </c>
      <c r="H1221" s="173">
        <v>1496.0820000000001</v>
      </c>
      <c r="I1221" s="174"/>
      <c r="L1221" s="169"/>
      <c r="M1221" s="175"/>
      <c r="N1221" s="176"/>
      <c r="O1221" s="176"/>
      <c r="P1221" s="176"/>
      <c r="Q1221" s="176"/>
      <c r="R1221" s="176"/>
      <c r="S1221" s="176"/>
      <c r="T1221" s="177"/>
      <c r="AT1221" s="171" t="s">
        <v>215</v>
      </c>
      <c r="AU1221" s="171" t="s">
        <v>85</v>
      </c>
      <c r="AV1221" s="12" t="s">
        <v>85</v>
      </c>
      <c r="AW1221" s="12" t="s">
        <v>34</v>
      </c>
      <c r="AX1221" s="12" t="s">
        <v>83</v>
      </c>
      <c r="AY1221" s="171" t="s">
        <v>207</v>
      </c>
    </row>
    <row r="1222" spans="2:65" s="1" customFormat="1" ht="36" customHeight="1">
      <c r="B1222" s="155"/>
      <c r="C1222" s="156" t="s">
        <v>2106</v>
      </c>
      <c r="D1222" s="156" t="s">
        <v>209</v>
      </c>
      <c r="E1222" s="157" t="s">
        <v>2107</v>
      </c>
      <c r="F1222" s="158" t="s">
        <v>2108</v>
      </c>
      <c r="G1222" s="159" t="s">
        <v>224</v>
      </c>
      <c r="H1222" s="160">
        <v>37.5</v>
      </c>
      <c r="I1222" s="161"/>
      <c r="J1222" s="162">
        <f>ROUND(I1222*H1222,2)</f>
        <v>0</v>
      </c>
      <c r="K1222" s="158" t="s">
        <v>213</v>
      </c>
      <c r="L1222" s="32"/>
      <c r="M1222" s="163" t="s">
        <v>1</v>
      </c>
      <c r="N1222" s="164" t="s">
        <v>42</v>
      </c>
      <c r="O1222" s="55"/>
      <c r="P1222" s="165">
        <f>O1222*H1222</f>
        <v>0</v>
      </c>
      <c r="Q1222" s="165">
        <v>4.0000000000000003E-5</v>
      </c>
      <c r="R1222" s="165">
        <f>Q1222*H1222</f>
        <v>1.5E-3</v>
      </c>
      <c r="S1222" s="165">
        <v>0</v>
      </c>
      <c r="T1222" s="166">
        <f>S1222*H1222</f>
        <v>0</v>
      </c>
      <c r="AR1222" s="167" t="s">
        <v>448</v>
      </c>
      <c r="AT1222" s="167" t="s">
        <v>209</v>
      </c>
      <c r="AU1222" s="167" t="s">
        <v>85</v>
      </c>
      <c r="AY1222" s="17" t="s">
        <v>207</v>
      </c>
      <c r="BE1222" s="168">
        <f>IF(N1222="základní",J1222,0)</f>
        <v>0</v>
      </c>
      <c r="BF1222" s="168">
        <f>IF(N1222="snížená",J1222,0)</f>
        <v>0</v>
      </c>
      <c r="BG1222" s="168">
        <f>IF(N1222="zákl. přenesená",J1222,0)</f>
        <v>0</v>
      </c>
      <c r="BH1222" s="168">
        <f>IF(N1222="sníž. přenesená",J1222,0)</f>
        <v>0</v>
      </c>
      <c r="BI1222" s="168">
        <f>IF(N1222="nulová",J1222,0)</f>
        <v>0</v>
      </c>
      <c r="BJ1222" s="17" t="s">
        <v>83</v>
      </c>
      <c r="BK1222" s="168">
        <f>ROUND(I1222*H1222,2)</f>
        <v>0</v>
      </c>
      <c r="BL1222" s="17" t="s">
        <v>448</v>
      </c>
      <c r="BM1222" s="167" t="s">
        <v>2109</v>
      </c>
    </row>
    <row r="1223" spans="2:65" s="12" customFormat="1">
      <c r="B1223" s="169"/>
      <c r="D1223" s="170" t="s">
        <v>215</v>
      </c>
      <c r="E1223" s="171" t="s">
        <v>1</v>
      </c>
      <c r="F1223" s="172" t="s">
        <v>319</v>
      </c>
      <c r="H1223" s="173">
        <v>37.5</v>
      </c>
      <c r="I1223" s="174"/>
      <c r="L1223" s="169"/>
      <c r="M1223" s="175"/>
      <c r="N1223" s="176"/>
      <c r="O1223" s="176"/>
      <c r="P1223" s="176"/>
      <c r="Q1223" s="176"/>
      <c r="R1223" s="176"/>
      <c r="S1223" s="176"/>
      <c r="T1223" s="177"/>
      <c r="AT1223" s="171" t="s">
        <v>215</v>
      </c>
      <c r="AU1223" s="171" t="s">
        <v>85</v>
      </c>
      <c r="AV1223" s="12" t="s">
        <v>85</v>
      </c>
      <c r="AW1223" s="12" t="s">
        <v>34</v>
      </c>
      <c r="AX1223" s="12" t="s">
        <v>83</v>
      </c>
      <c r="AY1223" s="171" t="s">
        <v>207</v>
      </c>
    </row>
    <row r="1224" spans="2:65" s="1" customFormat="1" ht="36" customHeight="1">
      <c r="B1224" s="155"/>
      <c r="C1224" s="156" t="s">
        <v>2110</v>
      </c>
      <c r="D1224" s="156" t="s">
        <v>209</v>
      </c>
      <c r="E1224" s="157" t="s">
        <v>2111</v>
      </c>
      <c r="F1224" s="158" t="s">
        <v>2112</v>
      </c>
      <c r="G1224" s="159" t="s">
        <v>224</v>
      </c>
      <c r="H1224" s="160">
        <v>37.5</v>
      </c>
      <c r="I1224" s="161"/>
      <c r="J1224" s="162">
        <f>ROUND(I1224*H1224,2)</f>
        <v>0</v>
      </c>
      <c r="K1224" s="158" t="s">
        <v>213</v>
      </c>
      <c r="L1224" s="32"/>
      <c r="M1224" s="163" t="s">
        <v>1</v>
      </c>
      <c r="N1224" s="164" t="s">
        <v>42</v>
      </c>
      <c r="O1224" s="55"/>
      <c r="P1224" s="165">
        <f>O1224*H1224</f>
        <v>0</v>
      </c>
      <c r="Q1224" s="165">
        <v>2.0000000000000002E-5</v>
      </c>
      <c r="R1224" s="165">
        <f>Q1224*H1224</f>
        <v>7.5000000000000002E-4</v>
      </c>
      <c r="S1224" s="165">
        <v>0</v>
      </c>
      <c r="T1224" s="166">
        <f>S1224*H1224</f>
        <v>0</v>
      </c>
      <c r="AR1224" s="167" t="s">
        <v>448</v>
      </c>
      <c r="AT1224" s="167" t="s">
        <v>209</v>
      </c>
      <c r="AU1224" s="167" t="s">
        <v>85</v>
      </c>
      <c r="AY1224" s="17" t="s">
        <v>207</v>
      </c>
      <c r="BE1224" s="168">
        <f>IF(N1224="základní",J1224,0)</f>
        <v>0</v>
      </c>
      <c r="BF1224" s="168">
        <f>IF(N1224="snížená",J1224,0)</f>
        <v>0</v>
      </c>
      <c r="BG1224" s="168">
        <f>IF(N1224="zákl. přenesená",J1224,0)</f>
        <v>0</v>
      </c>
      <c r="BH1224" s="168">
        <f>IF(N1224="sníž. přenesená",J1224,0)</f>
        <v>0</v>
      </c>
      <c r="BI1224" s="168">
        <f>IF(N1224="nulová",J1224,0)</f>
        <v>0</v>
      </c>
      <c r="BJ1224" s="17" t="s">
        <v>83</v>
      </c>
      <c r="BK1224" s="168">
        <f>ROUND(I1224*H1224,2)</f>
        <v>0</v>
      </c>
      <c r="BL1224" s="17" t="s">
        <v>448</v>
      </c>
      <c r="BM1224" s="167" t="s">
        <v>2113</v>
      </c>
    </row>
    <row r="1225" spans="2:65" s="12" customFormat="1">
      <c r="B1225" s="169"/>
      <c r="D1225" s="170" t="s">
        <v>215</v>
      </c>
      <c r="E1225" s="171" t="s">
        <v>1</v>
      </c>
      <c r="F1225" s="172" t="s">
        <v>319</v>
      </c>
      <c r="H1225" s="173">
        <v>37.5</v>
      </c>
      <c r="I1225" s="174"/>
      <c r="L1225" s="169"/>
      <c r="M1225" s="175"/>
      <c r="N1225" s="176"/>
      <c r="O1225" s="176"/>
      <c r="P1225" s="176"/>
      <c r="Q1225" s="176"/>
      <c r="R1225" s="176"/>
      <c r="S1225" s="176"/>
      <c r="T1225" s="177"/>
      <c r="AT1225" s="171" t="s">
        <v>215</v>
      </c>
      <c r="AU1225" s="171" t="s">
        <v>85</v>
      </c>
      <c r="AV1225" s="12" t="s">
        <v>85</v>
      </c>
      <c r="AW1225" s="12" t="s">
        <v>34</v>
      </c>
      <c r="AX1225" s="12" t="s">
        <v>83</v>
      </c>
      <c r="AY1225" s="171" t="s">
        <v>207</v>
      </c>
    </row>
    <row r="1226" spans="2:65" s="1" customFormat="1" ht="24" customHeight="1">
      <c r="B1226" s="155"/>
      <c r="C1226" s="156" t="s">
        <v>2114</v>
      </c>
      <c r="D1226" s="156" t="s">
        <v>209</v>
      </c>
      <c r="E1226" s="157" t="s">
        <v>2115</v>
      </c>
      <c r="F1226" s="158" t="s">
        <v>2116</v>
      </c>
      <c r="G1226" s="159" t="s">
        <v>212</v>
      </c>
      <c r="H1226" s="160">
        <v>1513.002</v>
      </c>
      <c r="I1226" s="161"/>
      <c r="J1226" s="162">
        <f>ROUND(I1226*H1226,2)</f>
        <v>0</v>
      </c>
      <c r="K1226" s="158" t="s">
        <v>213</v>
      </c>
      <c r="L1226" s="32"/>
      <c r="M1226" s="163" t="s">
        <v>1</v>
      </c>
      <c r="N1226" s="164" t="s">
        <v>42</v>
      </c>
      <c r="O1226" s="55"/>
      <c r="P1226" s="165">
        <f>O1226*H1226</f>
        <v>0</v>
      </c>
      <c r="Q1226" s="165">
        <v>4.5500000000000002E-3</v>
      </c>
      <c r="R1226" s="165">
        <f>Q1226*H1226</f>
        <v>6.8841590999999998</v>
      </c>
      <c r="S1226" s="165">
        <v>0</v>
      </c>
      <c r="T1226" s="166">
        <f>S1226*H1226</f>
        <v>0</v>
      </c>
      <c r="AR1226" s="167" t="s">
        <v>448</v>
      </c>
      <c r="AT1226" s="167" t="s">
        <v>209</v>
      </c>
      <c r="AU1226" s="167" t="s">
        <v>85</v>
      </c>
      <c r="AY1226" s="17" t="s">
        <v>207</v>
      </c>
      <c r="BE1226" s="168">
        <f>IF(N1226="základní",J1226,0)</f>
        <v>0</v>
      </c>
      <c r="BF1226" s="168">
        <f>IF(N1226="snížená",J1226,0)</f>
        <v>0</v>
      </c>
      <c r="BG1226" s="168">
        <f>IF(N1226="zákl. přenesená",J1226,0)</f>
        <v>0</v>
      </c>
      <c r="BH1226" s="168">
        <f>IF(N1226="sníž. přenesená",J1226,0)</f>
        <v>0</v>
      </c>
      <c r="BI1226" s="168">
        <f>IF(N1226="nulová",J1226,0)</f>
        <v>0</v>
      </c>
      <c r="BJ1226" s="17" t="s">
        <v>83</v>
      </c>
      <c r="BK1226" s="168">
        <f>ROUND(I1226*H1226,2)</f>
        <v>0</v>
      </c>
      <c r="BL1226" s="17" t="s">
        <v>448</v>
      </c>
      <c r="BM1226" s="167" t="s">
        <v>2117</v>
      </c>
    </row>
    <row r="1227" spans="2:65" s="13" customFormat="1">
      <c r="B1227" s="185"/>
      <c r="D1227" s="170" t="s">
        <v>215</v>
      </c>
      <c r="E1227" s="186" t="s">
        <v>1</v>
      </c>
      <c r="F1227" s="187" t="s">
        <v>2118</v>
      </c>
      <c r="H1227" s="186" t="s">
        <v>1</v>
      </c>
      <c r="I1227" s="188"/>
      <c r="L1227" s="185"/>
      <c r="M1227" s="189"/>
      <c r="N1227" s="190"/>
      <c r="O1227" s="190"/>
      <c r="P1227" s="190"/>
      <c r="Q1227" s="190"/>
      <c r="R1227" s="190"/>
      <c r="S1227" s="190"/>
      <c r="T1227" s="191"/>
      <c r="AT1227" s="186" t="s">
        <v>215</v>
      </c>
      <c r="AU1227" s="186" t="s">
        <v>85</v>
      </c>
      <c r="AV1227" s="13" t="s">
        <v>83</v>
      </c>
      <c r="AW1227" s="13" t="s">
        <v>34</v>
      </c>
      <c r="AX1227" s="13" t="s">
        <v>77</v>
      </c>
      <c r="AY1227" s="186" t="s">
        <v>207</v>
      </c>
    </row>
    <row r="1228" spans="2:65" s="12" customFormat="1">
      <c r="B1228" s="169"/>
      <c r="D1228" s="170" t="s">
        <v>215</v>
      </c>
      <c r="E1228" s="171" t="s">
        <v>1</v>
      </c>
      <c r="F1228" s="172" t="s">
        <v>2119</v>
      </c>
      <c r="H1228" s="173">
        <v>1496.0820000000001</v>
      </c>
      <c r="I1228" s="174"/>
      <c r="L1228" s="169"/>
      <c r="M1228" s="175"/>
      <c r="N1228" s="176"/>
      <c r="O1228" s="176"/>
      <c r="P1228" s="176"/>
      <c r="Q1228" s="176"/>
      <c r="R1228" s="176"/>
      <c r="S1228" s="176"/>
      <c r="T1228" s="177"/>
      <c r="AT1228" s="171" t="s">
        <v>215</v>
      </c>
      <c r="AU1228" s="171" t="s">
        <v>85</v>
      </c>
      <c r="AV1228" s="12" t="s">
        <v>85</v>
      </c>
      <c r="AW1228" s="12" t="s">
        <v>34</v>
      </c>
      <c r="AX1228" s="12" t="s">
        <v>77</v>
      </c>
      <c r="AY1228" s="171" t="s">
        <v>207</v>
      </c>
    </row>
    <row r="1229" spans="2:65" s="12" customFormat="1">
      <c r="B1229" s="169"/>
      <c r="D1229" s="170" t="s">
        <v>215</v>
      </c>
      <c r="E1229" s="171" t="s">
        <v>1</v>
      </c>
      <c r="F1229" s="172" t="s">
        <v>1020</v>
      </c>
      <c r="H1229" s="173">
        <v>16.920000000000002</v>
      </c>
      <c r="I1229" s="174"/>
      <c r="L1229" s="169"/>
      <c r="M1229" s="175"/>
      <c r="N1229" s="176"/>
      <c r="O1229" s="176"/>
      <c r="P1229" s="176"/>
      <c r="Q1229" s="176"/>
      <c r="R1229" s="176"/>
      <c r="S1229" s="176"/>
      <c r="T1229" s="177"/>
      <c r="AT1229" s="171" t="s">
        <v>215</v>
      </c>
      <c r="AU1229" s="171" t="s">
        <v>85</v>
      </c>
      <c r="AV1229" s="12" t="s">
        <v>85</v>
      </c>
      <c r="AW1229" s="12" t="s">
        <v>34</v>
      </c>
      <c r="AX1229" s="12" t="s">
        <v>77</v>
      </c>
      <c r="AY1229" s="171" t="s">
        <v>207</v>
      </c>
    </row>
    <row r="1230" spans="2:65" s="15" customFormat="1">
      <c r="B1230" s="200"/>
      <c r="D1230" s="170" t="s">
        <v>215</v>
      </c>
      <c r="E1230" s="201" t="s">
        <v>1</v>
      </c>
      <c r="F1230" s="202" t="s">
        <v>372</v>
      </c>
      <c r="H1230" s="203">
        <v>1513.002</v>
      </c>
      <c r="I1230" s="204"/>
      <c r="L1230" s="200"/>
      <c r="M1230" s="205"/>
      <c r="N1230" s="206"/>
      <c r="O1230" s="206"/>
      <c r="P1230" s="206"/>
      <c r="Q1230" s="206"/>
      <c r="R1230" s="206"/>
      <c r="S1230" s="206"/>
      <c r="T1230" s="207"/>
      <c r="AT1230" s="201" t="s">
        <v>215</v>
      </c>
      <c r="AU1230" s="201" t="s">
        <v>85</v>
      </c>
      <c r="AV1230" s="15" t="s">
        <v>133</v>
      </c>
      <c r="AW1230" s="15" t="s">
        <v>34</v>
      </c>
      <c r="AX1230" s="15" t="s">
        <v>83</v>
      </c>
      <c r="AY1230" s="201" t="s">
        <v>207</v>
      </c>
    </row>
    <row r="1231" spans="2:65" s="1" customFormat="1" ht="24" customHeight="1">
      <c r="B1231" s="155"/>
      <c r="C1231" s="156" t="s">
        <v>2120</v>
      </c>
      <c r="D1231" s="156" t="s">
        <v>209</v>
      </c>
      <c r="E1231" s="157" t="s">
        <v>2121</v>
      </c>
      <c r="F1231" s="158" t="s">
        <v>2122</v>
      </c>
      <c r="G1231" s="159" t="s">
        <v>212</v>
      </c>
      <c r="H1231" s="160">
        <v>1430</v>
      </c>
      <c r="I1231" s="161"/>
      <c r="J1231" s="162">
        <f>ROUND(I1231*H1231,2)</f>
        <v>0</v>
      </c>
      <c r="K1231" s="158" t="s">
        <v>213</v>
      </c>
      <c r="L1231" s="32"/>
      <c r="M1231" s="163" t="s">
        <v>1</v>
      </c>
      <c r="N1231" s="164" t="s">
        <v>42</v>
      </c>
      <c r="O1231" s="55"/>
      <c r="P1231" s="165">
        <f>O1231*H1231</f>
        <v>0</v>
      </c>
      <c r="Q1231" s="165">
        <v>4.0000000000000002E-4</v>
      </c>
      <c r="R1231" s="165">
        <f>Q1231*H1231</f>
        <v>0.57200000000000006</v>
      </c>
      <c r="S1231" s="165">
        <v>0</v>
      </c>
      <c r="T1231" s="166">
        <f>S1231*H1231</f>
        <v>0</v>
      </c>
      <c r="AR1231" s="167" t="s">
        <v>448</v>
      </c>
      <c r="AT1231" s="167" t="s">
        <v>209</v>
      </c>
      <c r="AU1231" s="167" t="s">
        <v>85</v>
      </c>
      <c r="AY1231" s="17" t="s">
        <v>207</v>
      </c>
      <c r="BE1231" s="168">
        <f>IF(N1231="základní",J1231,0)</f>
        <v>0</v>
      </c>
      <c r="BF1231" s="168">
        <f>IF(N1231="snížená",J1231,0)</f>
        <v>0</v>
      </c>
      <c r="BG1231" s="168">
        <f>IF(N1231="zákl. přenesená",J1231,0)</f>
        <v>0</v>
      </c>
      <c r="BH1231" s="168">
        <f>IF(N1231="sníž. přenesená",J1231,0)</f>
        <v>0</v>
      </c>
      <c r="BI1231" s="168">
        <f>IF(N1231="nulová",J1231,0)</f>
        <v>0</v>
      </c>
      <c r="BJ1231" s="17" t="s">
        <v>83</v>
      </c>
      <c r="BK1231" s="168">
        <f>ROUND(I1231*H1231,2)</f>
        <v>0</v>
      </c>
      <c r="BL1231" s="17" t="s">
        <v>448</v>
      </c>
      <c r="BM1231" s="167" t="s">
        <v>2123</v>
      </c>
    </row>
    <row r="1232" spans="2:65" s="13" customFormat="1">
      <c r="B1232" s="185"/>
      <c r="D1232" s="170" t="s">
        <v>215</v>
      </c>
      <c r="E1232" s="186" t="s">
        <v>1</v>
      </c>
      <c r="F1232" s="187" t="s">
        <v>1327</v>
      </c>
      <c r="H1232" s="186" t="s">
        <v>1</v>
      </c>
      <c r="I1232" s="188"/>
      <c r="L1232" s="185"/>
      <c r="M1232" s="189"/>
      <c r="N1232" s="190"/>
      <c r="O1232" s="190"/>
      <c r="P1232" s="190"/>
      <c r="Q1232" s="190"/>
      <c r="R1232" s="190"/>
      <c r="S1232" s="190"/>
      <c r="T1232" s="191"/>
      <c r="AT1232" s="186" t="s">
        <v>215</v>
      </c>
      <c r="AU1232" s="186" t="s">
        <v>85</v>
      </c>
      <c r="AV1232" s="13" t="s">
        <v>83</v>
      </c>
      <c r="AW1232" s="13" t="s">
        <v>34</v>
      </c>
      <c r="AX1232" s="13" t="s">
        <v>77</v>
      </c>
      <c r="AY1232" s="186" t="s">
        <v>207</v>
      </c>
    </row>
    <row r="1233" spans="2:65" s="13" customFormat="1">
      <c r="B1233" s="185"/>
      <c r="D1233" s="170" t="s">
        <v>215</v>
      </c>
      <c r="E1233" s="186" t="s">
        <v>1</v>
      </c>
      <c r="F1233" s="187" t="s">
        <v>2076</v>
      </c>
      <c r="H1233" s="186" t="s">
        <v>1</v>
      </c>
      <c r="I1233" s="188"/>
      <c r="L1233" s="185"/>
      <c r="M1233" s="189"/>
      <c r="N1233" s="190"/>
      <c r="O1233" s="190"/>
      <c r="P1233" s="190"/>
      <c r="Q1233" s="190"/>
      <c r="R1233" s="190"/>
      <c r="S1233" s="190"/>
      <c r="T1233" s="191"/>
      <c r="AT1233" s="186" t="s">
        <v>215</v>
      </c>
      <c r="AU1233" s="186" t="s">
        <v>85</v>
      </c>
      <c r="AV1233" s="13" t="s">
        <v>83</v>
      </c>
      <c r="AW1233" s="13" t="s">
        <v>34</v>
      </c>
      <c r="AX1233" s="13" t="s">
        <v>77</v>
      </c>
      <c r="AY1233" s="186" t="s">
        <v>207</v>
      </c>
    </row>
    <row r="1234" spans="2:65" s="12" customFormat="1">
      <c r="B1234" s="169"/>
      <c r="D1234" s="170" t="s">
        <v>215</v>
      </c>
      <c r="E1234" s="171" t="s">
        <v>303</v>
      </c>
      <c r="F1234" s="172" t="s">
        <v>2124</v>
      </c>
      <c r="H1234" s="173">
        <v>1300</v>
      </c>
      <c r="I1234" s="174"/>
      <c r="L1234" s="169"/>
      <c r="M1234" s="175"/>
      <c r="N1234" s="176"/>
      <c r="O1234" s="176"/>
      <c r="P1234" s="176"/>
      <c r="Q1234" s="176"/>
      <c r="R1234" s="176"/>
      <c r="S1234" s="176"/>
      <c r="T1234" s="177"/>
      <c r="AT1234" s="171" t="s">
        <v>215</v>
      </c>
      <c r="AU1234" s="171" t="s">
        <v>85</v>
      </c>
      <c r="AV1234" s="12" t="s">
        <v>85</v>
      </c>
      <c r="AW1234" s="12" t="s">
        <v>34</v>
      </c>
      <c r="AX1234" s="12" t="s">
        <v>77</v>
      </c>
      <c r="AY1234" s="171" t="s">
        <v>207</v>
      </c>
    </row>
    <row r="1235" spans="2:65" s="13" customFormat="1">
      <c r="B1235" s="185"/>
      <c r="D1235" s="170" t="s">
        <v>215</v>
      </c>
      <c r="E1235" s="186" t="s">
        <v>1</v>
      </c>
      <c r="F1235" s="187" t="s">
        <v>2079</v>
      </c>
      <c r="H1235" s="186" t="s">
        <v>1</v>
      </c>
      <c r="I1235" s="188"/>
      <c r="L1235" s="185"/>
      <c r="M1235" s="189"/>
      <c r="N1235" s="190"/>
      <c r="O1235" s="190"/>
      <c r="P1235" s="190"/>
      <c r="Q1235" s="190"/>
      <c r="R1235" s="190"/>
      <c r="S1235" s="190"/>
      <c r="T1235" s="191"/>
      <c r="AT1235" s="186" t="s">
        <v>215</v>
      </c>
      <c r="AU1235" s="186" t="s">
        <v>85</v>
      </c>
      <c r="AV1235" s="13" t="s">
        <v>83</v>
      </c>
      <c r="AW1235" s="13" t="s">
        <v>34</v>
      </c>
      <c r="AX1235" s="13" t="s">
        <v>77</v>
      </c>
      <c r="AY1235" s="186" t="s">
        <v>207</v>
      </c>
    </row>
    <row r="1236" spans="2:65" s="12" customFormat="1">
      <c r="B1236" s="169"/>
      <c r="D1236" s="170" t="s">
        <v>215</v>
      </c>
      <c r="E1236" s="171" t="s">
        <v>307</v>
      </c>
      <c r="F1236" s="172" t="s">
        <v>2125</v>
      </c>
      <c r="H1236" s="173">
        <v>130</v>
      </c>
      <c r="I1236" s="174"/>
      <c r="L1236" s="169"/>
      <c r="M1236" s="175"/>
      <c r="N1236" s="176"/>
      <c r="O1236" s="176"/>
      <c r="P1236" s="176"/>
      <c r="Q1236" s="176"/>
      <c r="R1236" s="176"/>
      <c r="S1236" s="176"/>
      <c r="T1236" s="177"/>
      <c r="AT1236" s="171" t="s">
        <v>215</v>
      </c>
      <c r="AU1236" s="171" t="s">
        <v>85</v>
      </c>
      <c r="AV1236" s="12" t="s">
        <v>85</v>
      </c>
      <c r="AW1236" s="12" t="s">
        <v>34</v>
      </c>
      <c r="AX1236" s="12" t="s">
        <v>77</v>
      </c>
      <c r="AY1236" s="171" t="s">
        <v>207</v>
      </c>
    </row>
    <row r="1237" spans="2:65" s="15" customFormat="1">
      <c r="B1237" s="200"/>
      <c r="D1237" s="170" t="s">
        <v>215</v>
      </c>
      <c r="E1237" s="201" t="s">
        <v>269</v>
      </c>
      <c r="F1237" s="202" t="s">
        <v>372</v>
      </c>
      <c r="H1237" s="203">
        <v>1430</v>
      </c>
      <c r="I1237" s="204"/>
      <c r="L1237" s="200"/>
      <c r="M1237" s="205"/>
      <c r="N1237" s="206"/>
      <c r="O1237" s="206"/>
      <c r="P1237" s="206"/>
      <c r="Q1237" s="206"/>
      <c r="R1237" s="206"/>
      <c r="S1237" s="206"/>
      <c r="T1237" s="207"/>
      <c r="AT1237" s="201" t="s">
        <v>215</v>
      </c>
      <c r="AU1237" s="201" t="s">
        <v>85</v>
      </c>
      <c r="AV1237" s="15" t="s">
        <v>133</v>
      </c>
      <c r="AW1237" s="15" t="s">
        <v>34</v>
      </c>
      <c r="AX1237" s="15" t="s">
        <v>83</v>
      </c>
      <c r="AY1237" s="201" t="s">
        <v>207</v>
      </c>
    </row>
    <row r="1238" spans="2:65" s="1" customFormat="1" ht="16.5" customHeight="1">
      <c r="B1238" s="155"/>
      <c r="C1238" s="208" t="s">
        <v>2126</v>
      </c>
      <c r="D1238" s="208" t="s">
        <v>680</v>
      </c>
      <c r="E1238" s="209" t="s">
        <v>2127</v>
      </c>
      <c r="F1238" s="210" t="s">
        <v>2128</v>
      </c>
      <c r="G1238" s="211" t="s">
        <v>212</v>
      </c>
      <c r="H1238" s="212">
        <v>1573</v>
      </c>
      <c r="I1238" s="213"/>
      <c r="J1238" s="214">
        <f>ROUND(I1238*H1238,2)</f>
        <v>0</v>
      </c>
      <c r="K1238" s="210" t="s">
        <v>213</v>
      </c>
      <c r="L1238" s="215"/>
      <c r="M1238" s="216" t="s">
        <v>1</v>
      </c>
      <c r="N1238" s="217" t="s">
        <v>42</v>
      </c>
      <c r="O1238" s="55"/>
      <c r="P1238" s="165">
        <f>O1238*H1238</f>
        <v>0</v>
      </c>
      <c r="Q1238" s="165">
        <v>3.3999999999999998E-3</v>
      </c>
      <c r="R1238" s="165">
        <f>Q1238*H1238</f>
        <v>5.3481999999999994</v>
      </c>
      <c r="S1238" s="165">
        <v>0</v>
      </c>
      <c r="T1238" s="166">
        <f>S1238*H1238</f>
        <v>0</v>
      </c>
      <c r="AR1238" s="167" t="s">
        <v>569</v>
      </c>
      <c r="AT1238" s="167" t="s">
        <v>680</v>
      </c>
      <c r="AU1238" s="167" t="s">
        <v>85</v>
      </c>
      <c r="AY1238" s="17" t="s">
        <v>207</v>
      </c>
      <c r="BE1238" s="168">
        <f>IF(N1238="základní",J1238,0)</f>
        <v>0</v>
      </c>
      <c r="BF1238" s="168">
        <f>IF(N1238="snížená",J1238,0)</f>
        <v>0</v>
      </c>
      <c r="BG1238" s="168">
        <f>IF(N1238="zákl. přenesená",J1238,0)</f>
        <v>0</v>
      </c>
      <c r="BH1238" s="168">
        <f>IF(N1238="sníž. přenesená",J1238,0)</f>
        <v>0</v>
      </c>
      <c r="BI1238" s="168">
        <f>IF(N1238="nulová",J1238,0)</f>
        <v>0</v>
      </c>
      <c r="BJ1238" s="17" t="s">
        <v>83</v>
      </c>
      <c r="BK1238" s="168">
        <f>ROUND(I1238*H1238,2)</f>
        <v>0</v>
      </c>
      <c r="BL1238" s="17" t="s">
        <v>448</v>
      </c>
      <c r="BM1238" s="167" t="s">
        <v>2129</v>
      </c>
    </row>
    <row r="1239" spans="2:65" s="12" customFormat="1">
      <c r="B1239" s="169"/>
      <c r="D1239" s="170" t="s">
        <v>215</v>
      </c>
      <c r="E1239" s="171" t="s">
        <v>1</v>
      </c>
      <c r="F1239" s="172" t="s">
        <v>2130</v>
      </c>
      <c r="H1239" s="173">
        <v>1573</v>
      </c>
      <c r="I1239" s="174"/>
      <c r="L1239" s="169"/>
      <c r="M1239" s="175"/>
      <c r="N1239" s="176"/>
      <c r="O1239" s="176"/>
      <c r="P1239" s="176"/>
      <c r="Q1239" s="176"/>
      <c r="R1239" s="176"/>
      <c r="S1239" s="176"/>
      <c r="T1239" s="177"/>
      <c r="AT1239" s="171" t="s">
        <v>215</v>
      </c>
      <c r="AU1239" s="171" t="s">
        <v>85</v>
      </c>
      <c r="AV1239" s="12" t="s">
        <v>85</v>
      </c>
      <c r="AW1239" s="12" t="s">
        <v>34</v>
      </c>
      <c r="AX1239" s="12" t="s">
        <v>83</v>
      </c>
      <c r="AY1239" s="171" t="s">
        <v>207</v>
      </c>
    </row>
    <row r="1240" spans="2:65" s="1" customFormat="1" ht="24" customHeight="1">
      <c r="B1240" s="155"/>
      <c r="C1240" s="156" t="s">
        <v>2131</v>
      </c>
      <c r="D1240" s="156" t="s">
        <v>209</v>
      </c>
      <c r="E1240" s="157" t="s">
        <v>2132</v>
      </c>
      <c r="F1240" s="158" t="s">
        <v>2133</v>
      </c>
      <c r="G1240" s="159" t="s">
        <v>224</v>
      </c>
      <c r="H1240" s="160">
        <v>37.5</v>
      </c>
      <c r="I1240" s="161"/>
      <c r="J1240" s="162">
        <f>ROUND(I1240*H1240,2)</f>
        <v>0</v>
      </c>
      <c r="K1240" s="158" t="s">
        <v>213</v>
      </c>
      <c r="L1240" s="32"/>
      <c r="M1240" s="163" t="s">
        <v>1</v>
      </c>
      <c r="N1240" s="164" t="s">
        <v>42</v>
      </c>
      <c r="O1240" s="55"/>
      <c r="P1240" s="165">
        <f>O1240*H1240</f>
        <v>0</v>
      </c>
      <c r="Q1240" s="165">
        <v>1.2E-4</v>
      </c>
      <c r="R1240" s="165">
        <f>Q1240*H1240</f>
        <v>4.5000000000000005E-3</v>
      </c>
      <c r="S1240" s="165">
        <v>0</v>
      </c>
      <c r="T1240" s="166">
        <f>S1240*H1240</f>
        <v>0</v>
      </c>
      <c r="AR1240" s="167" t="s">
        <v>448</v>
      </c>
      <c r="AT1240" s="167" t="s">
        <v>209</v>
      </c>
      <c r="AU1240" s="167" t="s">
        <v>85</v>
      </c>
      <c r="AY1240" s="17" t="s">
        <v>207</v>
      </c>
      <c r="BE1240" s="168">
        <f>IF(N1240="základní",J1240,0)</f>
        <v>0</v>
      </c>
      <c r="BF1240" s="168">
        <f>IF(N1240="snížená",J1240,0)</f>
        <v>0</v>
      </c>
      <c r="BG1240" s="168">
        <f>IF(N1240="zákl. přenesená",J1240,0)</f>
        <v>0</v>
      </c>
      <c r="BH1240" s="168">
        <f>IF(N1240="sníž. přenesená",J1240,0)</f>
        <v>0</v>
      </c>
      <c r="BI1240" s="168">
        <f>IF(N1240="nulová",J1240,0)</f>
        <v>0</v>
      </c>
      <c r="BJ1240" s="17" t="s">
        <v>83</v>
      </c>
      <c r="BK1240" s="168">
        <f>ROUND(I1240*H1240,2)</f>
        <v>0</v>
      </c>
      <c r="BL1240" s="17" t="s">
        <v>448</v>
      </c>
      <c r="BM1240" s="167" t="s">
        <v>2134</v>
      </c>
    </row>
    <row r="1241" spans="2:65" s="13" customFormat="1">
      <c r="B1241" s="185"/>
      <c r="D1241" s="170" t="s">
        <v>215</v>
      </c>
      <c r="E1241" s="186" t="s">
        <v>1</v>
      </c>
      <c r="F1241" s="187" t="s">
        <v>846</v>
      </c>
      <c r="H1241" s="186" t="s">
        <v>1</v>
      </c>
      <c r="I1241" s="188"/>
      <c r="L1241" s="185"/>
      <c r="M1241" s="189"/>
      <c r="N1241" s="190"/>
      <c r="O1241" s="190"/>
      <c r="P1241" s="190"/>
      <c r="Q1241" s="190"/>
      <c r="R1241" s="190"/>
      <c r="S1241" s="190"/>
      <c r="T1241" s="191"/>
      <c r="AT1241" s="186" t="s">
        <v>215</v>
      </c>
      <c r="AU1241" s="186" t="s">
        <v>85</v>
      </c>
      <c r="AV1241" s="13" t="s">
        <v>83</v>
      </c>
      <c r="AW1241" s="13" t="s">
        <v>34</v>
      </c>
      <c r="AX1241" s="13" t="s">
        <v>77</v>
      </c>
      <c r="AY1241" s="186" t="s">
        <v>207</v>
      </c>
    </row>
    <row r="1242" spans="2:65" s="12" customFormat="1">
      <c r="B1242" s="169"/>
      <c r="D1242" s="170" t="s">
        <v>215</v>
      </c>
      <c r="E1242" s="171" t="s">
        <v>319</v>
      </c>
      <c r="F1242" s="172" t="s">
        <v>2135</v>
      </c>
      <c r="H1242" s="173">
        <v>37.5</v>
      </c>
      <c r="I1242" s="174"/>
      <c r="L1242" s="169"/>
      <c r="M1242" s="175"/>
      <c r="N1242" s="176"/>
      <c r="O1242" s="176"/>
      <c r="P1242" s="176"/>
      <c r="Q1242" s="176"/>
      <c r="R1242" s="176"/>
      <c r="S1242" s="176"/>
      <c r="T1242" s="177"/>
      <c r="AT1242" s="171" t="s">
        <v>215</v>
      </c>
      <c r="AU1242" s="171" t="s">
        <v>85</v>
      </c>
      <c r="AV1242" s="12" t="s">
        <v>85</v>
      </c>
      <c r="AW1242" s="12" t="s">
        <v>34</v>
      </c>
      <c r="AX1242" s="12" t="s">
        <v>83</v>
      </c>
      <c r="AY1242" s="171" t="s">
        <v>207</v>
      </c>
    </row>
    <row r="1243" spans="2:65" s="1" customFormat="1" ht="24" customHeight="1">
      <c r="B1243" s="155"/>
      <c r="C1243" s="156" t="s">
        <v>2136</v>
      </c>
      <c r="D1243" s="156" t="s">
        <v>209</v>
      </c>
      <c r="E1243" s="157" t="s">
        <v>2137</v>
      </c>
      <c r="F1243" s="158" t="s">
        <v>2138</v>
      </c>
      <c r="G1243" s="159" t="s">
        <v>224</v>
      </c>
      <c r="H1243" s="160">
        <v>37.5</v>
      </c>
      <c r="I1243" s="161"/>
      <c r="J1243" s="162">
        <f>ROUND(I1243*H1243,2)</f>
        <v>0</v>
      </c>
      <c r="K1243" s="158" t="s">
        <v>213</v>
      </c>
      <c r="L1243" s="32"/>
      <c r="M1243" s="163" t="s">
        <v>1</v>
      </c>
      <c r="N1243" s="164" t="s">
        <v>42</v>
      </c>
      <c r="O1243" s="55"/>
      <c r="P1243" s="165">
        <f>O1243*H1243</f>
        <v>0</v>
      </c>
      <c r="Q1243" s="165">
        <v>8.0000000000000007E-5</v>
      </c>
      <c r="R1243" s="165">
        <f>Q1243*H1243</f>
        <v>3.0000000000000001E-3</v>
      </c>
      <c r="S1243" s="165">
        <v>0</v>
      </c>
      <c r="T1243" s="166">
        <f>S1243*H1243</f>
        <v>0</v>
      </c>
      <c r="AR1243" s="167" t="s">
        <v>448</v>
      </c>
      <c r="AT1243" s="167" t="s">
        <v>209</v>
      </c>
      <c r="AU1243" s="167" t="s">
        <v>85</v>
      </c>
      <c r="AY1243" s="17" t="s">
        <v>207</v>
      </c>
      <c r="BE1243" s="168">
        <f>IF(N1243="základní",J1243,0)</f>
        <v>0</v>
      </c>
      <c r="BF1243" s="168">
        <f>IF(N1243="snížená",J1243,0)</f>
        <v>0</v>
      </c>
      <c r="BG1243" s="168">
        <f>IF(N1243="zákl. přenesená",J1243,0)</f>
        <v>0</v>
      </c>
      <c r="BH1243" s="168">
        <f>IF(N1243="sníž. přenesená",J1243,0)</f>
        <v>0</v>
      </c>
      <c r="BI1243" s="168">
        <f>IF(N1243="nulová",J1243,0)</f>
        <v>0</v>
      </c>
      <c r="BJ1243" s="17" t="s">
        <v>83</v>
      </c>
      <c r="BK1243" s="168">
        <f>ROUND(I1243*H1243,2)</f>
        <v>0</v>
      </c>
      <c r="BL1243" s="17" t="s">
        <v>448</v>
      </c>
      <c r="BM1243" s="167" t="s">
        <v>2139</v>
      </c>
    </row>
    <row r="1244" spans="2:65" s="12" customFormat="1">
      <c r="B1244" s="169"/>
      <c r="D1244" s="170" t="s">
        <v>215</v>
      </c>
      <c r="E1244" s="171" t="s">
        <v>1</v>
      </c>
      <c r="F1244" s="172" t="s">
        <v>319</v>
      </c>
      <c r="H1244" s="173">
        <v>37.5</v>
      </c>
      <c r="I1244" s="174"/>
      <c r="L1244" s="169"/>
      <c r="M1244" s="175"/>
      <c r="N1244" s="176"/>
      <c r="O1244" s="176"/>
      <c r="P1244" s="176"/>
      <c r="Q1244" s="176"/>
      <c r="R1244" s="176"/>
      <c r="S1244" s="176"/>
      <c r="T1244" s="177"/>
      <c r="AT1244" s="171" t="s">
        <v>215</v>
      </c>
      <c r="AU1244" s="171" t="s">
        <v>85</v>
      </c>
      <c r="AV1244" s="12" t="s">
        <v>85</v>
      </c>
      <c r="AW1244" s="12" t="s">
        <v>34</v>
      </c>
      <c r="AX1244" s="12" t="s">
        <v>83</v>
      </c>
      <c r="AY1244" s="171" t="s">
        <v>207</v>
      </c>
    </row>
    <row r="1245" spans="2:65" s="1" customFormat="1" ht="16.5" customHeight="1">
      <c r="B1245" s="155"/>
      <c r="C1245" s="208" t="s">
        <v>2140</v>
      </c>
      <c r="D1245" s="208" t="s">
        <v>680</v>
      </c>
      <c r="E1245" s="209" t="s">
        <v>2127</v>
      </c>
      <c r="F1245" s="210" t="s">
        <v>2128</v>
      </c>
      <c r="G1245" s="211" t="s">
        <v>212</v>
      </c>
      <c r="H1245" s="212">
        <v>18.975000000000001</v>
      </c>
      <c r="I1245" s="213"/>
      <c r="J1245" s="214">
        <f>ROUND(I1245*H1245,2)</f>
        <v>0</v>
      </c>
      <c r="K1245" s="210" t="s">
        <v>213</v>
      </c>
      <c r="L1245" s="215"/>
      <c r="M1245" s="216" t="s">
        <v>1</v>
      </c>
      <c r="N1245" s="217" t="s">
        <v>42</v>
      </c>
      <c r="O1245" s="55"/>
      <c r="P1245" s="165">
        <f>O1245*H1245</f>
        <v>0</v>
      </c>
      <c r="Q1245" s="165">
        <v>3.3999999999999998E-3</v>
      </c>
      <c r="R1245" s="165">
        <f>Q1245*H1245</f>
        <v>6.4515000000000003E-2</v>
      </c>
      <c r="S1245" s="165">
        <v>0</v>
      </c>
      <c r="T1245" s="166">
        <f>S1245*H1245</f>
        <v>0</v>
      </c>
      <c r="AR1245" s="167" t="s">
        <v>569</v>
      </c>
      <c r="AT1245" s="167" t="s">
        <v>680</v>
      </c>
      <c r="AU1245" s="167" t="s">
        <v>85</v>
      </c>
      <c r="AY1245" s="17" t="s">
        <v>207</v>
      </c>
      <c r="BE1245" s="168">
        <f>IF(N1245="základní",J1245,0)</f>
        <v>0</v>
      </c>
      <c r="BF1245" s="168">
        <f>IF(N1245="snížená",J1245,0)</f>
        <v>0</v>
      </c>
      <c r="BG1245" s="168">
        <f>IF(N1245="zákl. přenesená",J1245,0)</f>
        <v>0</v>
      </c>
      <c r="BH1245" s="168">
        <f>IF(N1245="sníž. přenesená",J1245,0)</f>
        <v>0</v>
      </c>
      <c r="BI1245" s="168">
        <f>IF(N1245="nulová",J1245,0)</f>
        <v>0</v>
      </c>
      <c r="BJ1245" s="17" t="s">
        <v>83</v>
      </c>
      <c r="BK1245" s="168">
        <f>ROUND(I1245*H1245,2)</f>
        <v>0</v>
      </c>
      <c r="BL1245" s="17" t="s">
        <v>448</v>
      </c>
      <c r="BM1245" s="167" t="s">
        <v>2141</v>
      </c>
    </row>
    <row r="1246" spans="2:65" s="12" customFormat="1">
      <c r="B1246" s="169"/>
      <c r="D1246" s="170" t="s">
        <v>215</v>
      </c>
      <c r="E1246" s="171" t="s">
        <v>1</v>
      </c>
      <c r="F1246" s="172" t="s">
        <v>2142</v>
      </c>
      <c r="H1246" s="173">
        <v>18.975000000000001</v>
      </c>
      <c r="I1246" s="174"/>
      <c r="L1246" s="169"/>
      <c r="M1246" s="175"/>
      <c r="N1246" s="176"/>
      <c r="O1246" s="176"/>
      <c r="P1246" s="176"/>
      <c r="Q1246" s="176"/>
      <c r="R1246" s="176"/>
      <c r="S1246" s="176"/>
      <c r="T1246" s="177"/>
      <c r="AT1246" s="171" t="s">
        <v>215</v>
      </c>
      <c r="AU1246" s="171" t="s">
        <v>85</v>
      </c>
      <c r="AV1246" s="12" t="s">
        <v>85</v>
      </c>
      <c r="AW1246" s="12" t="s">
        <v>34</v>
      </c>
      <c r="AX1246" s="12" t="s">
        <v>83</v>
      </c>
      <c r="AY1246" s="171" t="s">
        <v>207</v>
      </c>
    </row>
    <row r="1247" spans="2:65" s="1" customFormat="1" ht="34.5" customHeight="1">
      <c r="B1247" s="155"/>
      <c r="C1247" s="156" t="s">
        <v>2143</v>
      </c>
      <c r="D1247" s="156" t="s">
        <v>209</v>
      </c>
      <c r="E1247" s="157" t="s">
        <v>2144</v>
      </c>
      <c r="F1247" s="158" t="s">
        <v>4624</v>
      </c>
      <c r="G1247" s="159" t="s">
        <v>212</v>
      </c>
      <c r="H1247" s="160">
        <v>66.081999999999994</v>
      </c>
      <c r="I1247" s="161"/>
      <c r="J1247" s="162">
        <f>ROUND(I1247*H1247,2)</f>
        <v>0</v>
      </c>
      <c r="K1247" s="158" t="s">
        <v>213</v>
      </c>
      <c r="L1247" s="32"/>
      <c r="M1247" s="163" t="s">
        <v>1</v>
      </c>
      <c r="N1247" s="164" t="s">
        <v>42</v>
      </c>
      <c r="O1247" s="55"/>
      <c r="P1247" s="165">
        <f>O1247*H1247</f>
        <v>0</v>
      </c>
      <c r="Q1247" s="165">
        <v>5.0000000000000001E-4</v>
      </c>
      <c r="R1247" s="165">
        <f>Q1247*H1247</f>
        <v>3.3041000000000001E-2</v>
      </c>
      <c r="S1247" s="165">
        <v>0</v>
      </c>
      <c r="T1247" s="166">
        <f>S1247*H1247</f>
        <v>0</v>
      </c>
      <c r="AR1247" s="167" t="s">
        <v>448</v>
      </c>
      <c r="AT1247" s="167" t="s">
        <v>209</v>
      </c>
      <c r="AU1247" s="167" t="s">
        <v>85</v>
      </c>
      <c r="AY1247" s="17" t="s">
        <v>207</v>
      </c>
      <c r="BE1247" s="168">
        <f>IF(N1247="základní",J1247,0)</f>
        <v>0</v>
      </c>
      <c r="BF1247" s="168">
        <f>IF(N1247="snížená",J1247,0)</f>
        <v>0</v>
      </c>
      <c r="BG1247" s="168">
        <f>IF(N1247="zákl. přenesená",J1247,0)</f>
        <v>0</v>
      </c>
      <c r="BH1247" s="168">
        <f>IF(N1247="sníž. přenesená",J1247,0)</f>
        <v>0</v>
      </c>
      <c r="BI1247" s="168">
        <f>IF(N1247="nulová",J1247,0)</f>
        <v>0</v>
      </c>
      <c r="BJ1247" s="17" t="s">
        <v>83</v>
      </c>
      <c r="BK1247" s="168">
        <f>ROUND(I1247*H1247,2)</f>
        <v>0</v>
      </c>
      <c r="BL1247" s="17" t="s">
        <v>448</v>
      </c>
      <c r="BM1247" s="167" t="s">
        <v>2145</v>
      </c>
    </row>
    <row r="1248" spans="2:65" s="13" customFormat="1">
      <c r="B1248" s="185"/>
      <c r="D1248" s="170" t="s">
        <v>215</v>
      </c>
      <c r="E1248" s="186" t="s">
        <v>1</v>
      </c>
      <c r="F1248" s="187" t="s">
        <v>458</v>
      </c>
      <c r="H1248" s="186" t="s">
        <v>1</v>
      </c>
      <c r="I1248" s="188"/>
      <c r="L1248" s="185"/>
      <c r="M1248" s="189"/>
      <c r="N1248" s="190"/>
      <c r="O1248" s="190"/>
      <c r="P1248" s="190"/>
      <c r="Q1248" s="190"/>
      <c r="R1248" s="190"/>
      <c r="S1248" s="190"/>
      <c r="T1248" s="191"/>
      <c r="AT1248" s="186" t="s">
        <v>215</v>
      </c>
      <c r="AU1248" s="186" t="s">
        <v>85</v>
      </c>
      <c r="AV1248" s="13" t="s">
        <v>83</v>
      </c>
      <c r="AW1248" s="13" t="s">
        <v>34</v>
      </c>
      <c r="AX1248" s="13" t="s">
        <v>77</v>
      </c>
      <c r="AY1248" s="186" t="s">
        <v>207</v>
      </c>
    </row>
    <row r="1249" spans="2:51" s="12" customFormat="1">
      <c r="B1249" s="169"/>
      <c r="D1249" s="170" t="s">
        <v>215</v>
      </c>
      <c r="E1249" s="171" t="s">
        <v>1</v>
      </c>
      <c r="F1249" s="172" t="s">
        <v>2146</v>
      </c>
      <c r="H1249" s="173">
        <v>1.84</v>
      </c>
      <c r="I1249" s="174"/>
      <c r="L1249" s="169"/>
      <c r="M1249" s="175"/>
      <c r="N1249" s="176"/>
      <c r="O1249" s="176"/>
      <c r="P1249" s="176"/>
      <c r="Q1249" s="176"/>
      <c r="R1249" s="176"/>
      <c r="S1249" s="176"/>
      <c r="T1249" s="177"/>
      <c r="AT1249" s="171" t="s">
        <v>215</v>
      </c>
      <c r="AU1249" s="171" t="s">
        <v>85</v>
      </c>
      <c r="AV1249" s="12" t="s">
        <v>85</v>
      </c>
      <c r="AW1249" s="12" t="s">
        <v>34</v>
      </c>
      <c r="AX1249" s="12" t="s">
        <v>77</v>
      </c>
      <c r="AY1249" s="171" t="s">
        <v>207</v>
      </c>
    </row>
    <row r="1250" spans="2:51" s="12" customFormat="1">
      <c r="B1250" s="169"/>
      <c r="D1250" s="170" t="s">
        <v>215</v>
      </c>
      <c r="E1250" s="171" t="s">
        <v>1</v>
      </c>
      <c r="F1250" s="172" t="s">
        <v>2147</v>
      </c>
      <c r="H1250" s="173">
        <v>2.2999999999999998</v>
      </c>
      <c r="I1250" s="174"/>
      <c r="L1250" s="169"/>
      <c r="M1250" s="175"/>
      <c r="N1250" s="176"/>
      <c r="O1250" s="176"/>
      <c r="P1250" s="176"/>
      <c r="Q1250" s="176"/>
      <c r="R1250" s="176"/>
      <c r="S1250" s="176"/>
      <c r="T1250" s="177"/>
      <c r="AT1250" s="171" t="s">
        <v>215</v>
      </c>
      <c r="AU1250" s="171" t="s">
        <v>85</v>
      </c>
      <c r="AV1250" s="12" t="s">
        <v>85</v>
      </c>
      <c r="AW1250" s="12" t="s">
        <v>34</v>
      </c>
      <c r="AX1250" s="12" t="s">
        <v>77</v>
      </c>
      <c r="AY1250" s="171" t="s">
        <v>207</v>
      </c>
    </row>
    <row r="1251" spans="2:51" s="12" customFormat="1">
      <c r="B1251" s="169"/>
      <c r="D1251" s="170" t="s">
        <v>215</v>
      </c>
      <c r="E1251" s="171" t="s">
        <v>1</v>
      </c>
      <c r="F1251" s="172" t="s">
        <v>2148</v>
      </c>
      <c r="H1251" s="173">
        <v>4.07</v>
      </c>
      <c r="I1251" s="174"/>
      <c r="L1251" s="169"/>
      <c r="M1251" s="175"/>
      <c r="N1251" s="176"/>
      <c r="O1251" s="176"/>
      <c r="P1251" s="176"/>
      <c r="Q1251" s="176"/>
      <c r="R1251" s="176"/>
      <c r="S1251" s="176"/>
      <c r="T1251" s="177"/>
      <c r="AT1251" s="171" t="s">
        <v>215</v>
      </c>
      <c r="AU1251" s="171" t="s">
        <v>85</v>
      </c>
      <c r="AV1251" s="12" t="s">
        <v>85</v>
      </c>
      <c r="AW1251" s="12" t="s">
        <v>34</v>
      </c>
      <c r="AX1251" s="12" t="s">
        <v>77</v>
      </c>
      <c r="AY1251" s="171" t="s">
        <v>207</v>
      </c>
    </row>
    <row r="1252" spans="2:51" s="12" customFormat="1">
      <c r="B1252" s="169"/>
      <c r="D1252" s="170" t="s">
        <v>215</v>
      </c>
      <c r="E1252" s="171" t="s">
        <v>1</v>
      </c>
      <c r="F1252" s="172" t="s">
        <v>2149</v>
      </c>
      <c r="H1252" s="173">
        <v>2.04</v>
      </c>
      <c r="I1252" s="174"/>
      <c r="L1252" s="169"/>
      <c r="M1252" s="175"/>
      <c r="N1252" s="176"/>
      <c r="O1252" s="176"/>
      <c r="P1252" s="176"/>
      <c r="Q1252" s="176"/>
      <c r="R1252" s="176"/>
      <c r="S1252" s="176"/>
      <c r="T1252" s="177"/>
      <c r="AT1252" s="171" t="s">
        <v>215</v>
      </c>
      <c r="AU1252" s="171" t="s">
        <v>85</v>
      </c>
      <c r="AV1252" s="12" t="s">
        <v>85</v>
      </c>
      <c r="AW1252" s="12" t="s">
        <v>34</v>
      </c>
      <c r="AX1252" s="12" t="s">
        <v>77</v>
      </c>
      <c r="AY1252" s="171" t="s">
        <v>207</v>
      </c>
    </row>
    <row r="1253" spans="2:51" s="12" customFormat="1">
      <c r="B1253" s="169"/>
      <c r="D1253" s="170" t="s">
        <v>215</v>
      </c>
      <c r="E1253" s="171" t="s">
        <v>1</v>
      </c>
      <c r="F1253" s="172" t="s">
        <v>2150</v>
      </c>
      <c r="H1253" s="173">
        <v>1.51</v>
      </c>
      <c r="I1253" s="174"/>
      <c r="L1253" s="169"/>
      <c r="M1253" s="175"/>
      <c r="N1253" s="176"/>
      <c r="O1253" s="176"/>
      <c r="P1253" s="176"/>
      <c r="Q1253" s="176"/>
      <c r="R1253" s="176"/>
      <c r="S1253" s="176"/>
      <c r="T1253" s="177"/>
      <c r="AT1253" s="171" t="s">
        <v>215</v>
      </c>
      <c r="AU1253" s="171" t="s">
        <v>85</v>
      </c>
      <c r="AV1253" s="12" t="s">
        <v>85</v>
      </c>
      <c r="AW1253" s="12" t="s">
        <v>34</v>
      </c>
      <c r="AX1253" s="12" t="s">
        <v>77</v>
      </c>
      <c r="AY1253" s="171" t="s">
        <v>207</v>
      </c>
    </row>
    <row r="1254" spans="2:51" s="12" customFormat="1">
      <c r="B1254" s="169"/>
      <c r="D1254" s="170" t="s">
        <v>215</v>
      </c>
      <c r="E1254" s="171" t="s">
        <v>1</v>
      </c>
      <c r="F1254" s="172" t="s">
        <v>2151</v>
      </c>
      <c r="H1254" s="173">
        <v>1.61</v>
      </c>
      <c r="I1254" s="174"/>
      <c r="L1254" s="169"/>
      <c r="M1254" s="175"/>
      <c r="N1254" s="176"/>
      <c r="O1254" s="176"/>
      <c r="P1254" s="176"/>
      <c r="Q1254" s="176"/>
      <c r="R1254" s="176"/>
      <c r="S1254" s="176"/>
      <c r="T1254" s="177"/>
      <c r="AT1254" s="171" t="s">
        <v>215</v>
      </c>
      <c r="AU1254" s="171" t="s">
        <v>85</v>
      </c>
      <c r="AV1254" s="12" t="s">
        <v>85</v>
      </c>
      <c r="AW1254" s="12" t="s">
        <v>34</v>
      </c>
      <c r="AX1254" s="12" t="s">
        <v>77</v>
      </c>
      <c r="AY1254" s="171" t="s">
        <v>207</v>
      </c>
    </row>
    <row r="1255" spans="2:51" s="12" customFormat="1">
      <c r="B1255" s="169"/>
      <c r="D1255" s="170" t="s">
        <v>215</v>
      </c>
      <c r="E1255" s="171" t="s">
        <v>1</v>
      </c>
      <c r="F1255" s="172" t="s">
        <v>2152</v>
      </c>
      <c r="H1255" s="173">
        <v>1.56</v>
      </c>
      <c r="I1255" s="174"/>
      <c r="L1255" s="169"/>
      <c r="M1255" s="175"/>
      <c r="N1255" s="176"/>
      <c r="O1255" s="176"/>
      <c r="P1255" s="176"/>
      <c r="Q1255" s="176"/>
      <c r="R1255" s="176"/>
      <c r="S1255" s="176"/>
      <c r="T1255" s="177"/>
      <c r="AT1255" s="171" t="s">
        <v>215</v>
      </c>
      <c r="AU1255" s="171" t="s">
        <v>85</v>
      </c>
      <c r="AV1255" s="12" t="s">
        <v>85</v>
      </c>
      <c r="AW1255" s="12" t="s">
        <v>34</v>
      </c>
      <c r="AX1255" s="12" t="s">
        <v>77</v>
      </c>
      <c r="AY1255" s="171" t="s">
        <v>207</v>
      </c>
    </row>
    <row r="1256" spans="2:51" s="12" customFormat="1">
      <c r="B1256" s="169"/>
      <c r="D1256" s="170" t="s">
        <v>215</v>
      </c>
      <c r="E1256" s="171" t="s">
        <v>1</v>
      </c>
      <c r="F1256" s="172" t="s">
        <v>2153</v>
      </c>
      <c r="H1256" s="173">
        <v>1.92</v>
      </c>
      <c r="I1256" s="174"/>
      <c r="L1256" s="169"/>
      <c r="M1256" s="175"/>
      <c r="N1256" s="176"/>
      <c r="O1256" s="176"/>
      <c r="P1256" s="176"/>
      <c r="Q1256" s="176"/>
      <c r="R1256" s="176"/>
      <c r="S1256" s="176"/>
      <c r="T1256" s="177"/>
      <c r="AT1256" s="171" t="s">
        <v>215</v>
      </c>
      <c r="AU1256" s="171" t="s">
        <v>85</v>
      </c>
      <c r="AV1256" s="12" t="s">
        <v>85</v>
      </c>
      <c r="AW1256" s="12" t="s">
        <v>34</v>
      </c>
      <c r="AX1256" s="12" t="s">
        <v>77</v>
      </c>
      <c r="AY1256" s="171" t="s">
        <v>207</v>
      </c>
    </row>
    <row r="1257" spans="2:51" s="12" customFormat="1">
      <c r="B1257" s="169"/>
      <c r="D1257" s="170" t="s">
        <v>215</v>
      </c>
      <c r="E1257" s="171" t="s">
        <v>1</v>
      </c>
      <c r="F1257" s="172" t="s">
        <v>2154</v>
      </c>
      <c r="H1257" s="173">
        <v>1.29</v>
      </c>
      <c r="I1257" s="174"/>
      <c r="L1257" s="169"/>
      <c r="M1257" s="175"/>
      <c r="N1257" s="176"/>
      <c r="O1257" s="176"/>
      <c r="P1257" s="176"/>
      <c r="Q1257" s="176"/>
      <c r="R1257" s="176"/>
      <c r="S1257" s="176"/>
      <c r="T1257" s="177"/>
      <c r="AT1257" s="171" t="s">
        <v>215</v>
      </c>
      <c r="AU1257" s="171" t="s">
        <v>85</v>
      </c>
      <c r="AV1257" s="12" t="s">
        <v>85</v>
      </c>
      <c r="AW1257" s="12" t="s">
        <v>34</v>
      </c>
      <c r="AX1257" s="12" t="s">
        <v>77</v>
      </c>
      <c r="AY1257" s="171" t="s">
        <v>207</v>
      </c>
    </row>
    <row r="1258" spans="2:51" s="12" customFormat="1">
      <c r="B1258" s="169"/>
      <c r="D1258" s="170" t="s">
        <v>215</v>
      </c>
      <c r="E1258" s="171" t="s">
        <v>1</v>
      </c>
      <c r="F1258" s="172" t="s">
        <v>2155</v>
      </c>
      <c r="H1258" s="173">
        <v>1.56</v>
      </c>
      <c r="I1258" s="174"/>
      <c r="L1258" s="169"/>
      <c r="M1258" s="175"/>
      <c r="N1258" s="176"/>
      <c r="O1258" s="176"/>
      <c r="P1258" s="176"/>
      <c r="Q1258" s="176"/>
      <c r="R1258" s="176"/>
      <c r="S1258" s="176"/>
      <c r="T1258" s="177"/>
      <c r="AT1258" s="171" t="s">
        <v>215</v>
      </c>
      <c r="AU1258" s="171" t="s">
        <v>85</v>
      </c>
      <c r="AV1258" s="12" t="s">
        <v>85</v>
      </c>
      <c r="AW1258" s="12" t="s">
        <v>34</v>
      </c>
      <c r="AX1258" s="12" t="s">
        <v>77</v>
      </c>
      <c r="AY1258" s="171" t="s">
        <v>207</v>
      </c>
    </row>
    <row r="1259" spans="2:51" s="12" customFormat="1">
      <c r="B1259" s="169"/>
      <c r="D1259" s="170" t="s">
        <v>215</v>
      </c>
      <c r="E1259" s="171" t="s">
        <v>1</v>
      </c>
      <c r="F1259" s="172" t="s">
        <v>2156</v>
      </c>
      <c r="H1259" s="173">
        <v>1.2849999999999999</v>
      </c>
      <c r="I1259" s="174"/>
      <c r="L1259" s="169"/>
      <c r="M1259" s="175"/>
      <c r="N1259" s="176"/>
      <c r="O1259" s="176"/>
      <c r="P1259" s="176"/>
      <c r="Q1259" s="176"/>
      <c r="R1259" s="176"/>
      <c r="S1259" s="176"/>
      <c r="T1259" s="177"/>
      <c r="AT1259" s="171" t="s">
        <v>215</v>
      </c>
      <c r="AU1259" s="171" t="s">
        <v>85</v>
      </c>
      <c r="AV1259" s="12" t="s">
        <v>85</v>
      </c>
      <c r="AW1259" s="12" t="s">
        <v>34</v>
      </c>
      <c r="AX1259" s="12" t="s">
        <v>77</v>
      </c>
      <c r="AY1259" s="171" t="s">
        <v>207</v>
      </c>
    </row>
    <row r="1260" spans="2:51" s="12" customFormat="1">
      <c r="B1260" s="169"/>
      <c r="D1260" s="170" t="s">
        <v>215</v>
      </c>
      <c r="E1260" s="171" t="s">
        <v>1</v>
      </c>
      <c r="F1260" s="172" t="s">
        <v>2157</v>
      </c>
      <c r="H1260" s="173">
        <v>3.42</v>
      </c>
      <c r="I1260" s="174"/>
      <c r="L1260" s="169"/>
      <c r="M1260" s="175"/>
      <c r="N1260" s="176"/>
      <c r="O1260" s="176"/>
      <c r="P1260" s="176"/>
      <c r="Q1260" s="176"/>
      <c r="R1260" s="176"/>
      <c r="S1260" s="176"/>
      <c r="T1260" s="177"/>
      <c r="AT1260" s="171" t="s">
        <v>215</v>
      </c>
      <c r="AU1260" s="171" t="s">
        <v>85</v>
      </c>
      <c r="AV1260" s="12" t="s">
        <v>85</v>
      </c>
      <c r="AW1260" s="12" t="s">
        <v>34</v>
      </c>
      <c r="AX1260" s="12" t="s">
        <v>77</v>
      </c>
      <c r="AY1260" s="171" t="s">
        <v>207</v>
      </c>
    </row>
    <row r="1261" spans="2:51" s="12" customFormat="1">
      <c r="B1261" s="169"/>
      <c r="D1261" s="170" t="s">
        <v>215</v>
      </c>
      <c r="E1261" s="171" t="s">
        <v>1</v>
      </c>
      <c r="F1261" s="172" t="s">
        <v>2158</v>
      </c>
      <c r="H1261" s="173">
        <v>1.4</v>
      </c>
      <c r="I1261" s="174"/>
      <c r="L1261" s="169"/>
      <c r="M1261" s="175"/>
      <c r="N1261" s="176"/>
      <c r="O1261" s="176"/>
      <c r="P1261" s="176"/>
      <c r="Q1261" s="176"/>
      <c r="R1261" s="176"/>
      <c r="S1261" s="176"/>
      <c r="T1261" s="177"/>
      <c r="AT1261" s="171" t="s">
        <v>215</v>
      </c>
      <c r="AU1261" s="171" t="s">
        <v>85</v>
      </c>
      <c r="AV1261" s="12" t="s">
        <v>85</v>
      </c>
      <c r="AW1261" s="12" t="s">
        <v>34</v>
      </c>
      <c r="AX1261" s="12" t="s">
        <v>77</v>
      </c>
      <c r="AY1261" s="171" t="s">
        <v>207</v>
      </c>
    </row>
    <row r="1262" spans="2:51" s="12" customFormat="1">
      <c r="B1262" s="169"/>
      <c r="D1262" s="170" t="s">
        <v>215</v>
      </c>
      <c r="E1262" s="171" t="s">
        <v>1</v>
      </c>
      <c r="F1262" s="172" t="s">
        <v>2159</v>
      </c>
      <c r="H1262" s="173">
        <v>1.2849999999999999</v>
      </c>
      <c r="I1262" s="174"/>
      <c r="L1262" s="169"/>
      <c r="M1262" s="175"/>
      <c r="N1262" s="176"/>
      <c r="O1262" s="176"/>
      <c r="P1262" s="176"/>
      <c r="Q1262" s="176"/>
      <c r="R1262" s="176"/>
      <c r="S1262" s="176"/>
      <c r="T1262" s="177"/>
      <c r="AT1262" s="171" t="s">
        <v>215</v>
      </c>
      <c r="AU1262" s="171" t="s">
        <v>85</v>
      </c>
      <c r="AV1262" s="12" t="s">
        <v>85</v>
      </c>
      <c r="AW1262" s="12" t="s">
        <v>34</v>
      </c>
      <c r="AX1262" s="12" t="s">
        <v>77</v>
      </c>
      <c r="AY1262" s="171" t="s">
        <v>207</v>
      </c>
    </row>
    <row r="1263" spans="2:51" s="12" customFormat="1">
      <c r="B1263" s="169"/>
      <c r="D1263" s="170" t="s">
        <v>215</v>
      </c>
      <c r="E1263" s="171" t="s">
        <v>1</v>
      </c>
      <c r="F1263" s="172" t="s">
        <v>2160</v>
      </c>
      <c r="H1263" s="173">
        <v>3.42</v>
      </c>
      <c r="I1263" s="174"/>
      <c r="L1263" s="169"/>
      <c r="M1263" s="175"/>
      <c r="N1263" s="176"/>
      <c r="O1263" s="176"/>
      <c r="P1263" s="176"/>
      <c r="Q1263" s="176"/>
      <c r="R1263" s="176"/>
      <c r="S1263" s="176"/>
      <c r="T1263" s="177"/>
      <c r="AT1263" s="171" t="s">
        <v>215</v>
      </c>
      <c r="AU1263" s="171" t="s">
        <v>85</v>
      </c>
      <c r="AV1263" s="12" t="s">
        <v>85</v>
      </c>
      <c r="AW1263" s="12" t="s">
        <v>34</v>
      </c>
      <c r="AX1263" s="12" t="s">
        <v>77</v>
      </c>
      <c r="AY1263" s="171" t="s">
        <v>207</v>
      </c>
    </row>
    <row r="1264" spans="2:51" s="12" customFormat="1">
      <c r="B1264" s="169"/>
      <c r="D1264" s="170" t="s">
        <v>215</v>
      </c>
      <c r="E1264" s="171" t="s">
        <v>1</v>
      </c>
      <c r="F1264" s="172" t="s">
        <v>2161</v>
      </c>
      <c r="H1264" s="173">
        <v>1.4</v>
      </c>
      <c r="I1264" s="174"/>
      <c r="L1264" s="169"/>
      <c r="M1264" s="175"/>
      <c r="N1264" s="176"/>
      <c r="O1264" s="176"/>
      <c r="P1264" s="176"/>
      <c r="Q1264" s="176"/>
      <c r="R1264" s="176"/>
      <c r="S1264" s="176"/>
      <c r="T1264" s="177"/>
      <c r="AT1264" s="171" t="s">
        <v>215</v>
      </c>
      <c r="AU1264" s="171" t="s">
        <v>85</v>
      </c>
      <c r="AV1264" s="12" t="s">
        <v>85</v>
      </c>
      <c r="AW1264" s="12" t="s">
        <v>34</v>
      </c>
      <c r="AX1264" s="12" t="s">
        <v>77</v>
      </c>
      <c r="AY1264" s="171" t="s">
        <v>207</v>
      </c>
    </row>
    <row r="1265" spans="2:51" s="12" customFormat="1">
      <c r="B1265" s="169"/>
      <c r="D1265" s="170" t="s">
        <v>215</v>
      </c>
      <c r="E1265" s="171" t="s">
        <v>1</v>
      </c>
      <c r="F1265" s="172" t="s">
        <v>2162</v>
      </c>
      <c r="H1265" s="173">
        <v>1.325</v>
      </c>
      <c r="I1265" s="174"/>
      <c r="L1265" s="169"/>
      <c r="M1265" s="175"/>
      <c r="N1265" s="176"/>
      <c r="O1265" s="176"/>
      <c r="P1265" s="176"/>
      <c r="Q1265" s="176"/>
      <c r="R1265" s="176"/>
      <c r="S1265" s="176"/>
      <c r="T1265" s="177"/>
      <c r="AT1265" s="171" t="s">
        <v>215</v>
      </c>
      <c r="AU1265" s="171" t="s">
        <v>85</v>
      </c>
      <c r="AV1265" s="12" t="s">
        <v>85</v>
      </c>
      <c r="AW1265" s="12" t="s">
        <v>34</v>
      </c>
      <c r="AX1265" s="12" t="s">
        <v>77</v>
      </c>
      <c r="AY1265" s="171" t="s">
        <v>207</v>
      </c>
    </row>
    <row r="1266" spans="2:51" s="12" customFormat="1">
      <c r="B1266" s="169"/>
      <c r="D1266" s="170" t="s">
        <v>215</v>
      </c>
      <c r="E1266" s="171" t="s">
        <v>1</v>
      </c>
      <c r="F1266" s="172" t="s">
        <v>2163</v>
      </c>
      <c r="H1266" s="173">
        <v>3.42</v>
      </c>
      <c r="I1266" s="174"/>
      <c r="L1266" s="169"/>
      <c r="M1266" s="175"/>
      <c r="N1266" s="176"/>
      <c r="O1266" s="176"/>
      <c r="P1266" s="176"/>
      <c r="Q1266" s="176"/>
      <c r="R1266" s="176"/>
      <c r="S1266" s="176"/>
      <c r="T1266" s="177"/>
      <c r="AT1266" s="171" t="s">
        <v>215</v>
      </c>
      <c r="AU1266" s="171" t="s">
        <v>85</v>
      </c>
      <c r="AV1266" s="12" t="s">
        <v>85</v>
      </c>
      <c r="AW1266" s="12" t="s">
        <v>34</v>
      </c>
      <c r="AX1266" s="12" t="s">
        <v>77</v>
      </c>
      <c r="AY1266" s="171" t="s">
        <v>207</v>
      </c>
    </row>
    <row r="1267" spans="2:51" s="12" customFormat="1">
      <c r="B1267" s="169"/>
      <c r="D1267" s="170" t="s">
        <v>215</v>
      </c>
      <c r="E1267" s="171" t="s">
        <v>1</v>
      </c>
      <c r="F1267" s="172" t="s">
        <v>2164</v>
      </c>
      <c r="H1267" s="173">
        <v>1.4</v>
      </c>
      <c r="I1267" s="174"/>
      <c r="L1267" s="169"/>
      <c r="M1267" s="175"/>
      <c r="N1267" s="176"/>
      <c r="O1267" s="176"/>
      <c r="P1267" s="176"/>
      <c r="Q1267" s="176"/>
      <c r="R1267" s="176"/>
      <c r="S1267" s="176"/>
      <c r="T1267" s="177"/>
      <c r="AT1267" s="171" t="s">
        <v>215</v>
      </c>
      <c r="AU1267" s="171" t="s">
        <v>85</v>
      </c>
      <c r="AV1267" s="12" t="s">
        <v>85</v>
      </c>
      <c r="AW1267" s="12" t="s">
        <v>34</v>
      </c>
      <c r="AX1267" s="12" t="s">
        <v>77</v>
      </c>
      <c r="AY1267" s="171" t="s">
        <v>207</v>
      </c>
    </row>
    <row r="1268" spans="2:51" s="12" customFormat="1">
      <c r="B1268" s="169"/>
      <c r="D1268" s="170" t="s">
        <v>215</v>
      </c>
      <c r="E1268" s="171" t="s">
        <v>1</v>
      </c>
      <c r="F1268" s="172" t="s">
        <v>2165</v>
      </c>
      <c r="H1268" s="173">
        <v>1.2849999999999999</v>
      </c>
      <c r="I1268" s="174"/>
      <c r="L1268" s="169"/>
      <c r="M1268" s="175"/>
      <c r="N1268" s="176"/>
      <c r="O1268" s="176"/>
      <c r="P1268" s="176"/>
      <c r="Q1268" s="176"/>
      <c r="R1268" s="176"/>
      <c r="S1268" s="176"/>
      <c r="T1268" s="177"/>
      <c r="AT1268" s="171" t="s">
        <v>215</v>
      </c>
      <c r="AU1268" s="171" t="s">
        <v>85</v>
      </c>
      <c r="AV1268" s="12" t="s">
        <v>85</v>
      </c>
      <c r="AW1268" s="12" t="s">
        <v>34</v>
      </c>
      <c r="AX1268" s="12" t="s">
        <v>77</v>
      </c>
      <c r="AY1268" s="171" t="s">
        <v>207</v>
      </c>
    </row>
    <row r="1269" spans="2:51" s="12" customFormat="1">
      <c r="B1269" s="169"/>
      <c r="D1269" s="170" t="s">
        <v>215</v>
      </c>
      <c r="E1269" s="171" t="s">
        <v>1</v>
      </c>
      <c r="F1269" s="172" t="s">
        <v>2166</v>
      </c>
      <c r="H1269" s="173">
        <v>3.42</v>
      </c>
      <c r="I1269" s="174"/>
      <c r="L1269" s="169"/>
      <c r="M1269" s="175"/>
      <c r="N1269" s="176"/>
      <c r="O1269" s="176"/>
      <c r="P1269" s="176"/>
      <c r="Q1269" s="176"/>
      <c r="R1269" s="176"/>
      <c r="S1269" s="176"/>
      <c r="T1269" s="177"/>
      <c r="AT1269" s="171" t="s">
        <v>215</v>
      </c>
      <c r="AU1269" s="171" t="s">
        <v>85</v>
      </c>
      <c r="AV1269" s="12" t="s">
        <v>85</v>
      </c>
      <c r="AW1269" s="12" t="s">
        <v>34</v>
      </c>
      <c r="AX1269" s="12" t="s">
        <v>77</v>
      </c>
      <c r="AY1269" s="171" t="s">
        <v>207</v>
      </c>
    </row>
    <row r="1270" spans="2:51" s="12" customFormat="1">
      <c r="B1270" s="169"/>
      <c r="D1270" s="170" t="s">
        <v>215</v>
      </c>
      <c r="E1270" s="171" t="s">
        <v>1</v>
      </c>
      <c r="F1270" s="172" t="s">
        <v>2167</v>
      </c>
      <c r="H1270" s="173">
        <v>1.4</v>
      </c>
      <c r="I1270" s="174"/>
      <c r="L1270" s="169"/>
      <c r="M1270" s="175"/>
      <c r="N1270" s="176"/>
      <c r="O1270" s="176"/>
      <c r="P1270" s="176"/>
      <c r="Q1270" s="176"/>
      <c r="R1270" s="176"/>
      <c r="S1270" s="176"/>
      <c r="T1270" s="177"/>
      <c r="AT1270" s="171" t="s">
        <v>215</v>
      </c>
      <c r="AU1270" s="171" t="s">
        <v>85</v>
      </c>
      <c r="AV1270" s="12" t="s">
        <v>85</v>
      </c>
      <c r="AW1270" s="12" t="s">
        <v>34</v>
      </c>
      <c r="AX1270" s="12" t="s">
        <v>77</v>
      </c>
      <c r="AY1270" s="171" t="s">
        <v>207</v>
      </c>
    </row>
    <row r="1271" spans="2:51" s="12" customFormat="1">
      <c r="B1271" s="169"/>
      <c r="D1271" s="170" t="s">
        <v>215</v>
      </c>
      <c r="E1271" s="171" t="s">
        <v>1</v>
      </c>
      <c r="F1271" s="172" t="s">
        <v>2168</v>
      </c>
      <c r="H1271" s="173">
        <v>1.2849999999999999</v>
      </c>
      <c r="I1271" s="174"/>
      <c r="L1271" s="169"/>
      <c r="M1271" s="175"/>
      <c r="N1271" s="176"/>
      <c r="O1271" s="176"/>
      <c r="P1271" s="176"/>
      <c r="Q1271" s="176"/>
      <c r="R1271" s="176"/>
      <c r="S1271" s="176"/>
      <c r="T1271" s="177"/>
      <c r="AT1271" s="171" t="s">
        <v>215</v>
      </c>
      <c r="AU1271" s="171" t="s">
        <v>85</v>
      </c>
      <c r="AV1271" s="12" t="s">
        <v>85</v>
      </c>
      <c r="AW1271" s="12" t="s">
        <v>34</v>
      </c>
      <c r="AX1271" s="12" t="s">
        <v>77</v>
      </c>
      <c r="AY1271" s="171" t="s">
        <v>207</v>
      </c>
    </row>
    <row r="1272" spans="2:51" s="12" customFormat="1">
      <c r="B1272" s="169"/>
      <c r="D1272" s="170" t="s">
        <v>215</v>
      </c>
      <c r="E1272" s="171" t="s">
        <v>1</v>
      </c>
      <c r="F1272" s="172" t="s">
        <v>2169</v>
      </c>
      <c r="H1272" s="173">
        <v>3.42</v>
      </c>
      <c r="I1272" s="174"/>
      <c r="L1272" s="169"/>
      <c r="M1272" s="175"/>
      <c r="N1272" s="176"/>
      <c r="O1272" s="176"/>
      <c r="P1272" s="176"/>
      <c r="Q1272" s="176"/>
      <c r="R1272" s="176"/>
      <c r="S1272" s="176"/>
      <c r="T1272" s="177"/>
      <c r="AT1272" s="171" t="s">
        <v>215</v>
      </c>
      <c r="AU1272" s="171" t="s">
        <v>85</v>
      </c>
      <c r="AV1272" s="12" t="s">
        <v>85</v>
      </c>
      <c r="AW1272" s="12" t="s">
        <v>34</v>
      </c>
      <c r="AX1272" s="12" t="s">
        <v>77</v>
      </c>
      <c r="AY1272" s="171" t="s">
        <v>207</v>
      </c>
    </row>
    <row r="1273" spans="2:51" s="12" customFormat="1">
      <c r="B1273" s="169"/>
      <c r="D1273" s="170" t="s">
        <v>215</v>
      </c>
      <c r="E1273" s="171" t="s">
        <v>1</v>
      </c>
      <c r="F1273" s="172" t="s">
        <v>2170</v>
      </c>
      <c r="H1273" s="173">
        <v>1.4</v>
      </c>
      <c r="I1273" s="174"/>
      <c r="L1273" s="169"/>
      <c r="M1273" s="175"/>
      <c r="N1273" s="176"/>
      <c r="O1273" s="176"/>
      <c r="P1273" s="176"/>
      <c r="Q1273" s="176"/>
      <c r="R1273" s="176"/>
      <c r="S1273" s="176"/>
      <c r="T1273" s="177"/>
      <c r="AT1273" s="171" t="s">
        <v>215</v>
      </c>
      <c r="AU1273" s="171" t="s">
        <v>85</v>
      </c>
      <c r="AV1273" s="12" t="s">
        <v>85</v>
      </c>
      <c r="AW1273" s="12" t="s">
        <v>34</v>
      </c>
      <c r="AX1273" s="12" t="s">
        <v>77</v>
      </c>
      <c r="AY1273" s="171" t="s">
        <v>207</v>
      </c>
    </row>
    <row r="1274" spans="2:51" s="13" customFormat="1">
      <c r="B1274" s="185"/>
      <c r="D1274" s="170" t="s">
        <v>215</v>
      </c>
      <c r="E1274" s="186" t="s">
        <v>1</v>
      </c>
      <c r="F1274" s="187" t="s">
        <v>2171</v>
      </c>
      <c r="H1274" s="186" t="s">
        <v>1</v>
      </c>
      <c r="I1274" s="188"/>
      <c r="L1274" s="185"/>
      <c r="M1274" s="189"/>
      <c r="N1274" s="190"/>
      <c r="O1274" s="190"/>
      <c r="P1274" s="190"/>
      <c r="Q1274" s="190"/>
      <c r="R1274" s="190"/>
      <c r="S1274" s="190"/>
      <c r="T1274" s="191"/>
      <c r="AT1274" s="186" t="s">
        <v>215</v>
      </c>
      <c r="AU1274" s="186" t="s">
        <v>85</v>
      </c>
      <c r="AV1274" s="13" t="s">
        <v>83</v>
      </c>
      <c r="AW1274" s="13" t="s">
        <v>34</v>
      </c>
      <c r="AX1274" s="13" t="s">
        <v>77</v>
      </c>
      <c r="AY1274" s="186" t="s">
        <v>207</v>
      </c>
    </row>
    <row r="1275" spans="2:51" s="12" customFormat="1">
      <c r="B1275" s="169"/>
      <c r="D1275" s="170" t="s">
        <v>215</v>
      </c>
      <c r="E1275" s="171" t="s">
        <v>1</v>
      </c>
      <c r="F1275" s="172" t="s">
        <v>2172</v>
      </c>
      <c r="H1275" s="173">
        <v>3.4750000000000001</v>
      </c>
      <c r="I1275" s="174"/>
      <c r="L1275" s="169"/>
      <c r="M1275" s="175"/>
      <c r="N1275" s="176"/>
      <c r="O1275" s="176"/>
      <c r="P1275" s="176"/>
      <c r="Q1275" s="176"/>
      <c r="R1275" s="176"/>
      <c r="S1275" s="176"/>
      <c r="T1275" s="177"/>
      <c r="AT1275" s="171" t="s">
        <v>215</v>
      </c>
      <c r="AU1275" s="171" t="s">
        <v>85</v>
      </c>
      <c r="AV1275" s="12" t="s">
        <v>85</v>
      </c>
      <c r="AW1275" s="12" t="s">
        <v>34</v>
      </c>
      <c r="AX1275" s="12" t="s">
        <v>77</v>
      </c>
      <c r="AY1275" s="171" t="s">
        <v>207</v>
      </c>
    </row>
    <row r="1276" spans="2:51" s="12" customFormat="1">
      <c r="B1276" s="169"/>
      <c r="D1276" s="170" t="s">
        <v>215</v>
      </c>
      <c r="E1276" s="171" t="s">
        <v>1</v>
      </c>
      <c r="F1276" s="172" t="s">
        <v>2173</v>
      </c>
      <c r="H1276" s="173">
        <v>0.497</v>
      </c>
      <c r="I1276" s="174"/>
      <c r="L1276" s="169"/>
      <c r="M1276" s="175"/>
      <c r="N1276" s="176"/>
      <c r="O1276" s="176"/>
      <c r="P1276" s="176"/>
      <c r="Q1276" s="176"/>
      <c r="R1276" s="176"/>
      <c r="S1276" s="176"/>
      <c r="T1276" s="177"/>
      <c r="AT1276" s="171" t="s">
        <v>215</v>
      </c>
      <c r="AU1276" s="171" t="s">
        <v>85</v>
      </c>
      <c r="AV1276" s="12" t="s">
        <v>85</v>
      </c>
      <c r="AW1276" s="12" t="s">
        <v>34</v>
      </c>
      <c r="AX1276" s="12" t="s">
        <v>77</v>
      </c>
      <c r="AY1276" s="171" t="s">
        <v>207</v>
      </c>
    </row>
    <row r="1277" spans="2:51" s="13" customFormat="1">
      <c r="B1277" s="185"/>
      <c r="D1277" s="170" t="s">
        <v>215</v>
      </c>
      <c r="E1277" s="186" t="s">
        <v>1</v>
      </c>
      <c r="F1277" s="187" t="s">
        <v>2174</v>
      </c>
      <c r="H1277" s="186" t="s">
        <v>1</v>
      </c>
      <c r="I1277" s="188"/>
      <c r="L1277" s="185"/>
      <c r="M1277" s="189"/>
      <c r="N1277" s="190"/>
      <c r="O1277" s="190"/>
      <c r="P1277" s="190"/>
      <c r="Q1277" s="190"/>
      <c r="R1277" s="190"/>
      <c r="S1277" s="190"/>
      <c r="T1277" s="191"/>
      <c r="AT1277" s="186" t="s">
        <v>215</v>
      </c>
      <c r="AU1277" s="186" t="s">
        <v>85</v>
      </c>
      <c r="AV1277" s="13" t="s">
        <v>83</v>
      </c>
      <c r="AW1277" s="13" t="s">
        <v>34</v>
      </c>
      <c r="AX1277" s="13" t="s">
        <v>77</v>
      </c>
      <c r="AY1277" s="186" t="s">
        <v>207</v>
      </c>
    </row>
    <row r="1278" spans="2:51" s="13" customFormat="1">
      <c r="B1278" s="185"/>
      <c r="D1278" s="170" t="s">
        <v>215</v>
      </c>
      <c r="E1278" s="186" t="s">
        <v>1</v>
      </c>
      <c r="F1278" s="187" t="s">
        <v>929</v>
      </c>
      <c r="H1278" s="186" t="s">
        <v>1</v>
      </c>
      <c r="I1278" s="188"/>
      <c r="L1278" s="185"/>
      <c r="M1278" s="189"/>
      <c r="N1278" s="190"/>
      <c r="O1278" s="190"/>
      <c r="P1278" s="190"/>
      <c r="Q1278" s="190"/>
      <c r="R1278" s="190"/>
      <c r="S1278" s="190"/>
      <c r="T1278" s="191"/>
      <c r="AT1278" s="186" t="s">
        <v>215</v>
      </c>
      <c r="AU1278" s="186" t="s">
        <v>85</v>
      </c>
      <c r="AV1278" s="13" t="s">
        <v>83</v>
      </c>
      <c r="AW1278" s="13" t="s">
        <v>34</v>
      </c>
      <c r="AX1278" s="13" t="s">
        <v>77</v>
      </c>
      <c r="AY1278" s="186" t="s">
        <v>207</v>
      </c>
    </row>
    <row r="1279" spans="2:51" s="12" customFormat="1">
      <c r="B1279" s="169"/>
      <c r="D1279" s="170" t="s">
        <v>215</v>
      </c>
      <c r="E1279" s="171" t="s">
        <v>1</v>
      </c>
      <c r="F1279" s="172" t="s">
        <v>2175</v>
      </c>
      <c r="H1279" s="173">
        <v>5.0599999999999996</v>
      </c>
      <c r="I1279" s="174"/>
      <c r="L1279" s="169"/>
      <c r="M1279" s="175"/>
      <c r="N1279" s="176"/>
      <c r="O1279" s="176"/>
      <c r="P1279" s="176"/>
      <c r="Q1279" s="176"/>
      <c r="R1279" s="176"/>
      <c r="S1279" s="176"/>
      <c r="T1279" s="177"/>
      <c r="AT1279" s="171" t="s">
        <v>215</v>
      </c>
      <c r="AU1279" s="171" t="s">
        <v>85</v>
      </c>
      <c r="AV1279" s="12" t="s">
        <v>85</v>
      </c>
      <c r="AW1279" s="12" t="s">
        <v>34</v>
      </c>
      <c r="AX1279" s="12" t="s">
        <v>77</v>
      </c>
      <c r="AY1279" s="171" t="s">
        <v>207</v>
      </c>
    </row>
    <row r="1280" spans="2:51" s="12" customFormat="1">
      <c r="B1280" s="169"/>
      <c r="D1280" s="170" t="s">
        <v>215</v>
      </c>
      <c r="E1280" s="171" t="s">
        <v>1</v>
      </c>
      <c r="F1280" s="172" t="s">
        <v>2176</v>
      </c>
      <c r="H1280" s="173">
        <v>-0.90500000000000003</v>
      </c>
      <c r="I1280" s="174"/>
      <c r="L1280" s="169"/>
      <c r="M1280" s="175"/>
      <c r="N1280" s="176"/>
      <c r="O1280" s="176"/>
      <c r="P1280" s="176"/>
      <c r="Q1280" s="176"/>
      <c r="R1280" s="176"/>
      <c r="S1280" s="176"/>
      <c r="T1280" s="177"/>
      <c r="AT1280" s="171" t="s">
        <v>215</v>
      </c>
      <c r="AU1280" s="171" t="s">
        <v>85</v>
      </c>
      <c r="AV1280" s="12" t="s">
        <v>85</v>
      </c>
      <c r="AW1280" s="12" t="s">
        <v>34</v>
      </c>
      <c r="AX1280" s="12" t="s">
        <v>77</v>
      </c>
      <c r="AY1280" s="171" t="s">
        <v>207</v>
      </c>
    </row>
    <row r="1281" spans="2:65" s="12" customFormat="1">
      <c r="B1281" s="169"/>
      <c r="D1281" s="170" t="s">
        <v>215</v>
      </c>
      <c r="E1281" s="171" t="s">
        <v>1</v>
      </c>
      <c r="F1281" s="172" t="s">
        <v>2177</v>
      </c>
      <c r="H1281" s="173">
        <v>1.42</v>
      </c>
      <c r="I1281" s="174"/>
      <c r="L1281" s="169"/>
      <c r="M1281" s="175"/>
      <c r="N1281" s="176"/>
      <c r="O1281" s="176"/>
      <c r="P1281" s="176"/>
      <c r="Q1281" s="176"/>
      <c r="R1281" s="176"/>
      <c r="S1281" s="176"/>
      <c r="T1281" s="177"/>
      <c r="AT1281" s="171" t="s">
        <v>215</v>
      </c>
      <c r="AU1281" s="171" t="s">
        <v>85</v>
      </c>
      <c r="AV1281" s="12" t="s">
        <v>85</v>
      </c>
      <c r="AW1281" s="12" t="s">
        <v>34</v>
      </c>
      <c r="AX1281" s="12" t="s">
        <v>77</v>
      </c>
      <c r="AY1281" s="171" t="s">
        <v>207</v>
      </c>
    </row>
    <row r="1282" spans="2:65" s="12" customFormat="1">
      <c r="B1282" s="169"/>
      <c r="D1282" s="170" t="s">
        <v>215</v>
      </c>
      <c r="E1282" s="171" t="s">
        <v>1</v>
      </c>
      <c r="F1282" s="172" t="s">
        <v>2178</v>
      </c>
      <c r="H1282" s="173">
        <v>1.38</v>
      </c>
      <c r="I1282" s="174"/>
      <c r="L1282" s="169"/>
      <c r="M1282" s="175"/>
      <c r="N1282" s="176"/>
      <c r="O1282" s="176"/>
      <c r="P1282" s="176"/>
      <c r="Q1282" s="176"/>
      <c r="R1282" s="176"/>
      <c r="S1282" s="176"/>
      <c r="T1282" s="177"/>
      <c r="AT1282" s="171" t="s">
        <v>215</v>
      </c>
      <c r="AU1282" s="171" t="s">
        <v>85</v>
      </c>
      <c r="AV1282" s="12" t="s">
        <v>85</v>
      </c>
      <c r="AW1282" s="12" t="s">
        <v>34</v>
      </c>
      <c r="AX1282" s="12" t="s">
        <v>77</v>
      </c>
      <c r="AY1282" s="171" t="s">
        <v>207</v>
      </c>
    </row>
    <row r="1283" spans="2:65" s="12" customFormat="1">
      <c r="B1283" s="169"/>
      <c r="D1283" s="170" t="s">
        <v>215</v>
      </c>
      <c r="E1283" s="171" t="s">
        <v>1</v>
      </c>
      <c r="F1283" s="172" t="s">
        <v>2179</v>
      </c>
      <c r="H1283" s="173">
        <v>1.07</v>
      </c>
      <c r="I1283" s="174"/>
      <c r="L1283" s="169"/>
      <c r="M1283" s="175"/>
      <c r="N1283" s="176"/>
      <c r="O1283" s="176"/>
      <c r="P1283" s="176"/>
      <c r="Q1283" s="176"/>
      <c r="R1283" s="176"/>
      <c r="S1283" s="176"/>
      <c r="T1283" s="177"/>
      <c r="AT1283" s="171" t="s">
        <v>215</v>
      </c>
      <c r="AU1283" s="171" t="s">
        <v>85</v>
      </c>
      <c r="AV1283" s="12" t="s">
        <v>85</v>
      </c>
      <c r="AW1283" s="12" t="s">
        <v>34</v>
      </c>
      <c r="AX1283" s="12" t="s">
        <v>77</v>
      </c>
      <c r="AY1283" s="171" t="s">
        <v>207</v>
      </c>
    </row>
    <row r="1284" spans="2:65" s="12" customFormat="1">
      <c r="B1284" s="169"/>
      <c r="D1284" s="170" t="s">
        <v>215</v>
      </c>
      <c r="E1284" s="171" t="s">
        <v>1</v>
      </c>
      <c r="F1284" s="172" t="s">
        <v>2180</v>
      </c>
      <c r="H1284" s="173">
        <v>1.33</v>
      </c>
      <c r="I1284" s="174"/>
      <c r="L1284" s="169"/>
      <c r="M1284" s="175"/>
      <c r="N1284" s="176"/>
      <c r="O1284" s="176"/>
      <c r="P1284" s="176"/>
      <c r="Q1284" s="176"/>
      <c r="R1284" s="176"/>
      <c r="S1284" s="176"/>
      <c r="T1284" s="177"/>
      <c r="AT1284" s="171" t="s">
        <v>215</v>
      </c>
      <c r="AU1284" s="171" t="s">
        <v>85</v>
      </c>
      <c r="AV1284" s="12" t="s">
        <v>85</v>
      </c>
      <c r="AW1284" s="12" t="s">
        <v>34</v>
      </c>
      <c r="AX1284" s="12" t="s">
        <v>77</v>
      </c>
      <c r="AY1284" s="171" t="s">
        <v>207</v>
      </c>
    </row>
    <row r="1285" spans="2:65" s="12" customFormat="1">
      <c r="B1285" s="169"/>
      <c r="D1285" s="170" t="s">
        <v>215</v>
      </c>
      <c r="E1285" s="171" t="s">
        <v>1</v>
      </c>
      <c r="F1285" s="172" t="s">
        <v>2181</v>
      </c>
      <c r="H1285" s="173">
        <v>0.95</v>
      </c>
      <c r="I1285" s="174"/>
      <c r="L1285" s="169"/>
      <c r="M1285" s="175"/>
      <c r="N1285" s="176"/>
      <c r="O1285" s="176"/>
      <c r="P1285" s="176"/>
      <c r="Q1285" s="176"/>
      <c r="R1285" s="176"/>
      <c r="S1285" s="176"/>
      <c r="T1285" s="177"/>
      <c r="AT1285" s="171" t="s">
        <v>215</v>
      </c>
      <c r="AU1285" s="171" t="s">
        <v>85</v>
      </c>
      <c r="AV1285" s="12" t="s">
        <v>85</v>
      </c>
      <c r="AW1285" s="12" t="s">
        <v>34</v>
      </c>
      <c r="AX1285" s="12" t="s">
        <v>77</v>
      </c>
      <c r="AY1285" s="171" t="s">
        <v>207</v>
      </c>
    </row>
    <row r="1286" spans="2:65" s="12" customFormat="1">
      <c r="B1286" s="169"/>
      <c r="D1286" s="170" t="s">
        <v>215</v>
      </c>
      <c r="E1286" s="171" t="s">
        <v>1</v>
      </c>
      <c r="F1286" s="172" t="s">
        <v>2182</v>
      </c>
      <c r="H1286" s="173">
        <v>1.54</v>
      </c>
      <c r="I1286" s="174"/>
      <c r="L1286" s="169"/>
      <c r="M1286" s="175"/>
      <c r="N1286" s="176"/>
      <c r="O1286" s="176"/>
      <c r="P1286" s="176"/>
      <c r="Q1286" s="176"/>
      <c r="R1286" s="176"/>
      <c r="S1286" s="176"/>
      <c r="T1286" s="177"/>
      <c r="AT1286" s="171" t="s">
        <v>215</v>
      </c>
      <c r="AU1286" s="171" t="s">
        <v>85</v>
      </c>
      <c r="AV1286" s="12" t="s">
        <v>85</v>
      </c>
      <c r="AW1286" s="12" t="s">
        <v>34</v>
      </c>
      <c r="AX1286" s="12" t="s">
        <v>77</v>
      </c>
      <c r="AY1286" s="171" t="s">
        <v>207</v>
      </c>
    </row>
    <row r="1287" spans="2:65" s="15" customFormat="1">
      <c r="B1287" s="200"/>
      <c r="D1287" s="170" t="s">
        <v>215</v>
      </c>
      <c r="E1287" s="201" t="s">
        <v>317</v>
      </c>
      <c r="F1287" s="202" t="s">
        <v>372</v>
      </c>
      <c r="H1287" s="203">
        <v>66.081999999999994</v>
      </c>
      <c r="I1287" s="204"/>
      <c r="L1287" s="200"/>
      <c r="M1287" s="205"/>
      <c r="N1287" s="206"/>
      <c r="O1287" s="206"/>
      <c r="P1287" s="206"/>
      <c r="Q1287" s="206"/>
      <c r="R1287" s="206"/>
      <c r="S1287" s="206"/>
      <c r="T1287" s="207"/>
      <c r="AT1287" s="201" t="s">
        <v>215</v>
      </c>
      <c r="AU1287" s="201" t="s">
        <v>85</v>
      </c>
      <c r="AV1287" s="15" t="s">
        <v>133</v>
      </c>
      <c r="AW1287" s="15" t="s">
        <v>34</v>
      </c>
      <c r="AX1287" s="15" t="s">
        <v>83</v>
      </c>
      <c r="AY1287" s="201" t="s">
        <v>207</v>
      </c>
    </row>
    <row r="1288" spans="2:65" s="1" customFormat="1" ht="16.5" customHeight="1">
      <c r="B1288" s="155"/>
      <c r="C1288" s="208" t="s">
        <v>2183</v>
      </c>
      <c r="D1288" s="208" t="s">
        <v>680</v>
      </c>
      <c r="E1288" s="209" t="s">
        <v>2127</v>
      </c>
      <c r="F1288" s="210" t="s">
        <v>2128</v>
      </c>
      <c r="G1288" s="211" t="s">
        <v>212</v>
      </c>
      <c r="H1288" s="212">
        <v>72.69</v>
      </c>
      <c r="I1288" s="213"/>
      <c r="J1288" s="214">
        <f>ROUND(I1288*H1288,2)</f>
        <v>0</v>
      </c>
      <c r="K1288" s="210" t="s">
        <v>213</v>
      </c>
      <c r="L1288" s="215"/>
      <c r="M1288" s="216" t="s">
        <v>1</v>
      </c>
      <c r="N1288" s="217" t="s">
        <v>42</v>
      </c>
      <c r="O1288" s="55"/>
      <c r="P1288" s="165">
        <f>O1288*H1288</f>
        <v>0</v>
      </c>
      <c r="Q1288" s="165">
        <v>3.3999999999999998E-3</v>
      </c>
      <c r="R1288" s="165">
        <f>Q1288*H1288</f>
        <v>0.24714599999999998</v>
      </c>
      <c r="S1288" s="165">
        <v>0</v>
      </c>
      <c r="T1288" s="166">
        <f>S1288*H1288</f>
        <v>0</v>
      </c>
      <c r="AR1288" s="167" t="s">
        <v>569</v>
      </c>
      <c r="AT1288" s="167" t="s">
        <v>680</v>
      </c>
      <c r="AU1288" s="167" t="s">
        <v>85</v>
      </c>
      <c r="AY1288" s="17" t="s">
        <v>207</v>
      </c>
      <c r="BE1288" s="168">
        <f>IF(N1288="základní",J1288,0)</f>
        <v>0</v>
      </c>
      <c r="BF1288" s="168">
        <f>IF(N1288="snížená",J1288,0)</f>
        <v>0</v>
      </c>
      <c r="BG1288" s="168">
        <f>IF(N1288="zákl. přenesená",J1288,0)</f>
        <v>0</v>
      </c>
      <c r="BH1288" s="168">
        <f>IF(N1288="sníž. přenesená",J1288,0)</f>
        <v>0</v>
      </c>
      <c r="BI1288" s="168">
        <f>IF(N1288="nulová",J1288,0)</f>
        <v>0</v>
      </c>
      <c r="BJ1288" s="17" t="s">
        <v>83</v>
      </c>
      <c r="BK1288" s="168">
        <f>ROUND(I1288*H1288,2)</f>
        <v>0</v>
      </c>
      <c r="BL1288" s="17" t="s">
        <v>448</v>
      </c>
      <c r="BM1288" s="167" t="s">
        <v>2184</v>
      </c>
    </row>
    <row r="1289" spans="2:65" s="12" customFormat="1">
      <c r="B1289" s="169"/>
      <c r="D1289" s="170" t="s">
        <v>215</v>
      </c>
      <c r="E1289" s="171" t="s">
        <v>1</v>
      </c>
      <c r="F1289" s="172" t="s">
        <v>2185</v>
      </c>
      <c r="H1289" s="173">
        <v>72.69</v>
      </c>
      <c r="I1289" s="174"/>
      <c r="L1289" s="169"/>
      <c r="M1289" s="175"/>
      <c r="N1289" s="176"/>
      <c r="O1289" s="176"/>
      <c r="P1289" s="176"/>
      <c r="Q1289" s="176"/>
      <c r="R1289" s="176"/>
      <c r="S1289" s="176"/>
      <c r="T1289" s="177"/>
      <c r="AT1289" s="171" t="s">
        <v>215</v>
      </c>
      <c r="AU1289" s="171" t="s">
        <v>85</v>
      </c>
      <c r="AV1289" s="12" t="s">
        <v>85</v>
      </c>
      <c r="AW1289" s="12" t="s">
        <v>34</v>
      </c>
      <c r="AX1289" s="12" t="s">
        <v>83</v>
      </c>
      <c r="AY1289" s="171" t="s">
        <v>207</v>
      </c>
    </row>
    <row r="1290" spans="2:65" s="1" customFormat="1" ht="36" customHeight="1">
      <c r="B1290" s="155"/>
      <c r="C1290" s="156" t="s">
        <v>2186</v>
      </c>
      <c r="D1290" s="156" t="s">
        <v>209</v>
      </c>
      <c r="E1290" s="157" t="s">
        <v>2187</v>
      </c>
      <c r="F1290" s="158" t="s">
        <v>2188</v>
      </c>
      <c r="G1290" s="159" t="s">
        <v>1256</v>
      </c>
      <c r="H1290" s="218"/>
      <c r="I1290" s="161"/>
      <c r="J1290" s="162">
        <f>ROUND(I1290*H1290,2)</f>
        <v>0</v>
      </c>
      <c r="K1290" s="158" t="s">
        <v>213</v>
      </c>
      <c r="L1290" s="32"/>
      <c r="M1290" s="163" t="s">
        <v>1</v>
      </c>
      <c r="N1290" s="164" t="s">
        <v>42</v>
      </c>
      <c r="O1290" s="55"/>
      <c r="P1290" s="165">
        <f>O1290*H1290</f>
        <v>0</v>
      </c>
      <c r="Q1290" s="165">
        <v>0</v>
      </c>
      <c r="R1290" s="165">
        <f>Q1290*H1290</f>
        <v>0</v>
      </c>
      <c r="S1290" s="165">
        <v>0</v>
      </c>
      <c r="T1290" s="166">
        <f>S1290*H1290</f>
        <v>0</v>
      </c>
      <c r="AR1290" s="167" t="s">
        <v>448</v>
      </c>
      <c r="AT1290" s="167" t="s">
        <v>209</v>
      </c>
      <c r="AU1290" s="167" t="s">
        <v>85</v>
      </c>
      <c r="AY1290" s="17" t="s">
        <v>207</v>
      </c>
      <c r="BE1290" s="168">
        <f>IF(N1290="základní",J1290,0)</f>
        <v>0</v>
      </c>
      <c r="BF1290" s="168">
        <f>IF(N1290="snížená",J1290,0)</f>
        <v>0</v>
      </c>
      <c r="BG1290" s="168">
        <f>IF(N1290="zákl. přenesená",J1290,0)</f>
        <v>0</v>
      </c>
      <c r="BH1290" s="168">
        <f>IF(N1290="sníž. přenesená",J1290,0)</f>
        <v>0</v>
      </c>
      <c r="BI1290" s="168">
        <f>IF(N1290="nulová",J1290,0)</f>
        <v>0</v>
      </c>
      <c r="BJ1290" s="17" t="s">
        <v>83</v>
      </c>
      <c r="BK1290" s="168">
        <f>ROUND(I1290*H1290,2)</f>
        <v>0</v>
      </c>
      <c r="BL1290" s="17" t="s">
        <v>448</v>
      </c>
      <c r="BM1290" s="167" t="s">
        <v>2189</v>
      </c>
    </row>
    <row r="1291" spans="2:65" s="11" customFormat="1" ht="22.9" customHeight="1">
      <c r="B1291" s="142"/>
      <c r="D1291" s="143" t="s">
        <v>76</v>
      </c>
      <c r="E1291" s="153" t="s">
        <v>2190</v>
      </c>
      <c r="F1291" s="153" t="s">
        <v>2191</v>
      </c>
      <c r="I1291" s="145"/>
      <c r="J1291" s="154">
        <f>BK1291</f>
        <v>0</v>
      </c>
      <c r="L1291" s="142"/>
      <c r="M1291" s="147"/>
      <c r="N1291" s="148"/>
      <c r="O1291" s="148"/>
      <c r="P1291" s="149">
        <f>SUM(P1292:P1333)</f>
        <v>0</v>
      </c>
      <c r="Q1291" s="148"/>
      <c r="R1291" s="149">
        <f>SUM(R1292:R1333)</f>
        <v>7.7925691999999991</v>
      </c>
      <c r="S1291" s="148"/>
      <c r="T1291" s="150">
        <f>SUM(T1292:T1333)</f>
        <v>0</v>
      </c>
      <c r="AR1291" s="143" t="s">
        <v>85</v>
      </c>
      <c r="AT1291" s="151" t="s">
        <v>76</v>
      </c>
      <c r="AU1291" s="151" t="s">
        <v>83</v>
      </c>
      <c r="AY1291" s="143" t="s">
        <v>207</v>
      </c>
      <c r="BK1291" s="152">
        <f>SUM(BK1292:BK1333)</f>
        <v>0</v>
      </c>
    </row>
    <row r="1292" spans="2:65" s="1" customFormat="1" ht="36" customHeight="1">
      <c r="B1292" s="155"/>
      <c r="C1292" s="156" t="s">
        <v>2192</v>
      </c>
      <c r="D1292" s="156" t="s">
        <v>209</v>
      </c>
      <c r="E1292" s="157" t="s">
        <v>2193</v>
      </c>
      <c r="F1292" s="158" t="s">
        <v>2194</v>
      </c>
      <c r="G1292" s="159" t="s">
        <v>212</v>
      </c>
      <c r="H1292" s="160">
        <v>440</v>
      </c>
      <c r="I1292" s="161"/>
      <c r="J1292" s="162">
        <f>ROUND(I1292*H1292,2)</f>
        <v>0</v>
      </c>
      <c r="K1292" s="158" t="s">
        <v>213</v>
      </c>
      <c r="L1292" s="32"/>
      <c r="M1292" s="163" t="s">
        <v>1</v>
      </c>
      <c r="N1292" s="164" t="s">
        <v>42</v>
      </c>
      <c r="O1292" s="55"/>
      <c r="P1292" s="165">
        <f>O1292*H1292</f>
        <v>0</v>
      </c>
      <c r="Q1292" s="165">
        <v>5.1999999999999998E-3</v>
      </c>
      <c r="R1292" s="165">
        <f>Q1292*H1292</f>
        <v>2.2879999999999998</v>
      </c>
      <c r="S1292" s="165">
        <v>0</v>
      </c>
      <c r="T1292" s="166">
        <f>S1292*H1292</f>
        <v>0</v>
      </c>
      <c r="AR1292" s="167" t="s">
        <v>448</v>
      </c>
      <c r="AT1292" s="167" t="s">
        <v>209</v>
      </c>
      <c r="AU1292" s="167" t="s">
        <v>85</v>
      </c>
      <c r="AY1292" s="17" t="s">
        <v>207</v>
      </c>
      <c r="BE1292" s="168">
        <f>IF(N1292="základní",J1292,0)</f>
        <v>0</v>
      </c>
      <c r="BF1292" s="168">
        <f>IF(N1292="snížená",J1292,0)</f>
        <v>0</v>
      </c>
      <c r="BG1292" s="168">
        <f>IF(N1292="zákl. přenesená",J1292,0)</f>
        <v>0</v>
      </c>
      <c r="BH1292" s="168">
        <f>IF(N1292="sníž. přenesená",J1292,0)</f>
        <v>0</v>
      </c>
      <c r="BI1292" s="168">
        <f>IF(N1292="nulová",J1292,0)</f>
        <v>0</v>
      </c>
      <c r="BJ1292" s="17" t="s">
        <v>83</v>
      </c>
      <c r="BK1292" s="168">
        <f>ROUND(I1292*H1292,2)</f>
        <v>0</v>
      </c>
      <c r="BL1292" s="17" t="s">
        <v>448</v>
      </c>
      <c r="BM1292" s="167" t="s">
        <v>2195</v>
      </c>
    </row>
    <row r="1293" spans="2:65" s="13" customFormat="1">
      <c r="B1293" s="185"/>
      <c r="D1293" s="170" t="s">
        <v>215</v>
      </c>
      <c r="E1293" s="186" t="s">
        <v>1</v>
      </c>
      <c r="F1293" s="187" t="s">
        <v>1327</v>
      </c>
      <c r="H1293" s="186" t="s">
        <v>1</v>
      </c>
      <c r="I1293" s="188"/>
      <c r="L1293" s="185"/>
      <c r="M1293" s="189"/>
      <c r="N1293" s="190"/>
      <c r="O1293" s="190"/>
      <c r="P1293" s="190"/>
      <c r="Q1293" s="190"/>
      <c r="R1293" s="190"/>
      <c r="S1293" s="190"/>
      <c r="T1293" s="191"/>
      <c r="AT1293" s="186" t="s">
        <v>215</v>
      </c>
      <c r="AU1293" s="186" t="s">
        <v>85</v>
      </c>
      <c r="AV1293" s="13" t="s">
        <v>83</v>
      </c>
      <c r="AW1293" s="13" t="s">
        <v>34</v>
      </c>
      <c r="AX1293" s="13" t="s">
        <v>77</v>
      </c>
      <c r="AY1293" s="186" t="s">
        <v>207</v>
      </c>
    </row>
    <row r="1294" spans="2:65" s="13" customFormat="1">
      <c r="B1294" s="185"/>
      <c r="D1294" s="170" t="s">
        <v>215</v>
      </c>
      <c r="E1294" s="186" t="s">
        <v>1</v>
      </c>
      <c r="F1294" s="187" t="s">
        <v>2196</v>
      </c>
      <c r="H1294" s="186" t="s">
        <v>1</v>
      </c>
      <c r="I1294" s="188"/>
      <c r="L1294" s="185"/>
      <c r="M1294" s="189"/>
      <c r="N1294" s="190"/>
      <c r="O1294" s="190"/>
      <c r="P1294" s="190"/>
      <c r="Q1294" s="190"/>
      <c r="R1294" s="190"/>
      <c r="S1294" s="190"/>
      <c r="T1294" s="191"/>
      <c r="AT1294" s="186" t="s">
        <v>215</v>
      </c>
      <c r="AU1294" s="186" t="s">
        <v>85</v>
      </c>
      <c r="AV1294" s="13" t="s">
        <v>83</v>
      </c>
      <c r="AW1294" s="13" t="s">
        <v>34</v>
      </c>
      <c r="AX1294" s="13" t="s">
        <v>77</v>
      </c>
      <c r="AY1294" s="186" t="s">
        <v>207</v>
      </c>
    </row>
    <row r="1295" spans="2:65" s="12" customFormat="1">
      <c r="B1295" s="169"/>
      <c r="D1295" s="170" t="s">
        <v>215</v>
      </c>
      <c r="E1295" s="171" t="s">
        <v>321</v>
      </c>
      <c r="F1295" s="172" t="s">
        <v>2197</v>
      </c>
      <c r="H1295" s="173">
        <v>240</v>
      </c>
      <c r="I1295" s="174"/>
      <c r="L1295" s="169"/>
      <c r="M1295" s="175"/>
      <c r="N1295" s="176"/>
      <c r="O1295" s="176"/>
      <c r="P1295" s="176"/>
      <c r="Q1295" s="176"/>
      <c r="R1295" s="176"/>
      <c r="S1295" s="176"/>
      <c r="T1295" s="177"/>
      <c r="AT1295" s="171" t="s">
        <v>215</v>
      </c>
      <c r="AU1295" s="171" t="s">
        <v>85</v>
      </c>
      <c r="AV1295" s="12" t="s">
        <v>85</v>
      </c>
      <c r="AW1295" s="12" t="s">
        <v>34</v>
      </c>
      <c r="AX1295" s="12" t="s">
        <v>77</v>
      </c>
      <c r="AY1295" s="171" t="s">
        <v>207</v>
      </c>
    </row>
    <row r="1296" spans="2:65" s="12" customFormat="1">
      <c r="B1296" s="169"/>
      <c r="D1296" s="170" t="s">
        <v>215</v>
      </c>
      <c r="E1296" s="171" t="s">
        <v>323</v>
      </c>
      <c r="F1296" s="172" t="s">
        <v>2198</v>
      </c>
      <c r="H1296" s="173">
        <v>200</v>
      </c>
      <c r="I1296" s="174"/>
      <c r="L1296" s="169"/>
      <c r="M1296" s="175"/>
      <c r="N1296" s="176"/>
      <c r="O1296" s="176"/>
      <c r="P1296" s="176"/>
      <c r="Q1296" s="176"/>
      <c r="R1296" s="176"/>
      <c r="S1296" s="176"/>
      <c r="T1296" s="177"/>
      <c r="AT1296" s="171" t="s">
        <v>215</v>
      </c>
      <c r="AU1296" s="171" t="s">
        <v>85</v>
      </c>
      <c r="AV1296" s="12" t="s">
        <v>85</v>
      </c>
      <c r="AW1296" s="12" t="s">
        <v>34</v>
      </c>
      <c r="AX1296" s="12" t="s">
        <v>77</v>
      </c>
      <c r="AY1296" s="171" t="s">
        <v>207</v>
      </c>
    </row>
    <row r="1297" spans="2:65" s="15" customFormat="1">
      <c r="B1297" s="200"/>
      <c r="D1297" s="170" t="s">
        <v>215</v>
      </c>
      <c r="E1297" s="201" t="s">
        <v>325</v>
      </c>
      <c r="F1297" s="202" t="s">
        <v>372</v>
      </c>
      <c r="H1297" s="203">
        <v>440</v>
      </c>
      <c r="I1297" s="204"/>
      <c r="L1297" s="200"/>
      <c r="M1297" s="205"/>
      <c r="N1297" s="206"/>
      <c r="O1297" s="206"/>
      <c r="P1297" s="206"/>
      <c r="Q1297" s="206"/>
      <c r="R1297" s="206"/>
      <c r="S1297" s="206"/>
      <c r="T1297" s="207"/>
      <c r="AT1297" s="201" t="s">
        <v>215</v>
      </c>
      <c r="AU1297" s="201" t="s">
        <v>85</v>
      </c>
      <c r="AV1297" s="15" t="s">
        <v>133</v>
      </c>
      <c r="AW1297" s="15" t="s">
        <v>34</v>
      </c>
      <c r="AX1297" s="15" t="s">
        <v>83</v>
      </c>
      <c r="AY1297" s="201" t="s">
        <v>207</v>
      </c>
    </row>
    <row r="1298" spans="2:65" s="1" customFormat="1" ht="16.5" customHeight="1">
      <c r="B1298" s="155"/>
      <c r="C1298" s="208" t="s">
        <v>2199</v>
      </c>
      <c r="D1298" s="208" t="s">
        <v>680</v>
      </c>
      <c r="E1298" s="209" t="s">
        <v>2200</v>
      </c>
      <c r="F1298" s="210" t="s">
        <v>2201</v>
      </c>
      <c r="G1298" s="211" t="s">
        <v>212</v>
      </c>
      <c r="H1298" s="212">
        <v>264</v>
      </c>
      <c r="I1298" s="213"/>
      <c r="J1298" s="214">
        <f>ROUND(I1298*H1298,2)</f>
        <v>0</v>
      </c>
      <c r="K1298" s="210" t="s">
        <v>213</v>
      </c>
      <c r="L1298" s="215"/>
      <c r="M1298" s="216" t="s">
        <v>1</v>
      </c>
      <c r="N1298" s="217" t="s">
        <v>42</v>
      </c>
      <c r="O1298" s="55"/>
      <c r="P1298" s="165">
        <f>O1298*H1298</f>
        <v>0</v>
      </c>
      <c r="Q1298" s="165">
        <v>9.7999999999999997E-3</v>
      </c>
      <c r="R1298" s="165">
        <f>Q1298*H1298</f>
        <v>2.5871999999999997</v>
      </c>
      <c r="S1298" s="165">
        <v>0</v>
      </c>
      <c r="T1298" s="166">
        <f>S1298*H1298</f>
        <v>0</v>
      </c>
      <c r="AR1298" s="167" t="s">
        <v>569</v>
      </c>
      <c r="AT1298" s="167" t="s">
        <v>680</v>
      </c>
      <c r="AU1298" s="167" t="s">
        <v>85</v>
      </c>
      <c r="AY1298" s="17" t="s">
        <v>207</v>
      </c>
      <c r="BE1298" s="168">
        <f>IF(N1298="základní",J1298,0)</f>
        <v>0</v>
      </c>
      <c r="BF1298" s="168">
        <f>IF(N1298="snížená",J1298,0)</f>
        <v>0</v>
      </c>
      <c r="BG1298" s="168">
        <f>IF(N1298="zákl. přenesená",J1298,0)</f>
        <v>0</v>
      </c>
      <c r="BH1298" s="168">
        <f>IF(N1298="sníž. přenesená",J1298,0)</f>
        <v>0</v>
      </c>
      <c r="BI1298" s="168">
        <f>IF(N1298="nulová",J1298,0)</f>
        <v>0</v>
      </c>
      <c r="BJ1298" s="17" t="s">
        <v>83</v>
      </c>
      <c r="BK1298" s="168">
        <f>ROUND(I1298*H1298,2)</f>
        <v>0</v>
      </c>
      <c r="BL1298" s="17" t="s">
        <v>448</v>
      </c>
      <c r="BM1298" s="167" t="s">
        <v>2202</v>
      </c>
    </row>
    <row r="1299" spans="2:65" s="12" customFormat="1">
      <c r="B1299" s="169"/>
      <c r="D1299" s="170" t="s">
        <v>215</v>
      </c>
      <c r="E1299" s="171" t="s">
        <v>1</v>
      </c>
      <c r="F1299" s="172" t="s">
        <v>2203</v>
      </c>
      <c r="H1299" s="173">
        <v>264</v>
      </c>
      <c r="I1299" s="174"/>
      <c r="L1299" s="169"/>
      <c r="M1299" s="175"/>
      <c r="N1299" s="176"/>
      <c r="O1299" s="176"/>
      <c r="P1299" s="176"/>
      <c r="Q1299" s="176"/>
      <c r="R1299" s="176"/>
      <c r="S1299" s="176"/>
      <c r="T1299" s="177"/>
      <c r="AT1299" s="171" t="s">
        <v>215</v>
      </c>
      <c r="AU1299" s="171" t="s">
        <v>85</v>
      </c>
      <c r="AV1299" s="12" t="s">
        <v>85</v>
      </c>
      <c r="AW1299" s="12" t="s">
        <v>34</v>
      </c>
      <c r="AX1299" s="12" t="s">
        <v>83</v>
      </c>
      <c r="AY1299" s="171" t="s">
        <v>207</v>
      </c>
    </row>
    <row r="1300" spans="2:65" s="1" customFormat="1" ht="24" customHeight="1">
      <c r="B1300" s="155"/>
      <c r="C1300" s="208" t="s">
        <v>2204</v>
      </c>
      <c r="D1300" s="208" t="s">
        <v>680</v>
      </c>
      <c r="E1300" s="209" t="s">
        <v>2205</v>
      </c>
      <c r="F1300" s="210" t="s">
        <v>2206</v>
      </c>
      <c r="G1300" s="211" t="s">
        <v>212</v>
      </c>
      <c r="H1300" s="212">
        <v>220</v>
      </c>
      <c r="I1300" s="213"/>
      <c r="J1300" s="214">
        <f>ROUND(I1300*H1300,2)</f>
        <v>0</v>
      </c>
      <c r="K1300" s="210" t="s">
        <v>213</v>
      </c>
      <c r="L1300" s="215"/>
      <c r="M1300" s="216" t="s">
        <v>1</v>
      </c>
      <c r="N1300" s="217" t="s">
        <v>42</v>
      </c>
      <c r="O1300" s="55"/>
      <c r="P1300" s="165">
        <f>O1300*H1300</f>
        <v>0</v>
      </c>
      <c r="Q1300" s="165">
        <v>1.26E-2</v>
      </c>
      <c r="R1300" s="165">
        <f>Q1300*H1300</f>
        <v>2.7720000000000002</v>
      </c>
      <c r="S1300" s="165">
        <v>0</v>
      </c>
      <c r="T1300" s="166">
        <f>S1300*H1300</f>
        <v>0</v>
      </c>
      <c r="AR1300" s="167" t="s">
        <v>569</v>
      </c>
      <c r="AT1300" s="167" t="s">
        <v>680</v>
      </c>
      <c r="AU1300" s="167" t="s">
        <v>85</v>
      </c>
      <c r="AY1300" s="17" t="s">
        <v>207</v>
      </c>
      <c r="BE1300" s="168">
        <f>IF(N1300="základní",J1300,0)</f>
        <v>0</v>
      </c>
      <c r="BF1300" s="168">
        <f>IF(N1300="snížená",J1300,0)</f>
        <v>0</v>
      </c>
      <c r="BG1300" s="168">
        <f>IF(N1300="zákl. přenesená",J1300,0)</f>
        <v>0</v>
      </c>
      <c r="BH1300" s="168">
        <f>IF(N1300="sníž. přenesená",J1300,0)</f>
        <v>0</v>
      </c>
      <c r="BI1300" s="168">
        <f>IF(N1300="nulová",J1300,0)</f>
        <v>0</v>
      </c>
      <c r="BJ1300" s="17" t="s">
        <v>83</v>
      </c>
      <c r="BK1300" s="168">
        <f>ROUND(I1300*H1300,2)</f>
        <v>0</v>
      </c>
      <c r="BL1300" s="17" t="s">
        <v>448</v>
      </c>
      <c r="BM1300" s="167" t="s">
        <v>2207</v>
      </c>
    </row>
    <row r="1301" spans="2:65" s="12" customFormat="1">
      <c r="B1301" s="169"/>
      <c r="D1301" s="170" t="s">
        <v>215</v>
      </c>
      <c r="E1301" s="171" t="s">
        <v>1</v>
      </c>
      <c r="F1301" s="172" t="s">
        <v>2208</v>
      </c>
      <c r="H1301" s="173">
        <v>220</v>
      </c>
      <c r="I1301" s="174"/>
      <c r="L1301" s="169"/>
      <c r="M1301" s="175"/>
      <c r="N1301" s="176"/>
      <c r="O1301" s="176"/>
      <c r="P1301" s="176"/>
      <c r="Q1301" s="176"/>
      <c r="R1301" s="176"/>
      <c r="S1301" s="176"/>
      <c r="T1301" s="177"/>
      <c r="AT1301" s="171" t="s">
        <v>215</v>
      </c>
      <c r="AU1301" s="171" t="s">
        <v>85</v>
      </c>
      <c r="AV1301" s="12" t="s">
        <v>85</v>
      </c>
      <c r="AW1301" s="12" t="s">
        <v>34</v>
      </c>
      <c r="AX1301" s="12" t="s">
        <v>83</v>
      </c>
      <c r="AY1301" s="171" t="s">
        <v>207</v>
      </c>
    </row>
    <row r="1302" spans="2:65" s="1" customFormat="1" ht="24" customHeight="1">
      <c r="B1302" s="155"/>
      <c r="C1302" s="156" t="s">
        <v>2209</v>
      </c>
      <c r="D1302" s="156" t="s">
        <v>209</v>
      </c>
      <c r="E1302" s="157" t="s">
        <v>2210</v>
      </c>
      <c r="F1302" s="158" t="s">
        <v>2211</v>
      </c>
      <c r="G1302" s="159" t="s">
        <v>224</v>
      </c>
      <c r="H1302" s="160">
        <v>274</v>
      </c>
      <c r="I1302" s="161"/>
      <c r="J1302" s="162">
        <f>ROUND(I1302*H1302,2)</f>
        <v>0</v>
      </c>
      <c r="K1302" s="158" t="s">
        <v>213</v>
      </c>
      <c r="L1302" s="32"/>
      <c r="M1302" s="163" t="s">
        <v>1</v>
      </c>
      <c r="N1302" s="164" t="s">
        <v>42</v>
      </c>
      <c r="O1302" s="55"/>
      <c r="P1302" s="165">
        <f>O1302*H1302</f>
        <v>0</v>
      </c>
      <c r="Q1302" s="165">
        <v>3.1E-4</v>
      </c>
      <c r="R1302" s="165">
        <f>Q1302*H1302</f>
        <v>8.4940000000000002E-2</v>
      </c>
      <c r="S1302" s="165">
        <v>0</v>
      </c>
      <c r="T1302" s="166">
        <f>S1302*H1302</f>
        <v>0</v>
      </c>
      <c r="AR1302" s="167" t="s">
        <v>448</v>
      </c>
      <c r="AT1302" s="167" t="s">
        <v>209</v>
      </c>
      <c r="AU1302" s="167" t="s">
        <v>85</v>
      </c>
      <c r="AY1302" s="17" t="s">
        <v>207</v>
      </c>
      <c r="BE1302" s="168">
        <f>IF(N1302="základní",J1302,0)</f>
        <v>0</v>
      </c>
      <c r="BF1302" s="168">
        <f>IF(N1302="snížená",J1302,0)</f>
        <v>0</v>
      </c>
      <c r="BG1302" s="168">
        <f>IF(N1302="zákl. přenesená",J1302,0)</f>
        <v>0</v>
      </c>
      <c r="BH1302" s="168">
        <f>IF(N1302="sníž. přenesená",J1302,0)</f>
        <v>0</v>
      </c>
      <c r="BI1302" s="168">
        <f>IF(N1302="nulová",J1302,0)</f>
        <v>0</v>
      </c>
      <c r="BJ1302" s="17" t="s">
        <v>83</v>
      </c>
      <c r="BK1302" s="168">
        <f>ROUND(I1302*H1302,2)</f>
        <v>0</v>
      </c>
      <c r="BL1302" s="17" t="s">
        <v>448</v>
      </c>
      <c r="BM1302" s="167" t="s">
        <v>2212</v>
      </c>
    </row>
    <row r="1303" spans="2:65" s="12" customFormat="1">
      <c r="B1303" s="169"/>
      <c r="D1303" s="170" t="s">
        <v>215</v>
      </c>
      <c r="E1303" s="171" t="s">
        <v>1</v>
      </c>
      <c r="F1303" s="172" t="s">
        <v>2213</v>
      </c>
      <c r="H1303" s="173">
        <v>250</v>
      </c>
      <c r="I1303" s="174"/>
      <c r="L1303" s="169"/>
      <c r="M1303" s="175"/>
      <c r="N1303" s="176"/>
      <c r="O1303" s="176"/>
      <c r="P1303" s="176"/>
      <c r="Q1303" s="176"/>
      <c r="R1303" s="176"/>
      <c r="S1303" s="176"/>
      <c r="T1303" s="177"/>
      <c r="AT1303" s="171" t="s">
        <v>215</v>
      </c>
      <c r="AU1303" s="171" t="s">
        <v>85</v>
      </c>
      <c r="AV1303" s="12" t="s">
        <v>85</v>
      </c>
      <c r="AW1303" s="12" t="s">
        <v>34</v>
      </c>
      <c r="AX1303" s="12" t="s">
        <v>77</v>
      </c>
      <c r="AY1303" s="171" t="s">
        <v>207</v>
      </c>
    </row>
    <row r="1304" spans="2:65" s="12" customFormat="1">
      <c r="B1304" s="169"/>
      <c r="D1304" s="170" t="s">
        <v>215</v>
      </c>
      <c r="E1304" s="171" t="s">
        <v>1</v>
      </c>
      <c r="F1304" s="172" t="s">
        <v>2214</v>
      </c>
      <c r="H1304" s="173">
        <v>24</v>
      </c>
      <c r="I1304" s="174"/>
      <c r="L1304" s="169"/>
      <c r="M1304" s="175"/>
      <c r="N1304" s="176"/>
      <c r="O1304" s="176"/>
      <c r="P1304" s="176"/>
      <c r="Q1304" s="176"/>
      <c r="R1304" s="176"/>
      <c r="S1304" s="176"/>
      <c r="T1304" s="177"/>
      <c r="AT1304" s="171" t="s">
        <v>215</v>
      </c>
      <c r="AU1304" s="171" t="s">
        <v>85</v>
      </c>
      <c r="AV1304" s="12" t="s">
        <v>85</v>
      </c>
      <c r="AW1304" s="12" t="s">
        <v>34</v>
      </c>
      <c r="AX1304" s="12" t="s">
        <v>77</v>
      </c>
      <c r="AY1304" s="171" t="s">
        <v>207</v>
      </c>
    </row>
    <row r="1305" spans="2:65" s="15" customFormat="1">
      <c r="B1305" s="200"/>
      <c r="D1305" s="170" t="s">
        <v>215</v>
      </c>
      <c r="E1305" s="201" t="s">
        <v>1</v>
      </c>
      <c r="F1305" s="202" t="s">
        <v>372</v>
      </c>
      <c r="H1305" s="203">
        <v>274</v>
      </c>
      <c r="I1305" s="204"/>
      <c r="L1305" s="200"/>
      <c r="M1305" s="205"/>
      <c r="N1305" s="206"/>
      <c r="O1305" s="206"/>
      <c r="P1305" s="206"/>
      <c r="Q1305" s="206"/>
      <c r="R1305" s="206"/>
      <c r="S1305" s="206"/>
      <c r="T1305" s="207"/>
      <c r="AT1305" s="201" t="s">
        <v>215</v>
      </c>
      <c r="AU1305" s="201" t="s">
        <v>85</v>
      </c>
      <c r="AV1305" s="15" t="s">
        <v>133</v>
      </c>
      <c r="AW1305" s="15" t="s">
        <v>34</v>
      </c>
      <c r="AX1305" s="15" t="s">
        <v>83</v>
      </c>
      <c r="AY1305" s="201" t="s">
        <v>207</v>
      </c>
    </row>
    <row r="1306" spans="2:65" s="1" customFormat="1" ht="24" customHeight="1">
      <c r="B1306" s="155"/>
      <c r="C1306" s="156" t="s">
        <v>2215</v>
      </c>
      <c r="D1306" s="156" t="s">
        <v>209</v>
      </c>
      <c r="E1306" s="157" t="s">
        <v>2216</v>
      </c>
      <c r="F1306" s="158" t="s">
        <v>2217</v>
      </c>
      <c r="G1306" s="159" t="s">
        <v>224</v>
      </c>
      <c r="H1306" s="160">
        <v>232.42</v>
      </c>
      <c r="I1306" s="161"/>
      <c r="J1306" s="162">
        <f>ROUND(I1306*H1306,2)</f>
        <v>0</v>
      </c>
      <c r="K1306" s="158" t="s">
        <v>213</v>
      </c>
      <c r="L1306" s="32"/>
      <c r="M1306" s="163" t="s">
        <v>1</v>
      </c>
      <c r="N1306" s="164" t="s">
        <v>42</v>
      </c>
      <c r="O1306" s="55"/>
      <c r="P1306" s="165">
        <f>O1306*H1306</f>
        <v>0</v>
      </c>
      <c r="Q1306" s="165">
        <v>2.5999999999999998E-4</v>
      </c>
      <c r="R1306" s="165">
        <f>Q1306*H1306</f>
        <v>6.0429199999999988E-2</v>
      </c>
      <c r="S1306" s="165">
        <v>0</v>
      </c>
      <c r="T1306" s="166">
        <f>S1306*H1306</f>
        <v>0</v>
      </c>
      <c r="AR1306" s="167" t="s">
        <v>448</v>
      </c>
      <c r="AT1306" s="167" t="s">
        <v>209</v>
      </c>
      <c r="AU1306" s="167" t="s">
        <v>85</v>
      </c>
      <c r="AY1306" s="17" t="s">
        <v>207</v>
      </c>
      <c r="BE1306" s="168">
        <f>IF(N1306="základní",J1306,0)</f>
        <v>0</v>
      </c>
      <c r="BF1306" s="168">
        <f>IF(N1306="snížená",J1306,0)</f>
        <v>0</v>
      </c>
      <c r="BG1306" s="168">
        <f>IF(N1306="zákl. přenesená",J1306,0)</f>
        <v>0</v>
      </c>
      <c r="BH1306" s="168">
        <f>IF(N1306="sníž. přenesená",J1306,0)</f>
        <v>0</v>
      </c>
      <c r="BI1306" s="168">
        <f>IF(N1306="nulová",J1306,0)</f>
        <v>0</v>
      </c>
      <c r="BJ1306" s="17" t="s">
        <v>83</v>
      </c>
      <c r="BK1306" s="168">
        <f>ROUND(I1306*H1306,2)</f>
        <v>0</v>
      </c>
      <c r="BL1306" s="17" t="s">
        <v>448</v>
      </c>
      <c r="BM1306" s="167" t="s">
        <v>2218</v>
      </c>
    </row>
    <row r="1307" spans="2:65" s="13" customFormat="1">
      <c r="B1307" s="185"/>
      <c r="D1307" s="170" t="s">
        <v>215</v>
      </c>
      <c r="E1307" s="186" t="s">
        <v>1</v>
      </c>
      <c r="F1307" s="187" t="s">
        <v>660</v>
      </c>
      <c r="H1307" s="186" t="s">
        <v>1</v>
      </c>
      <c r="I1307" s="188"/>
      <c r="L1307" s="185"/>
      <c r="M1307" s="189"/>
      <c r="N1307" s="190"/>
      <c r="O1307" s="190"/>
      <c r="P1307" s="190"/>
      <c r="Q1307" s="190"/>
      <c r="R1307" s="190"/>
      <c r="S1307" s="190"/>
      <c r="T1307" s="191"/>
      <c r="AT1307" s="186" t="s">
        <v>215</v>
      </c>
      <c r="AU1307" s="186" t="s">
        <v>85</v>
      </c>
      <c r="AV1307" s="13" t="s">
        <v>83</v>
      </c>
      <c r="AW1307" s="13" t="s">
        <v>34</v>
      </c>
      <c r="AX1307" s="13" t="s">
        <v>77</v>
      </c>
      <c r="AY1307" s="186" t="s">
        <v>207</v>
      </c>
    </row>
    <row r="1308" spans="2:65" s="13" customFormat="1">
      <c r="B1308" s="185"/>
      <c r="D1308" s="170" t="s">
        <v>215</v>
      </c>
      <c r="E1308" s="186" t="s">
        <v>1</v>
      </c>
      <c r="F1308" s="187" t="s">
        <v>2219</v>
      </c>
      <c r="H1308" s="186" t="s">
        <v>1</v>
      </c>
      <c r="I1308" s="188"/>
      <c r="L1308" s="185"/>
      <c r="M1308" s="189"/>
      <c r="N1308" s="190"/>
      <c r="O1308" s="190"/>
      <c r="P1308" s="190"/>
      <c r="Q1308" s="190"/>
      <c r="R1308" s="190"/>
      <c r="S1308" s="190"/>
      <c r="T1308" s="191"/>
      <c r="AT1308" s="186" t="s">
        <v>215</v>
      </c>
      <c r="AU1308" s="186" t="s">
        <v>85</v>
      </c>
      <c r="AV1308" s="13" t="s">
        <v>83</v>
      </c>
      <c r="AW1308" s="13" t="s">
        <v>34</v>
      </c>
      <c r="AX1308" s="13" t="s">
        <v>77</v>
      </c>
      <c r="AY1308" s="186" t="s">
        <v>207</v>
      </c>
    </row>
    <row r="1309" spans="2:65" s="12" customFormat="1">
      <c r="B1309" s="169"/>
      <c r="D1309" s="170" t="s">
        <v>215</v>
      </c>
      <c r="E1309" s="171" t="s">
        <v>1</v>
      </c>
      <c r="F1309" s="172" t="s">
        <v>2220</v>
      </c>
      <c r="H1309" s="173">
        <v>32.299999999999997</v>
      </c>
      <c r="I1309" s="174"/>
      <c r="L1309" s="169"/>
      <c r="M1309" s="175"/>
      <c r="N1309" s="176"/>
      <c r="O1309" s="176"/>
      <c r="P1309" s="176"/>
      <c r="Q1309" s="176"/>
      <c r="R1309" s="176"/>
      <c r="S1309" s="176"/>
      <c r="T1309" s="177"/>
      <c r="AT1309" s="171" t="s">
        <v>215</v>
      </c>
      <c r="AU1309" s="171" t="s">
        <v>85</v>
      </c>
      <c r="AV1309" s="12" t="s">
        <v>85</v>
      </c>
      <c r="AW1309" s="12" t="s">
        <v>34</v>
      </c>
      <c r="AX1309" s="12" t="s">
        <v>77</v>
      </c>
      <c r="AY1309" s="171" t="s">
        <v>207</v>
      </c>
    </row>
    <row r="1310" spans="2:65" s="12" customFormat="1">
      <c r="B1310" s="169"/>
      <c r="D1310" s="170" t="s">
        <v>215</v>
      </c>
      <c r="E1310" s="171" t="s">
        <v>1</v>
      </c>
      <c r="F1310" s="172" t="s">
        <v>2221</v>
      </c>
      <c r="H1310" s="173">
        <v>7.1</v>
      </c>
      <c r="I1310" s="174"/>
      <c r="L1310" s="169"/>
      <c r="M1310" s="175"/>
      <c r="N1310" s="176"/>
      <c r="O1310" s="176"/>
      <c r="P1310" s="176"/>
      <c r="Q1310" s="176"/>
      <c r="R1310" s="176"/>
      <c r="S1310" s="176"/>
      <c r="T1310" s="177"/>
      <c r="AT1310" s="171" t="s">
        <v>215</v>
      </c>
      <c r="AU1310" s="171" t="s">
        <v>85</v>
      </c>
      <c r="AV1310" s="12" t="s">
        <v>85</v>
      </c>
      <c r="AW1310" s="12" t="s">
        <v>34</v>
      </c>
      <c r="AX1310" s="12" t="s">
        <v>77</v>
      </c>
      <c r="AY1310" s="171" t="s">
        <v>207</v>
      </c>
    </row>
    <row r="1311" spans="2:65" s="12" customFormat="1">
      <c r="B1311" s="169"/>
      <c r="D1311" s="170" t="s">
        <v>215</v>
      </c>
      <c r="E1311" s="171" t="s">
        <v>1</v>
      </c>
      <c r="F1311" s="172" t="s">
        <v>2222</v>
      </c>
      <c r="H1311" s="173">
        <v>6.3</v>
      </c>
      <c r="I1311" s="174"/>
      <c r="L1311" s="169"/>
      <c r="M1311" s="175"/>
      <c r="N1311" s="176"/>
      <c r="O1311" s="176"/>
      <c r="P1311" s="176"/>
      <c r="Q1311" s="176"/>
      <c r="R1311" s="176"/>
      <c r="S1311" s="176"/>
      <c r="T1311" s="177"/>
      <c r="AT1311" s="171" t="s">
        <v>215</v>
      </c>
      <c r="AU1311" s="171" t="s">
        <v>85</v>
      </c>
      <c r="AV1311" s="12" t="s">
        <v>85</v>
      </c>
      <c r="AW1311" s="12" t="s">
        <v>34</v>
      </c>
      <c r="AX1311" s="12" t="s">
        <v>77</v>
      </c>
      <c r="AY1311" s="171" t="s">
        <v>207</v>
      </c>
    </row>
    <row r="1312" spans="2:65" s="13" customFormat="1">
      <c r="B1312" s="185"/>
      <c r="D1312" s="170" t="s">
        <v>215</v>
      </c>
      <c r="E1312" s="186" t="s">
        <v>1</v>
      </c>
      <c r="F1312" s="187" t="s">
        <v>2223</v>
      </c>
      <c r="H1312" s="186" t="s">
        <v>1</v>
      </c>
      <c r="I1312" s="188"/>
      <c r="L1312" s="185"/>
      <c r="M1312" s="189"/>
      <c r="N1312" s="190"/>
      <c r="O1312" s="190"/>
      <c r="P1312" s="190"/>
      <c r="Q1312" s="190"/>
      <c r="R1312" s="190"/>
      <c r="S1312" s="190"/>
      <c r="T1312" s="191"/>
      <c r="AT1312" s="186" t="s">
        <v>215</v>
      </c>
      <c r="AU1312" s="186" t="s">
        <v>85</v>
      </c>
      <c r="AV1312" s="13" t="s">
        <v>83</v>
      </c>
      <c r="AW1312" s="13" t="s">
        <v>34</v>
      </c>
      <c r="AX1312" s="13" t="s">
        <v>77</v>
      </c>
      <c r="AY1312" s="186" t="s">
        <v>207</v>
      </c>
    </row>
    <row r="1313" spans="2:51" s="12" customFormat="1">
      <c r="B1313" s="169"/>
      <c r="D1313" s="170" t="s">
        <v>215</v>
      </c>
      <c r="E1313" s="171" t="s">
        <v>1</v>
      </c>
      <c r="F1313" s="172" t="s">
        <v>2224</v>
      </c>
      <c r="H1313" s="173">
        <v>27.85</v>
      </c>
      <c r="I1313" s="174"/>
      <c r="L1313" s="169"/>
      <c r="M1313" s="175"/>
      <c r="N1313" s="176"/>
      <c r="O1313" s="176"/>
      <c r="P1313" s="176"/>
      <c r="Q1313" s="176"/>
      <c r="R1313" s="176"/>
      <c r="S1313" s="176"/>
      <c r="T1313" s="177"/>
      <c r="AT1313" s="171" t="s">
        <v>215</v>
      </c>
      <c r="AU1313" s="171" t="s">
        <v>85</v>
      </c>
      <c r="AV1313" s="12" t="s">
        <v>85</v>
      </c>
      <c r="AW1313" s="12" t="s">
        <v>34</v>
      </c>
      <c r="AX1313" s="12" t="s">
        <v>77</v>
      </c>
      <c r="AY1313" s="171" t="s">
        <v>207</v>
      </c>
    </row>
    <row r="1314" spans="2:51" s="12" customFormat="1">
      <c r="B1314" s="169"/>
      <c r="D1314" s="170" t="s">
        <v>215</v>
      </c>
      <c r="E1314" s="171" t="s">
        <v>1</v>
      </c>
      <c r="F1314" s="172" t="s">
        <v>2221</v>
      </c>
      <c r="H1314" s="173">
        <v>7.1</v>
      </c>
      <c r="I1314" s="174"/>
      <c r="L1314" s="169"/>
      <c r="M1314" s="175"/>
      <c r="N1314" s="176"/>
      <c r="O1314" s="176"/>
      <c r="P1314" s="176"/>
      <c r="Q1314" s="176"/>
      <c r="R1314" s="176"/>
      <c r="S1314" s="176"/>
      <c r="T1314" s="177"/>
      <c r="AT1314" s="171" t="s">
        <v>215</v>
      </c>
      <c r="AU1314" s="171" t="s">
        <v>85</v>
      </c>
      <c r="AV1314" s="12" t="s">
        <v>85</v>
      </c>
      <c r="AW1314" s="12" t="s">
        <v>34</v>
      </c>
      <c r="AX1314" s="12" t="s">
        <v>77</v>
      </c>
      <c r="AY1314" s="171" t="s">
        <v>207</v>
      </c>
    </row>
    <row r="1315" spans="2:51" s="12" customFormat="1">
      <c r="B1315" s="169"/>
      <c r="D1315" s="170" t="s">
        <v>215</v>
      </c>
      <c r="E1315" s="171" t="s">
        <v>1</v>
      </c>
      <c r="F1315" s="172" t="s">
        <v>2225</v>
      </c>
      <c r="H1315" s="173">
        <v>6.3</v>
      </c>
      <c r="I1315" s="174"/>
      <c r="L1315" s="169"/>
      <c r="M1315" s="175"/>
      <c r="N1315" s="176"/>
      <c r="O1315" s="176"/>
      <c r="P1315" s="176"/>
      <c r="Q1315" s="176"/>
      <c r="R1315" s="176"/>
      <c r="S1315" s="176"/>
      <c r="T1315" s="177"/>
      <c r="AT1315" s="171" t="s">
        <v>215</v>
      </c>
      <c r="AU1315" s="171" t="s">
        <v>85</v>
      </c>
      <c r="AV1315" s="12" t="s">
        <v>85</v>
      </c>
      <c r="AW1315" s="12" t="s">
        <v>34</v>
      </c>
      <c r="AX1315" s="12" t="s">
        <v>77</v>
      </c>
      <c r="AY1315" s="171" t="s">
        <v>207</v>
      </c>
    </row>
    <row r="1316" spans="2:51" s="13" customFormat="1">
      <c r="B1316" s="185"/>
      <c r="D1316" s="170" t="s">
        <v>215</v>
      </c>
      <c r="E1316" s="186" t="s">
        <v>1</v>
      </c>
      <c r="F1316" s="187" t="s">
        <v>2226</v>
      </c>
      <c r="H1316" s="186" t="s">
        <v>1</v>
      </c>
      <c r="I1316" s="188"/>
      <c r="L1316" s="185"/>
      <c r="M1316" s="189"/>
      <c r="N1316" s="190"/>
      <c r="O1316" s="190"/>
      <c r="P1316" s="190"/>
      <c r="Q1316" s="190"/>
      <c r="R1316" s="190"/>
      <c r="S1316" s="190"/>
      <c r="T1316" s="191"/>
      <c r="AT1316" s="186" t="s">
        <v>215</v>
      </c>
      <c r="AU1316" s="186" t="s">
        <v>85</v>
      </c>
      <c r="AV1316" s="13" t="s">
        <v>83</v>
      </c>
      <c r="AW1316" s="13" t="s">
        <v>34</v>
      </c>
      <c r="AX1316" s="13" t="s">
        <v>77</v>
      </c>
      <c r="AY1316" s="186" t="s">
        <v>207</v>
      </c>
    </row>
    <row r="1317" spans="2:51" s="12" customFormat="1">
      <c r="B1317" s="169"/>
      <c r="D1317" s="170" t="s">
        <v>215</v>
      </c>
      <c r="E1317" s="171" t="s">
        <v>1</v>
      </c>
      <c r="F1317" s="172" t="s">
        <v>2220</v>
      </c>
      <c r="H1317" s="173">
        <v>32.299999999999997</v>
      </c>
      <c r="I1317" s="174"/>
      <c r="L1317" s="169"/>
      <c r="M1317" s="175"/>
      <c r="N1317" s="176"/>
      <c r="O1317" s="176"/>
      <c r="P1317" s="176"/>
      <c r="Q1317" s="176"/>
      <c r="R1317" s="176"/>
      <c r="S1317" s="176"/>
      <c r="T1317" s="177"/>
      <c r="AT1317" s="171" t="s">
        <v>215</v>
      </c>
      <c r="AU1317" s="171" t="s">
        <v>85</v>
      </c>
      <c r="AV1317" s="12" t="s">
        <v>85</v>
      </c>
      <c r="AW1317" s="12" t="s">
        <v>34</v>
      </c>
      <c r="AX1317" s="12" t="s">
        <v>77</v>
      </c>
      <c r="AY1317" s="171" t="s">
        <v>207</v>
      </c>
    </row>
    <row r="1318" spans="2:51" s="12" customFormat="1">
      <c r="B1318" s="169"/>
      <c r="D1318" s="170" t="s">
        <v>215</v>
      </c>
      <c r="E1318" s="171" t="s">
        <v>1</v>
      </c>
      <c r="F1318" s="172" t="s">
        <v>2221</v>
      </c>
      <c r="H1318" s="173">
        <v>7.1</v>
      </c>
      <c r="I1318" s="174"/>
      <c r="L1318" s="169"/>
      <c r="M1318" s="175"/>
      <c r="N1318" s="176"/>
      <c r="O1318" s="176"/>
      <c r="P1318" s="176"/>
      <c r="Q1318" s="176"/>
      <c r="R1318" s="176"/>
      <c r="S1318" s="176"/>
      <c r="T1318" s="177"/>
      <c r="AT1318" s="171" t="s">
        <v>215</v>
      </c>
      <c r="AU1318" s="171" t="s">
        <v>85</v>
      </c>
      <c r="AV1318" s="12" t="s">
        <v>85</v>
      </c>
      <c r="AW1318" s="12" t="s">
        <v>34</v>
      </c>
      <c r="AX1318" s="12" t="s">
        <v>77</v>
      </c>
      <c r="AY1318" s="171" t="s">
        <v>207</v>
      </c>
    </row>
    <row r="1319" spans="2:51" s="12" customFormat="1">
      <c r="B1319" s="169"/>
      <c r="D1319" s="170" t="s">
        <v>215</v>
      </c>
      <c r="E1319" s="171" t="s">
        <v>1</v>
      </c>
      <c r="F1319" s="172" t="s">
        <v>2227</v>
      </c>
      <c r="H1319" s="173">
        <v>6.3</v>
      </c>
      <c r="I1319" s="174"/>
      <c r="L1319" s="169"/>
      <c r="M1319" s="175"/>
      <c r="N1319" s="176"/>
      <c r="O1319" s="176"/>
      <c r="P1319" s="176"/>
      <c r="Q1319" s="176"/>
      <c r="R1319" s="176"/>
      <c r="S1319" s="176"/>
      <c r="T1319" s="177"/>
      <c r="AT1319" s="171" t="s">
        <v>215</v>
      </c>
      <c r="AU1319" s="171" t="s">
        <v>85</v>
      </c>
      <c r="AV1319" s="12" t="s">
        <v>85</v>
      </c>
      <c r="AW1319" s="12" t="s">
        <v>34</v>
      </c>
      <c r="AX1319" s="12" t="s">
        <v>77</v>
      </c>
      <c r="AY1319" s="171" t="s">
        <v>207</v>
      </c>
    </row>
    <row r="1320" spans="2:51" s="12" customFormat="1">
      <c r="B1320" s="169"/>
      <c r="D1320" s="170" t="s">
        <v>215</v>
      </c>
      <c r="E1320" s="171" t="s">
        <v>1</v>
      </c>
      <c r="F1320" s="172" t="s">
        <v>2228</v>
      </c>
      <c r="H1320" s="173">
        <v>9.57</v>
      </c>
      <c r="I1320" s="174"/>
      <c r="L1320" s="169"/>
      <c r="M1320" s="175"/>
      <c r="N1320" s="176"/>
      <c r="O1320" s="176"/>
      <c r="P1320" s="176"/>
      <c r="Q1320" s="176"/>
      <c r="R1320" s="176"/>
      <c r="S1320" s="176"/>
      <c r="T1320" s="177"/>
      <c r="AT1320" s="171" t="s">
        <v>215</v>
      </c>
      <c r="AU1320" s="171" t="s">
        <v>85</v>
      </c>
      <c r="AV1320" s="12" t="s">
        <v>85</v>
      </c>
      <c r="AW1320" s="12" t="s">
        <v>34</v>
      </c>
      <c r="AX1320" s="12" t="s">
        <v>77</v>
      </c>
      <c r="AY1320" s="171" t="s">
        <v>207</v>
      </c>
    </row>
    <row r="1321" spans="2:51" s="12" customFormat="1">
      <c r="B1321" s="169"/>
      <c r="D1321" s="170" t="s">
        <v>215</v>
      </c>
      <c r="E1321" s="171" t="s">
        <v>1</v>
      </c>
      <c r="F1321" s="172" t="s">
        <v>2229</v>
      </c>
      <c r="H1321" s="173">
        <v>7.5</v>
      </c>
      <c r="I1321" s="174"/>
      <c r="L1321" s="169"/>
      <c r="M1321" s="175"/>
      <c r="N1321" s="176"/>
      <c r="O1321" s="176"/>
      <c r="P1321" s="176"/>
      <c r="Q1321" s="176"/>
      <c r="R1321" s="176"/>
      <c r="S1321" s="176"/>
      <c r="T1321" s="177"/>
      <c r="AT1321" s="171" t="s">
        <v>215</v>
      </c>
      <c r="AU1321" s="171" t="s">
        <v>85</v>
      </c>
      <c r="AV1321" s="12" t="s">
        <v>85</v>
      </c>
      <c r="AW1321" s="12" t="s">
        <v>34</v>
      </c>
      <c r="AX1321" s="12" t="s">
        <v>77</v>
      </c>
      <c r="AY1321" s="171" t="s">
        <v>207</v>
      </c>
    </row>
    <row r="1322" spans="2:51" s="12" customFormat="1">
      <c r="B1322" s="169"/>
      <c r="D1322" s="170" t="s">
        <v>215</v>
      </c>
      <c r="E1322" s="171" t="s">
        <v>1</v>
      </c>
      <c r="F1322" s="172" t="s">
        <v>2230</v>
      </c>
      <c r="H1322" s="173">
        <v>4.4000000000000004</v>
      </c>
      <c r="I1322" s="174"/>
      <c r="L1322" s="169"/>
      <c r="M1322" s="175"/>
      <c r="N1322" s="176"/>
      <c r="O1322" s="176"/>
      <c r="P1322" s="176"/>
      <c r="Q1322" s="176"/>
      <c r="R1322" s="176"/>
      <c r="S1322" s="176"/>
      <c r="T1322" s="177"/>
      <c r="AT1322" s="171" t="s">
        <v>215</v>
      </c>
      <c r="AU1322" s="171" t="s">
        <v>85</v>
      </c>
      <c r="AV1322" s="12" t="s">
        <v>85</v>
      </c>
      <c r="AW1322" s="12" t="s">
        <v>34</v>
      </c>
      <c r="AX1322" s="12" t="s">
        <v>77</v>
      </c>
      <c r="AY1322" s="171" t="s">
        <v>207</v>
      </c>
    </row>
    <row r="1323" spans="2:51" s="12" customFormat="1">
      <c r="B1323" s="169"/>
      <c r="D1323" s="170" t="s">
        <v>215</v>
      </c>
      <c r="E1323" s="171" t="s">
        <v>1</v>
      </c>
      <c r="F1323" s="172" t="s">
        <v>2231</v>
      </c>
      <c r="H1323" s="173">
        <v>6.3</v>
      </c>
      <c r="I1323" s="174"/>
      <c r="L1323" s="169"/>
      <c r="M1323" s="175"/>
      <c r="N1323" s="176"/>
      <c r="O1323" s="176"/>
      <c r="P1323" s="176"/>
      <c r="Q1323" s="176"/>
      <c r="R1323" s="176"/>
      <c r="S1323" s="176"/>
      <c r="T1323" s="177"/>
      <c r="AT1323" s="171" t="s">
        <v>215</v>
      </c>
      <c r="AU1323" s="171" t="s">
        <v>85</v>
      </c>
      <c r="AV1323" s="12" t="s">
        <v>85</v>
      </c>
      <c r="AW1323" s="12" t="s">
        <v>34</v>
      </c>
      <c r="AX1323" s="12" t="s">
        <v>77</v>
      </c>
      <c r="AY1323" s="171" t="s">
        <v>207</v>
      </c>
    </row>
    <row r="1324" spans="2:51" s="12" customFormat="1">
      <c r="B1324" s="169"/>
      <c r="D1324" s="170" t="s">
        <v>215</v>
      </c>
      <c r="E1324" s="171" t="s">
        <v>1</v>
      </c>
      <c r="F1324" s="172" t="s">
        <v>2232</v>
      </c>
      <c r="H1324" s="173">
        <v>12.3</v>
      </c>
      <c r="I1324" s="174"/>
      <c r="L1324" s="169"/>
      <c r="M1324" s="175"/>
      <c r="N1324" s="176"/>
      <c r="O1324" s="176"/>
      <c r="P1324" s="176"/>
      <c r="Q1324" s="176"/>
      <c r="R1324" s="176"/>
      <c r="S1324" s="176"/>
      <c r="T1324" s="177"/>
      <c r="AT1324" s="171" t="s">
        <v>215</v>
      </c>
      <c r="AU1324" s="171" t="s">
        <v>85</v>
      </c>
      <c r="AV1324" s="12" t="s">
        <v>85</v>
      </c>
      <c r="AW1324" s="12" t="s">
        <v>34</v>
      </c>
      <c r="AX1324" s="12" t="s">
        <v>77</v>
      </c>
      <c r="AY1324" s="171" t="s">
        <v>207</v>
      </c>
    </row>
    <row r="1325" spans="2:51" s="13" customFormat="1">
      <c r="B1325" s="185"/>
      <c r="D1325" s="170" t="s">
        <v>215</v>
      </c>
      <c r="E1325" s="186" t="s">
        <v>1</v>
      </c>
      <c r="F1325" s="187" t="s">
        <v>924</v>
      </c>
      <c r="H1325" s="186" t="s">
        <v>1</v>
      </c>
      <c r="I1325" s="188"/>
      <c r="L1325" s="185"/>
      <c r="M1325" s="189"/>
      <c r="N1325" s="190"/>
      <c r="O1325" s="190"/>
      <c r="P1325" s="190"/>
      <c r="Q1325" s="190"/>
      <c r="R1325" s="190"/>
      <c r="S1325" s="190"/>
      <c r="T1325" s="191"/>
      <c r="AT1325" s="186" t="s">
        <v>215</v>
      </c>
      <c r="AU1325" s="186" t="s">
        <v>85</v>
      </c>
      <c r="AV1325" s="13" t="s">
        <v>83</v>
      </c>
      <c r="AW1325" s="13" t="s">
        <v>34</v>
      </c>
      <c r="AX1325" s="13" t="s">
        <v>77</v>
      </c>
      <c r="AY1325" s="186" t="s">
        <v>207</v>
      </c>
    </row>
    <row r="1326" spans="2:51" s="12" customFormat="1">
      <c r="B1326" s="169"/>
      <c r="D1326" s="170" t="s">
        <v>215</v>
      </c>
      <c r="E1326" s="171" t="s">
        <v>1</v>
      </c>
      <c r="F1326" s="172" t="s">
        <v>1534</v>
      </c>
      <c r="H1326" s="173">
        <v>46.4</v>
      </c>
      <c r="I1326" s="174"/>
      <c r="L1326" s="169"/>
      <c r="M1326" s="175"/>
      <c r="N1326" s="176"/>
      <c r="O1326" s="176"/>
      <c r="P1326" s="176"/>
      <c r="Q1326" s="176"/>
      <c r="R1326" s="176"/>
      <c r="S1326" s="176"/>
      <c r="T1326" s="177"/>
      <c r="AT1326" s="171" t="s">
        <v>215</v>
      </c>
      <c r="AU1326" s="171" t="s">
        <v>85</v>
      </c>
      <c r="AV1326" s="12" t="s">
        <v>85</v>
      </c>
      <c r="AW1326" s="12" t="s">
        <v>34</v>
      </c>
      <c r="AX1326" s="12" t="s">
        <v>77</v>
      </c>
      <c r="AY1326" s="171" t="s">
        <v>207</v>
      </c>
    </row>
    <row r="1327" spans="2:51" s="12" customFormat="1">
      <c r="B1327" s="169"/>
      <c r="D1327" s="170" t="s">
        <v>215</v>
      </c>
      <c r="E1327" s="171" t="s">
        <v>1</v>
      </c>
      <c r="F1327" s="172" t="s">
        <v>2233</v>
      </c>
      <c r="H1327" s="173">
        <v>-8.9</v>
      </c>
      <c r="I1327" s="174"/>
      <c r="L1327" s="169"/>
      <c r="M1327" s="175"/>
      <c r="N1327" s="176"/>
      <c r="O1327" s="176"/>
      <c r="P1327" s="176"/>
      <c r="Q1327" s="176"/>
      <c r="R1327" s="176"/>
      <c r="S1327" s="176"/>
      <c r="T1327" s="177"/>
      <c r="AT1327" s="171" t="s">
        <v>215</v>
      </c>
      <c r="AU1327" s="171" t="s">
        <v>85</v>
      </c>
      <c r="AV1327" s="12" t="s">
        <v>85</v>
      </c>
      <c r="AW1327" s="12" t="s">
        <v>34</v>
      </c>
      <c r="AX1327" s="12" t="s">
        <v>77</v>
      </c>
      <c r="AY1327" s="171" t="s">
        <v>207</v>
      </c>
    </row>
    <row r="1328" spans="2:51" s="13" customFormat="1">
      <c r="B1328" s="185"/>
      <c r="D1328" s="170" t="s">
        <v>215</v>
      </c>
      <c r="E1328" s="186" t="s">
        <v>1</v>
      </c>
      <c r="F1328" s="187" t="s">
        <v>1224</v>
      </c>
      <c r="H1328" s="186" t="s">
        <v>1</v>
      </c>
      <c r="I1328" s="188"/>
      <c r="L1328" s="185"/>
      <c r="M1328" s="189"/>
      <c r="N1328" s="190"/>
      <c r="O1328" s="190"/>
      <c r="P1328" s="190"/>
      <c r="Q1328" s="190"/>
      <c r="R1328" s="190"/>
      <c r="S1328" s="190"/>
      <c r="T1328" s="191"/>
      <c r="AT1328" s="186" t="s">
        <v>215</v>
      </c>
      <c r="AU1328" s="186" t="s">
        <v>85</v>
      </c>
      <c r="AV1328" s="13" t="s">
        <v>83</v>
      </c>
      <c r="AW1328" s="13" t="s">
        <v>34</v>
      </c>
      <c r="AX1328" s="13" t="s">
        <v>77</v>
      </c>
      <c r="AY1328" s="186" t="s">
        <v>207</v>
      </c>
    </row>
    <row r="1329" spans="2:65" s="12" customFormat="1">
      <c r="B1329" s="169"/>
      <c r="D1329" s="170" t="s">
        <v>215</v>
      </c>
      <c r="E1329" s="171" t="s">
        <v>1</v>
      </c>
      <c r="F1329" s="172" t="s">
        <v>2234</v>
      </c>
      <c r="H1329" s="173">
        <v>8.4</v>
      </c>
      <c r="I1329" s="174"/>
      <c r="L1329" s="169"/>
      <c r="M1329" s="175"/>
      <c r="N1329" s="176"/>
      <c r="O1329" s="176"/>
      <c r="P1329" s="176"/>
      <c r="Q1329" s="176"/>
      <c r="R1329" s="176"/>
      <c r="S1329" s="176"/>
      <c r="T1329" s="177"/>
      <c r="AT1329" s="171" t="s">
        <v>215</v>
      </c>
      <c r="AU1329" s="171" t="s">
        <v>85</v>
      </c>
      <c r="AV1329" s="12" t="s">
        <v>85</v>
      </c>
      <c r="AW1329" s="12" t="s">
        <v>34</v>
      </c>
      <c r="AX1329" s="12" t="s">
        <v>77</v>
      </c>
      <c r="AY1329" s="171" t="s">
        <v>207</v>
      </c>
    </row>
    <row r="1330" spans="2:65" s="12" customFormat="1">
      <c r="B1330" s="169"/>
      <c r="D1330" s="170" t="s">
        <v>215</v>
      </c>
      <c r="E1330" s="171" t="s">
        <v>1</v>
      </c>
      <c r="F1330" s="172" t="s">
        <v>2235</v>
      </c>
      <c r="H1330" s="173">
        <v>5.3</v>
      </c>
      <c r="I1330" s="174"/>
      <c r="L1330" s="169"/>
      <c r="M1330" s="175"/>
      <c r="N1330" s="176"/>
      <c r="O1330" s="176"/>
      <c r="P1330" s="176"/>
      <c r="Q1330" s="176"/>
      <c r="R1330" s="176"/>
      <c r="S1330" s="176"/>
      <c r="T1330" s="177"/>
      <c r="AT1330" s="171" t="s">
        <v>215</v>
      </c>
      <c r="AU1330" s="171" t="s">
        <v>85</v>
      </c>
      <c r="AV1330" s="12" t="s">
        <v>85</v>
      </c>
      <c r="AW1330" s="12" t="s">
        <v>34</v>
      </c>
      <c r="AX1330" s="12" t="s">
        <v>77</v>
      </c>
      <c r="AY1330" s="171" t="s">
        <v>207</v>
      </c>
    </row>
    <row r="1331" spans="2:65" s="12" customFormat="1">
      <c r="B1331" s="169"/>
      <c r="D1331" s="170" t="s">
        <v>215</v>
      </c>
      <c r="E1331" s="171" t="s">
        <v>1</v>
      </c>
      <c r="F1331" s="172" t="s">
        <v>2236</v>
      </c>
      <c r="H1331" s="173">
        <v>8.5</v>
      </c>
      <c r="I1331" s="174"/>
      <c r="L1331" s="169"/>
      <c r="M1331" s="175"/>
      <c r="N1331" s="176"/>
      <c r="O1331" s="176"/>
      <c r="P1331" s="176"/>
      <c r="Q1331" s="176"/>
      <c r="R1331" s="176"/>
      <c r="S1331" s="176"/>
      <c r="T1331" s="177"/>
      <c r="AT1331" s="171" t="s">
        <v>215</v>
      </c>
      <c r="AU1331" s="171" t="s">
        <v>85</v>
      </c>
      <c r="AV1331" s="12" t="s">
        <v>85</v>
      </c>
      <c r="AW1331" s="12" t="s">
        <v>34</v>
      </c>
      <c r="AX1331" s="12" t="s">
        <v>77</v>
      </c>
      <c r="AY1331" s="171" t="s">
        <v>207</v>
      </c>
    </row>
    <row r="1332" spans="2:65" s="15" customFormat="1">
      <c r="B1332" s="200"/>
      <c r="D1332" s="170" t="s">
        <v>215</v>
      </c>
      <c r="E1332" s="201" t="s">
        <v>1</v>
      </c>
      <c r="F1332" s="202" t="s">
        <v>372</v>
      </c>
      <c r="H1332" s="203">
        <v>232.42</v>
      </c>
      <c r="I1332" s="204"/>
      <c r="L1332" s="200"/>
      <c r="M1332" s="205"/>
      <c r="N1332" s="206"/>
      <c r="O1332" s="206"/>
      <c r="P1332" s="206"/>
      <c r="Q1332" s="206"/>
      <c r="R1332" s="206"/>
      <c r="S1332" s="206"/>
      <c r="T1332" s="207"/>
      <c r="AT1332" s="201" t="s">
        <v>215</v>
      </c>
      <c r="AU1332" s="201" t="s">
        <v>85</v>
      </c>
      <c r="AV1332" s="15" t="s">
        <v>133</v>
      </c>
      <c r="AW1332" s="15" t="s">
        <v>34</v>
      </c>
      <c r="AX1332" s="15" t="s">
        <v>83</v>
      </c>
      <c r="AY1332" s="201" t="s">
        <v>207</v>
      </c>
    </row>
    <row r="1333" spans="2:65" s="1" customFormat="1" ht="36" customHeight="1">
      <c r="B1333" s="155"/>
      <c r="C1333" s="156" t="s">
        <v>2237</v>
      </c>
      <c r="D1333" s="156" t="s">
        <v>209</v>
      </c>
      <c r="E1333" s="157" t="s">
        <v>2238</v>
      </c>
      <c r="F1333" s="158" t="s">
        <v>2239</v>
      </c>
      <c r="G1333" s="159" t="s">
        <v>1256</v>
      </c>
      <c r="H1333" s="218"/>
      <c r="I1333" s="161"/>
      <c r="J1333" s="162">
        <f>ROUND(I1333*H1333,2)</f>
        <v>0</v>
      </c>
      <c r="K1333" s="158" t="s">
        <v>213</v>
      </c>
      <c r="L1333" s="32"/>
      <c r="M1333" s="163" t="s">
        <v>1</v>
      </c>
      <c r="N1333" s="164" t="s">
        <v>42</v>
      </c>
      <c r="O1333" s="55"/>
      <c r="P1333" s="165">
        <f>O1333*H1333</f>
        <v>0</v>
      </c>
      <c r="Q1333" s="165">
        <v>0</v>
      </c>
      <c r="R1333" s="165">
        <f>Q1333*H1333</f>
        <v>0</v>
      </c>
      <c r="S1333" s="165">
        <v>0</v>
      </c>
      <c r="T1333" s="166">
        <f>S1333*H1333</f>
        <v>0</v>
      </c>
      <c r="AR1333" s="167" t="s">
        <v>448</v>
      </c>
      <c r="AT1333" s="167" t="s">
        <v>209</v>
      </c>
      <c r="AU1333" s="167" t="s">
        <v>85</v>
      </c>
      <c r="AY1333" s="17" t="s">
        <v>207</v>
      </c>
      <c r="BE1333" s="168">
        <f>IF(N1333="základní",J1333,0)</f>
        <v>0</v>
      </c>
      <c r="BF1333" s="168">
        <f>IF(N1333="snížená",J1333,0)</f>
        <v>0</v>
      </c>
      <c r="BG1333" s="168">
        <f>IF(N1333="zákl. přenesená",J1333,0)</f>
        <v>0</v>
      </c>
      <c r="BH1333" s="168">
        <f>IF(N1333="sníž. přenesená",J1333,0)</f>
        <v>0</v>
      </c>
      <c r="BI1333" s="168">
        <f>IF(N1333="nulová",J1333,0)</f>
        <v>0</v>
      </c>
      <c r="BJ1333" s="17" t="s">
        <v>83</v>
      </c>
      <c r="BK1333" s="168">
        <f>ROUND(I1333*H1333,2)</f>
        <v>0</v>
      </c>
      <c r="BL1333" s="17" t="s">
        <v>448</v>
      </c>
      <c r="BM1333" s="167" t="s">
        <v>2240</v>
      </c>
    </row>
    <row r="1334" spans="2:65" s="11" customFormat="1" ht="22.9" customHeight="1">
      <c r="B1334" s="142"/>
      <c r="D1334" s="143" t="s">
        <v>76</v>
      </c>
      <c r="E1334" s="153" t="s">
        <v>2241</v>
      </c>
      <c r="F1334" s="153" t="s">
        <v>2242</v>
      </c>
      <c r="I1334" s="145"/>
      <c r="J1334" s="154">
        <f>BK1334</f>
        <v>0</v>
      </c>
      <c r="L1334" s="142"/>
      <c r="M1334" s="147"/>
      <c r="N1334" s="148"/>
      <c r="O1334" s="148"/>
      <c r="P1334" s="149">
        <f>SUM(P1335:P1347)</f>
        <v>0</v>
      </c>
      <c r="Q1334" s="148"/>
      <c r="R1334" s="149">
        <f>SUM(R1335:R1347)</f>
        <v>1.653634</v>
      </c>
      <c r="S1334" s="148"/>
      <c r="T1334" s="150">
        <f>SUM(T1335:T1347)</f>
        <v>0</v>
      </c>
      <c r="AR1334" s="143" t="s">
        <v>85</v>
      </c>
      <c r="AT1334" s="151" t="s">
        <v>76</v>
      </c>
      <c r="AU1334" s="151" t="s">
        <v>83</v>
      </c>
      <c r="AY1334" s="143" t="s">
        <v>207</v>
      </c>
      <c r="BK1334" s="152">
        <f>SUM(BK1335:BK1347)</f>
        <v>0</v>
      </c>
    </row>
    <row r="1335" spans="2:65" s="1" customFormat="1" ht="16.5" customHeight="1">
      <c r="B1335" s="155"/>
      <c r="C1335" s="156" t="s">
        <v>2243</v>
      </c>
      <c r="D1335" s="156" t="s">
        <v>209</v>
      </c>
      <c r="E1335" s="157" t="s">
        <v>2244</v>
      </c>
      <c r="F1335" s="158" t="s">
        <v>2245</v>
      </c>
      <c r="G1335" s="159" t="s">
        <v>212</v>
      </c>
      <c r="H1335" s="160">
        <v>1437.5630000000001</v>
      </c>
      <c r="I1335" s="161"/>
      <c r="J1335" s="162">
        <f>ROUND(I1335*H1335,2)</f>
        <v>0</v>
      </c>
      <c r="K1335" s="158" t="s">
        <v>392</v>
      </c>
      <c r="L1335" s="32"/>
      <c r="M1335" s="163" t="s">
        <v>1</v>
      </c>
      <c r="N1335" s="164" t="s">
        <v>42</v>
      </c>
      <c r="O1335" s="55"/>
      <c r="P1335" s="165">
        <f>O1335*H1335</f>
        <v>0</v>
      </c>
      <c r="Q1335" s="165">
        <v>0</v>
      </c>
      <c r="R1335" s="165">
        <f>Q1335*H1335</f>
        <v>0</v>
      </c>
      <c r="S1335" s="165">
        <v>0</v>
      </c>
      <c r="T1335" s="166">
        <f>S1335*H1335</f>
        <v>0</v>
      </c>
      <c r="AR1335" s="167" t="s">
        <v>448</v>
      </c>
      <c r="AT1335" s="167" t="s">
        <v>209</v>
      </c>
      <c r="AU1335" s="167" t="s">
        <v>85</v>
      </c>
      <c r="AY1335" s="17" t="s">
        <v>207</v>
      </c>
      <c r="BE1335" s="168">
        <f>IF(N1335="základní",J1335,0)</f>
        <v>0</v>
      </c>
      <c r="BF1335" s="168">
        <f>IF(N1335="snížená",J1335,0)</f>
        <v>0</v>
      </c>
      <c r="BG1335" s="168">
        <f>IF(N1335="zákl. přenesená",J1335,0)</f>
        <v>0</v>
      </c>
      <c r="BH1335" s="168">
        <f>IF(N1335="sníž. přenesená",J1335,0)</f>
        <v>0</v>
      </c>
      <c r="BI1335" s="168">
        <f>IF(N1335="nulová",J1335,0)</f>
        <v>0</v>
      </c>
      <c r="BJ1335" s="17" t="s">
        <v>83</v>
      </c>
      <c r="BK1335" s="168">
        <f>ROUND(I1335*H1335,2)</f>
        <v>0</v>
      </c>
      <c r="BL1335" s="17" t="s">
        <v>448</v>
      </c>
      <c r="BM1335" s="167" t="s">
        <v>2246</v>
      </c>
    </row>
    <row r="1336" spans="2:65" s="13" customFormat="1">
      <c r="B1336" s="185"/>
      <c r="D1336" s="170" t="s">
        <v>215</v>
      </c>
      <c r="E1336" s="186" t="s">
        <v>1</v>
      </c>
      <c r="F1336" s="187" t="s">
        <v>2247</v>
      </c>
      <c r="H1336" s="186" t="s">
        <v>1</v>
      </c>
      <c r="I1336" s="188"/>
      <c r="L1336" s="185"/>
      <c r="M1336" s="189"/>
      <c r="N1336" s="190"/>
      <c r="O1336" s="190"/>
      <c r="P1336" s="190"/>
      <c r="Q1336" s="190"/>
      <c r="R1336" s="190"/>
      <c r="S1336" s="190"/>
      <c r="T1336" s="191"/>
      <c r="AT1336" s="186" t="s">
        <v>215</v>
      </c>
      <c r="AU1336" s="186" t="s">
        <v>85</v>
      </c>
      <c r="AV1336" s="13" t="s">
        <v>83</v>
      </c>
      <c r="AW1336" s="13" t="s">
        <v>34</v>
      </c>
      <c r="AX1336" s="13" t="s">
        <v>77</v>
      </c>
      <c r="AY1336" s="186" t="s">
        <v>207</v>
      </c>
    </row>
    <row r="1337" spans="2:65" s="12" customFormat="1">
      <c r="B1337" s="169"/>
      <c r="D1337" s="170" t="s">
        <v>215</v>
      </c>
      <c r="E1337" s="171" t="s">
        <v>1</v>
      </c>
      <c r="F1337" s="172" t="s">
        <v>1551</v>
      </c>
      <c r="H1337" s="173">
        <v>1407</v>
      </c>
      <c r="I1337" s="174"/>
      <c r="L1337" s="169"/>
      <c r="M1337" s="175"/>
      <c r="N1337" s="176"/>
      <c r="O1337" s="176"/>
      <c r="P1337" s="176"/>
      <c r="Q1337" s="176"/>
      <c r="R1337" s="176"/>
      <c r="S1337" s="176"/>
      <c r="T1337" s="177"/>
      <c r="AT1337" s="171" t="s">
        <v>215</v>
      </c>
      <c r="AU1337" s="171" t="s">
        <v>85</v>
      </c>
      <c r="AV1337" s="12" t="s">
        <v>85</v>
      </c>
      <c r="AW1337" s="12" t="s">
        <v>34</v>
      </c>
      <c r="AX1337" s="12" t="s">
        <v>77</v>
      </c>
      <c r="AY1337" s="171" t="s">
        <v>207</v>
      </c>
    </row>
    <row r="1338" spans="2:65" s="12" customFormat="1">
      <c r="B1338" s="169"/>
      <c r="D1338" s="170" t="s">
        <v>215</v>
      </c>
      <c r="E1338" s="171" t="s">
        <v>1</v>
      </c>
      <c r="F1338" s="172" t="s">
        <v>2248</v>
      </c>
      <c r="H1338" s="173">
        <v>30.562999999999999</v>
      </c>
      <c r="I1338" s="174"/>
      <c r="L1338" s="169"/>
      <c r="M1338" s="175"/>
      <c r="N1338" s="176"/>
      <c r="O1338" s="176"/>
      <c r="P1338" s="176"/>
      <c r="Q1338" s="176"/>
      <c r="R1338" s="176"/>
      <c r="S1338" s="176"/>
      <c r="T1338" s="177"/>
      <c r="AT1338" s="171" t="s">
        <v>215</v>
      </c>
      <c r="AU1338" s="171" t="s">
        <v>85</v>
      </c>
      <c r="AV1338" s="12" t="s">
        <v>85</v>
      </c>
      <c r="AW1338" s="12" t="s">
        <v>34</v>
      </c>
      <c r="AX1338" s="12" t="s">
        <v>77</v>
      </c>
      <c r="AY1338" s="171" t="s">
        <v>207</v>
      </c>
    </row>
    <row r="1339" spans="2:65" s="15" customFormat="1">
      <c r="B1339" s="200"/>
      <c r="D1339" s="170" t="s">
        <v>215</v>
      </c>
      <c r="E1339" s="201" t="s">
        <v>1</v>
      </c>
      <c r="F1339" s="202" t="s">
        <v>372</v>
      </c>
      <c r="H1339" s="203">
        <v>1437.5630000000001</v>
      </c>
      <c r="I1339" s="204"/>
      <c r="L1339" s="200"/>
      <c r="M1339" s="205"/>
      <c r="N1339" s="206"/>
      <c r="O1339" s="206"/>
      <c r="P1339" s="206"/>
      <c r="Q1339" s="206"/>
      <c r="R1339" s="206"/>
      <c r="S1339" s="206"/>
      <c r="T1339" s="207"/>
      <c r="AT1339" s="201" t="s">
        <v>215</v>
      </c>
      <c r="AU1339" s="201" t="s">
        <v>85</v>
      </c>
      <c r="AV1339" s="15" t="s">
        <v>133</v>
      </c>
      <c r="AW1339" s="15" t="s">
        <v>34</v>
      </c>
      <c r="AX1339" s="15" t="s">
        <v>83</v>
      </c>
      <c r="AY1339" s="201" t="s">
        <v>207</v>
      </c>
    </row>
    <row r="1340" spans="2:65" s="1" customFormat="1" ht="24" customHeight="1">
      <c r="B1340" s="155"/>
      <c r="C1340" s="156" t="s">
        <v>2249</v>
      </c>
      <c r="D1340" s="156" t="s">
        <v>209</v>
      </c>
      <c r="E1340" s="157" t="s">
        <v>2250</v>
      </c>
      <c r="F1340" s="158" t="s">
        <v>2251</v>
      </c>
      <c r="G1340" s="159" t="s">
        <v>212</v>
      </c>
      <c r="H1340" s="160">
        <v>3307.268</v>
      </c>
      <c r="I1340" s="161"/>
      <c r="J1340" s="162">
        <f>ROUND(I1340*H1340,2)</f>
        <v>0</v>
      </c>
      <c r="K1340" s="158" t="s">
        <v>213</v>
      </c>
      <c r="L1340" s="32"/>
      <c r="M1340" s="163" t="s">
        <v>1</v>
      </c>
      <c r="N1340" s="164" t="s">
        <v>42</v>
      </c>
      <c r="O1340" s="55"/>
      <c r="P1340" s="165">
        <f>O1340*H1340</f>
        <v>0</v>
      </c>
      <c r="Q1340" s="165">
        <v>2.0000000000000001E-4</v>
      </c>
      <c r="R1340" s="165">
        <f>Q1340*H1340</f>
        <v>0.66145360000000009</v>
      </c>
      <c r="S1340" s="165">
        <v>0</v>
      </c>
      <c r="T1340" s="166">
        <f>S1340*H1340</f>
        <v>0</v>
      </c>
      <c r="AR1340" s="167" t="s">
        <v>448</v>
      </c>
      <c r="AT1340" s="167" t="s">
        <v>209</v>
      </c>
      <c r="AU1340" s="167" t="s">
        <v>85</v>
      </c>
      <c r="AY1340" s="17" t="s">
        <v>207</v>
      </c>
      <c r="BE1340" s="168">
        <f>IF(N1340="základní",J1340,0)</f>
        <v>0</v>
      </c>
      <c r="BF1340" s="168">
        <f>IF(N1340="snížená",J1340,0)</f>
        <v>0</v>
      </c>
      <c r="BG1340" s="168">
        <f>IF(N1340="zákl. přenesená",J1340,0)</f>
        <v>0</v>
      </c>
      <c r="BH1340" s="168">
        <f>IF(N1340="sníž. přenesená",J1340,0)</f>
        <v>0</v>
      </c>
      <c r="BI1340" s="168">
        <f>IF(N1340="nulová",J1340,0)</f>
        <v>0</v>
      </c>
      <c r="BJ1340" s="17" t="s">
        <v>83</v>
      </c>
      <c r="BK1340" s="168">
        <f>ROUND(I1340*H1340,2)</f>
        <v>0</v>
      </c>
      <c r="BL1340" s="17" t="s">
        <v>448</v>
      </c>
      <c r="BM1340" s="167" t="s">
        <v>2252</v>
      </c>
    </row>
    <row r="1341" spans="2:65" s="12" customFormat="1">
      <c r="B1341" s="169"/>
      <c r="D1341" s="170" t="s">
        <v>215</v>
      </c>
      <c r="E1341" s="171" t="s">
        <v>1</v>
      </c>
      <c r="F1341" s="172" t="s">
        <v>327</v>
      </c>
      <c r="H1341" s="173">
        <v>3307.268</v>
      </c>
      <c r="I1341" s="174"/>
      <c r="L1341" s="169"/>
      <c r="M1341" s="175"/>
      <c r="N1341" s="176"/>
      <c r="O1341" s="176"/>
      <c r="P1341" s="176"/>
      <c r="Q1341" s="176"/>
      <c r="R1341" s="176"/>
      <c r="S1341" s="176"/>
      <c r="T1341" s="177"/>
      <c r="AT1341" s="171" t="s">
        <v>215</v>
      </c>
      <c r="AU1341" s="171" t="s">
        <v>85</v>
      </c>
      <c r="AV1341" s="12" t="s">
        <v>85</v>
      </c>
      <c r="AW1341" s="12" t="s">
        <v>34</v>
      </c>
      <c r="AX1341" s="12" t="s">
        <v>83</v>
      </c>
      <c r="AY1341" s="171" t="s">
        <v>207</v>
      </c>
    </row>
    <row r="1342" spans="2:65" s="1" customFormat="1" ht="36" customHeight="1">
      <c r="B1342" s="155"/>
      <c r="C1342" s="156" t="s">
        <v>2253</v>
      </c>
      <c r="D1342" s="156" t="s">
        <v>209</v>
      </c>
      <c r="E1342" s="157" t="s">
        <v>2254</v>
      </c>
      <c r="F1342" s="158" t="s">
        <v>2255</v>
      </c>
      <c r="G1342" s="159" t="s">
        <v>212</v>
      </c>
      <c r="H1342" s="160">
        <v>3307.268</v>
      </c>
      <c r="I1342" s="161"/>
      <c r="J1342" s="162">
        <f>ROUND(I1342*H1342,2)</f>
        <v>0</v>
      </c>
      <c r="K1342" s="158" t="s">
        <v>213</v>
      </c>
      <c r="L1342" s="32"/>
      <c r="M1342" s="163" t="s">
        <v>1</v>
      </c>
      <c r="N1342" s="164" t="s">
        <v>42</v>
      </c>
      <c r="O1342" s="55"/>
      <c r="P1342" s="165">
        <f>O1342*H1342</f>
        <v>0</v>
      </c>
      <c r="Q1342" s="165">
        <v>2.7E-4</v>
      </c>
      <c r="R1342" s="165">
        <f>Q1342*H1342</f>
        <v>0.89296236000000007</v>
      </c>
      <c r="S1342" s="165">
        <v>0</v>
      </c>
      <c r="T1342" s="166">
        <f>S1342*H1342</f>
        <v>0</v>
      </c>
      <c r="AR1342" s="167" t="s">
        <v>448</v>
      </c>
      <c r="AT1342" s="167" t="s">
        <v>209</v>
      </c>
      <c r="AU1342" s="167" t="s">
        <v>85</v>
      </c>
      <c r="AY1342" s="17" t="s">
        <v>207</v>
      </c>
      <c r="BE1342" s="168">
        <f>IF(N1342="základní",J1342,0)</f>
        <v>0</v>
      </c>
      <c r="BF1342" s="168">
        <f>IF(N1342="snížená",J1342,0)</f>
        <v>0</v>
      </c>
      <c r="BG1342" s="168">
        <f>IF(N1342="zákl. přenesená",J1342,0)</f>
        <v>0</v>
      </c>
      <c r="BH1342" s="168">
        <f>IF(N1342="sníž. přenesená",J1342,0)</f>
        <v>0</v>
      </c>
      <c r="BI1342" s="168">
        <f>IF(N1342="nulová",J1342,0)</f>
        <v>0</v>
      </c>
      <c r="BJ1342" s="17" t="s">
        <v>83</v>
      </c>
      <c r="BK1342" s="168">
        <f>ROUND(I1342*H1342,2)</f>
        <v>0</v>
      </c>
      <c r="BL1342" s="17" t="s">
        <v>448</v>
      </c>
      <c r="BM1342" s="167" t="s">
        <v>2256</v>
      </c>
    </row>
    <row r="1343" spans="2:65" s="12" customFormat="1">
      <c r="B1343" s="169"/>
      <c r="D1343" s="170" t="s">
        <v>215</v>
      </c>
      <c r="E1343" s="171" t="s">
        <v>1</v>
      </c>
      <c r="F1343" s="172" t="s">
        <v>2257</v>
      </c>
      <c r="H1343" s="173">
        <v>3747.268</v>
      </c>
      <c r="I1343" s="174"/>
      <c r="L1343" s="169"/>
      <c r="M1343" s="175"/>
      <c r="N1343" s="176"/>
      <c r="O1343" s="176"/>
      <c r="P1343" s="176"/>
      <c r="Q1343" s="176"/>
      <c r="R1343" s="176"/>
      <c r="S1343" s="176"/>
      <c r="T1343" s="177"/>
      <c r="AT1343" s="171" t="s">
        <v>215</v>
      </c>
      <c r="AU1343" s="171" t="s">
        <v>85</v>
      </c>
      <c r="AV1343" s="12" t="s">
        <v>85</v>
      </c>
      <c r="AW1343" s="12" t="s">
        <v>34</v>
      </c>
      <c r="AX1343" s="12" t="s">
        <v>77</v>
      </c>
      <c r="AY1343" s="171" t="s">
        <v>207</v>
      </c>
    </row>
    <row r="1344" spans="2:65" s="12" customFormat="1">
      <c r="B1344" s="169"/>
      <c r="D1344" s="170" t="s">
        <v>215</v>
      </c>
      <c r="E1344" s="171" t="s">
        <v>1</v>
      </c>
      <c r="F1344" s="172" t="s">
        <v>2258</v>
      </c>
      <c r="H1344" s="173">
        <v>-440</v>
      </c>
      <c r="I1344" s="174"/>
      <c r="L1344" s="169"/>
      <c r="M1344" s="175"/>
      <c r="N1344" s="176"/>
      <c r="O1344" s="176"/>
      <c r="P1344" s="176"/>
      <c r="Q1344" s="176"/>
      <c r="R1344" s="176"/>
      <c r="S1344" s="176"/>
      <c r="T1344" s="177"/>
      <c r="AT1344" s="171" t="s">
        <v>215</v>
      </c>
      <c r="AU1344" s="171" t="s">
        <v>85</v>
      </c>
      <c r="AV1344" s="12" t="s">
        <v>85</v>
      </c>
      <c r="AW1344" s="12" t="s">
        <v>34</v>
      </c>
      <c r="AX1344" s="12" t="s">
        <v>77</v>
      </c>
      <c r="AY1344" s="171" t="s">
        <v>207</v>
      </c>
    </row>
    <row r="1345" spans="2:65" s="15" customFormat="1">
      <c r="B1345" s="200"/>
      <c r="D1345" s="170" t="s">
        <v>215</v>
      </c>
      <c r="E1345" s="201" t="s">
        <v>327</v>
      </c>
      <c r="F1345" s="202" t="s">
        <v>372</v>
      </c>
      <c r="H1345" s="203">
        <v>3307.268</v>
      </c>
      <c r="I1345" s="204"/>
      <c r="L1345" s="200"/>
      <c r="M1345" s="205"/>
      <c r="N1345" s="206"/>
      <c r="O1345" s="206"/>
      <c r="P1345" s="206"/>
      <c r="Q1345" s="206"/>
      <c r="R1345" s="206"/>
      <c r="S1345" s="206"/>
      <c r="T1345" s="207"/>
      <c r="AT1345" s="201" t="s">
        <v>215</v>
      </c>
      <c r="AU1345" s="201" t="s">
        <v>85</v>
      </c>
      <c r="AV1345" s="15" t="s">
        <v>133</v>
      </c>
      <c r="AW1345" s="15" t="s">
        <v>34</v>
      </c>
      <c r="AX1345" s="15" t="s">
        <v>83</v>
      </c>
      <c r="AY1345" s="201" t="s">
        <v>207</v>
      </c>
    </row>
    <row r="1346" spans="2:65" s="1" customFormat="1" ht="48" customHeight="1">
      <c r="B1346" s="155"/>
      <c r="C1346" s="156" t="s">
        <v>2259</v>
      </c>
      <c r="D1346" s="156" t="s">
        <v>209</v>
      </c>
      <c r="E1346" s="157" t="s">
        <v>2260</v>
      </c>
      <c r="F1346" s="158" t="s">
        <v>2261</v>
      </c>
      <c r="G1346" s="159" t="s">
        <v>212</v>
      </c>
      <c r="H1346" s="160">
        <v>3307.268</v>
      </c>
      <c r="I1346" s="161"/>
      <c r="J1346" s="162">
        <f>ROUND(I1346*H1346,2)</f>
        <v>0</v>
      </c>
      <c r="K1346" s="158" t="s">
        <v>213</v>
      </c>
      <c r="L1346" s="32"/>
      <c r="M1346" s="163" t="s">
        <v>1</v>
      </c>
      <c r="N1346" s="164" t="s">
        <v>42</v>
      </c>
      <c r="O1346" s="55"/>
      <c r="P1346" s="165">
        <f>O1346*H1346</f>
        <v>0</v>
      </c>
      <c r="Q1346" s="165">
        <v>3.0000000000000001E-5</v>
      </c>
      <c r="R1346" s="165">
        <f>Q1346*H1346</f>
        <v>9.9218040000000007E-2</v>
      </c>
      <c r="S1346" s="165">
        <v>0</v>
      </c>
      <c r="T1346" s="166">
        <f>S1346*H1346</f>
        <v>0</v>
      </c>
      <c r="AR1346" s="167" t="s">
        <v>448</v>
      </c>
      <c r="AT1346" s="167" t="s">
        <v>209</v>
      </c>
      <c r="AU1346" s="167" t="s">
        <v>85</v>
      </c>
      <c r="AY1346" s="17" t="s">
        <v>207</v>
      </c>
      <c r="BE1346" s="168">
        <f>IF(N1346="základní",J1346,0)</f>
        <v>0</v>
      </c>
      <c r="BF1346" s="168">
        <f>IF(N1346="snížená",J1346,0)</f>
        <v>0</v>
      </c>
      <c r="BG1346" s="168">
        <f>IF(N1346="zákl. přenesená",J1346,0)</f>
        <v>0</v>
      </c>
      <c r="BH1346" s="168">
        <f>IF(N1346="sníž. přenesená",J1346,0)</f>
        <v>0</v>
      </c>
      <c r="BI1346" s="168">
        <f>IF(N1346="nulová",J1346,0)</f>
        <v>0</v>
      </c>
      <c r="BJ1346" s="17" t="s">
        <v>83</v>
      </c>
      <c r="BK1346" s="168">
        <f>ROUND(I1346*H1346,2)</f>
        <v>0</v>
      </c>
      <c r="BL1346" s="17" t="s">
        <v>448</v>
      </c>
      <c r="BM1346" s="167" t="s">
        <v>2262</v>
      </c>
    </row>
    <row r="1347" spans="2:65" s="12" customFormat="1">
      <c r="B1347" s="169"/>
      <c r="D1347" s="170" t="s">
        <v>215</v>
      </c>
      <c r="E1347" s="171" t="s">
        <v>1</v>
      </c>
      <c r="F1347" s="172" t="s">
        <v>327</v>
      </c>
      <c r="H1347" s="173">
        <v>3307.268</v>
      </c>
      <c r="I1347" s="174"/>
      <c r="L1347" s="169"/>
      <c r="M1347" s="219"/>
      <c r="N1347" s="220"/>
      <c r="O1347" s="220"/>
      <c r="P1347" s="220"/>
      <c r="Q1347" s="220"/>
      <c r="R1347" s="220"/>
      <c r="S1347" s="220"/>
      <c r="T1347" s="221"/>
      <c r="AT1347" s="171" t="s">
        <v>215</v>
      </c>
      <c r="AU1347" s="171" t="s">
        <v>85</v>
      </c>
      <c r="AV1347" s="12" t="s">
        <v>85</v>
      </c>
      <c r="AW1347" s="12" t="s">
        <v>34</v>
      </c>
      <c r="AX1347" s="12" t="s">
        <v>83</v>
      </c>
      <c r="AY1347" s="171" t="s">
        <v>207</v>
      </c>
    </row>
    <row r="1348" spans="2:65" s="1" customFormat="1" ht="6.95" customHeight="1">
      <c r="B1348" s="44"/>
      <c r="C1348" s="45"/>
      <c r="D1348" s="45"/>
      <c r="E1348" s="45"/>
      <c r="F1348" s="45"/>
      <c r="G1348" s="45"/>
      <c r="H1348" s="45"/>
      <c r="I1348" s="117"/>
      <c r="J1348" s="45"/>
      <c r="K1348" s="45"/>
      <c r="L1348" s="32"/>
    </row>
  </sheetData>
  <autoFilter ref="C143:K1347"/>
  <mergeCells count="12">
    <mergeCell ref="E136:H136"/>
    <mergeCell ref="L2:V2"/>
    <mergeCell ref="E85:H85"/>
    <mergeCell ref="E87:H87"/>
    <mergeCell ref="E89:H89"/>
    <mergeCell ref="E132:H132"/>
    <mergeCell ref="E134:H134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72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99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266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2263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ROUND(J136,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ROUND((SUM(BE136:BE271)),  2)</f>
        <v>0</v>
      </c>
      <c r="I35" s="105">
        <v>0.21</v>
      </c>
      <c r="J35" s="104">
        <f>ROUND(((SUM(BE136:BE271))*I35),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ROUND((SUM(BF136:BF271)),  2)</f>
        <v>0</v>
      </c>
      <c r="I36" s="105">
        <v>0.15</v>
      </c>
      <c r="J36" s="104">
        <f>ROUND(((SUM(BF136:BF271))*I36),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ROUND((SUM(BG136:BG271)),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ROUND((SUM(BH136:BH271)),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ROUND((SUM(BI136:BI271)),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b - ZTI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J136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188</v>
      </c>
      <c r="E99" s="125"/>
      <c r="F99" s="125"/>
      <c r="G99" s="125"/>
      <c r="H99" s="125"/>
      <c r="I99" s="126"/>
      <c r="J99" s="127">
        <f>J137</f>
        <v>0</v>
      </c>
      <c r="L99" s="123"/>
    </row>
    <row r="100" spans="2:47" s="9" customFormat="1" ht="19.899999999999999" customHeight="1">
      <c r="B100" s="128"/>
      <c r="D100" s="129" t="s">
        <v>332</v>
      </c>
      <c r="E100" s="130"/>
      <c r="F100" s="130"/>
      <c r="G100" s="130"/>
      <c r="H100" s="130"/>
      <c r="I100" s="131"/>
      <c r="J100" s="132">
        <f>J138</f>
        <v>0</v>
      </c>
      <c r="L100" s="128"/>
    </row>
    <row r="101" spans="2:47" s="9" customFormat="1" ht="19.899999999999999" customHeight="1">
      <c r="B101" s="128"/>
      <c r="D101" s="129" t="s">
        <v>190</v>
      </c>
      <c r="E101" s="130"/>
      <c r="F101" s="130"/>
      <c r="G101" s="130"/>
      <c r="H101" s="130"/>
      <c r="I101" s="131"/>
      <c r="J101" s="132">
        <f>J144</f>
        <v>0</v>
      </c>
      <c r="L101" s="128"/>
    </row>
    <row r="102" spans="2:47" s="9" customFormat="1" ht="19.899999999999999" customHeight="1">
      <c r="B102" s="128"/>
      <c r="D102" s="129" t="s">
        <v>191</v>
      </c>
      <c r="E102" s="130"/>
      <c r="F102" s="130"/>
      <c r="G102" s="130"/>
      <c r="H102" s="130"/>
      <c r="I102" s="131"/>
      <c r="J102" s="132">
        <f>J150</f>
        <v>0</v>
      </c>
      <c r="L102" s="128"/>
    </row>
    <row r="103" spans="2:47" s="8" customFormat="1" ht="24.95" customHeight="1">
      <c r="B103" s="123"/>
      <c r="D103" s="124" t="s">
        <v>334</v>
      </c>
      <c r="E103" s="125"/>
      <c r="F103" s="125"/>
      <c r="G103" s="125"/>
      <c r="H103" s="125"/>
      <c r="I103" s="126"/>
      <c r="J103" s="127">
        <f>J157</f>
        <v>0</v>
      </c>
      <c r="L103" s="123"/>
    </row>
    <row r="104" spans="2:47" s="9" customFormat="1" ht="19.899999999999999" customHeight="1">
      <c r="B104" s="128"/>
      <c r="D104" s="129" t="s">
        <v>2264</v>
      </c>
      <c r="E104" s="130"/>
      <c r="F104" s="130"/>
      <c r="G104" s="130"/>
      <c r="H104" s="130"/>
      <c r="I104" s="131"/>
      <c r="J104" s="132">
        <f>J158</f>
        <v>0</v>
      </c>
      <c r="L104" s="128"/>
    </row>
    <row r="105" spans="2:47" s="9" customFormat="1" ht="19.899999999999999" customHeight="1">
      <c r="B105" s="128"/>
      <c r="D105" s="129" t="s">
        <v>338</v>
      </c>
      <c r="E105" s="130"/>
      <c r="F105" s="130"/>
      <c r="G105" s="130"/>
      <c r="H105" s="130"/>
      <c r="I105" s="131"/>
      <c r="J105" s="132">
        <f>J182</f>
        <v>0</v>
      </c>
      <c r="L105" s="128"/>
    </row>
    <row r="106" spans="2:47" s="9" customFormat="1" ht="19.899999999999999" customHeight="1">
      <c r="B106" s="128"/>
      <c r="D106" s="129" t="s">
        <v>2265</v>
      </c>
      <c r="E106" s="130"/>
      <c r="F106" s="130"/>
      <c r="G106" s="130"/>
      <c r="H106" s="130"/>
      <c r="I106" s="131"/>
      <c r="J106" s="132">
        <f>J210</f>
        <v>0</v>
      </c>
      <c r="L106" s="128"/>
    </row>
    <row r="107" spans="2:47" s="9" customFormat="1" ht="19.899999999999999" customHeight="1">
      <c r="B107" s="128"/>
      <c r="D107" s="129" t="s">
        <v>2266</v>
      </c>
      <c r="E107" s="130"/>
      <c r="F107" s="130"/>
      <c r="G107" s="130"/>
      <c r="H107" s="130"/>
      <c r="I107" s="131"/>
      <c r="J107" s="132">
        <f>J221</f>
        <v>0</v>
      </c>
      <c r="L107" s="128"/>
    </row>
    <row r="108" spans="2:47" s="9" customFormat="1" ht="19.899999999999999" customHeight="1">
      <c r="B108" s="128"/>
      <c r="D108" s="129" t="s">
        <v>2267</v>
      </c>
      <c r="E108" s="130"/>
      <c r="F108" s="130"/>
      <c r="G108" s="130"/>
      <c r="H108" s="130"/>
      <c r="I108" s="131"/>
      <c r="J108" s="132">
        <f>J224</f>
        <v>0</v>
      </c>
      <c r="L108" s="128"/>
    </row>
    <row r="109" spans="2:47" s="9" customFormat="1" ht="19.899999999999999" customHeight="1">
      <c r="B109" s="128"/>
      <c r="D109" s="129" t="s">
        <v>2268</v>
      </c>
      <c r="E109" s="130"/>
      <c r="F109" s="130"/>
      <c r="G109" s="130"/>
      <c r="H109" s="130"/>
      <c r="I109" s="131"/>
      <c r="J109" s="132">
        <f>J253</f>
        <v>0</v>
      </c>
      <c r="L109" s="128"/>
    </row>
    <row r="110" spans="2:47" s="9" customFormat="1" ht="19.899999999999999" customHeight="1">
      <c r="B110" s="128"/>
      <c r="D110" s="129" t="s">
        <v>2269</v>
      </c>
      <c r="E110" s="130"/>
      <c r="F110" s="130"/>
      <c r="G110" s="130"/>
      <c r="H110" s="130"/>
      <c r="I110" s="131"/>
      <c r="J110" s="132">
        <f>J256</f>
        <v>0</v>
      </c>
      <c r="L110" s="128"/>
    </row>
    <row r="111" spans="2:47" s="9" customFormat="1" ht="19.899999999999999" customHeight="1">
      <c r="B111" s="128"/>
      <c r="D111" s="129" t="s">
        <v>2270</v>
      </c>
      <c r="E111" s="130"/>
      <c r="F111" s="130"/>
      <c r="G111" s="130"/>
      <c r="H111" s="130"/>
      <c r="I111" s="131"/>
      <c r="J111" s="132">
        <f>J260</f>
        <v>0</v>
      </c>
      <c r="L111" s="128"/>
    </row>
    <row r="112" spans="2:47" s="8" customFormat="1" ht="24.95" customHeight="1">
      <c r="B112" s="123"/>
      <c r="D112" s="124" t="s">
        <v>2271</v>
      </c>
      <c r="E112" s="125"/>
      <c r="F112" s="125"/>
      <c r="G112" s="125"/>
      <c r="H112" s="125"/>
      <c r="I112" s="126"/>
      <c r="J112" s="127">
        <f>J263</f>
        <v>0</v>
      </c>
      <c r="L112" s="123"/>
    </row>
    <row r="113" spans="2:12" s="9" customFormat="1" ht="19.899999999999999" customHeight="1">
      <c r="B113" s="128"/>
      <c r="D113" s="129" t="s">
        <v>2272</v>
      </c>
      <c r="E113" s="130"/>
      <c r="F113" s="130"/>
      <c r="G113" s="130"/>
      <c r="H113" s="130"/>
      <c r="I113" s="131"/>
      <c r="J113" s="132">
        <f>J264</f>
        <v>0</v>
      </c>
      <c r="L113" s="128"/>
    </row>
    <row r="114" spans="2:12" s="8" customFormat="1" ht="24.95" customHeight="1">
      <c r="B114" s="123"/>
      <c r="D114" s="124" t="s">
        <v>2273</v>
      </c>
      <c r="E114" s="125"/>
      <c r="F114" s="125"/>
      <c r="G114" s="125"/>
      <c r="H114" s="125"/>
      <c r="I114" s="126"/>
      <c r="J114" s="127">
        <f>J267</f>
        <v>0</v>
      </c>
      <c r="L114" s="123"/>
    </row>
    <row r="115" spans="2:12" s="1" customFormat="1" ht="21.75" customHeight="1">
      <c r="B115" s="32"/>
      <c r="I115" s="96"/>
      <c r="L115" s="32"/>
    </row>
    <row r="116" spans="2:12" s="1" customFormat="1" ht="6.95" customHeight="1">
      <c r="B116" s="44"/>
      <c r="C116" s="45"/>
      <c r="D116" s="45"/>
      <c r="E116" s="45"/>
      <c r="F116" s="45"/>
      <c r="G116" s="45"/>
      <c r="H116" s="45"/>
      <c r="I116" s="117"/>
      <c r="J116" s="45"/>
      <c r="K116" s="45"/>
      <c r="L116" s="32"/>
    </row>
    <row r="120" spans="2:12" s="1" customFormat="1" ht="6.95" customHeight="1">
      <c r="B120" s="46"/>
      <c r="C120" s="47"/>
      <c r="D120" s="47"/>
      <c r="E120" s="47"/>
      <c r="F120" s="47"/>
      <c r="G120" s="47"/>
      <c r="H120" s="47"/>
      <c r="I120" s="118"/>
      <c r="J120" s="47"/>
      <c r="K120" s="47"/>
      <c r="L120" s="32"/>
    </row>
    <row r="121" spans="2:12" s="1" customFormat="1" ht="24.95" customHeight="1">
      <c r="B121" s="32"/>
      <c r="C121" s="21" t="s">
        <v>192</v>
      </c>
      <c r="I121" s="96"/>
      <c r="L121" s="32"/>
    </row>
    <row r="122" spans="2:12" s="1" customFormat="1" ht="6.95" customHeight="1">
      <c r="B122" s="32"/>
      <c r="I122" s="96"/>
      <c r="L122" s="32"/>
    </row>
    <row r="123" spans="2:12" s="1" customFormat="1" ht="12" customHeight="1">
      <c r="B123" s="32"/>
      <c r="C123" s="27" t="s">
        <v>16</v>
      </c>
      <c r="I123" s="96"/>
      <c r="L123" s="32"/>
    </row>
    <row r="124" spans="2:12" s="1" customFormat="1" ht="16.5" customHeight="1">
      <c r="B124" s="32"/>
      <c r="E124" s="283" t="str">
        <f>E7</f>
        <v>Novostavba MŠ Hrabová,ul. Bažanova</v>
      </c>
      <c r="F124" s="284"/>
      <c r="G124" s="284"/>
      <c r="H124" s="284"/>
      <c r="I124" s="96"/>
      <c r="L124" s="32"/>
    </row>
    <row r="125" spans="2:12" ht="12" customHeight="1">
      <c r="B125" s="20"/>
      <c r="C125" s="27" t="s">
        <v>179</v>
      </c>
      <c r="L125" s="20"/>
    </row>
    <row r="126" spans="2:12" s="1" customFormat="1" ht="16.5" customHeight="1">
      <c r="B126" s="32"/>
      <c r="E126" s="283" t="s">
        <v>266</v>
      </c>
      <c r="F126" s="282"/>
      <c r="G126" s="282"/>
      <c r="H126" s="282"/>
      <c r="I126" s="96"/>
      <c r="L126" s="32"/>
    </row>
    <row r="127" spans="2:12" s="1" customFormat="1" ht="12" customHeight="1">
      <c r="B127" s="32"/>
      <c r="C127" s="27" t="s">
        <v>181</v>
      </c>
      <c r="I127" s="96"/>
      <c r="L127" s="32"/>
    </row>
    <row r="128" spans="2:12" s="1" customFormat="1" ht="16.5" customHeight="1">
      <c r="B128" s="32"/>
      <c r="E128" s="252" t="str">
        <f>E11</f>
        <v>b - ZTI</v>
      </c>
      <c r="F128" s="282"/>
      <c r="G128" s="282"/>
      <c r="H128" s="282"/>
      <c r="I128" s="96"/>
      <c r="L128" s="32"/>
    </row>
    <row r="129" spans="2:65" s="1" customFormat="1" ht="6.95" customHeight="1">
      <c r="B129" s="32"/>
      <c r="I129" s="96"/>
      <c r="L129" s="32"/>
    </row>
    <row r="130" spans="2:65" s="1" customFormat="1" ht="12" customHeight="1">
      <c r="B130" s="32"/>
      <c r="C130" s="27" t="s">
        <v>20</v>
      </c>
      <c r="F130" s="25" t="str">
        <f>F14</f>
        <v xml:space="preserve"> </v>
      </c>
      <c r="I130" s="97" t="s">
        <v>22</v>
      </c>
      <c r="J130" s="52" t="str">
        <f>IF(J14="","",J14)</f>
        <v>29. 3. 2019</v>
      </c>
      <c r="L130" s="32"/>
    </row>
    <row r="131" spans="2:65" s="1" customFormat="1" ht="6.95" customHeight="1">
      <c r="B131" s="32"/>
      <c r="I131" s="96"/>
      <c r="L131" s="32"/>
    </row>
    <row r="132" spans="2:65" s="1" customFormat="1" ht="58.15" customHeight="1">
      <c r="B132" s="32"/>
      <c r="C132" s="27" t="s">
        <v>24</v>
      </c>
      <c r="F132" s="25" t="str">
        <f>E17</f>
        <v>Statutární město Ostrava,MO Hrabová,Bažanova 4</v>
      </c>
      <c r="I132" s="97" t="s">
        <v>31</v>
      </c>
      <c r="J132" s="30" t="str">
        <f>E23</f>
        <v>DUPLEX sro,28.října 875/275,70900 Ostrava-Mar.Ho</v>
      </c>
      <c r="L132" s="32"/>
    </row>
    <row r="133" spans="2:65" s="1" customFormat="1" ht="15.2" customHeight="1">
      <c r="B133" s="32"/>
      <c r="C133" s="27" t="s">
        <v>29</v>
      </c>
      <c r="F133" s="25" t="str">
        <f>IF(E20="","",E20)</f>
        <v>Vyplň údaj</v>
      </c>
      <c r="I133" s="97" t="s">
        <v>35</v>
      </c>
      <c r="J133" s="30" t="str">
        <f>E26</f>
        <v xml:space="preserve"> </v>
      </c>
      <c r="L133" s="32"/>
    </row>
    <row r="134" spans="2:65" s="1" customFormat="1" ht="10.35" customHeight="1">
      <c r="B134" s="32"/>
      <c r="I134" s="96"/>
      <c r="L134" s="32"/>
    </row>
    <row r="135" spans="2:65" s="10" customFormat="1" ht="29.25" customHeight="1">
      <c r="B135" s="133"/>
      <c r="C135" s="134" t="s">
        <v>193</v>
      </c>
      <c r="D135" s="135" t="s">
        <v>62</v>
      </c>
      <c r="E135" s="135" t="s">
        <v>58</v>
      </c>
      <c r="F135" s="135" t="s">
        <v>59</v>
      </c>
      <c r="G135" s="135" t="s">
        <v>194</v>
      </c>
      <c r="H135" s="135" t="s">
        <v>195</v>
      </c>
      <c r="I135" s="136" t="s">
        <v>196</v>
      </c>
      <c r="J135" s="135" t="s">
        <v>185</v>
      </c>
      <c r="K135" s="137" t="s">
        <v>197</v>
      </c>
      <c r="L135" s="133"/>
      <c r="M135" s="59" t="s">
        <v>1</v>
      </c>
      <c r="N135" s="60" t="s">
        <v>41</v>
      </c>
      <c r="O135" s="60" t="s">
        <v>198</v>
      </c>
      <c r="P135" s="60" t="s">
        <v>199</v>
      </c>
      <c r="Q135" s="60" t="s">
        <v>200</v>
      </c>
      <c r="R135" s="60" t="s">
        <v>201</v>
      </c>
      <c r="S135" s="60" t="s">
        <v>202</v>
      </c>
      <c r="T135" s="61" t="s">
        <v>203</v>
      </c>
    </row>
    <row r="136" spans="2:65" s="1" customFormat="1" ht="22.9" customHeight="1">
      <c r="B136" s="32"/>
      <c r="C136" s="64" t="s">
        <v>204</v>
      </c>
      <c r="I136" s="96"/>
      <c r="J136" s="138">
        <f>BK136</f>
        <v>0</v>
      </c>
      <c r="L136" s="32"/>
      <c r="M136" s="62"/>
      <c r="N136" s="53"/>
      <c r="O136" s="53"/>
      <c r="P136" s="139">
        <f>P137+P157+P263+P267</f>
        <v>0</v>
      </c>
      <c r="Q136" s="53"/>
      <c r="R136" s="139">
        <f>R137+R157+R263+R267</f>
        <v>8.4524600000000021</v>
      </c>
      <c r="S136" s="53"/>
      <c r="T136" s="140">
        <f>T137+T157+T263+T267</f>
        <v>17.132000000000001</v>
      </c>
      <c r="AT136" s="17" t="s">
        <v>76</v>
      </c>
      <c r="AU136" s="17" t="s">
        <v>187</v>
      </c>
      <c r="BK136" s="141">
        <f>BK137+BK157+BK263+BK267</f>
        <v>0</v>
      </c>
    </row>
    <row r="137" spans="2:65" s="11" customFormat="1" ht="25.9" customHeight="1">
      <c r="B137" s="142"/>
      <c r="D137" s="143" t="s">
        <v>76</v>
      </c>
      <c r="E137" s="144" t="s">
        <v>205</v>
      </c>
      <c r="F137" s="144" t="s">
        <v>206</v>
      </c>
      <c r="I137" s="145"/>
      <c r="J137" s="146">
        <f>BK137</f>
        <v>0</v>
      </c>
      <c r="L137" s="142"/>
      <c r="M137" s="147"/>
      <c r="N137" s="148"/>
      <c r="O137" s="148"/>
      <c r="P137" s="149">
        <f>P138+P144+P150</f>
        <v>0</v>
      </c>
      <c r="Q137" s="148"/>
      <c r="R137" s="149">
        <f>R138+R144+R150</f>
        <v>4.0600000000000005</v>
      </c>
      <c r="S137" s="148"/>
      <c r="T137" s="150">
        <f>T138+T144+T150</f>
        <v>17.132000000000001</v>
      </c>
      <c r="AR137" s="143" t="s">
        <v>83</v>
      </c>
      <c r="AT137" s="151" t="s">
        <v>76</v>
      </c>
      <c r="AU137" s="151" t="s">
        <v>77</v>
      </c>
      <c r="AY137" s="143" t="s">
        <v>207</v>
      </c>
      <c r="BK137" s="152">
        <f>BK138+BK144+BK150</f>
        <v>0</v>
      </c>
    </row>
    <row r="138" spans="2:65" s="11" customFormat="1" ht="22.9" customHeight="1">
      <c r="B138" s="142"/>
      <c r="D138" s="143" t="s">
        <v>76</v>
      </c>
      <c r="E138" s="153" t="s">
        <v>145</v>
      </c>
      <c r="F138" s="153" t="s">
        <v>876</v>
      </c>
      <c r="I138" s="145"/>
      <c r="J138" s="154">
        <f>BK138</f>
        <v>0</v>
      </c>
      <c r="L138" s="142"/>
      <c r="M138" s="147"/>
      <c r="N138" s="148"/>
      <c r="O138" s="148"/>
      <c r="P138" s="149">
        <f>SUM(P139:P143)</f>
        <v>0</v>
      </c>
      <c r="Q138" s="148"/>
      <c r="R138" s="149">
        <f>SUM(R139:R143)</f>
        <v>4.0600000000000005</v>
      </c>
      <c r="S138" s="148"/>
      <c r="T138" s="150">
        <f>SUM(T139:T143)</f>
        <v>0</v>
      </c>
      <c r="AR138" s="143" t="s">
        <v>83</v>
      </c>
      <c r="AT138" s="151" t="s">
        <v>76</v>
      </c>
      <c r="AU138" s="151" t="s">
        <v>83</v>
      </c>
      <c r="AY138" s="143" t="s">
        <v>207</v>
      </c>
      <c r="BK138" s="152">
        <f>SUM(BK139:BK143)</f>
        <v>0</v>
      </c>
    </row>
    <row r="139" spans="2:65" s="1" customFormat="1" ht="16.5" customHeight="1">
      <c r="B139" s="155"/>
      <c r="C139" s="156" t="s">
        <v>83</v>
      </c>
      <c r="D139" s="156" t="s">
        <v>209</v>
      </c>
      <c r="E139" s="157" t="s">
        <v>2274</v>
      </c>
      <c r="F139" s="158" t="s">
        <v>2275</v>
      </c>
      <c r="G139" s="159" t="s">
        <v>212</v>
      </c>
      <c r="H139" s="160">
        <v>101.5</v>
      </c>
      <c r="I139" s="161"/>
      <c r="J139" s="162">
        <f>ROUND(I139*H139,2)</f>
        <v>0</v>
      </c>
      <c r="K139" s="158" t="s">
        <v>1</v>
      </c>
      <c r="L139" s="32"/>
      <c r="M139" s="163" t="s">
        <v>1</v>
      </c>
      <c r="N139" s="164" t="s">
        <v>42</v>
      </c>
      <c r="O139" s="55"/>
      <c r="P139" s="165">
        <f>O139*H139</f>
        <v>0</v>
      </c>
      <c r="Q139" s="165">
        <v>0.04</v>
      </c>
      <c r="R139" s="165">
        <f>Q139*H139</f>
        <v>4.0600000000000005</v>
      </c>
      <c r="S139" s="165">
        <v>0</v>
      </c>
      <c r="T139" s="166">
        <f>S139*H139</f>
        <v>0</v>
      </c>
      <c r="AR139" s="167" t="s">
        <v>133</v>
      </c>
      <c r="AT139" s="167" t="s">
        <v>209</v>
      </c>
      <c r="AU139" s="167" t="s">
        <v>85</v>
      </c>
      <c r="AY139" s="17" t="s">
        <v>207</v>
      </c>
      <c r="BE139" s="168">
        <f>IF(N139="základní",J139,0)</f>
        <v>0</v>
      </c>
      <c r="BF139" s="168">
        <f>IF(N139="snížená",J139,0)</f>
        <v>0</v>
      </c>
      <c r="BG139" s="168">
        <f>IF(N139="zákl. přenesená",J139,0)</f>
        <v>0</v>
      </c>
      <c r="BH139" s="168">
        <f>IF(N139="sníž. přenesená",J139,0)</f>
        <v>0</v>
      </c>
      <c r="BI139" s="168">
        <f>IF(N139="nulová",J139,0)</f>
        <v>0</v>
      </c>
      <c r="BJ139" s="17" t="s">
        <v>83</v>
      </c>
      <c r="BK139" s="168">
        <f>ROUND(I139*H139,2)</f>
        <v>0</v>
      </c>
      <c r="BL139" s="17" t="s">
        <v>133</v>
      </c>
      <c r="BM139" s="167" t="s">
        <v>2276</v>
      </c>
    </row>
    <row r="140" spans="2:65" s="12" customFormat="1">
      <c r="B140" s="169"/>
      <c r="D140" s="170" t="s">
        <v>215</v>
      </c>
      <c r="E140" s="171" t="s">
        <v>1</v>
      </c>
      <c r="F140" s="172" t="s">
        <v>2277</v>
      </c>
      <c r="H140" s="173">
        <v>95.1</v>
      </c>
      <c r="I140" s="174"/>
      <c r="L140" s="169"/>
      <c r="M140" s="175"/>
      <c r="N140" s="176"/>
      <c r="O140" s="176"/>
      <c r="P140" s="176"/>
      <c r="Q140" s="176"/>
      <c r="R140" s="176"/>
      <c r="S140" s="176"/>
      <c r="T140" s="177"/>
      <c r="AT140" s="171" t="s">
        <v>215</v>
      </c>
      <c r="AU140" s="171" t="s">
        <v>85</v>
      </c>
      <c r="AV140" s="12" t="s">
        <v>85</v>
      </c>
      <c r="AW140" s="12" t="s">
        <v>34</v>
      </c>
      <c r="AX140" s="12" t="s">
        <v>77</v>
      </c>
      <c r="AY140" s="171" t="s">
        <v>207</v>
      </c>
    </row>
    <row r="141" spans="2:65" s="12" customFormat="1">
      <c r="B141" s="169"/>
      <c r="D141" s="170" t="s">
        <v>215</v>
      </c>
      <c r="E141" s="171" t="s">
        <v>1</v>
      </c>
      <c r="F141" s="172" t="s">
        <v>2278</v>
      </c>
      <c r="H141" s="173">
        <v>3.5</v>
      </c>
      <c r="I141" s="174"/>
      <c r="L141" s="169"/>
      <c r="M141" s="175"/>
      <c r="N141" s="176"/>
      <c r="O141" s="176"/>
      <c r="P141" s="176"/>
      <c r="Q141" s="176"/>
      <c r="R141" s="176"/>
      <c r="S141" s="176"/>
      <c r="T141" s="177"/>
      <c r="AT141" s="171" t="s">
        <v>215</v>
      </c>
      <c r="AU141" s="171" t="s">
        <v>85</v>
      </c>
      <c r="AV141" s="12" t="s">
        <v>85</v>
      </c>
      <c r="AW141" s="12" t="s">
        <v>34</v>
      </c>
      <c r="AX141" s="12" t="s">
        <v>77</v>
      </c>
      <c r="AY141" s="171" t="s">
        <v>207</v>
      </c>
    </row>
    <row r="142" spans="2:65" s="12" customFormat="1">
      <c r="B142" s="169"/>
      <c r="D142" s="170" t="s">
        <v>215</v>
      </c>
      <c r="E142" s="171" t="s">
        <v>1</v>
      </c>
      <c r="F142" s="172" t="s">
        <v>2279</v>
      </c>
      <c r="H142" s="173">
        <v>2.9</v>
      </c>
      <c r="I142" s="174"/>
      <c r="L142" s="169"/>
      <c r="M142" s="175"/>
      <c r="N142" s="176"/>
      <c r="O142" s="176"/>
      <c r="P142" s="176"/>
      <c r="Q142" s="176"/>
      <c r="R142" s="176"/>
      <c r="S142" s="176"/>
      <c r="T142" s="177"/>
      <c r="AT142" s="171" t="s">
        <v>215</v>
      </c>
      <c r="AU142" s="171" t="s">
        <v>85</v>
      </c>
      <c r="AV142" s="12" t="s">
        <v>85</v>
      </c>
      <c r="AW142" s="12" t="s">
        <v>34</v>
      </c>
      <c r="AX142" s="12" t="s">
        <v>77</v>
      </c>
      <c r="AY142" s="171" t="s">
        <v>207</v>
      </c>
    </row>
    <row r="143" spans="2:65" s="15" customFormat="1">
      <c r="B143" s="200"/>
      <c r="D143" s="170" t="s">
        <v>215</v>
      </c>
      <c r="E143" s="201" t="s">
        <v>1</v>
      </c>
      <c r="F143" s="202" t="s">
        <v>372</v>
      </c>
      <c r="H143" s="203">
        <v>101.5</v>
      </c>
      <c r="I143" s="204"/>
      <c r="L143" s="200"/>
      <c r="M143" s="205"/>
      <c r="N143" s="206"/>
      <c r="O143" s="206"/>
      <c r="P143" s="206"/>
      <c r="Q143" s="206"/>
      <c r="R143" s="206"/>
      <c r="S143" s="206"/>
      <c r="T143" s="207"/>
      <c r="AT143" s="201" t="s">
        <v>215</v>
      </c>
      <c r="AU143" s="201" t="s">
        <v>85</v>
      </c>
      <c r="AV143" s="15" t="s">
        <v>133</v>
      </c>
      <c r="AW143" s="15" t="s">
        <v>34</v>
      </c>
      <c r="AX143" s="15" t="s">
        <v>83</v>
      </c>
      <c r="AY143" s="201" t="s">
        <v>207</v>
      </c>
    </row>
    <row r="144" spans="2:65" s="11" customFormat="1" ht="22.9" customHeight="1">
      <c r="B144" s="142"/>
      <c r="D144" s="143" t="s">
        <v>76</v>
      </c>
      <c r="E144" s="153" t="s">
        <v>162</v>
      </c>
      <c r="F144" s="153" t="s">
        <v>217</v>
      </c>
      <c r="I144" s="145"/>
      <c r="J144" s="154">
        <f>BK144</f>
        <v>0</v>
      </c>
      <c r="L144" s="142"/>
      <c r="M144" s="147"/>
      <c r="N144" s="148"/>
      <c r="O144" s="148"/>
      <c r="P144" s="149">
        <f>SUM(P145:P149)</f>
        <v>0</v>
      </c>
      <c r="Q144" s="148"/>
      <c r="R144" s="149">
        <f>SUM(R145:R149)</f>
        <v>0</v>
      </c>
      <c r="S144" s="148"/>
      <c r="T144" s="150">
        <f>SUM(T145:T149)</f>
        <v>17.132000000000001</v>
      </c>
      <c r="AR144" s="143" t="s">
        <v>83</v>
      </c>
      <c r="AT144" s="151" t="s">
        <v>76</v>
      </c>
      <c r="AU144" s="151" t="s">
        <v>83</v>
      </c>
      <c r="AY144" s="143" t="s">
        <v>207</v>
      </c>
      <c r="BK144" s="152">
        <f>SUM(BK145:BK149)</f>
        <v>0</v>
      </c>
    </row>
    <row r="145" spans="2:65" s="1" customFormat="1" ht="36" customHeight="1">
      <c r="B145" s="155"/>
      <c r="C145" s="156" t="s">
        <v>85</v>
      </c>
      <c r="D145" s="156" t="s">
        <v>209</v>
      </c>
      <c r="E145" s="157" t="s">
        <v>2280</v>
      </c>
      <c r="F145" s="158" t="s">
        <v>2281</v>
      </c>
      <c r="G145" s="159" t="s">
        <v>224</v>
      </c>
      <c r="H145" s="160">
        <v>50</v>
      </c>
      <c r="I145" s="161"/>
      <c r="J145" s="162">
        <f>ROUND(I145*H145,2)</f>
        <v>0</v>
      </c>
      <c r="K145" s="158" t="s">
        <v>1</v>
      </c>
      <c r="L145" s="32"/>
      <c r="M145" s="163" t="s">
        <v>1</v>
      </c>
      <c r="N145" s="164" t="s">
        <v>42</v>
      </c>
      <c r="O145" s="55"/>
      <c r="P145" s="165">
        <f>O145*H145</f>
        <v>0</v>
      </c>
      <c r="Q145" s="165">
        <v>0</v>
      </c>
      <c r="R145" s="165">
        <f>Q145*H145</f>
        <v>0</v>
      </c>
      <c r="S145" s="165">
        <v>8.9999999999999993E-3</v>
      </c>
      <c r="T145" s="166">
        <f>S145*H145</f>
        <v>0.44999999999999996</v>
      </c>
      <c r="AR145" s="167" t="s">
        <v>133</v>
      </c>
      <c r="AT145" s="167" t="s">
        <v>209</v>
      </c>
      <c r="AU145" s="167" t="s">
        <v>85</v>
      </c>
      <c r="AY145" s="17" t="s">
        <v>207</v>
      </c>
      <c r="BE145" s="168">
        <f>IF(N145="základní",J145,0)</f>
        <v>0</v>
      </c>
      <c r="BF145" s="168">
        <f>IF(N145="snížená",J145,0)</f>
        <v>0</v>
      </c>
      <c r="BG145" s="168">
        <f>IF(N145="zákl. přenesená",J145,0)</f>
        <v>0</v>
      </c>
      <c r="BH145" s="168">
        <f>IF(N145="sníž. přenesená",J145,0)</f>
        <v>0</v>
      </c>
      <c r="BI145" s="168">
        <f>IF(N145="nulová",J145,0)</f>
        <v>0</v>
      </c>
      <c r="BJ145" s="17" t="s">
        <v>83</v>
      </c>
      <c r="BK145" s="168">
        <f>ROUND(I145*H145,2)</f>
        <v>0</v>
      </c>
      <c r="BL145" s="17" t="s">
        <v>133</v>
      </c>
      <c r="BM145" s="167" t="s">
        <v>2282</v>
      </c>
    </row>
    <row r="146" spans="2:65" s="1" customFormat="1" ht="36" customHeight="1">
      <c r="B146" s="155"/>
      <c r="C146" s="156" t="s">
        <v>108</v>
      </c>
      <c r="D146" s="156" t="s">
        <v>209</v>
      </c>
      <c r="E146" s="157" t="s">
        <v>2283</v>
      </c>
      <c r="F146" s="158" t="s">
        <v>2284</v>
      </c>
      <c r="G146" s="159" t="s">
        <v>224</v>
      </c>
      <c r="H146" s="160">
        <v>370</v>
      </c>
      <c r="I146" s="161"/>
      <c r="J146" s="162">
        <f>ROUND(I146*H146,2)</f>
        <v>0</v>
      </c>
      <c r="K146" s="158" t="s">
        <v>1</v>
      </c>
      <c r="L146" s="32"/>
      <c r="M146" s="163" t="s">
        <v>1</v>
      </c>
      <c r="N146" s="164" t="s">
        <v>42</v>
      </c>
      <c r="O146" s="55"/>
      <c r="P146" s="165">
        <f>O146*H146</f>
        <v>0</v>
      </c>
      <c r="Q146" s="165">
        <v>0</v>
      </c>
      <c r="R146" s="165">
        <f>Q146*H146</f>
        <v>0</v>
      </c>
      <c r="S146" s="165">
        <v>1.9E-2</v>
      </c>
      <c r="T146" s="166">
        <f>S146*H146</f>
        <v>7.03</v>
      </c>
      <c r="AR146" s="167" t="s">
        <v>133</v>
      </c>
      <c r="AT146" s="167" t="s">
        <v>209</v>
      </c>
      <c r="AU146" s="167" t="s">
        <v>85</v>
      </c>
      <c r="AY146" s="17" t="s">
        <v>207</v>
      </c>
      <c r="BE146" s="168">
        <f>IF(N146="základní",J146,0)</f>
        <v>0</v>
      </c>
      <c r="BF146" s="168">
        <f>IF(N146="snížená",J146,0)</f>
        <v>0</v>
      </c>
      <c r="BG146" s="168">
        <f>IF(N146="zákl. přenesená",J146,0)</f>
        <v>0</v>
      </c>
      <c r="BH146" s="168">
        <f>IF(N146="sníž. přenesená",J146,0)</f>
        <v>0</v>
      </c>
      <c r="BI146" s="168">
        <f>IF(N146="nulová",J146,0)</f>
        <v>0</v>
      </c>
      <c r="BJ146" s="17" t="s">
        <v>83</v>
      </c>
      <c r="BK146" s="168">
        <f>ROUND(I146*H146,2)</f>
        <v>0</v>
      </c>
      <c r="BL146" s="17" t="s">
        <v>133</v>
      </c>
      <c r="BM146" s="167" t="s">
        <v>2285</v>
      </c>
    </row>
    <row r="147" spans="2:65" s="1" customFormat="1" ht="36" customHeight="1">
      <c r="B147" s="155"/>
      <c r="C147" s="156" t="s">
        <v>133</v>
      </c>
      <c r="D147" s="156" t="s">
        <v>209</v>
      </c>
      <c r="E147" s="157" t="s">
        <v>2286</v>
      </c>
      <c r="F147" s="158" t="s">
        <v>2287</v>
      </c>
      <c r="G147" s="159" t="s">
        <v>224</v>
      </c>
      <c r="H147" s="160">
        <v>29</v>
      </c>
      <c r="I147" s="161"/>
      <c r="J147" s="162">
        <f>ROUND(I147*H147,2)</f>
        <v>0</v>
      </c>
      <c r="K147" s="158" t="s">
        <v>1</v>
      </c>
      <c r="L147" s="32"/>
      <c r="M147" s="163" t="s">
        <v>1</v>
      </c>
      <c r="N147" s="164" t="s">
        <v>42</v>
      </c>
      <c r="O147" s="55"/>
      <c r="P147" s="165">
        <f>O147*H147</f>
        <v>0</v>
      </c>
      <c r="Q147" s="165">
        <v>0</v>
      </c>
      <c r="R147" s="165">
        <f>Q147*H147</f>
        <v>0</v>
      </c>
      <c r="S147" s="165">
        <v>1.7999999999999999E-2</v>
      </c>
      <c r="T147" s="166">
        <f>S147*H147</f>
        <v>0.52199999999999991</v>
      </c>
      <c r="AR147" s="167" t="s">
        <v>133</v>
      </c>
      <c r="AT147" s="167" t="s">
        <v>209</v>
      </c>
      <c r="AU147" s="167" t="s">
        <v>85</v>
      </c>
      <c r="AY147" s="17" t="s">
        <v>207</v>
      </c>
      <c r="BE147" s="168">
        <f>IF(N147="základní",J147,0)</f>
        <v>0</v>
      </c>
      <c r="BF147" s="168">
        <f>IF(N147="snížená",J147,0)</f>
        <v>0</v>
      </c>
      <c r="BG147" s="168">
        <f>IF(N147="zákl. přenesená",J147,0)</f>
        <v>0</v>
      </c>
      <c r="BH147" s="168">
        <f>IF(N147="sníž. přenesená",J147,0)</f>
        <v>0</v>
      </c>
      <c r="BI147" s="168">
        <f>IF(N147="nulová",J147,0)</f>
        <v>0</v>
      </c>
      <c r="BJ147" s="17" t="s">
        <v>83</v>
      </c>
      <c r="BK147" s="168">
        <f>ROUND(I147*H147,2)</f>
        <v>0</v>
      </c>
      <c r="BL147" s="17" t="s">
        <v>133</v>
      </c>
      <c r="BM147" s="167" t="s">
        <v>2288</v>
      </c>
    </row>
    <row r="148" spans="2:65" s="1" customFormat="1" ht="36" customHeight="1">
      <c r="B148" s="155"/>
      <c r="C148" s="156" t="s">
        <v>140</v>
      </c>
      <c r="D148" s="156" t="s">
        <v>209</v>
      </c>
      <c r="E148" s="157" t="s">
        <v>2289</v>
      </c>
      <c r="F148" s="158" t="s">
        <v>2290</v>
      </c>
      <c r="G148" s="159" t="s">
        <v>224</v>
      </c>
      <c r="H148" s="160">
        <v>110</v>
      </c>
      <c r="I148" s="161"/>
      <c r="J148" s="162">
        <f>ROUND(I148*H148,2)</f>
        <v>0</v>
      </c>
      <c r="K148" s="158" t="s">
        <v>1</v>
      </c>
      <c r="L148" s="32"/>
      <c r="M148" s="163" t="s">
        <v>1</v>
      </c>
      <c r="N148" s="164" t="s">
        <v>42</v>
      </c>
      <c r="O148" s="55"/>
      <c r="P148" s="165">
        <f>O148*H148</f>
        <v>0</v>
      </c>
      <c r="Q148" s="165">
        <v>0</v>
      </c>
      <c r="R148" s="165">
        <f>Q148*H148</f>
        <v>0</v>
      </c>
      <c r="S148" s="165">
        <v>2.7E-2</v>
      </c>
      <c r="T148" s="166">
        <f>S148*H148</f>
        <v>2.9699999999999998</v>
      </c>
      <c r="AR148" s="167" t="s">
        <v>133</v>
      </c>
      <c r="AT148" s="167" t="s">
        <v>209</v>
      </c>
      <c r="AU148" s="167" t="s">
        <v>85</v>
      </c>
      <c r="AY148" s="17" t="s">
        <v>207</v>
      </c>
      <c r="BE148" s="168">
        <f>IF(N148="základní",J148,0)</f>
        <v>0</v>
      </c>
      <c r="BF148" s="168">
        <f>IF(N148="snížená",J148,0)</f>
        <v>0</v>
      </c>
      <c r="BG148" s="168">
        <f>IF(N148="zákl. přenesená",J148,0)</f>
        <v>0</v>
      </c>
      <c r="BH148" s="168">
        <f>IF(N148="sníž. přenesená",J148,0)</f>
        <v>0</v>
      </c>
      <c r="BI148" s="168">
        <f>IF(N148="nulová",J148,0)</f>
        <v>0</v>
      </c>
      <c r="BJ148" s="17" t="s">
        <v>83</v>
      </c>
      <c r="BK148" s="168">
        <f>ROUND(I148*H148,2)</f>
        <v>0</v>
      </c>
      <c r="BL148" s="17" t="s">
        <v>133</v>
      </c>
      <c r="BM148" s="167" t="s">
        <v>2291</v>
      </c>
    </row>
    <row r="149" spans="2:65" s="1" customFormat="1" ht="36" customHeight="1">
      <c r="B149" s="155"/>
      <c r="C149" s="156" t="s">
        <v>145</v>
      </c>
      <c r="D149" s="156" t="s">
        <v>209</v>
      </c>
      <c r="E149" s="157" t="s">
        <v>2292</v>
      </c>
      <c r="F149" s="158" t="s">
        <v>2293</v>
      </c>
      <c r="G149" s="159" t="s">
        <v>224</v>
      </c>
      <c r="H149" s="160">
        <v>154</v>
      </c>
      <c r="I149" s="161"/>
      <c r="J149" s="162">
        <f>ROUND(I149*H149,2)</f>
        <v>0</v>
      </c>
      <c r="K149" s="158" t="s">
        <v>1</v>
      </c>
      <c r="L149" s="32"/>
      <c r="M149" s="163" t="s">
        <v>1</v>
      </c>
      <c r="N149" s="164" t="s">
        <v>42</v>
      </c>
      <c r="O149" s="55"/>
      <c r="P149" s="165">
        <f>O149*H149</f>
        <v>0</v>
      </c>
      <c r="Q149" s="165">
        <v>0</v>
      </c>
      <c r="R149" s="165">
        <f>Q149*H149</f>
        <v>0</v>
      </c>
      <c r="S149" s="165">
        <v>0.04</v>
      </c>
      <c r="T149" s="166">
        <f>S149*H149</f>
        <v>6.16</v>
      </c>
      <c r="AR149" s="167" t="s">
        <v>133</v>
      </c>
      <c r="AT149" s="167" t="s">
        <v>209</v>
      </c>
      <c r="AU149" s="167" t="s">
        <v>85</v>
      </c>
      <c r="AY149" s="17" t="s">
        <v>207</v>
      </c>
      <c r="BE149" s="168">
        <f>IF(N149="základní",J149,0)</f>
        <v>0</v>
      </c>
      <c r="BF149" s="168">
        <f>IF(N149="snížená",J149,0)</f>
        <v>0</v>
      </c>
      <c r="BG149" s="168">
        <f>IF(N149="zákl. přenesená",J149,0)</f>
        <v>0</v>
      </c>
      <c r="BH149" s="168">
        <f>IF(N149="sníž. přenesená",J149,0)</f>
        <v>0</v>
      </c>
      <c r="BI149" s="168">
        <f>IF(N149="nulová",J149,0)</f>
        <v>0</v>
      </c>
      <c r="BJ149" s="17" t="s">
        <v>83</v>
      </c>
      <c r="BK149" s="168">
        <f>ROUND(I149*H149,2)</f>
        <v>0</v>
      </c>
      <c r="BL149" s="17" t="s">
        <v>133</v>
      </c>
      <c r="BM149" s="167" t="s">
        <v>2294</v>
      </c>
    </row>
    <row r="150" spans="2:65" s="11" customFormat="1" ht="22.9" customHeight="1">
      <c r="B150" s="142"/>
      <c r="D150" s="143" t="s">
        <v>76</v>
      </c>
      <c r="E150" s="153" t="s">
        <v>232</v>
      </c>
      <c r="F150" s="153" t="s">
        <v>233</v>
      </c>
      <c r="I150" s="145"/>
      <c r="J150" s="154">
        <f>BK150</f>
        <v>0</v>
      </c>
      <c r="L150" s="142"/>
      <c r="M150" s="147"/>
      <c r="N150" s="148"/>
      <c r="O150" s="148"/>
      <c r="P150" s="149">
        <f>SUM(P151:P156)</f>
        <v>0</v>
      </c>
      <c r="Q150" s="148"/>
      <c r="R150" s="149">
        <f>SUM(R151:R156)</f>
        <v>0</v>
      </c>
      <c r="S150" s="148"/>
      <c r="T150" s="150">
        <f>SUM(T151:T156)</f>
        <v>0</v>
      </c>
      <c r="AR150" s="143" t="s">
        <v>83</v>
      </c>
      <c r="AT150" s="151" t="s">
        <v>76</v>
      </c>
      <c r="AU150" s="151" t="s">
        <v>83</v>
      </c>
      <c r="AY150" s="143" t="s">
        <v>207</v>
      </c>
      <c r="BK150" s="152">
        <f>SUM(BK151:BK156)</f>
        <v>0</v>
      </c>
    </row>
    <row r="151" spans="2:65" s="1" customFormat="1" ht="36" customHeight="1">
      <c r="B151" s="155"/>
      <c r="C151" s="156" t="s">
        <v>150</v>
      </c>
      <c r="D151" s="156" t="s">
        <v>209</v>
      </c>
      <c r="E151" s="157" t="s">
        <v>2295</v>
      </c>
      <c r="F151" s="158" t="s">
        <v>2296</v>
      </c>
      <c r="G151" s="159" t="s">
        <v>236</v>
      </c>
      <c r="H151" s="160">
        <v>17.132000000000001</v>
      </c>
      <c r="I151" s="161"/>
      <c r="J151" s="162">
        <f>ROUND(I151*H151,2)</f>
        <v>0</v>
      </c>
      <c r="K151" s="158" t="s">
        <v>1</v>
      </c>
      <c r="L151" s="32"/>
      <c r="M151" s="163" t="s">
        <v>1</v>
      </c>
      <c r="N151" s="164" t="s">
        <v>42</v>
      </c>
      <c r="O151" s="55"/>
      <c r="P151" s="165">
        <f>O151*H151</f>
        <v>0</v>
      </c>
      <c r="Q151" s="165">
        <v>0</v>
      </c>
      <c r="R151" s="165">
        <f>Q151*H151</f>
        <v>0</v>
      </c>
      <c r="S151" s="165">
        <v>0</v>
      </c>
      <c r="T151" s="166">
        <f>S151*H151</f>
        <v>0</v>
      </c>
      <c r="AR151" s="167" t="s">
        <v>133</v>
      </c>
      <c r="AT151" s="167" t="s">
        <v>209</v>
      </c>
      <c r="AU151" s="167" t="s">
        <v>85</v>
      </c>
      <c r="AY151" s="17" t="s">
        <v>207</v>
      </c>
      <c r="BE151" s="168">
        <f>IF(N151="základní",J151,0)</f>
        <v>0</v>
      </c>
      <c r="BF151" s="168">
        <f>IF(N151="snížená",J151,0)</f>
        <v>0</v>
      </c>
      <c r="BG151" s="168">
        <f>IF(N151="zákl. přenesená",J151,0)</f>
        <v>0</v>
      </c>
      <c r="BH151" s="168">
        <f>IF(N151="sníž. přenesená",J151,0)</f>
        <v>0</v>
      </c>
      <c r="BI151" s="168">
        <f>IF(N151="nulová",J151,0)</f>
        <v>0</v>
      </c>
      <c r="BJ151" s="17" t="s">
        <v>83</v>
      </c>
      <c r="BK151" s="168">
        <f>ROUND(I151*H151,2)</f>
        <v>0</v>
      </c>
      <c r="BL151" s="17" t="s">
        <v>133</v>
      </c>
      <c r="BM151" s="167" t="s">
        <v>2297</v>
      </c>
    </row>
    <row r="152" spans="2:65" s="1" customFormat="1" ht="24" customHeight="1">
      <c r="B152" s="155"/>
      <c r="C152" s="156" t="s">
        <v>155</v>
      </c>
      <c r="D152" s="156" t="s">
        <v>209</v>
      </c>
      <c r="E152" s="157" t="s">
        <v>2298</v>
      </c>
      <c r="F152" s="158" t="s">
        <v>2299</v>
      </c>
      <c r="G152" s="159" t="s">
        <v>236</v>
      </c>
      <c r="H152" s="160">
        <v>17.132000000000001</v>
      </c>
      <c r="I152" s="161"/>
      <c r="J152" s="162">
        <f>ROUND(I152*H152,2)</f>
        <v>0</v>
      </c>
      <c r="K152" s="158" t="s">
        <v>1</v>
      </c>
      <c r="L152" s="32"/>
      <c r="M152" s="163" t="s">
        <v>1</v>
      </c>
      <c r="N152" s="164" t="s">
        <v>42</v>
      </c>
      <c r="O152" s="55"/>
      <c r="P152" s="165">
        <f>O152*H152</f>
        <v>0</v>
      </c>
      <c r="Q152" s="165">
        <v>0</v>
      </c>
      <c r="R152" s="165">
        <f>Q152*H152</f>
        <v>0</v>
      </c>
      <c r="S152" s="165">
        <v>0</v>
      </c>
      <c r="T152" s="166">
        <f>S152*H152</f>
        <v>0</v>
      </c>
      <c r="AR152" s="167" t="s">
        <v>133</v>
      </c>
      <c r="AT152" s="167" t="s">
        <v>209</v>
      </c>
      <c r="AU152" s="167" t="s">
        <v>85</v>
      </c>
      <c r="AY152" s="17" t="s">
        <v>207</v>
      </c>
      <c r="BE152" s="168">
        <f>IF(N152="základní",J152,0)</f>
        <v>0</v>
      </c>
      <c r="BF152" s="168">
        <f>IF(N152="snížená",J152,0)</f>
        <v>0</v>
      </c>
      <c r="BG152" s="168">
        <f>IF(N152="zákl. přenesená",J152,0)</f>
        <v>0</v>
      </c>
      <c r="BH152" s="168">
        <f>IF(N152="sníž. přenesená",J152,0)</f>
        <v>0</v>
      </c>
      <c r="BI152" s="168">
        <f>IF(N152="nulová",J152,0)</f>
        <v>0</v>
      </c>
      <c r="BJ152" s="17" t="s">
        <v>83</v>
      </c>
      <c r="BK152" s="168">
        <f>ROUND(I152*H152,2)</f>
        <v>0</v>
      </c>
      <c r="BL152" s="17" t="s">
        <v>133</v>
      </c>
      <c r="BM152" s="167" t="s">
        <v>2300</v>
      </c>
    </row>
    <row r="153" spans="2:65" s="1" customFormat="1" ht="24" customHeight="1">
      <c r="B153" s="155"/>
      <c r="C153" s="156" t="s">
        <v>167</v>
      </c>
      <c r="D153" s="156" t="s">
        <v>209</v>
      </c>
      <c r="E153" s="157" t="s">
        <v>2301</v>
      </c>
      <c r="F153" s="158" t="s">
        <v>2302</v>
      </c>
      <c r="G153" s="159" t="s">
        <v>236</v>
      </c>
      <c r="H153" s="160">
        <v>17.132000000000001</v>
      </c>
      <c r="I153" s="161"/>
      <c r="J153" s="162">
        <f>ROUND(I153*H153,2)</f>
        <v>0</v>
      </c>
      <c r="K153" s="158" t="s">
        <v>1</v>
      </c>
      <c r="L153" s="32"/>
      <c r="M153" s="163" t="s">
        <v>1</v>
      </c>
      <c r="N153" s="164" t="s">
        <v>42</v>
      </c>
      <c r="O153" s="55"/>
      <c r="P153" s="165">
        <f>O153*H153</f>
        <v>0</v>
      </c>
      <c r="Q153" s="165">
        <v>0</v>
      </c>
      <c r="R153" s="165">
        <f>Q153*H153</f>
        <v>0</v>
      </c>
      <c r="S153" s="165">
        <v>0</v>
      </c>
      <c r="T153" s="166">
        <f>S153*H153</f>
        <v>0</v>
      </c>
      <c r="AR153" s="167" t="s">
        <v>133</v>
      </c>
      <c r="AT153" s="167" t="s">
        <v>209</v>
      </c>
      <c r="AU153" s="167" t="s">
        <v>85</v>
      </c>
      <c r="AY153" s="17" t="s">
        <v>207</v>
      </c>
      <c r="BE153" s="168">
        <f>IF(N153="základní",J153,0)</f>
        <v>0</v>
      </c>
      <c r="BF153" s="168">
        <f>IF(N153="snížená",J153,0)</f>
        <v>0</v>
      </c>
      <c r="BG153" s="168">
        <f>IF(N153="zákl. přenesená",J153,0)</f>
        <v>0</v>
      </c>
      <c r="BH153" s="168">
        <f>IF(N153="sníž. přenesená",J153,0)</f>
        <v>0</v>
      </c>
      <c r="BI153" s="168">
        <f>IF(N153="nulová",J153,0)</f>
        <v>0</v>
      </c>
      <c r="BJ153" s="17" t="s">
        <v>83</v>
      </c>
      <c r="BK153" s="168">
        <f>ROUND(I153*H153,2)</f>
        <v>0</v>
      </c>
      <c r="BL153" s="17" t="s">
        <v>133</v>
      </c>
      <c r="BM153" s="167" t="s">
        <v>2303</v>
      </c>
    </row>
    <row r="154" spans="2:65" s="1" customFormat="1" ht="36" customHeight="1">
      <c r="B154" s="155"/>
      <c r="C154" s="156" t="s">
        <v>162</v>
      </c>
      <c r="D154" s="156" t="s">
        <v>209</v>
      </c>
      <c r="E154" s="157" t="s">
        <v>2304</v>
      </c>
      <c r="F154" s="158" t="s">
        <v>2305</v>
      </c>
      <c r="G154" s="159" t="s">
        <v>236</v>
      </c>
      <c r="H154" s="160">
        <v>325.50799999999998</v>
      </c>
      <c r="I154" s="161"/>
      <c r="J154" s="162">
        <f>ROUND(I154*H154,2)</f>
        <v>0</v>
      </c>
      <c r="K154" s="158" t="s">
        <v>1</v>
      </c>
      <c r="L154" s="32"/>
      <c r="M154" s="163" t="s">
        <v>1</v>
      </c>
      <c r="N154" s="164" t="s">
        <v>42</v>
      </c>
      <c r="O154" s="55"/>
      <c r="P154" s="165">
        <f>O154*H154</f>
        <v>0</v>
      </c>
      <c r="Q154" s="165">
        <v>0</v>
      </c>
      <c r="R154" s="165">
        <f>Q154*H154</f>
        <v>0</v>
      </c>
      <c r="S154" s="165">
        <v>0</v>
      </c>
      <c r="T154" s="166">
        <f>S154*H154</f>
        <v>0</v>
      </c>
      <c r="AR154" s="167" t="s">
        <v>133</v>
      </c>
      <c r="AT154" s="167" t="s">
        <v>209</v>
      </c>
      <c r="AU154" s="167" t="s">
        <v>85</v>
      </c>
      <c r="AY154" s="17" t="s">
        <v>207</v>
      </c>
      <c r="BE154" s="168">
        <f>IF(N154="základní",J154,0)</f>
        <v>0</v>
      </c>
      <c r="BF154" s="168">
        <f>IF(N154="snížená",J154,0)</f>
        <v>0</v>
      </c>
      <c r="BG154" s="168">
        <f>IF(N154="zákl. přenesená",J154,0)</f>
        <v>0</v>
      </c>
      <c r="BH154" s="168">
        <f>IF(N154="sníž. přenesená",J154,0)</f>
        <v>0</v>
      </c>
      <c r="BI154" s="168">
        <f>IF(N154="nulová",J154,0)</f>
        <v>0</v>
      </c>
      <c r="BJ154" s="17" t="s">
        <v>83</v>
      </c>
      <c r="BK154" s="168">
        <f>ROUND(I154*H154,2)</f>
        <v>0</v>
      </c>
      <c r="BL154" s="17" t="s">
        <v>133</v>
      </c>
      <c r="BM154" s="167" t="s">
        <v>2306</v>
      </c>
    </row>
    <row r="155" spans="2:65" s="12" customFormat="1">
      <c r="B155" s="169"/>
      <c r="D155" s="170" t="s">
        <v>215</v>
      </c>
      <c r="E155" s="171" t="s">
        <v>1</v>
      </c>
      <c r="F155" s="172" t="s">
        <v>2307</v>
      </c>
      <c r="H155" s="173">
        <v>325.50799999999998</v>
      </c>
      <c r="I155" s="174"/>
      <c r="L155" s="169"/>
      <c r="M155" s="175"/>
      <c r="N155" s="176"/>
      <c r="O155" s="176"/>
      <c r="P155" s="176"/>
      <c r="Q155" s="176"/>
      <c r="R155" s="176"/>
      <c r="S155" s="176"/>
      <c r="T155" s="177"/>
      <c r="AT155" s="171" t="s">
        <v>215</v>
      </c>
      <c r="AU155" s="171" t="s">
        <v>85</v>
      </c>
      <c r="AV155" s="12" t="s">
        <v>85</v>
      </c>
      <c r="AW155" s="12" t="s">
        <v>34</v>
      </c>
      <c r="AX155" s="12" t="s">
        <v>77</v>
      </c>
      <c r="AY155" s="171" t="s">
        <v>207</v>
      </c>
    </row>
    <row r="156" spans="2:65" s="15" customFormat="1">
      <c r="B156" s="200"/>
      <c r="D156" s="170" t="s">
        <v>215</v>
      </c>
      <c r="E156" s="201" t="s">
        <v>1</v>
      </c>
      <c r="F156" s="202" t="s">
        <v>372</v>
      </c>
      <c r="H156" s="203">
        <v>325.50799999999998</v>
      </c>
      <c r="I156" s="204"/>
      <c r="L156" s="200"/>
      <c r="M156" s="205"/>
      <c r="N156" s="206"/>
      <c r="O156" s="206"/>
      <c r="P156" s="206"/>
      <c r="Q156" s="206"/>
      <c r="R156" s="206"/>
      <c r="S156" s="206"/>
      <c r="T156" s="207"/>
      <c r="AT156" s="201" t="s">
        <v>215</v>
      </c>
      <c r="AU156" s="201" t="s">
        <v>85</v>
      </c>
      <c r="AV156" s="15" t="s">
        <v>133</v>
      </c>
      <c r="AW156" s="15" t="s">
        <v>34</v>
      </c>
      <c r="AX156" s="15" t="s">
        <v>83</v>
      </c>
      <c r="AY156" s="201" t="s">
        <v>207</v>
      </c>
    </row>
    <row r="157" spans="2:65" s="11" customFormat="1" ht="25.9" customHeight="1">
      <c r="B157" s="142"/>
      <c r="D157" s="143" t="s">
        <v>76</v>
      </c>
      <c r="E157" s="144" t="s">
        <v>1173</v>
      </c>
      <c r="F157" s="144" t="s">
        <v>1174</v>
      </c>
      <c r="I157" s="145"/>
      <c r="J157" s="146">
        <f>BK157</f>
        <v>0</v>
      </c>
      <c r="L157" s="142"/>
      <c r="M157" s="147"/>
      <c r="N157" s="148"/>
      <c r="O157" s="148"/>
      <c r="P157" s="149">
        <f>P158+P182+P210+P221+P224+P253+P256+P260</f>
        <v>0</v>
      </c>
      <c r="Q157" s="148"/>
      <c r="R157" s="149">
        <f>R158+R182+R210+R221+R224+R253+R256+R260</f>
        <v>4.3924600000000007</v>
      </c>
      <c r="S157" s="148"/>
      <c r="T157" s="150">
        <f>T158+T182+T210+T221+T224+T253+T256+T260</f>
        <v>0</v>
      </c>
      <c r="AR157" s="143" t="s">
        <v>85</v>
      </c>
      <c r="AT157" s="151" t="s">
        <v>76</v>
      </c>
      <c r="AU157" s="151" t="s">
        <v>77</v>
      </c>
      <c r="AY157" s="143" t="s">
        <v>207</v>
      </c>
      <c r="BK157" s="152">
        <f>BK158+BK182+BK210+BK221+BK224+BK253+BK256+BK260</f>
        <v>0</v>
      </c>
    </row>
    <row r="158" spans="2:65" s="11" customFormat="1" ht="22.9" customHeight="1">
      <c r="B158" s="142"/>
      <c r="D158" s="143" t="s">
        <v>76</v>
      </c>
      <c r="E158" s="153" t="s">
        <v>2308</v>
      </c>
      <c r="F158" s="153" t="s">
        <v>2309</v>
      </c>
      <c r="I158" s="145"/>
      <c r="J158" s="154">
        <f>BK158</f>
        <v>0</v>
      </c>
      <c r="L158" s="142"/>
      <c r="M158" s="147"/>
      <c r="N158" s="148"/>
      <c r="O158" s="148"/>
      <c r="P158" s="149">
        <f>SUM(P159:P181)</f>
        <v>0</v>
      </c>
      <c r="Q158" s="148"/>
      <c r="R158" s="149">
        <f>SUM(R159:R181)</f>
        <v>1.2665599999999997</v>
      </c>
      <c r="S158" s="148"/>
      <c r="T158" s="150">
        <f>SUM(T159:T181)</f>
        <v>0</v>
      </c>
      <c r="AR158" s="143" t="s">
        <v>85</v>
      </c>
      <c r="AT158" s="151" t="s">
        <v>76</v>
      </c>
      <c r="AU158" s="151" t="s">
        <v>83</v>
      </c>
      <c r="AY158" s="143" t="s">
        <v>207</v>
      </c>
      <c r="BK158" s="152">
        <f>SUM(BK159:BK181)</f>
        <v>0</v>
      </c>
    </row>
    <row r="159" spans="2:65" s="1" customFormat="1" ht="24" customHeight="1">
      <c r="B159" s="155"/>
      <c r="C159" s="156" t="s">
        <v>174</v>
      </c>
      <c r="D159" s="156" t="s">
        <v>209</v>
      </c>
      <c r="E159" s="157" t="s">
        <v>2310</v>
      </c>
      <c r="F159" s="158" t="s">
        <v>2311</v>
      </c>
      <c r="G159" s="159" t="s">
        <v>224</v>
      </c>
      <c r="H159" s="160">
        <v>36</v>
      </c>
      <c r="I159" s="161"/>
      <c r="J159" s="162">
        <f t="shared" ref="J159:J181" si="0">ROUND(I159*H159,2)</f>
        <v>0</v>
      </c>
      <c r="K159" s="158" t="s">
        <v>1</v>
      </c>
      <c r="L159" s="32"/>
      <c r="M159" s="163" t="s">
        <v>1</v>
      </c>
      <c r="N159" s="164" t="s">
        <v>42</v>
      </c>
      <c r="O159" s="55"/>
      <c r="P159" s="165">
        <f t="shared" ref="P159:P181" si="1">O159*H159</f>
        <v>0</v>
      </c>
      <c r="Q159" s="165">
        <v>1.2600000000000001E-3</v>
      </c>
      <c r="R159" s="165">
        <f t="shared" ref="R159:R181" si="2">Q159*H159</f>
        <v>4.5360000000000004E-2</v>
      </c>
      <c r="S159" s="165">
        <v>0</v>
      </c>
      <c r="T159" s="166">
        <f t="shared" ref="T159:T181" si="3">S159*H159</f>
        <v>0</v>
      </c>
      <c r="AR159" s="167" t="s">
        <v>448</v>
      </c>
      <c r="AT159" s="167" t="s">
        <v>209</v>
      </c>
      <c r="AU159" s="167" t="s">
        <v>85</v>
      </c>
      <c r="AY159" s="17" t="s">
        <v>207</v>
      </c>
      <c r="BE159" s="168">
        <f t="shared" ref="BE159:BE181" si="4">IF(N159="základní",J159,0)</f>
        <v>0</v>
      </c>
      <c r="BF159" s="168">
        <f t="shared" ref="BF159:BF181" si="5">IF(N159="snížená",J159,0)</f>
        <v>0</v>
      </c>
      <c r="BG159" s="168">
        <f t="shared" ref="BG159:BG181" si="6">IF(N159="zákl. přenesená",J159,0)</f>
        <v>0</v>
      </c>
      <c r="BH159" s="168">
        <f t="shared" ref="BH159:BH181" si="7">IF(N159="sníž. přenesená",J159,0)</f>
        <v>0</v>
      </c>
      <c r="BI159" s="168">
        <f t="shared" ref="BI159:BI181" si="8">IF(N159="nulová",J159,0)</f>
        <v>0</v>
      </c>
      <c r="BJ159" s="17" t="s">
        <v>83</v>
      </c>
      <c r="BK159" s="168">
        <f t="shared" ref="BK159:BK181" si="9">ROUND(I159*H159,2)</f>
        <v>0</v>
      </c>
      <c r="BL159" s="17" t="s">
        <v>448</v>
      </c>
      <c r="BM159" s="167" t="s">
        <v>2312</v>
      </c>
    </row>
    <row r="160" spans="2:65" s="1" customFormat="1" ht="24" customHeight="1">
      <c r="B160" s="155"/>
      <c r="C160" s="156" t="s">
        <v>425</v>
      </c>
      <c r="D160" s="156" t="s">
        <v>209</v>
      </c>
      <c r="E160" s="157" t="s">
        <v>2313</v>
      </c>
      <c r="F160" s="158" t="s">
        <v>2314</v>
      </c>
      <c r="G160" s="159" t="s">
        <v>224</v>
      </c>
      <c r="H160" s="160">
        <v>169</v>
      </c>
      <c r="I160" s="161"/>
      <c r="J160" s="162">
        <f t="shared" si="0"/>
        <v>0</v>
      </c>
      <c r="K160" s="158" t="s">
        <v>1</v>
      </c>
      <c r="L160" s="32"/>
      <c r="M160" s="163" t="s">
        <v>1</v>
      </c>
      <c r="N160" s="164" t="s">
        <v>42</v>
      </c>
      <c r="O160" s="55"/>
      <c r="P160" s="165">
        <f t="shared" si="1"/>
        <v>0</v>
      </c>
      <c r="Q160" s="165">
        <v>1.75E-3</v>
      </c>
      <c r="R160" s="165">
        <f t="shared" si="2"/>
        <v>0.29575000000000001</v>
      </c>
      <c r="S160" s="165">
        <v>0</v>
      </c>
      <c r="T160" s="166">
        <f t="shared" si="3"/>
        <v>0</v>
      </c>
      <c r="AR160" s="167" t="s">
        <v>448</v>
      </c>
      <c r="AT160" s="167" t="s">
        <v>209</v>
      </c>
      <c r="AU160" s="167" t="s">
        <v>85</v>
      </c>
      <c r="AY160" s="17" t="s">
        <v>207</v>
      </c>
      <c r="BE160" s="168">
        <f t="shared" si="4"/>
        <v>0</v>
      </c>
      <c r="BF160" s="168">
        <f t="shared" si="5"/>
        <v>0</v>
      </c>
      <c r="BG160" s="168">
        <f t="shared" si="6"/>
        <v>0</v>
      </c>
      <c r="BH160" s="168">
        <f t="shared" si="7"/>
        <v>0</v>
      </c>
      <c r="BI160" s="168">
        <f t="shared" si="8"/>
        <v>0</v>
      </c>
      <c r="BJ160" s="17" t="s">
        <v>83</v>
      </c>
      <c r="BK160" s="168">
        <f t="shared" si="9"/>
        <v>0</v>
      </c>
      <c r="BL160" s="17" t="s">
        <v>448</v>
      </c>
      <c r="BM160" s="167" t="s">
        <v>2315</v>
      </c>
    </row>
    <row r="161" spans="2:65" s="1" customFormat="1" ht="24" customHeight="1">
      <c r="B161" s="155"/>
      <c r="C161" s="156" t="s">
        <v>432</v>
      </c>
      <c r="D161" s="156" t="s">
        <v>209</v>
      </c>
      <c r="E161" s="157" t="s">
        <v>2316</v>
      </c>
      <c r="F161" s="158" t="s">
        <v>2317</v>
      </c>
      <c r="G161" s="159" t="s">
        <v>224</v>
      </c>
      <c r="H161" s="160">
        <v>68</v>
      </c>
      <c r="I161" s="161"/>
      <c r="J161" s="162">
        <f t="shared" si="0"/>
        <v>0</v>
      </c>
      <c r="K161" s="158" t="s">
        <v>1</v>
      </c>
      <c r="L161" s="32"/>
      <c r="M161" s="163" t="s">
        <v>1</v>
      </c>
      <c r="N161" s="164" t="s">
        <v>42</v>
      </c>
      <c r="O161" s="55"/>
      <c r="P161" s="165">
        <f t="shared" si="1"/>
        <v>0</v>
      </c>
      <c r="Q161" s="165">
        <v>2.7399999999999998E-3</v>
      </c>
      <c r="R161" s="165">
        <f t="shared" si="2"/>
        <v>0.18631999999999999</v>
      </c>
      <c r="S161" s="165">
        <v>0</v>
      </c>
      <c r="T161" s="166">
        <f t="shared" si="3"/>
        <v>0</v>
      </c>
      <c r="AR161" s="167" t="s">
        <v>448</v>
      </c>
      <c r="AT161" s="167" t="s">
        <v>209</v>
      </c>
      <c r="AU161" s="167" t="s">
        <v>85</v>
      </c>
      <c r="AY161" s="17" t="s">
        <v>207</v>
      </c>
      <c r="BE161" s="168">
        <f t="shared" si="4"/>
        <v>0</v>
      </c>
      <c r="BF161" s="168">
        <f t="shared" si="5"/>
        <v>0</v>
      </c>
      <c r="BG161" s="168">
        <f t="shared" si="6"/>
        <v>0</v>
      </c>
      <c r="BH161" s="168">
        <f t="shared" si="7"/>
        <v>0</v>
      </c>
      <c r="BI161" s="168">
        <f t="shared" si="8"/>
        <v>0</v>
      </c>
      <c r="BJ161" s="17" t="s">
        <v>83</v>
      </c>
      <c r="BK161" s="168">
        <f t="shared" si="9"/>
        <v>0</v>
      </c>
      <c r="BL161" s="17" t="s">
        <v>448</v>
      </c>
      <c r="BM161" s="167" t="s">
        <v>2318</v>
      </c>
    </row>
    <row r="162" spans="2:65" s="1" customFormat="1" ht="24" customHeight="1">
      <c r="B162" s="155"/>
      <c r="C162" s="156" t="s">
        <v>436</v>
      </c>
      <c r="D162" s="156" t="s">
        <v>209</v>
      </c>
      <c r="E162" s="157" t="s">
        <v>2319</v>
      </c>
      <c r="F162" s="158" t="s">
        <v>2320</v>
      </c>
      <c r="G162" s="159" t="s">
        <v>224</v>
      </c>
      <c r="H162" s="160">
        <v>95</v>
      </c>
      <c r="I162" s="161"/>
      <c r="J162" s="162">
        <f t="shared" si="0"/>
        <v>0</v>
      </c>
      <c r="K162" s="158" t="s">
        <v>1</v>
      </c>
      <c r="L162" s="32"/>
      <c r="M162" s="163" t="s">
        <v>1</v>
      </c>
      <c r="N162" s="164" t="s">
        <v>42</v>
      </c>
      <c r="O162" s="55"/>
      <c r="P162" s="165">
        <f t="shared" si="1"/>
        <v>0</v>
      </c>
      <c r="Q162" s="165">
        <v>4.4099999999999999E-3</v>
      </c>
      <c r="R162" s="165">
        <f t="shared" si="2"/>
        <v>0.41894999999999999</v>
      </c>
      <c r="S162" s="165">
        <v>0</v>
      </c>
      <c r="T162" s="166">
        <f t="shared" si="3"/>
        <v>0</v>
      </c>
      <c r="AR162" s="167" t="s">
        <v>448</v>
      </c>
      <c r="AT162" s="167" t="s">
        <v>209</v>
      </c>
      <c r="AU162" s="167" t="s">
        <v>85</v>
      </c>
      <c r="AY162" s="17" t="s">
        <v>207</v>
      </c>
      <c r="BE162" s="168">
        <f t="shared" si="4"/>
        <v>0</v>
      </c>
      <c r="BF162" s="168">
        <f t="shared" si="5"/>
        <v>0</v>
      </c>
      <c r="BG162" s="168">
        <f t="shared" si="6"/>
        <v>0</v>
      </c>
      <c r="BH162" s="168">
        <f t="shared" si="7"/>
        <v>0</v>
      </c>
      <c r="BI162" s="168">
        <f t="shared" si="8"/>
        <v>0</v>
      </c>
      <c r="BJ162" s="17" t="s">
        <v>83</v>
      </c>
      <c r="BK162" s="168">
        <f t="shared" si="9"/>
        <v>0</v>
      </c>
      <c r="BL162" s="17" t="s">
        <v>448</v>
      </c>
      <c r="BM162" s="167" t="s">
        <v>2321</v>
      </c>
    </row>
    <row r="163" spans="2:65" s="1" customFormat="1" ht="24" customHeight="1">
      <c r="B163" s="155"/>
      <c r="C163" s="156" t="s">
        <v>8</v>
      </c>
      <c r="D163" s="156" t="s">
        <v>209</v>
      </c>
      <c r="E163" s="157" t="s">
        <v>2322</v>
      </c>
      <c r="F163" s="158" t="s">
        <v>2323</v>
      </c>
      <c r="G163" s="159" t="s">
        <v>224</v>
      </c>
      <c r="H163" s="160">
        <v>21</v>
      </c>
      <c r="I163" s="161"/>
      <c r="J163" s="162">
        <f t="shared" si="0"/>
        <v>0</v>
      </c>
      <c r="K163" s="158" t="s">
        <v>1</v>
      </c>
      <c r="L163" s="32"/>
      <c r="M163" s="163" t="s">
        <v>1</v>
      </c>
      <c r="N163" s="164" t="s">
        <v>42</v>
      </c>
      <c r="O163" s="55"/>
      <c r="P163" s="165">
        <f t="shared" si="1"/>
        <v>0</v>
      </c>
      <c r="Q163" s="165">
        <v>5.9000000000000003E-4</v>
      </c>
      <c r="R163" s="165">
        <f t="shared" si="2"/>
        <v>1.239E-2</v>
      </c>
      <c r="S163" s="165">
        <v>0</v>
      </c>
      <c r="T163" s="166">
        <f t="shared" si="3"/>
        <v>0</v>
      </c>
      <c r="AR163" s="167" t="s">
        <v>448</v>
      </c>
      <c r="AT163" s="167" t="s">
        <v>209</v>
      </c>
      <c r="AU163" s="167" t="s">
        <v>85</v>
      </c>
      <c r="AY163" s="17" t="s">
        <v>207</v>
      </c>
      <c r="BE163" s="168">
        <f t="shared" si="4"/>
        <v>0</v>
      </c>
      <c r="BF163" s="168">
        <f t="shared" si="5"/>
        <v>0</v>
      </c>
      <c r="BG163" s="168">
        <f t="shared" si="6"/>
        <v>0</v>
      </c>
      <c r="BH163" s="168">
        <f t="shared" si="7"/>
        <v>0</v>
      </c>
      <c r="BI163" s="168">
        <f t="shared" si="8"/>
        <v>0</v>
      </c>
      <c r="BJ163" s="17" t="s">
        <v>83</v>
      </c>
      <c r="BK163" s="168">
        <f t="shared" si="9"/>
        <v>0</v>
      </c>
      <c r="BL163" s="17" t="s">
        <v>448</v>
      </c>
      <c r="BM163" s="167" t="s">
        <v>2324</v>
      </c>
    </row>
    <row r="164" spans="2:65" s="1" customFormat="1" ht="24" customHeight="1">
      <c r="B164" s="155"/>
      <c r="C164" s="156" t="s">
        <v>448</v>
      </c>
      <c r="D164" s="156" t="s">
        <v>209</v>
      </c>
      <c r="E164" s="157" t="s">
        <v>2325</v>
      </c>
      <c r="F164" s="158" t="s">
        <v>2326</v>
      </c>
      <c r="G164" s="159" t="s">
        <v>224</v>
      </c>
      <c r="H164" s="160">
        <v>52</v>
      </c>
      <c r="I164" s="161"/>
      <c r="J164" s="162">
        <f t="shared" si="0"/>
        <v>0</v>
      </c>
      <c r="K164" s="158" t="s">
        <v>1</v>
      </c>
      <c r="L164" s="32"/>
      <c r="M164" s="163" t="s">
        <v>1</v>
      </c>
      <c r="N164" s="164" t="s">
        <v>42</v>
      </c>
      <c r="O164" s="55"/>
      <c r="P164" s="165">
        <f t="shared" si="1"/>
        <v>0</v>
      </c>
      <c r="Q164" s="165">
        <v>1.2099999999999999E-3</v>
      </c>
      <c r="R164" s="165">
        <f t="shared" si="2"/>
        <v>6.291999999999999E-2</v>
      </c>
      <c r="S164" s="165">
        <v>0</v>
      </c>
      <c r="T164" s="166">
        <f t="shared" si="3"/>
        <v>0</v>
      </c>
      <c r="AR164" s="167" t="s">
        <v>448</v>
      </c>
      <c r="AT164" s="167" t="s">
        <v>209</v>
      </c>
      <c r="AU164" s="167" t="s">
        <v>85</v>
      </c>
      <c r="AY164" s="17" t="s">
        <v>207</v>
      </c>
      <c r="BE164" s="168">
        <f t="shared" si="4"/>
        <v>0</v>
      </c>
      <c r="BF164" s="168">
        <f t="shared" si="5"/>
        <v>0</v>
      </c>
      <c r="BG164" s="168">
        <f t="shared" si="6"/>
        <v>0</v>
      </c>
      <c r="BH164" s="168">
        <f t="shared" si="7"/>
        <v>0</v>
      </c>
      <c r="BI164" s="168">
        <f t="shared" si="8"/>
        <v>0</v>
      </c>
      <c r="BJ164" s="17" t="s">
        <v>83</v>
      </c>
      <c r="BK164" s="168">
        <f t="shared" si="9"/>
        <v>0</v>
      </c>
      <c r="BL164" s="17" t="s">
        <v>448</v>
      </c>
      <c r="BM164" s="167" t="s">
        <v>2327</v>
      </c>
    </row>
    <row r="165" spans="2:65" s="1" customFormat="1" ht="24" customHeight="1">
      <c r="B165" s="155"/>
      <c r="C165" s="156" t="s">
        <v>454</v>
      </c>
      <c r="D165" s="156" t="s">
        <v>209</v>
      </c>
      <c r="E165" s="157" t="s">
        <v>2328</v>
      </c>
      <c r="F165" s="158" t="s">
        <v>2329</v>
      </c>
      <c r="G165" s="159" t="s">
        <v>224</v>
      </c>
      <c r="H165" s="160">
        <v>19</v>
      </c>
      <c r="I165" s="161"/>
      <c r="J165" s="162">
        <f t="shared" si="0"/>
        <v>0</v>
      </c>
      <c r="K165" s="158" t="s">
        <v>1</v>
      </c>
      <c r="L165" s="32"/>
      <c r="M165" s="163" t="s">
        <v>1</v>
      </c>
      <c r="N165" s="164" t="s">
        <v>42</v>
      </c>
      <c r="O165" s="55"/>
      <c r="P165" s="165">
        <f t="shared" si="1"/>
        <v>0</v>
      </c>
      <c r="Q165" s="165">
        <v>2.9E-4</v>
      </c>
      <c r="R165" s="165">
        <f t="shared" si="2"/>
        <v>5.5100000000000001E-3</v>
      </c>
      <c r="S165" s="165">
        <v>0</v>
      </c>
      <c r="T165" s="166">
        <f t="shared" si="3"/>
        <v>0</v>
      </c>
      <c r="AR165" s="167" t="s">
        <v>448</v>
      </c>
      <c r="AT165" s="167" t="s">
        <v>209</v>
      </c>
      <c r="AU165" s="167" t="s">
        <v>85</v>
      </c>
      <c r="AY165" s="17" t="s">
        <v>207</v>
      </c>
      <c r="BE165" s="168">
        <f t="shared" si="4"/>
        <v>0</v>
      </c>
      <c r="BF165" s="168">
        <f t="shared" si="5"/>
        <v>0</v>
      </c>
      <c r="BG165" s="168">
        <f t="shared" si="6"/>
        <v>0</v>
      </c>
      <c r="BH165" s="168">
        <f t="shared" si="7"/>
        <v>0</v>
      </c>
      <c r="BI165" s="168">
        <f t="shared" si="8"/>
        <v>0</v>
      </c>
      <c r="BJ165" s="17" t="s">
        <v>83</v>
      </c>
      <c r="BK165" s="168">
        <f t="shared" si="9"/>
        <v>0</v>
      </c>
      <c r="BL165" s="17" t="s">
        <v>448</v>
      </c>
      <c r="BM165" s="167" t="s">
        <v>2330</v>
      </c>
    </row>
    <row r="166" spans="2:65" s="1" customFormat="1" ht="24" customHeight="1">
      <c r="B166" s="155"/>
      <c r="C166" s="156" t="s">
        <v>491</v>
      </c>
      <c r="D166" s="156" t="s">
        <v>209</v>
      </c>
      <c r="E166" s="157" t="s">
        <v>2331</v>
      </c>
      <c r="F166" s="158" t="s">
        <v>2332</v>
      </c>
      <c r="G166" s="159" t="s">
        <v>224</v>
      </c>
      <c r="H166" s="160">
        <v>31</v>
      </c>
      <c r="I166" s="161"/>
      <c r="J166" s="162">
        <f t="shared" si="0"/>
        <v>0</v>
      </c>
      <c r="K166" s="158" t="s">
        <v>1</v>
      </c>
      <c r="L166" s="32"/>
      <c r="M166" s="163" t="s">
        <v>1</v>
      </c>
      <c r="N166" s="164" t="s">
        <v>42</v>
      </c>
      <c r="O166" s="55"/>
      <c r="P166" s="165">
        <f t="shared" si="1"/>
        <v>0</v>
      </c>
      <c r="Q166" s="165">
        <v>3.5E-4</v>
      </c>
      <c r="R166" s="165">
        <f t="shared" si="2"/>
        <v>1.085E-2</v>
      </c>
      <c r="S166" s="165">
        <v>0</v>
      </c>
      <c r="T166" s="166">
        <f t="shared" si="3"/>
        <v>0</v>
      </c>
      <c r="AR166" s="167" t="s">
        <v>448</v>
      </c>
      <c r="AT166" s="167" t="s">
        <v>209</v>
      </c>
      <c r="AU166" s="167" t="s">
        <v>85</v>
      </c>
      <c r="AY166" s="17" t="s">
        <v>207</v>
      </c>
      <c r="BE166" s="168">
        <f t="shared" si="4"/>
        <v>0</v>
      </c>
      <c r="BF166" s="168">
        <f t="shared" si="5"/>
        <v>0</v>
      </c>
      <c r="BG166" s="168">
        <f t="shared" si="6"/>
        <v>0</v>
      </c>
      <c r="BH166" s="168">
        <f t="shared" si="7"/>
        <v>0</v>
      </c>
      <c r="BI166" s="168">
        <f t="shared" si="8"/>
        <v>0</v>
      </c>
      <c r="BJ166" s="17" t="s">
        <v>83</v>
      </c>
      <c r="BK166" s="168">
        <f t="shared" si="9"/>
        <v>0</v>
      </c>
      <c r="BL166" s="17" t="s">
        <v>448</v>
      </c>
      <c r="BM166" s="167" t="s">
        <v>2333</v>
      </c>
    </row>
    <row r="167" spans="2:65" s="1" customFormat="1" ht="24" customHeight="1">
      <c r="B167" s="155"/>
      <c r="C167" s="156" t="s">
        <v>497</v>
      </c>
      <c r="D167" s="156" t="s">
        <v>209</v>
      </c>
      <c r="E167" s="157" t="s">
        <v>2334</v>
      </c>
      <c r="F167" s="158" t="s">
        <v>2335</v>
      </c>
      <c r="G167" s="159" t="s">
        <v>224</v>
      </c>
      <c r="H167" s="160">
        <v>8</v>
      </c>
      <c r="I167" s="161"/>
      <c r="J167" s="162">
        <f t="shared" si="0"/>
        <v>0</v>
      </c>
      <c r="K167" s="158" t="s">
        <v>1</v>
      </c>
      <c r="L167" s="32"/>
      <c r="M167" s="163" t="s">
        <v>1</v>
      </c>
      <c r="N167" s="164" t="s">
        <v>42</v>
      </c>
      <c r="O167" s="55"/>
      <c r="P167" s="165">
        <f t="shared" si="1"/>
        <v>0</v>
      </c>
      <c r="Q167" s="165">
        <v>5.6999999999999998E-4</v>
      </c>
      <c r="R167" s="165">
        <f t="shared" si="2"/>
        <v>4.5599999999999998E-3</v>
      </c>
      <c r="S167" s="165">
        <v>0</v>
      </c>
      <c r="T167" s="166">
        <f t="shared" si="3"/>
        <v>0</v>
      </c>
      <c r="AR167" s="167" t="s">
        <v>448</v>
      </c>
      <c r="AT167" s="167" t="s">
        <v>209</v>
      </c>
      <c r="AU167" s="167" t="s">
        <v>85</v>
      </c>
      <c r="AY167" s="17" t="s">
        <v>207</v>
      </c>
      <c r="BE167" s="168">
        <f t="shared" si="4"/>
        <v>0</v>
      </c>
      <c r="BF167" s="168">
        <f t="shared" si="5"/>
        <v>0</v>
      </c>
      <c r="BG167" s="168">
        <f t="shared" si="6"/>
        <v>0</v>
      </c>
      <c r="BH167" s="168">
        <f t="shared" si="7"/>
        <v>0</v>
      </c>
      <c r="BI167" s="168">
        <f t="shared" si="8"/>
        <v>0</v>
      </c>
      <c r="BJ167" s="17" t="s">
        <v>83</v>
      </c>
      <c r="BK167" s="168">
        <f t="shared" si="9"/>
        <v>0</v>
      </c>
      <c r="BL167" s="17" t="s">
        <v>448</v>
      </c>
      <c r="BM167" s="167" t="s">
        <v>2336</v>
      </c>
    </row>
    <row r="168" spans="2:65" s="1" customFormat="1" ht="24" customHeight="1">
      <c r="B168" s="155"/>
      <c r="C168" s="156" t="s">
        <v>503</v>
      </c>
      <c r="D168" s="156" t="s">
        <v>209</v>
      </c>
      <c r="E168" s="157" t="s">
        <v>2337</v>
      </c>
      <c r="F168" s="158" t="s">
        <v>2338</v>
      </c>
      <c r="G168" s="159" t="s">
        <v>224</v>
      </c>
      <c r="H168" s="160">
        <v>32</v>
      </c>
      <c r="I168" s="161"/>
      <c r="J168" s="162">
        <f t="shared" si="0"/>
        <v>0</v>
      </c>
      <c r="K168" s="158" t="s">
        <v>1</v>
      </c>
      <c r="L168" s="32"/>
      <c r="M168" s="163" t="s">
        <v>1</v>
      </c>
      <c r="N168" s="164" t="s">
        <v>42</v>
      </c>
      <c r="O168" s="55"/>
      <c r="P168" s="165">
        <f t="shared" si="1"/>
        <v>0</v>
      </c>
      <c r="Q168" s="165">
        <v>1.14E-3</v>
      </c>
      <c r="R168" s="165">
        <f t="shared" si="2"/>
        <v>3.6479999999999999E-2</v>
      </c>
      <c r="S168" s="165">
        <v>0</v>
      </c>
      <c r="T168" s="166">
        <f t="shared" si="3"/>
        <v>0</v>
      </c>
      <c r="AR168" s="167" t="s">
        <v>448</v>
      </c>
      <c r="AT168" s="167" t="s">
        <v>209</v>
      </c>
      <c r="AU168" s="167" t="s">
        <v>85</v>
      </c>
      <c r="AY168" s="17" t="s">
        <v>207</v>
      </c>
      <c r="BE168" s="168">
        <f t="shared" si="4"/>
        <v>0</v>
      </c>
      <c r="BF168" s="168">
        <f t="shared" si="5"/>
        <v>0</v>
      </c>
      <c r="BG168" s="168">
        <f t="shared" si="6"/>
        <v>0</v>
      </c>
      <c r="BH168" s="168">
        <f t="shared" si="7"/>
        <v>0</v>
      </c>
      <c r="BI168" s="168">
        <f t="shared" si="8"/>
        <v>0</v>
      </c>
      <c r="BJ168" s="17" t="s">
        <v>83</v>
      </c>
      <c r="BK168" s="168">
        <f t="shared" si="9"/>
        <v>0</v>
      </c>
      <c r="BL168" s="17" t="s">
        <v>448</v>
      </c>
      <c r="BM168" s="167" t="s">
        <v>2339</v>
      </c>
    </row>
    <row r="169" spans="2:65" s="1" customFormat="1" ht="24" customHeight="1">
      <c r="B169" s="155"/>
      <c r="C169" s="156" t="s">
        <v>7</v>
      </c>
      <c r="D169" s="156" t="s">
        <v>209</v>
      </c>
      <c r="E169" s="157" t="s">
        <v>2340</v>
      </c>
      <c r="F169" s="158" t="s">
        <v>2341</v>
      </c>
      <c r="G169" s="159" t="s">
        <v>224</v>
      </c>
      <c r="H169" s="160">
        <v>70</v>
      </c>
      <c r="I169" s="161"/>
      <c r="J169" s="162">
        <f t="shared" si="0"/>
        <v>0</v>
      </c>
      <c r="K169" s="158" t="s">
        <v>1</v>
      </c>
      <c r="L169" s="32"/>
      <c r="M169" s="163" t="s">
        <v>1</v>
      </c>
      <c r="N169" s="164" t="s">
        <v>42</v>
      </c>
      <c r="O169" s="55"/>
      <c r="P169" s="165">
        <f t="shared" si="1"/>
        <v>0</v>
      </c>
      <c r="Q169" s="165">
        <v>1.1299999999999999E-3</v>
      </c>
      <c r="R169" s="165">
        <f t="shared" si="2"/>
        <v>7.909999999999999E-2</v>
      </c>
      <c r="S169" s="165">
        <v>0</v>
      </c>
      <c r="T169" s="166">
        <f t="shared" si="3"/>
        <v>0</v>
      </c>
      <c r="AR169" s="167" t="s">
        <v>448</v>
      </c>
      <c r="AT169" s="167" t="s">
        <v>209</v>
      </c>
      <c r="AU169" s="167" t="s">
        <v>85</v>
      </c>
      <c r="AY169" s="17" t="s">
        <v>207</v>
      </c>
      <c r="BE169" s="168">
        <f t="shared" si="4"/>
        <v>0</v>
      </c>
      <c r="BF169" s="168">
        <f t="shared" si="5"/>
        <v>0</v>
      </c>
      <c r="BG169" s="168">
        <f t="shared" si="6"/>
        <v>0</v>
      </c>
      <c r="BH169" s="168">
        <f t="shared" si="7"/>
        <v>0</v>
      </c>
      <c r="BI169" s="168">
        <f t="shared" si="8"/>
        <v>0</v>
      </c>
      <c r="BJ169" s="17" t="s">
        <v>83</v>
      </c>
      <c r="BK169" s="168">
        <f t="shared" si="9"/>
        <v>0</v>
      </c>
      <c r="BL169" s="17" t="s">
        <v>448</v>
      </c>
      <c r="BM169" s="167" t="s">
        <v>2342</v>
      </c>
    </row>
    <row r="170" spans="2:65" s="1" customFormat="1" ht="24" customHeight="1">
      <c r="B170" s="155"/>
      <c r="C170" s="156" t="s">
        <v>513</v>
      </c>
      <c r="D170" s="156" t="s">
        <v>209</v>
      </c>
      <c r="E170" s="157" t="s">
        <v>2343</v>
      </c>
      <c r="F170" s="158" t="s">
        <v>2344</v>
      </c>
      <c r="G170" s="159" t="s">
        <v>220</v>
      </c>
      <c r="H170" s="160">
        <v>38</v>
      </c>
      <c r="I170" s="161"/>
      <c r="J170" s="162">
        <f t="shared" si="0"/>
        <v>0</v>
      </c>
      <c r="K170" s="158" t="s">
        <v>1</v>
      </c>
      <c r="L170" s="32"/>
      <c r="M170" s="163" t="s">
        <v>1</v>
      </c>
      <c r="N170" s="164" t="s">
        <v>42</v>
      </c>
      <c r="O170" s="55"/>
      <c r="P170" s="165">
        <f t="shared" si="1"/>
        <v>0</v>
      </c>
      <c r="Q170" s="165">
        <v>0</v>
      </c>
      <c r="R170" s="165">
        <f t="shared" si="2"/>
        <v>0</v>
      </c>
      <c r="S170" s="165">
        <v>0</v>
      </c>
      <c r="T170" s="166">
        <f t="shared" si="3"/>
        <v>0</v>
      </c>
      <c r="AR170" s="167" t="s">
        <v>448</v>
      </c>
      <c r="AT170" s="167" t="s">
        <v>209</v>
      </c>
      <c r="AU170" s="167" t="s">
        <v>85</v>
      </c>
      <c r="AY170" s="17" t="s">
        <v>207</v>
      </c>
      <c r="BE170" s="168">
        <f t="shared" si="4"/>
        <v>0</v>
      </c>
      <c r="BF170" s="168">
        <f t="shared" si="5"/>
        <v>0</v>
      </c>
      <c r="BG170" s="168">
        <f t="shared" si="6"/>
        <v>0</v>
      </c>
      <c r="BH170" s="168">
        <f t="shared" si="7"/>
        <v>0</v>
      </c>
      <c r="BI170" s="168">
        <f t="shared" si="8"/>
        <v>0</v>
      </c>
      <c r="BJ170" s="17" t="s">
        <v>83</v>
      </c>
      <c r="BK170" s="168">
        <f t="shared" si="9"/>
        <v>0</v>
      </c>
      <c r="BL170" s="17" t="s">
        <v>448</v>
      </c>
      <c r="BM170" s="167" t="s">
        <v>2345</v>
      </c>
    </row>
    <row r="171" spans="2:65" s="1" customFormat="1" ht="24" customHeight="1">
      <c r="B171" s="155"/>
      <c r="C171" s="156" t="s">
        <v>518</v>
      </c>
      <c r="D171" s="156" t="s">
        <v>209</v>
      </c>
      <c r="E171" s="157" t="s">
        <v>2346</v>
      </c>
      <c r="F171" s="158" t="s">
        <v>2347</v>
      </c>
      <c r="G171" s="159" t="s">
        <v>220</v>
      </c>
      <c r="H171" s="160">
        <v>20</v>
      </c>
      <c r="I171" s="161"/>
      <c r="J171" s="162">
        <f t="shared" si="0"/>
        <v>0</v>
      </c>
      <c r="K171" s="158" t="s">
        <v>1</v>
      </c>
      <c r="L171" s="32"/>
      <c r="M171" s="163" t="s">
        <v>1</v>
      </c>
      <c r="N171" s="164" t="s">
        <v>42</v>
      </c>
      <c r="O171" s="55"/>
      <c r="P171" s="165">
        <f t="shared" si="1"/>
        <v>0</v>
      </c>
      <c r="Q171" s="165">
        <v>0</v>
      </c>
      <c r="R171" s="165">
        <f t="shared" si="2"/>
        <v>0</v>
      </c>
      <c r="S171" s="165">
        <v>0</v>
      </c>
      <c r="T171" s="166">
        <f t="shared" si="3"/>
        <v>0</v>
      </c>
      <c r="AR171" s="167" t="s">
        <v>448</v>
      </c>
      <c r="AT171" s="167" t="s">
        <v>209</v>
      </c>
      <c r="AU171" s="167" t="s">
        <v>85</v>
      </c>
      <c r="AY171" s="17" t="s">
        <v>207</v>
      </c>
      <c r="BE171" s="168">
        <f t="shared" si="4"/>
        <v>0</v>
      </c>
      <c r="BF171" s="168">
        <f t="shared" si="5"/>
        <v>0</v>
      </c>
      <c r="BG171" s="168">
        <f t="shared" si="6"/>
        <v>0</v>
      </c>
      <c r="BH171" s="168">
        <f t="shared" si="7"/>
        <v>0</v>
      </c>
      <c r="BI171" s="168">
        <f t="shared" si="8"/>
        <v>0</v>
      </c>
      <c r="BJ171" s="17" t="s">
        <v>83</v>
      </c>
      <c r="BK171" s="168">
        <f t="shared" si="9"/>
        <v>0</v>
      </c>
      <c r="BL171" s="17" t="s">
        <v>448</v>
      </c>
      <c r="BM171" s="167" t="s">
        <v>2348</v>
      </c>
    </row>
    <row r="172" spans="2:65" s="1" customFormat="1" ht="24" customHeight="1">
      <c r="B172" s="155"/>
      <c r="C172" s="156" t="s">
        <v>523</v>
      </c>
      <c r="D172" s="156" t="s">
        <v>209</v>
      </c>
      <c r="E172" s="157" t="s">
        <v>2349</v>
      </c>
      <c r="F172" s="158" t="s">
        <v>2350</v>
      </c>
      <c r="G172" s="159" t="s">
        <v>220</v>
      </c>
      <c r="H172" s="160">
        <v>40</v>
      </c>
      <c r="I172" s="161"/>
      <c r="J172" s="162">
        <f t="shared" si="0"/>
        <v>0</v>
      </c>
      <c r="K172" s="158" t="s">
        <v>1</v>
      </c>
      <c r="L172" s="32"/>
      <c r="M172" s="163" t="s">
        <v>1</v>
      </c>
      <c r="N172" s="164" t="s">
        <v>42</v>
      </c>
      <c r="O172" s="55"/>
      <c r="P172" s="165">
        <f t="shared" si="1"/>
        <v>0</v>
      </c>
      <c r="Q172" s="165">
        <v>0</v>
      </c>
      <c r="R172" s="165">
        <f t="shared" si="2"/>
        <v>0</v>
      </c>
      <c r="S172" s="165">
        <v>0</v>
      </c>
      <c r="T172" s="166">
        <f t="shared" si="3"/>
        <v>0</v>
      </c>
      <c r="AR172" s="167" t="s">
        <v>448</v>
      </c>
      <c r="AT172" s="167" t="s">
        <v>209</v>
      </c>
      <c r="AU172" s="167" t="s">
        <v>85</v>
      </c>
      <c r="AY172" s="17" t="s">
        <v>207</v>
      </c>
      <c r="BE172" s="168">
        <f t="shared" si="4"/>
        <v>0</v>
      </c>
      <c r="BF172" s="168">
        <f t="shared" si="5"/>
        <v>0</v>
      </c>
      <c r="BG172" s="168">
        <f t="shared" si="6"/>
        <v>0</v>
      </c>
      <c r="BH172" s="168">
        <f t="shared" si="7"/>
        <v>0</v>
      </c>
      <c r="BI172" s="168">
        <f t="shared" si="8"/>
        <v>0</v>
      </c>
      <c r="BJ172" s="17" t="s">
        <v>83</v>
      </c>
      <c r="BK172" s="168">
        <f t="shared" si="9"/>
        <v>0</v>
      </c>
      <c r="BL172" s="17" t="s">
        <v>448</v>
      </c>
      <c r="BM172" s="167" t="s">
        <v>2351</v>
      </c>
    </row>
    <row r="173" spans="2:65" s="1" customFormat="1" ht="24" customHeight="1">
      <c r="B173" s="155"/>
      <c r="C173" s="156" t="s">
        <v>528</v>
      </c>
      <c r="D173" s="156" t="s">
        <v>209</v>
      </c>
      <c r="E173" s="157" t="s">
        <v>2352</v>
      </c>
      <c r="F173" s="158" t="s">
        <v>2353</v>
      </c>
      <c r="G173" s="159" t="s">
        <v>220</v>
      </c>
      <c r="H173" s="160">
        <v>4</v>
      </c>
      <c r="I173" s="161"/>
      <c r="J173" s="162">
        <f t="shared" si="0"/>
        <v>0</v>
      </c>
      <c r="K173" s="158" t="s">
        <v>1</v>
      </c>
      <c r="L173" s="32"/>
      <c r="M173" s="163" t="s">
        <v>1</v>
      </c>
      <c r="N173" s="164" t="s">
        <v>42</v>
      </c>
      <c r="O173" s="55"/>
      <c r="P173" s="165">
        <f t="shared" si="1"/>
        <v>0</v>
      </c>
      <c r="Q173" s="165">
        <v>2.0699999999999998E-3</v>
      </c>
      <c r="R173" s="165">
        <f t="shared" si="2"/>
        <v>8.2799999999999992E-3</v>
      </c>
      <c r="S173" s="165">
        <v>0</v>
      </c>
      <c r="T173" s="166">
        <f t="shared" si="3"/>
        <v>0</v>
      </c>
      <c r="AR173" s="167" t="s">
        <v>448</v>
      </c>
      <c r="AT173" s="167" t="s">
        <v>209</v>
      </c>
      <c r="AU173" s="167" t="s">
        <v>85</v>
      </c>
      <c r="AY173" s="17" t="s">
        <v>207</v>
      </c>
      <c r="BE173" s="168">
        <f t="shared" si="4"/>
        <v>0</v>
      </c>
      <c r="BF173" s="168">
        <f t="shared" si="5"/>
        <v>0</v>
      </c>
      <c r="BG173" s="168">
        <f t="shared" si="6"/>
        <v>0</v>
      </c>
      <c r="BH173" s="168">
        <f t="shared" si="7"/>
        <v>0</v>
      </c>
      <c r="BI173" s="168">
        <f t="shared" si="8"/>
        <v>0</v>
      </c>
      <c r="BJ173" s="17" t="s">
        <v>83</v>
      </c>
      <c r="BK173" s="168">
        <f t="shared" si="9"/>
        <v>0</v>
      </c>
      <c r="BL173" s="17" t="s">
        <v>448</v>
      </c>
      <c r="BM173" s="167" t="s">
        <v>2354</v>
      </c>
    </row>
    <row r="174" spans="2:65" s="1" customFormat="1" ht="36" customHeight="1">
      <c r="B174" s="155"/>
      <c r="C174" s="156" t="s">
        <v>535</v>
      </c>
      <c r="D174" s="156" t="s">
        <v>209</v>
      </c>
      <c r="E174" s="157" t="s">
        <v>2355</v>
      </c>
      <c r="F174" s="158" t="s">
        <v>2356</v>
      </c>
      <c r="G174" s="159" t="s">
        <v>220</v>
      </c>
      <c r="H174" s="160">
        <v>9</v>
      </c>
      <c r="I174" s="161"/>
      <c r="J174" s="162">
        <f t="shared" si="0"/>
        <v>0</v>
      </c>
      <c r="K174" s="158" t="s">
        <v>1</v>
      </c>
      <c r="L174" s="32"/>
      <c r="M174" s="163" t="s">
        <v>1</v>
      </c>
      <c r="N174" s="164" t="s">
        <v>42</v>
      </c>
      <c r="O174" s="55"/>
      <c r="P174" s="165">
        <f t="shared" si="1"/>
        <v>0</v>
      </c>
      <c r="Q174" s="165">
        <v>0</v>
      </c>
      <c r="R174" s="165">
        <f t="shared" si="2"/>
        <v>0</v>
      </c>
      <c r="S174" s="165">
        <v>0</v>
      </c>
      <c r="T174" s="166">
        <f t="shared" si="3"/>
        <v>0</v>
      </c>
      <c r="AR174" s="167" t="s">
        <v>448</v>
      </c>
      <c r="AT174" s="167" t="s">
        <v>209</v>
      </c>
      <c r="AU174" s="167" t="s">
        <v>85</v>
      </c>
      <c r="AY174" s="17" t="s">
        <v>207</v>
      </c>
      <c r="BE174" s="168">
        <f t="shared" si="4"/>
        <v>0</v>
      </c>
      <c r="BF174" s="168">
        <f t="shared" si="5"/>
        <v>0</v>
      </c>
      <c r="BG174" s="168">
        <f t="shared" si="6"/>
        <v>0</v>
      </c>
      <c r="BH174" s="168">
        <f t="shared" si="7"/>
        <v>0</v>
      </c>
      <c r="BI174" s="168">
        <f t="shared" si="8"/>
        <v>0</v>
      </c>
      <c r="BJ174" s="17" t="s">
        <v>83</v>
      </c>
      <c r="BK174" s="168">
        <f t="shared" si="9"/>
        <v>0</v>
      </c>
      <c r="BL174" s="17" t="s">
        <v>448</v>
      </c>
      <c r="BM174" s="167" t="s">
        <v>2357</v>
      </c>
    </row>
    <row r="175" spans="2:65" s="1" customFormat="1" ht="24" customHeight="1">
      <c r="B175" s="155"/>
      <c r="C175" s="156" t="s">
        <v>541</v>
      </c>
      <c r="D175" s="156" t="s">
        <v>209</v>
      </c>
      <c r="E175" s="157" t="s">
        <v>2358</v>
      </c>
      <c r="F175" s="158" t="s">
        <v>2359</v>
      </c>
      <c r="G175" s="159" t="s">
        <v>220</v>
      </c>
      <c r="H175" s="160">
        <v>10</v>
      </c>
      <c r="I175" s="161"/>
      <c r="J175" s="162">
        <f t="shared" si="0"/>
        <v>0</v>
      </c>
      <c r="K175" s="158" t="s">
        <v>1</v>
      </c>
      <c r="L175" s="32"/>
      <c r="M175" s="163" t="s">
        <v>1</v>
      </c>
      <c r="N175" s="164" t="s">
        <v>42</v>
      </c>
      <c r="O175" s="55"/>
      <c r="P175" s="165">
        <f t="shared" si="1"/>
        <v>0</v>
      </c>
      <c r="Q175" s="165">
        <v>6.4200000000000004E-3</v>
      </c>
      <c r="R175" s="165">
        <f t="shared" si="2"/>
        <v>6.4200000000000007E-2</v>
      </c>
      <c r="S175" s="165">
        <v>0</v>
      </c>
      <c r="T175" s="166">
        <f t="shared" si="3"/>
        <v>0</v>
      </c>
      <c r="AR175" s="167" t="s">
        <v>448</v>
      </c>
      <c r="AT175" s="167" t="s">
        <v>209</v>
      </c>
      <c r="AU175" s="167" t="s">
        <v>85</v>
      </c>
      <c r="AY175" s="17" t="s">
        <v>207</v>
      </c>
      <c r="BE175" s="168">
        <f t="shared" si="4"/>
        <v>0</v>
      </c>
      <c r="BF175" s="168">
        <f t="shared" si="5"/>
        <v>0</v>
      </c>
      <c r="BG175" s="168">
        <f t="shared" si="6"/>
        <v>0</v>
      </c>
      <c r="BH175" s="168">
        <f t="shared" si="7"/>
        <v>0</v>
      </c>
      <c r="BI175" s="168">
        <f t="shared" si="8"/>
        <v>0</v>
      </c>
      <c r="BJ175" s="17" t="s">
        <v>83</v>
      </c>
      <c r="BK175" s="168">
        <f t="shared" si="9"/>
        <v>0</v>
      </c>
      <c r="BL175" s="17" t="s">
        <v>448</v>
      </c>
      <c r="BM175" s="167" t="s">
        <v>2360</v>
      </c>
    </row>
    <row r="176" spans="2:65" s="1" customFormat="1" ht="24" customHeight="1">
      <c r="B176" s="155"/>
      <c r="C176" s="156" t="s">
        <v>547</v>
      </c>
      <c r="D176" s="156" t="s">
        <v>209</v>
      </c>
      <c r="E176" s="157" t="s">
        <v>2361</v>
      </c>
      <c r="F176" s="158" t="s">
        <v>2362</v>
      </c>
      <c r="G176" s="159" t="s">
        <v>220</v>
      </c>
      <c r="H176" s="160">
        <v>12</v>
      </c>
      <c r="I176" s="161"/>
      <c r="J176" s="162">
        <f t="shared" si="0"/>
        <v>0</v>
      </c>
      <c r="K176" s="158" t="s">
        <v>1</v>
      </c>
      <c r="L176" s="32"/>
      <c r="M176" s="163" t="s">
        <v>1</v>
      </c>
      <c r="N176" s="164" t="s">
        <v>42</v>
      </c>
      <c r="O176" s="55"/>
      <c r="P176" s="165">
        <f t="shared" si="1"/>
        <v>0</v>
      </c>
      <c r="Q176" s="165">
        <v>2.1199999999999999E-3</v>
      </c>
      <c r="R176" s="165">
        <f t="shared" si="2"/>
        <v>2.5439999999999997E-2</v>
      </c>
      <c r="S176" s="165">
        <v>0</v>
      </c>
      <c r="T176" s="166">
        <f t="shared" si="3"/>
        <v>0</v>
      </c>
      <c r="AR176" s="167" t="s">
        <v>448</v>
      </c>
      <c r="AT176" s="167" t="s">
        <v>209</v>
      </c>
      <c r="AU176" s="167" t="s">
        <v>85</v>
      </c>
      <c r="AY176" s="17" t="s">
        <v>207</v>
      </c>
      <c r="BE176" s="168">
        <f t="shared" si="4"/>
        <v>0</v>
      </c>
      <c r="BF176" s="168">
        <f t="shared" si="5"/>
        <v>0</v>
      </c>
      <c r="BG176" s="168">
        <f t="shared" si="6"/>
        <v>0</v>
      </c>
      <c r="BH176" s="168">
        <f t="shared" si="7"/>
        <v>0</v>
      </c>
      <c r="BI176" s="168">
        <f t="shared" si="8"/>
        <v>0</v>
      </c>
      <c r="BJ176" s="17" t="s">
        <v>83</v>
      </c>
      <c r="BK176" s="168">
        <f t="shared" si="9"/>
        <v>0</v>
      </c>
      <c r="BL176" s="17" t="s">
        <v>448</v>
      </c>
      <c r="BM176" s="167" t="s">
        <v>2363</v>
      </c>
    </row>
    <row r="177" spans="2:65" s="1" customFormat="1" ht="24" customHeight="1">
      <c r="B177" s="155"/>
      <c r="C177" s="156" t="s">
        <v>552</v>
      </c>
      <c r="D177" s="156" t="s">
        <v>209</v>
      </c>
      <c r="E177" s="157" t="s">
        <v>1595</v>
      </c>
      <c r="F177" s="158" t="s">
        <v>2364</v>
      </c>
      <c r="G177" s="159" t="s">
        <v>220</v>
      </c>
      <c r="H177" s="160">
        <v>6</v>
      </c>
      <c r="I177" s="161"/>
      <c r="J177" s="162">
        <f t="shared" si="0"/>
        <v>0</v>
      </c>
      <c r="K177" s="158" t="s">
        <v>1</v>
      </c>
      <c r="L177" s="32"/>
      <c r="M177" s="163" t="s">
        <v>1</v>
      </c>
      <c r="N177" s="164" t="s">
        <v>42</v>
      </c>
      <c r="O177" s="55"/>
      <c r="P177" s="165">
        <f t="shared" si="1"/>
        <v>0</v>
      </c>
      <c r="Q177" s="165">
        <v>1.5E-3</v>
      </c>
      <c r="R177" s="165">
        <f t="shared" si="2"/>
        <v>9.0000000000000011E-3</v>
      </c>
      <c r="S177" s="165">
        <v>0</v>
      </c>
      <c r="T177" s="166">
        <f t="shared" si="3"/>
        <v>0</v>
      </c>
      <c r="AR177" s="167" t="s">
        <v>448</v>
      </c>
      <c r="AT177" s="167" t="s">
        <v>209</v>
      </c>
      <c r="AU177" s="167" t="s">
        <v>85</v>
      </c>
      <c r="AY177" s="17" t="s">
        <v>207</v>
      </c>
      <c r="BE177" s="168">
        <f t="shared" si="4"/>
        <v>0</v>
      </c>
      <c r="BF177" s="168">
        <f t="shared" si="5"/>
        <v>0</v>
      </c>
      <c r="BG177" s="168">
        <f t="shared" si="6"/>
        <v>0</v>
      </c>
      <c r="BH177" s="168">
        <f t="shared" si="7"/>
        <v>0</v>
      </c>
      <c r="BI177" s="168">
        <f t="shared" si="8"/>
        <v>0</v>
      </c>
      <c r="BJ177" s="17" t="s">
        <v>83</v>
      </c>
      <c r="BK177" s="168">
        <f t="shared" si="9"/>
        <v>0</v>
      </c>
      <c r="BL177" s="17" t="s">
        <v>448</v>
      </c>
      <c r="BM177" s="167" t="s">
        <v>2365</v>
      </c>
    </row>
    <row r="178" spans="2:65" s="1" customFormat="1" ht="16.5" customHeight="1">
      <c r="B178" s="155"/>
      <c r="C178" s="156" t="s">
        <v>275</v>
      </c>
      <c r="D178" s="156" t="s">
        <v>209</v>
      </c>
      <c r="E178" s="157" t="s">
        <v>2366</v>
      </c>
      <c r="F178" s="158" t="s">
        <v>2367</v>
      </c>
      <c r="G178" s="159" t="s">
        <v>220</v>
      </c>
      <c r="H178" s="160">
        <v>5</v>
      </c>
      <c r="I178" s="161"/>
      <c r="J178" s="162">
        <f t="shared" si="0"/>
        <v>0</v>
      </c>
      <c r="K178" s="158" t="s">
        <v>1</v>
      </c>
      <c r="L178" s="32"/>
      <c r="M178" s="163" t="s">
        <v>1</v>
      </c>
      <c r="N178" s="164" t="s">
        <v>42</v>
      </c>
      <c r="O178" s="55"/>
      <c r="P178" s="165">
        <f t="shared" si="1"/>
        <v>0</v>
      </c>
      <c r="Q178" s="165">
        <v>2.9E-4</v>
      </c>
      <c r="R178" s="165">
        <f t="shared" si="2"/>
        <v>1.4499999999999999E-3</v>
      </c>
      <c r="S178" s="165">
        <v>0</v>
      </c>
      <c r="T178" s="166">
        <f t="shared" si="3"/>
        <v>0</v>
      </c>
      <c r="AR178" s="167" t="s">
        <v>448</v>
      </c>
      <c r="AT178" s="167" t="s">
        <v>209</v>
      </c>
      <c r="AU178" s="167" t="s">
        <v>85</v>
      </c>
      <c r="AY178" s="17" t="s">
        <v>207</v>
      </c>
      <c r="BE178" s="168">
        <f t="shared" si="4"/>
        <v>0</v>
      </c>
      <c r="BF178" s="168">
        <f t="shared" si="5"/>
        <v>0</v>
      </c>
      <c r="BG178" s="168">
        <f t="shared" si="6"/>
        <v>0</v>
      </c>
      <c r="BH178" s="168">
        <f t="shared" si="7"/>
        <v>0</v>
      </c>
      <c r="BI178" s="168">
        <f t="shared" si="8"/>
        <v>0</v>
      </c>
      <c r="BJ178" s="17" t="s">
        <v>83</v>
      </c>
      <c r="BK178" s="168">
        <f t="shared" si="9"/>
        <v>0</v>
      </c>
      <c r="BL178" s="17" t="s">
        <v>448</v>
      </c>
      <c r="BM178" s="167" t="s">
        <v>2368</v>
      </c>
    </row>
    <row r="179" spans="2:65" s="1" customFormat="1" ht="24" customHeight="1">
      <c r="B179" s="155"/>
      <c r="C179" s="156" t="s">
        <v>562</v>
      </c>
      <c r="D179" s="156" t="s">
        <v>209</v>
      </c>
      <c r="E179" s="157" t="s">
        <v>2369</v>
      </c>
      <c r="F179" s="158" t="s">
        <v>2370</v>
      </c>
      <c r="G179" s="159" t="s">
        <v>224</v>
      </c>
      <c r="H179" s="160">
        <v>438</v>
      </c>
      <c r="I179" s="161"/>
      <c r="J179" s="162">
        <f t="shared" si="0"/>
        <v>0</v>
      </c>
      <c r="K179" s="158" t="s">
        <v>1</v>
      </c>
      <c r="L179" s="32"/>
      <c r="M179" s="163" t="s">
        <v>1</v>
      </c>
      <c r="N179" s="164" t="s">
        <v>42</v>
      </c>
      <c r="O179" s="55"/>
      <c r="P179" s="165">
        <f t="shared" si="1"/>
        <v>0</v>
      </c>
      <c r="Q179" s="165">
        <v>0</v>
      </c>
      <c r="R179" s="165">
        <f t="shared" si="2"/>
        <v>0</v>
      </c>
      <c r="S179" s="165">
        <v>0</v>
      </c>
      <c r="T179" s="166">
        <f t="shared" si="3"/>
        <v>0</v>
      </c>
      <c r="AR179" s="167" t="s">
        <v>448</v>
      </c>
      <c r="AT179" s="167" t="s">
        <v>209</v>
      </c>
      <c r="AU179" s="167" t="s">
        <v>85</v>
      </c>
      <c r="AY179" s="17" t="s">
        <v>207</v>
      </c>
      <c r="BE179" s="168">
        <f t="shared" si="4"/>
        <v>0</v>
      </c>
      <c r="BF179" s="168">
        <f t="shared" si="5"/>
        <v>0</v>
      </c>
      <c r="BG179" s="168">
        <f t="shared" si="6"/>
        <v>0</v>
      </c>
      <c r="BH179" s="168">
        <f t="shared" si="7"/>
        <v>0</v>
      </c>
      <c r="BI179" s="168">
        <f t="shared" si="8"/>
        <v>0</v>
      </c>
      <c r="BJ179" s="17" t="s">
        <v>83</v>
      </c>
      <c r="BK179" s="168">
        <f t="shared" si="9"/>
        <v>0</v>
      </c>
      <c r="BL179" s="17" t="s">
        <v>448</v>
      </c>
      <c r="BM179" s="167" t="s">
        <v>2371</v>
      </c>
    </row>
    <row r="180" spans="2:65" s="1" customFormat="1" ht="24" customHeight="1">
      <c r="B180" s="155"/>
      <c r="C180" s="156" t="s">
        <v>569</v>
      </c>
      <c r="D180" s="156" t="s">
        <v>209</v>
      </c>
      <c r="E180" s="157" t="s">
        <v>2372</v>
      </c>
      <c r="F180" s="158" t="s">
        <v>2373</v>
      </c>
      <c r="G180" s="159" t="s">
        <v>224</v>
      </c>
      <c r="H180" s="160">
        <v>163</v>
      </c>
      <c r="I180" s="161"/>
      <c r="J180" s="162">
        <f t="shared" si="0"/>
        <v>0</v>
      </c>
      <c r="K180" s="158" t="s">
        <v>1</v>
      </c>
      <c r="L180" s="32"/>
      <c r="M180" s="163" t="s">
        <v>1</v>
      </c>
      <c r="N180" s="164" t="s">
        <v>42</v>
      </c>
      <c r="O180" s="55"/>
      <c r="P180" s="165">
        <f t="shared" si="1"/>
        <v>0</v>
      </c>
      <c r="Q180" s="165">
        <v>0</v>
      </c>
      <c r="R180" s="165">
        <f t="shared" si="2"/>
        <v>0</v>
      </c>
      <c r="S180" s="165">
        <v>0</v>
      </c>
      <c r="T180" s="166">
        <f t="shared" si="3"/>
        <v>0</v>
      </c>
      <c r="AR180" s="167" t="s">
        <v>448</v>
      </c>
      <c r="AT180" s="167" t="s">
        <v>209</v>
      </c>
      <c r="AU180" s="167" t="s">
        <v>85</v>
      </c>
      <c r="AY180" s="17" t="s">
        <v>207</v>
      </c>
      <c r="BE180" s="168">
        <f t="shared" si="4"/>
        <v>0</v>
      </c>
      <c r="BF180" s="168">
        <f t="shared" si="5"/>
        <v>0</v>
      </c>
      <c r="BG180" s="168">
        <f t="shared" si="6"/>
        <v>0</v>
      </c>
      <c r="BH180" s="168">
        <f t="shared" si="7"/>
        <v>0</v>
      </c>
      <c r="BI180" s="168">
        <f t="shared" si="8"/>
        <v>0</v>
      </c>
      <c r="BJ180" s="17" t="s">
        <v>83</v>
      </c>
      <c r="BK180" s="168">
        <f t="shared" si="9"/>
        <v>0</v>
      </c>
      <c r="BL180" s="17" t="s">
        <v>448</v>
      </c>
      <c r="BM180" s="167" t="s">
        <v>2374</v>
      </c>
    </row>
    <row r="181" spans="2:65" s="1" customFormat="1" ht="36" customHeight="1">
      <c r="B181" s="155"/>
      <c r="C181" s="156" t="s">
        <v>576</v>
      </c>
      <c r="D181" s="156" t="s">
        <v>209</v>
      </c>
      <c r="E181" s="157" t="s">
        <v>2375</v>
      </c>
      <c r="F181" s="158" t="s">
        <v>2376</v>
      </c>
      <c r="G181" s="159" t="s">
        <v>236</v>
      </c>
      <c r="H181" s="160">
        <v>1.321</v>
      </c>
      <c r="I181" s="161"/>
      <c r="J181" s="162">
        <f t="shared" si="0"/>
        <v>0</v>
      </c>
      <c r="K181" s="158" t="s">
        <v>1</v>
      </c>
      <c r="L181" s="32"/>
      <c r="M181" s="163" t="s">
        <v>1</v>
      </c>
      <c r="N181" s="164" t="s">
        <v>42</v>
      </c>
      <c r="O181" s="55"/>
      <c r="P181" s="165">
        <f t="shared" si="1"/>
        <v>0</v>
      </c>
      <c r="Q181" s="165">
        <v>0</v>
      </c>
      <c r="R181" s="165">
        <f t="shared" si="2"/>
        <v>0</v>
      </c>
      <c r="S181" s="165">
        <v>0</v>
      </c>
      <c r="T181" s="166">
        <f t="shared" si="3"/>
        <v>0</v>
      </c>
      <c r="AR181" s="167" t="s">
        <v>448</v>
      </c>
      <c r="AT181" s="167" t="s">
        <v>209</v>
      </c>
      <c r="AU181" s="167" t="s">
        <v>85</v>
      </c>
      <c r="AY181" s="17" t="s">
        <v>207</v>
      </c>
      <c r="BE181" s="168">
        <f t="shared" si="4"/>
        <v>0</v>
      </c>
      <c r="BF181" s="168">
        <f t="shared" si="5"/>
        <v>0</v>
      </c>
      <c r="BG181" s="168">
        <f t="shared" si="6"/>
        <v>0</v>
      </c>
      <c r="BH181" s="168">
        <f t="shared" si="7"/>
        <v>0</v>
      </c>
      <c r="BI181" s="168">
        <f t="shared" si="8"/>
        <v>0</v>
      </c>
      <c r="BJ181" s="17" t="s">
        <v>83</v>
      </c>
      <c r="BK181" s="168">
        <f t="shared" si="9"/>
        <v>0</v>
      </c>
      <c r="BL181" s="17" t="s">
        <v>448</v>
      </c>
      <c r="BM181" s="167" t="s">
        <v>2377</v>
      </c>
    </row>
    <row r="182" spans="2:65" s="11" customFormat="1" ht="22.9" customHeight="1">
      <c r="B182" s="142"/>
      <c r="D182" s="143" t="s">
        <v>76</v>
      </c>
      <c r="E182" s="153" t="s">
        <v>1398</v>
      </c>
      <c r="F182" s="153" t="s">
        <v>1399</v>
      </c>
      <c r="I182" s="145"/>
      <c r="J182" s="154">
        <f>BK182</f>
        <v>0</v>
      </c>
      <c r="L182" s="142"/>
      <c r="M182" s="147"/>
      <c r="N182" s="148"/>
      <c r="O182" s="148"/>
      <c r="P182" s="149">
        <f>SUM(P183:P209)</f>
        <v>0</v>
      </c>
      <c r="Q182" s="148"/>
      <c r="R182" s="149">
        <f>SUM(R183:R209)</f>
        <v>1.3143400000000003</v>
      </c>
      <c r="S182" s="148"/>
      <c r="T182" s="150">
        <f>SUM(T183:T209)</f>
        <v>0</v>
      </c>
      <c r="AR182" s="143" t="s">
        <v>85</v>
      </c>
      <c r="AT182" s="151" t="s">
        <v>76</v>
      </c>
      <c r="AU182" s="151" t="s">
        <v>83</v>
      </c>
      <c r="AY182" s="143" t="s">
        <v>207</v>
      </c>
      <c r="BK182" s="152">
        <f>SUM(BK183:BK209)</f>
        <v>0</v>
      </c>
    </row>
    <row r="183" spans="2:65" s="1" customFormat="1" ht="24" customHeight="1">
      <c r="B183" s="155"/>
      <c r="C183" s="156" t="s">
        <v>582</v>
      </c>
      <c r="D183" s="156" t="s">
        <v>209</v>
      </c>
      <c r="E183" s="157" t="s">
        <v>2378</v>
      </c>
      <c r="F183" s="158" t="s">
        <v>2379</v>
      </c>
      <c r="G183" s="159" t="s">
        <v>224</v>
      </c>
      <c r="H183" s="160">
        <v>469</v>
      </c>
      <c r="I183" s="161"/>
      <c r="J183" s="162">
        <f t="shared" ref="J183:J209" si="10">ROUND(I183*H183,2)</f>
        <v>0</v>
      </c>
      <c r="K183" s="158" t="s">
        <v>1</v>
      </c>
      <c r="L183" s="32"/>
      <c r="M183" s="163" t="s">
        <v>1</v>
      </c>
      <c r="N183" s="164" t="s">
        <v>42</v>
      </c>
      <c r="O183" s="55"/>
      <c r="P183" s="165">
        <f t="shared" ref="P183:P209" si="11">O183*H183</f>
        <v>0</v>
      </c>
      <c r="Q183" s="165">
        <v>6.6E-4</v>
      </c>
      <c r="R183" s="165">
        <f t="shared" ref="R183:R209" si="12">Q183*H183</f>
        <v>0.30953999999999998</v>
      </c>
      <c r="S183" s="165">
        <v>0</v>
      </c>
      <c r="T183" s="166">
        <f t="shared" ref="T183:T209" si="13">S183*H183</f>
        <v>0</v>
      </c>
      <c r="AR183" s="167" t="s">
        <v>448</v>
      </c>
      <c r="AT183" s="167" t="s">
        <v>209</v>
      </c>
      <c r="AU183" s="167" t="s">
        <v>85</v>
      </c>
      <c r="AY183" s="17" t="s">
        <v>207</v>
      </c>
      <c r="BE183" s="168">
        <f t="shared" ref="BE183:BE209" si="14">IF(N183="základní",J183,0)</f>
        <v>0</v>
      </c>
      <c r="BF183" s="168">
        <f t="shared" ref="BF183:BF209" si="15">IF(N183="snížená",J183,0)</f>
        <v>0</v>
      </c>
      <c r="BG183" s="168">
        <f t="shared" ref="BG183:BG209" si="16">IF(N183="zákl. přenesená",J183,0)</f>
        <v>0</v>
      </c>
      <c r="BH183" s="168">
        <f t="shared" ref="BH183:BH209" si="17">IF(N183="sníž. přenesená",J183,0)</f>
        <v>0</v>
      </c>
      <c r="BI183" s="168">
        <f t="shared" ref="BI183:BI209" si="18">IF(N183="nulová",J183,0)</f>
        <v>0</v>
      </c>
      <c r="BJ183" s="17" t="s">
        <v>83</v>
      </c>
      <c r="BK183" s="168">
        <f t="shared" ref="BK183:BK209" si="19">ROUND(I183*H183,2)</f>
        <v>0</v>
      </c>
      <c r="BL183" s="17" t="s">
        <v>448</v>
      </c>
      <c r="BM183" s="167" t="s">
        <v>2380</v>
      </c>
    </row>
    <row r="184" spans="2:65" s="1" customFormat="1" ht="24" customHeight="1">
      <c r="B184" s="155"/>
      <c r="C184" s="156" t="s">
        <v>586</v>
      </c>
      <c r="D184" s="156" t="s">
        <v>209</v>
      </c>
      <c r="E184" s="157" t="s">
        <v>2381</v>
      </c>
      <c r="F184" s="158" t="s">
        <v>2382</v>
      </c>
      <c r="G184" s="159" t="s">
        <v>224</v>
      </c>
      <c r="H184" s="160">
        <v>101</v>
      </c>
      <c r="I184" s="161"/>
      <c r="J184" s="162">
        <f t="shared" si="10"/>
        <v>0</v>
      </c>
      <c r="K184" s="158" t="s">
        <v>1</v>
      </c>
      <c r="L184" s="32"/>
      <c r="M184" s="163" t="s">
        <v>1</v>
      </c>
      <c r="N184" s="164" t="s">
        <v>42</v>
      </c>
      <c r="O184" s="55"/>
      <c r="P184" s="165">
        <f t="shared" si="11"/>
        <v>0</v>
      </c>
      <c r="Q184" s="165">
        <v>9.1E-4</v>
      </c>
      <c r="R184" s="165">
        <f t="shared" si="12"/>
        <v>9.1910000000000006E-2</v>
      </c>
      <c r="S184" s="165">
        <v>0</v>
      </c>
      <c r="T184" s="166">
        <f t="shared" si="13"/>
        <v>0</v>
      </c>
      <c r="AR184" s="167" t="s">
        <v>448</v>
      </c>
      <c r="AT184" s="167" t="s">
        <v>209</v>
      </c>
      <c r="AU184" s="167" t="s">
        <v>85</v>
      </c>
      <c r="AY184" s="17" t="s">
        <v>207</v>
      </c>
      <c r="BE184" s="168">
        <f t="shared" si="14"/>
        <v>0</v>
      </c>
      <c r="BF184" s="168">
        <f t="shared" si="15"/>
        <v>0</v>
      </c>
      <c r="BG184" s="168">
        <f t="shared" si="16"/>
        <v>0</v>
      </c>
      <c r="BH184" s="168">
        <f t="shared" si="17"/>
        <v>0</v>
      </c>
      <c r="BI184" s="168">
        <f t="shared" si="18"/>
        <v>0</v>
      </c>
      <c r="BJ184" s="17" t="s">
        <v>83</v>
      </c>
      <c r="BK184" s="168">
        <f t="shared" si="19"/>
        <v>0</v>
      </c>
      <c r="BL184" s="17" t="s">
        <v>448</v>
      </c>
      <c r="BM184" s="167" t="s">
        <v>2383</v>
      </c>
    </row>
    <row r="185" spans="2:65" s="1" customFormat="1" ht="24" customHeight="1">
      <c r="B185" s="155"/>
      <c r="C185" s="156" t="s">
        <v>591</v>
      </c>
      <c r="D185" s="156" t="s">
        <v>209</v>
      </c>
      <c r="E185" s="157" t="s">
        <v>2384</v>
      </c>
      <c r="F185" s="158" t="s">
        <v>2385</v>
      </c>
      <c r="G185" s="159" t="s">
        <v>224</v>
      </c>
      <c r="H185" s="160">
        <v>160</v>
      </c>
      <c r="I185" s="161"/>
      <c r="J185" s="162">
        <f t="shared" si="10"/>
        <v>0</v>
      </c>
      <c r="K185" s="158" t="s">
        <v>1</v>
      </c>
      <c r="L185" s="32"/>
      <c r="M185" s="163" t="s">
        <v>1</v>
      </c>
      <c r="N185" s="164" t="s">
        <v>42</v>
      </c>
      <c r="O185" s="55"/>
      <c r="P185" s="165">
        <f t="shared" si="11"/>
        <v>0</v>
      </c>
      <c r="Q185" s="165">
        <v>1.1900000000000001E-3</v>
      </c>
      <c r="R185" s="165">
        <f t="shared" si="12"/>
        <v>0.19040000000000001</v>
      </c>
      <c r="S185" s="165">
        <v>0</v>
      </c>
      <c r="T185" s="166">
        <f t="shared" si="13"/>
        <v>0</v>
      </c>
      <c r="AR185" s="167" t="s">
        <v>448</v>
      </c>
      <c r="AT185" s="167" t="s">
        <v>209</v>
      </c>
      <c r="AU185" s="167" t="s">
        <v>85</v>
      </c>
      <c r="AY185" s="17" t="s">
        <v>207</v>
      </c>
      <c r="BE185" s="168">
        <f t="shared" si="14"/>
        <v>0</v>
      </c>
      <c r="BF185" s="168">
        <f t="shared" si="15"/>
        <v>0</v>
      </c>
      <c r="BG185" s="168">
        <f t="shared" si="16"/>
        <v>0</v>
      </c>
      <c r="BH185" s="168">
        <f t="shared" si="17"/>
        <v>0</v>
      </c>
      <c r="BI185" s="168">
        <f t="shared" si="18"/>
        <v>0</v>
      </c>
      <c r="BJ185" s="17" t="s">
        <v>83</v>
      </c>
      <c r="BK185" s="168">
        <f t="shared" si="19"/>
        <v>0</v>
      </c>
      <c r="BL185" s="17" t="s">
        <v>448</v>
      </c>
      <c r="BM185" s="167" t="s">
        <v>2386</v>
      </c>
    </row>
    <row r="186" spans="2:65" s="1" customFormat="1" ht="24" customHeight="1">
      <c r="B186" s="155"/>
      <c r="C186" s="156" t="s">
        <v>597</v>
      </c>
      <c r="D186" s="156" t="s">
        <v>209</v>
      </c>
      <c r="E186" s="157" t="s">
        <v>2387</v>
      </c>
      <c r="F186" s="158" t="s">
        <v>2388</v>
      </c>
      <c r="G186" s="159" t="s">
        <v>224</v>
      </c>
      <c r="H186" s="160">
        <v>59</v>
      </c>
      <c r="I186" s="161"/>
      <c r="J186" s="162">
        <f t="shared" si="10"/>
        <v>0</v>
      </c>
      <c r="K186" s="158" t="s">
        <v>1</v>
      </c>
      <c r="L186" s="32"/>
      <c r="M186" s="163" t="s">
        <v>1</v>
      </c>
      <c r="N186" s="164" t="s">
        <v>42</v>
      </c>
      <c r="O186" s="55"/>
      <c r="P186" s="165">
        <f t="shared" si="11"/>
        <v>0</v>
      </c>
      <c r="Q186" s="165">
        <v>2.5200000000000001E-3</v>
      </c>
      <c r="R186" s="165">
        <f t="shared" si="12"/>
        <v>0.14868000000000001</v>
      </c>
      <c r="S186" s="165">
        <v>0</v>
      </c>
      <c r="T186" s="166">
        <f t="shared" si="13"/>
        <v>0</v>
      </c>
      <c r="AR186" s="167" t="s">
        <v>448</v>
      </c>
      <c r="AT186" s="167" t="s">
        <v>209</v>
      </c>
      <c r="AU186" s="167" t="s">
        <v>85</v>
      </c>
      <c r="AY186" s="17" t="s">
        <v>207</v>
      </c>
      <c r="BE186" s="168">
        <f t="shared" si="14"/>
        <v>0</v>
      </c>
      <c r="BF186" s="168">
        <f t="shared" si="15"/>
        <v>0</v>
      </c>
      <c r="BG186" s="168">
        <f t="shared" si="16"/>
        <v>0</v>
      </c>
      <c r="BH186" s="168">
        <f t="shared" si="17"/>
        <v>0</v>
      </c>
      <c r="BI186" s="168">
        <f t="shared" si="18"/>
        <v>0</v>
      </c>
      <c r="BJ186" s="17" t="s">
        <v>83</v>
      </c>
      <c r="BK186" s="168">
        <f t="shared" si="19"/>
        <v>0</v>
      </c>
      <c r="BL186" s="17" t="s">
        <v>448</v>
      </c>
      <c r="BM186" s="167" t="s">
        <v>2389</v>
      </c>
    </row>
    <row r="187" spans="2:65" s="1" customFormat="1" ht="24" customHeight="1">
      <c r="B187" s="155"/>
      <c r="C187" s="156" t="s">
        <v>603</v>
      </c>
      <c r="D187" s="156" t="s">
        <v>209</v>
      </c>
      <c r="E187" s="157" t="s">
        <v>2390</v>
      </c>
      <c r="F187" s="158" t="s">
        <v>2391</v>
      </c>
      <c r="G187" s="159" t="s">
        <v>224</v>
      </c>
      <c r="H187" s="160">
        <v>19</v>
      </c>
      <c r="I187" s="161"/>
      <c r="J187" s="162">
        <f t="shared" si="10"/>
        <v>0</v>
      </c>
      <c r="K187" s="158" t="s">
        <v>1</v>
      </c>
      <c r="L187" s="32"/>
      <c r="M187" s="163" t="s">
        <v>1</v>
      </c>
      <c r="N187" s="164" t="s">
        <v>42</v>
      </c>
      <c r="O187" s="55"/>
      <c r="P187" s="165">
        <f t="shared" si="11"/>
        <v>0</v>
      </c>
      <c r="Q187" s="165">
        <v>3.5000000000000001E-3</v>
      </c>
      <c r="R187" s="165">
        <f t="shared" si="12"/>
        <v>6.6500000000000004E-2</v>
      </c>
      <c r="S187" s="165">
        <v>0</v>
      </c>
      <c r="T187" s="166">
        <f t="shared" si="13"/>
        <v>0</v>
      </c>
      <c r="AR187" s="167" t="s">
        <v>448</v>
      </c>
      <c r="AT187" s="167" t="s">
        <v>209</v>
      </c>
      <c r="AU187" s="167" t="s">
        <v>85</v>
      </c>
      <c r="AY187" s="17" t="s">
        <v>207</v>
      </c>
      <c r="BE187" s="168">
        <f t="shared" si="14"/>
        <v>0</v>
      </c>
      <c r="BF187" s="168">
        <f t="shared" si="15"/>
        <v>0</v>
      </c>
      <c r="BG187" s="168">
        <f t="shared" si="16"/>
        <v>0</v>
      </c>
      <c r="BH187" s="168">
        <f t="shared" si="17"/>
        <v>0</v>
      </c>
      <c r="BI187" s="168">
        <f t="shared" si="18"/>
        <v>0</v>
      </c>
      <c r="BJ187" s="17" t="s">
        <v>83</v>
      </c>
      <c r="BK187" s="168">
        <f t="shared" si="19"/>
        <v>0</v>
      </c>
      <c r="BL187" s="17" t="s">
        <v>448</v>
      </c>
      <c r="BM187" s="167" t="s">
        <v>2392</v>
      </c>
    </row>
    <row r="188" spans="2:65" s="1" customFormat="1" ht="24" customHeight="1">
      <c r="B188" s="155"/>
      <c r="C188" s="156" t="s">
        <v>611</v>
      </c>
      <c r="D188" s="156" t="s">
        <v>209</v>
      </c>
      <c r="E188" s="157" t="s">
        <v>2393</v>
      </c>
      <c r="F188" s="158" t="s">
        <v>2394</v>
      </c>
      <c r="G188" s="159" t="s">
        <v>224</v>
      </c>
      <c r="H188" s="160">
        <v>32</v>
      </c>
      <c r="I188" s="161"/>
      <c r="J188" s="162">
        <f t="shared" si="10"/>
        <v>0</v>
      </c>
      <c r="K188" s="158" t="s">
        <v>1</v>
      </c>
      <c r="L188" s="32"/>
      <c r="M188" s="163" t="s">
        <v>1</v>
      </c>
      <c r="N188" s="164" t="s">
        <v>42</v>
      </c>
      <c r="O188" s="55"/>
      <c r="P188" s="165">
        <f t="shared" si="11"/>
        <v>0</v>
      </c>
      <c r="Q188" s="165">
        <v>5.8599999999999998E-3</v>
      </c>
      <c r="R188" s="165">
        <f t="shared" si="12"/>
        <v>0.18751999999999999</v>
      </c>
      <c r="S188" s="165">
        <v>0</v>
      </c>
      <c r="T188" s="166">
        <f t="shared" si="13"/>
        <v>0</v>
      </c>
      <c r="AR188" s="167" t="s">
        <v>448</v>
      </c>
      <c r="AT188" s="167" t="s">
        <v>209</v>
      </c>
      <c r="AU188" s="167" t="s">
        <v>85</v>
      </c>
      <c r="AY188" s="17" t="s">
        <v>207</v>
      </c>
      <c r="BE188" s="168">
        <f t="shared" si="14"/>
        <v>0</v>
      </c>
      <c r="BF188" s="168">
        <f t="shared" si="15"/>
        <v>0</v>
      </c>
      <c r="BG188" s="168">
        <f t="shared" si="16"/>
        <v>0</v>
      </c>
      <c r="BH188" s="168">
        <f t="shared" si="17"/>
        <v>0</v>
      </c>
      <c r="BI188" s="168">
        <f t="shared" si="18"/>
        <v>0</v>
      </c>
      <c r="BJ188" s="17" t="s">
        <v>83</v>
      </c>
      <c r="BK188" s="168">
        <f t="shared" si="19"/>
        <v>0</v>
      </c>
      <c r="BL188" s="17" t="s">
        <v>448</v>
      </c>
      <c r="BM188" s="167" t="s">
        <v>2395</v>
      </c>
    </row>
    <row r="189" spans="2:65" s="1" customFormat="1" ht="48" customHeight="1">
      <c r="B189" s="155"/>
      <c r="C189" s="156" t="s">
        <v>627</v>
      </c>
      <c r="D189" s="156" t="s">
        <v>209</v>
      </c>
      <c r="E189" s="157" t="s">
        <v>2396</v>
      </c>
      <c r="F189" s="158" t="s">
        <v>2397</v>
      </c>
      <c r="G189" s="159" t="s">
        <v>224</v>
      </c>
      <c r="H189" s="160">
        <v>186</v>
      </c>
      <c r="I189" s="161"/>
      <c r="J189" s="162">
        <f t="shared" si="10"/>
        <v>0</v>
      </c>
      <c r="K189" s="158" t="s">
        <v>1</v>
      </c>
      <c r="L189" s="32"/>
      <c r="M189" s="163" t="s">
        <v>1</v>
      </c>
      <c r="N189" s="164" t="s">
        <v>42</v>
      </c>
      <c r="O189" s="55"/>
      <c r="P189" s="165">
        <f t="shared" si="11"/>
        <v>0</v>
      </c>
      <c r="Q189" s="165">
        <v>5.0000000000000002E-5</v>
      </c>
      <c r="R189" s="165">
        <f t="shared" si="12"/>
        <v>9.300000000000001E-3</v>
      </c>
      <c r="S189" s="165">
        <v>0</v>
      </c>
      <c r="T189" s="166">
        <f t="shared" si="13"/>
        <v>0</v>
      </c>
      <c r="AR189" s="167" t="s">
        <v>448</v>
      </c>
      <c r="AT189" s="167" t="s">
        <v>209</v>
      </c>
      <c r="AU189" s="167" t="s">
        <v>85</v>
      </c>
      <c r="AY189" s="17" t="s">
        <v>207</v>
      </c>
      <c r="BE189" s="168">
        <f t="shared" si="14"/>
        <v>0</v>
      </c>
      <c r="BF189" s="168">
        <f t="shared" si="15"/>
        <v>0</v>
      </c>
      <c r="BG189" s="168">
        <f t="shared" si="16"/>
        <v>0</v>
      </c>
      <c r="BH189" s="168">
        <f t="shared" si="17"/>
        <v>0</v>
      </c>
      <c r="BI189" s="168">
        <f t="shared" si="18"/>
        <v>0</v>
      </c>
      <c r="BJ189" s="17" t="s">
        <v>83</v>
      </c>
      <c r="BK189" s="168">
        <f t="shared" si="19"/>
        <v>0</v>
      </c>
      <c r="BL189" s="17" t="s">
        <v>448</v>
      </c>
      <c r="BM189" s="167" t="s">
        <v>2398</v>
      </c>
    </row>
    <row r="190" spans="2:65" s="1" customFormat="1" ht="48" customHeight="1">
      <c r="B190" s="155"/>
      <c r="C190" s="156" t="s">
        <v>634</v>
      </c>
      <c r="D190" s="156" t="s">
        <v>209</v>
      </c>
      <c r="E190" s="157" t="s">
        <v>2399</v>
      </c>
      <c r="F190" s="158" t="s">
        <v>2400</v>
      </c>
      <c r="G190" s="159" t="s">
        <v>224</v>
      </c>
      <c r="H190" s="160">
        <v>171</v>
      </c>
      <c r="I190" s="161"/>
      <c r="J190" s="162">
        <f t="shared" si="10"/>
        <v>0</v>
      </c>
      <c r="K190" s="158" t="s">
        <v>1</v>
      </c>
      <c r="L190" s="32"/>
      <c r="M190" s="163" t="s">
        <v>1</v>
      </c>
      <c r="N190" s="164" t="s">
        <v>42</v>
      </c>
      <c r="O190" s="55"/>
      <c r="P190" s="165">
        <f t="shared" si="11"/>
        <v>0</v>
      </c>
      <c r="Q190" s="165">
        <v>6.9999999999999994E-5</v>
      </c>
      <c r="R190" s="165">
        <f t="shared" si="12"/>
        <v>1.197E-2</v>
      </c>
      <c r="S190" s="165">
        <v>0</v>
      </c>
      <c r="T190" s="166">
        <f t="shared" si="13"/>
        <v>0</v>
      </c>
      <c r="AR190" s="167" t="s">
        <v>448</v>
      </c>
      <c r="AT190" s="167" t="s">
        <v>209</v>
      </c>
      <c r="AU190" s="167" t="s">
        <v>85</v>
      </c>
      <c r="AY190" s="17" t="s">
        <v>207</v>
      </c>
      <c r="BE190" s="168">
        <f t="shared" si="14"/>
        <v>0</v>
      </c>
      <c r="BF190" s="168">
        <f t="shared" si="15"/>
        <v>0</v>
      </c>
      <c r="BG190" s="168">
        <f t="shared" si="16"/>
        <v>0</v>
      </c>
      <c r="BH190" s="168">
        <f t="shared" si="17"/>
        <v>0</v>
      </c>
      <c r="BI190" s="168">
        <f t="shared" si="18"/>
        <v>0</v>
      </c>
      <c r="BJ190" s="17" t="s">
        <v>83</v>
      </c>
      <c r="BK190" s="168">
        <f t="shared" si="19"/>
        <v>0</v>
      </c>
      <c r="BL190" s="17" t="s">
        <v>448</v>
      </c>
      <c r="BM190" s="167" t="s">
        <v>2401</v>
      </c>
    </row>
    <row r="191" spans="2:65" s="1" customFormat="1" ht="48" customHeight="1">
      <c r="B191" s="155"/>
      <c r="C191" s="156" t="s">
        <v>643</v>
      </c>
      <c r="D191" s="156" t="s">
        <v>209</v>
      </c>
      <c r="E191" s="157" t="s">
        <v>2402</v>
      </c>
      <c r="F191" s="158" t="s">
        <v>2403</v>
      </c>
      <c r="G191" s="159" t="s">
        <v>224</v>
      </c>
      <c r="H191" s="160">
        <v>37</v>
      </c>
      <c r="I191" s="161"/>
      <c r="J191" s="162">
        <f t="shared" si="10"/>
        <v>0</v>
      </c>
      <c r="K191" s="158" t="s">
        <v>1</v>
      </c>
      <c r="L191" s="32"/>
      <c r="M191" s="163" t="s">
        <v>1</v>
      </c>
      <c r="N191" s="164" t="s">
        <v>42</v>
      </c>
      <c r="O191" s="55"/>
      <c r="P191" s="165">
        <f t="shared" si="11"/>
        <v>0</v>
      </c>
      <c r="Q191" s="165">
        <v>8.0000000000000007E-5</v>
      </c>
      <c r="R191" s="165">
        <f t="shared" si="12"/>
        <v>2.9600000000000004E-3</v>
      </c>
      <c r="S191" s="165">
        <v>0</v>
      </c>
      <c r="T191" s="166">
        <f t="shared" si="13"/>
        <v>0</v>
      </c>
      <c r="AR191" s="167" t="s">
        <v>448</v>
      </c>
      <c r="AT191" s="167" t="s">
        <v>209</v>
      </c>
      <c r="AU191" s="167" t="s">
        <v>85</v>
      </c>
      <c r="AY191" s="17" t="s">
        <v>207</v>
      </c>
      <c r="BE191" s="168">
        <f t="shared" si="14"/>
        <v>0</v>
      </c>
      <c r="BF191" s="168">
        <f t="shared" si="15"/>
        <v>0</v>
      </c>
      <c r="BG191" s="168">
        <f t="shared" si="16"/>
        <v>0</v>
      </c>
      <c r="BH191" s="168">
        <f t="shared" si="17"/>
        <v>0</v>
      </c>
      <c r="BI191" s="168">
        <f t="shared" si="18"/>
        <v>0</v>
      </c>
      <c r="BJ191" s="17" t="s">
        <v>83</v>
      </c>
      <c r="BK191" s="168">
        <f t="shared" si="19"/>
        <v>0</v>
      </c>
      <c r="BL191" s="17" t="s">
        <v>448</v>
      </c>
      <c r="BM191" s="167" t="s">
        <v>2404</v>
      </c>
    </row>
    <row r="192" spans="2:65" s="1" customFormat="1" ht="48" customHeight="1">
      <c r="B192" s="155"/>
      <c r="C192" s="156" t="s">
        <v>649</v>
      </c>
      <c r="D192" s="156" t="s">
        <v>209</v>
      </c>
      <c r="E192" s="157" t="s">
        <v>2405</v>
      </c>
      <c r="F192" s="158" t="s">
        <v>2406</v>
      </c>
      <c r="G192" s="159" t="s">
        <v>224</v>
      </c>
      <c r="H192" s="160">
        <v>283</v>
      </c>
      <c r="I192" s="161"/>
      <c r="J192" s="162">
        <f t="shared" si="10"/>
        <v>0</v>
      </c>
      <c r="K192" s="158" t="s">
        <v>1</v>
      </c>
      <c r="L192" s="32"/>
      <c r="M192" s="163" t="s">
        <v>1</v>
      </c>
      <c r="N192" s="164" t="s">
        <v>42</v>
      </c>
      <c r="O192" s="55"/>
      <c r="P192" s="165">
        <f t="shared" si="11"/>
        <v>0</v>
      </c>
      <c r="Q192" s="165">
        <v>6.9999999999999994E-5</v>
      </c>
      <c r="R192" s="165">
        <f t="shared" si="12"/>
        <v>1.9809999999999998E-2</v>
      </c>
      <c r="S192" s="165">
        <v>0</v>
      </c>
      <c r="T192" s="166">
        <f t="shared" si="13"/>
        <v>0</v>
      </c>
      <c r="AR192" s="167" t="s">
        <v>448</v>
      </c>
      <c r="AT192" s="167" t="s">
        <v>209</v>
      </c>
      <c r="AU192" s="167" t="s">
        <v>85</v>
      </c>
      <c r="AY192" s="17" t="s">
        <v>207</v>
      </c>
      <c r="BE192" s="168">
        <f t="shared" si="14"/>
        <v>0</v>
      </c>
      <c r="BF192" s="168">
        <f t="shared" si="15"/>
        <v>0</v>
      </c>
      <c r="BG192" s="168">
        <f t="shared" si="16"/>
        <v>0</v>
      </c>
      <c r="BH192" s="168">
        <f t="shared" si="17"/>
        <v>0</v>
      </c>
      <c r="BI192" s="168">
        <f t="shared" si="18"/>
        <v>0</v>
      </c>
      <c r="BJ192" s="17" t="s">
        <v>83</v>
      </c>
      <c r="BK192" s="168">
        <f t="shared" si="19"/>
        <v>0</v>
      </c>
      <c r="BL192" s="17" t="s">
        <v>448</v>
      </c>
      <c r="BM192" s="167" t="s">
        <v>2407</v>
      </c>
    </row>
    <row r="193" spans="2:65" s="1" customFormat="1" ht="48" customHeight="1">
      <c r="B193" s="155"/>
      <c r="C193" s="156" t="s">
        <v>655</v>
      </c>
      <c r="D193" s="156" t="s">
        <v>209</v>
      </c>
      <c r="E193" s="157" t="s">
        <v>2408</v>
      </c>
      <c r="F193" s="158" t="s">
        <v>2409</v>
      </c>
      <c r="G193" s="159" t="s">
        <v>224</v>
      </c>
      <c r="H193" s="160">
        <v>149</v>
      </c>
      <c r="I193" s="161"/>
      <c r="J193" s="162">
        <f t="shared" si="10"/>
        <v>0</v>
      </c>
      <c r="K193" s="158" t="s">
        <v>1</v>
      </c>
      <c r="L193" s="32"/>
      <c r="M193" s="163" t="s">
        <v>1</v>
      </c>
      <c r="N193" s="164" t="s">
        <v>42</v>
      </c>
      <c r="O193" s="55"/>
      <c r="P193" s="165">
        <f t="shared" si="11"/>
        <v>0</v>
      </c>
      <c r="Q193" s="165">
        <v>9.0000000000000006E-5</v>
      </c>
      <c r="R193" s="165">
        <f t="shared" si="12"/>
        <v>1.341E-2</v>
      </c>
      <c r="S193" s="165">
        <v>0</v>
      </c>
      <c r="T193" s="166">
        <f t="shared" si="13"/>
        <v>0</v>
      </c>
      <c r="AR193" s="167" t="s">
        <v>448</v>
      </c>
      <c r="AT193" s="167" t="s">
        <v>209</v>
      </c>
      <c r="AU193" s="167" t="s">
        <v>85</v>
      </c>
      <c r="AY193" s="17" t="s">
        <v>207</v>
      </c>
      <c r="BE193" s="168">
        <f t="shared" si="14"/>
        <v>0</v>
      </c>
      <c r="BF193" s="168">
        <f t="shared" si="15"/>
        <v>0</v>
      </c>
      <c r="BG193" s="168">
        <f t="shared" si="16"/>
        <v>0</v>
      </c>
      <c r="BH193" s="168">
        <f t="shared" si="17"/>
        <v>0</v>
      </c>
      <c r="BI193" s="168">
        <f t="shared" si="18"/>
        <v>0</v>
      </c>
      <c r="BJ193" s="17" t="s">
        <v>83</v>
      </c>
      <c r="BK193" s="168">
        <f t="shared" si="19"/>
        <v>0</v>
      </c>
      <c r="BL193" s="17" t="s">
        <v>448</v>
      </c>
      <c r="BM193" s="167" t="s">
        <v>2410</v>
      </c>
    </row>
    <row r="194" spans="2:65" s="1" customFormat="1" ht="48" customHeight="1">
      <c r="B194" s="155"/>
      <c r="C194" s="156" t="s">
        <v>666</v>
      </c>
      <c r="D194" s="156" t="s">
        <v>209</v>
      </c>
      <c r="E194" s="157" t="s">
        <v>2411</v>
      </c>
      <c r="F194" s="158" t="s">
        <v>2412</v>
      </c>
      <c r="G194" s="159" t="s">
        <v>224</v>
      </c>
      <c r="H194" s="160">
        <v>14</v>
      </c>
      <c r="I194" s="161"/>
      <c r="J194" s="162">
        <f t="shared" si="10"/>
        <v>0</v>
      </c>
      <c r="K194" s="158" t="s">
        <v>1</v>
      </c>
      <c r="L194" s="32"/>
      <c r="M194" s="163" t="s">
        <v>1</v>
      </c>
      <c r="N194" s="164" t="s">
        <v>42</v>
      </c>
      <c r="O194" s="55"/>
      <c r="P194" s="165">
        <f t="shared" si="11"/>
        <v>0</v>
      </c>
      <c r="Q194" s="165">
        <v>1.2E-4</v>
      </c>
      <c r="R194" s="165">
        <f t="shared" si="12"/>
        <v>1.6800000000000001E-3</v>
      </c>
      <c r="S194" s="165">
        <v>0</v>
      </c>
      <c r="T194" s="166">
        <f t="shared" si="13"/>
        <v>0</v>
      </c>
      <c r="AR194" s="167" t="s">
        <v>448</v>
      </c>
      <c r="AT194" s="167" t="s">
        <v>209</v>
      </c>
      <c r="AU194" s="167" t="s">
        <v>85</v>
      </c>
      <c r="AY194" s="17" t="s">
        <v>207</v>
      </c>
      <c r="BE194" s="168">
        <f t="shared" si="14"/>
        <v>0</v>
      </c>
      <c r="BF194" s="168">
        <f t="shared" si="15"/>
        <v>0</v>
      </c>
      <c r="BG194" s="168">
        <f t="shared" si="16"/>
        <v>0</v>
      </c>
      <c r="BH194" s="168">
        <f t="shared" si="17"/>
        <v>0</v>
      </c>
      <c r="BI194" s="168">
        <f t="shared" si="18"/>
        <v>0</v>
      </c>
      <c r="BJ194" s="17" t="s">
        <v>83</v>
      </c>
      <c r="BK194" s="168">
        <f t="shared" si="19"/>
        <v>0</v>
      </c>
      <c r="BL194" s="17" t="s">
        <v>448</v>
      </c>
      <c r="BM194" s="167" t="s">
        <v>2413</v>
      </c>
    </row>
    <row r="195" spans="2:65" s="1" customFormat="1" ht="24" customHeight="1">
      <c r="B195" s="155"/>
      <c r="C195" s="156" t="s">
        <v>679</v>
      </c>
      <c r="D195" s="156" t="s">
        <v>209</v>
      </c>
      <c r="E195" s="157" t="s">
        <v>2414</v>
      </c>
      <c r="F195" s="158" t="s">
        <v>2415</v>
      </c>
      <c r="G195" s="159" t="s">
        <v>220</v>
      </c>
      <c r="H195" s="160">
        <v>110</v>
      </c>
      <c r="I195" s="161"/>
      <c r="J195" s="162">
        <f t="shared" si="10"/>
        <v>0</v>
      </c>
      <c r="K195" s="158" t="s">
        <v>1</v>
      </c>
      <c r="L195" s="32"/>
      <c r="M195" s="163" t="s">
        <v>1</v>
      </c>
      <c r="N195" s="164" t="s">
        <v>42</v>
      </c>
      <c r="O195" s="55"/>
      <c r="P195" s="165">
        <f t="shared" si="11"/>
        <v>0</v>
      </c>
      <c r="Q195" s="165">
        <v>0</v>
      </c>
      <c r="R195" s="165">
        <f t="shared" si="12"/>
        <v>0</v>
      </c>
      <c r="S195" s="165">
        <v>0</v>
      </c>
      <c r="T195" s="166">
        <f t="shared" si="13"/>
        <v>0</v>
      </c>
      <c r="AR195" s="167" t="s">
        <v>448</v>
      </c>
      <c r="AT195" s="167" t="s">
        <v>209</v>
      </c>
      <c r="AU195" s="167" t="s">
        <v>85</v>
      </c>
      <c r="AY195" s="17" t="s">
        <v>207</v>
      </c>
      <c r="BE195" s="168">
        <f t="shared" si="14"/>
        <v>0</v>
      </c>
      <c r="BF195" s="168">
        <f t="shared" si="15"/>
        <v>0</v>
      </c>
      <c r="BG195" s="168">
        <f t="shared" si="16"/>
        <v>0</v>
      </c>
      <c r="BH195" s="168">
        <f t="shared" si="17"/>
        <v>0</v>
      </c>
      <c r="BI195" s="168">
        <f t="shared" si="18"/>
        <v>0</v>
      </c>
      <c r="BJ195" s="17" t="s">
        <v>83</v>
      </c>
      <c r="BK195" s="168">
        <f t="shared" si="19"/>
        <v>0</v>
      </c>
      <c r="BL195" s="17" t="s">
        <v>448</v>
      </c>
      <c r="BM195" s="167" t="s">
        <v>2416</v>
      </c>
    </row>
    <row r="196" spans="2:65" s="1" customFormat="1" ht="24" customHeight="1">
      <c r="B196" s="155"/>
      <c r="C196" s="156" t="s">
        <v>684</v>
      </c>
      <c r="D196" s="156" t="s">
        <v>209</v>
      </c>
      <c r="E196" s="157" t="s">
        <v>2417</v>
      </c>
      <c r="F196" s="158" t="s">
        <v>2418</v>
      </c>
      <c r="G196" s="159" t="s">
        <v>220</v>
      </c>
      <c r="H196" s="160">
        <v>78</v>
      </c>
      <c r="I196" s="161"/>
      <c r="J196" s="162">
        <f t="shared" si="10"/>
        <v>0</v>
      </c>
      <c r="K196" s="158" t="s">
        <v>1</v>
      </c>
      <c r="L196" s="32"/>
      <c r="M196" s="163" t="s">
        <v>1</v>
      </c>
      <c r="N196" s="164" t="s">
        <v>42</v>
      </c>
      <c r="O196" s="55"/>
      <c r="P196" s="165">
        <f t="shared" si="11"/>
        <v>0</v>
      </c>
      <c r="Q196" s="165">
        <v>1.2999999999999999E-4</v>
      </c>
      <c r="R196" s="165">
        <f t="shared" si="12"/>
        <v>1.014E-2</v>
      </c>
      <c r="S196" s="165">
        <v>0</v>
      </c>
      <c r="T196" s="166">
        <f t="shared" si="13"/>
        <v>0</v>
      </c>
      <c r="AR196" s="167" t="s">
        <v>448</v>
      </c>
      <c r="AT196" s="167" t="s">
        <v>209</v>
      </c>
      <c r="AU196" s="167" t="s">
        <v>85</v>
      </c>
      <c r="AY196" s="17" t="s">
        <v>207</v>
      </c>
      <c r="BE196" s="168">
        <f t="shared" si="14"/>
        <v>0</v>
      </c>
      <c r="BF196" s="168">
        <f t="shared" si="15"/>
        <v>0</v>
      </c>
      <c r="BG196" s="168">
        <f t="shared" si="16"/>
        <v>0</v>
      </c>
      <c r="BH196" s="168">
        <f t="shared" si="17"/>
        <v>0</v>
      </c>
      <c r="BI196" s="168">
        <f t="shared" si="18"/>
        <v>0</v>
      </c>
      <c r="BJ196" s="17" t="s">
        <v>83</v>
      </c>
      <c r="BK196" s="168">
        <f t="shared" si="19"/>
        <v>0</v>
      </c>
      <c r="BL196" s="17" t="s">
        <v>448</v>
      </c>
      <c r="BM196" s="167" t="s">
        <v>2419</v>
      </c>
    </row>
    <row r="197" spans="2:65" s="1" customFormat="1" ht="16.5" customHeight="1">
      <c r="B197" s="155"/>
      <c r="C197" s="156" t="s">
        <v>688</v>
      </c>
      <c r="D197" s="156" t="s">
        <v>209</v>
      </c>
      <c r="E197" s="157" t="s">
        <v>2420</v>
      </c>
      <c r="F197" s="158" t="s">
        <v>2421</v>
      </c>
      <c r="G197" s="159" t="s">
        <v>2422</v>
      </c>
      <c r="H197" s="160">
        <v>20</v>
      </c>
      <c r="I197" s="161"/>
      <c r="J197" s="162">
        <f t="shared" si="10"/>
        <v>0</v>
      </c>
      <c r="K197" s="158" t="s">
        <v>1</v>
      </c>
      <c r="L197" s="32"/>
      <c r="M197" s="163" t="s">
        <v>1</v>
      </c>
      <c r="N197" s="164" t="s">
        <v>42</v>
      </c>
      <c r="O197" s="55"/>
      <c r="P197" s="165">
        <f t="shared" si="11"/>
        <v>0</v>
      </c>
      <c r="Q197" s="165">
        <v>2.5000000000000001E-4</v>
      </c>
      <c r="R197" s="165">
        <f t="shared" si="12"/>
        <v>5.0000000000000001E-3</v>
      </c>
      <c r="S197" s="165">
        <v>0</v>
      </c>
      <c r="T197" s="166">
        <f t="shared" si="13"/>
        <v>0</v>
      </c>
      <c r="AR197" s="167" t="s">
        <v>448</v>
      </c>
      <c r="AT197" s="167" t="s">
        <v>209</v>
      </c>
      <c r="AU197" s="167" t="s">
        <v>85</v>
      </c>
      <c r="AY197" s="17" t="s">
        <v>207</v>
      </c>
      <c r="BE197" s="168">
        <f t="shared" si="14"/>
        <v>0</v>
      </c>
      <c r="BF197" s="168">
        <f t="shared" si="15"/>
        <v>0</v>
      </c>
      <c r="BG197" s="168">
        <f t="shared" si="16"/>
        <v>0</v>
      </c>
      <c r="BH197" s="168">
        <f t="shared" si="17"/>
        <v>0</v>
      </c>
      <c r="BI197" s="168">
        <f t="shared" si="18"/>
        <v>0</v>
      </c>
      <c r="BJ197" s="17" t="s">
        <v>83</v>
      </c>
      <c r="BK197" s="168">
        <f t="shared" si="19"/>
        <v>0</v>
      </c>
      <c r="BL197" s="17" t="s">
        <v>448</v>
      </c>
      <c r="BM197" s="167" t="s">
        <v>2423</v>
      </c>
    </row>
    <row r="198" spans="2:65" s="1" customFormat="1" ht="24" customHeight="1">
      <c r="B198" s="155"/>
      <c r="C198" s="156" t="s">
        <v>692</v>
      </c>
      <c r="D198" s="156" t="s">
        <v>209</v>
      </c>
      <c r="E198" s="157" t="s">
        <v>2424</v>
      </c>
      <c r="F198" s="158" t="s">
        <v>2425</v>
      </c>
      <c r="G198" s="159" t="s">
        <v>220</v>
      </c>
      <c r="H198" s="160">
        <v>1</v>
      </c>
      <c r="I198" s="161"/>
      <c r="J198" s="162">
        <f t="shared" si="10"/>
        <v>0</v>
      </c>
      <c r="K198" s="158" t="s">
        <v>1</v>
      </c>
      <c r="L198" s="32"/>
      <c r="M198" s="163" t="s">
        <v>1</v>
      </c>
      <c r="N198" s="164" t="s">
        <v>42</v>
      </c>
      <c r="O198" s="55"/>
      <c r="P198" s="165">
        <f t="shared" si="11"/>
        <v>0</v>
      </c>
      <c r="Q198" s="165">
        <v>7.6000000000000004E-4</v>
      </c>
      <c r="R198" s="165">
        <f t="shared" si="12"/>
        <v>7.6000000000000004E-4</v>
      </c>
      <c r="S198" s="165">
        <v>0</v>
      </c>
      <c r="T198" s="166">
        <f t="shared" si="13"/>
        <v>0</v>
      </c>
      <c r="AR198" s="167" t="s">
        <v>448</v>
      </c>
      <c r="AT198" s="167" t="s">
        <v>209</v>
      </c>
      <c r="AU198" s="167" t="s">
        <v>85</v>
      </c>
      <c r="AY198" s="17" t="s">
        <v>207</v>
      </c>
      <c r="BE198" s="168">
        <f t="shared" si="14"/>
        <v>0</v>
      </c>
      <c r="BF198" s="168">
        <f t="shared" si="15"/>
        <v>0</v>
      </c>
      <c r="BG198" s="168">
        <f t="shared" si="16"/>
        <v>0</v>
      </c>
      <c r="BH198" s="168">
        <f t="shared" si="17"/>
        <v>0</v>
      </c>
      <c r="BI198" s="168">
        <f t="shared" si="18"/>
        <v>0</v>
      </c>
      <c r="BJ198" s="17" t="s">
        <v>83</v>
      </c>
      <c r="BK198" s="168">
        <f t="shared" si="19"/>
        <v>0</v>
      </c>
      <c r="BL198" s="17" t="s">
        <v>448</v>
      </c>
      <c r="BM198" s="167" t="s">
        <v>2426</v>
      </c>
    </row>
    <row r="199" spans="2:65" s="1" customFormat="1" ht="16.5" customHeight="1">
      <c r="B199" s="155"/>
      <c r="C199" s="156" t="s">
        <v>696</v>
      </c>
      <c r="D199" s="156" t="s">
        <v>209</v>
      </c>
      <c r="E199" s="157" t="s">
        <v>2427</v>
      </c>
      <c r="F199" s="158" t="s">
        <v>2428</v>
      </c>
      <c r="G199" s="159" t="s">
        <v>220</v>
      </c>
      <c r="H199" s="160">
        <v>1</v>
      </c>
      <c r="I199" s="161"/>
      <c r="J199" s="162">
        <f t="shared" si="10"/>
        <v>0</v>
      </c>
      <c r="K199" s="158" t="s">
        <v>1</v>
      </c>
      <c r="L199" s="32"/>
      <c r="M199" s="163" t="s">
        <v>1</v>
      </c>
      <c r="N199" s="164" t="s">
        <v>42</v>
      </c>
      <c r="O199" s="55"/>
      <c r="P199" s="165">
        <f t="shared" si="11"/>
        <v>0</v>
      </c>
      <c r="Q199" s="165">
        <v>7.6999999999999996E-4</v>
      </c>
      <c r="R199" s="165">
        <f t="shared" si="12"/>
        <v>7.6999999999999996E-4</v>
      </c>
      <c r="S199" s="165">
        <v>0</v>
      </c>
      <c r="T199" s="166">
        <f t="shared" si="13"/>
        <v>0</v>
      </c>
      <c r="AR199" s="167" t="s">
        <v>448</v>
      </c>
      <c r="AT199" s="167" t="s">
        <v>209</v>
      </c>
      <c r="AU199" s="167" t="s">
        <v>85</v>
      </c>
      <c r="AY199" s="17" t="s">
        <v>207</v>
      </c>
      <c r="BE199" s="168">
        <f t="shared" si="14"/>
        <v>0</v>
      </c>
      <c r="BF199" s="168">
        <f t="shared" si="15"/>
        <v>0</v>
      </c>
      <c r="BG199" s="168">
        <f t="shared" si="16"/>
        <v>0</v>
      </c>
      <c r="BH199" s="168">
        <f t="shared" si="17"/>
        <v>0</v>
      </c>
      <c r="BI199" s="168">
        <f t="shared" si="18"/>
        <v>0</v>
      </c>
      <c r="BJ199" s="17" t="s">
        <v>83</v>
      </c>
      <c r="BK199" s="168">
        <f t="shared" si="19"/>
        <v>0</v>
      </c>
      <c r="BL199" s="17" t="s">
        <v>448</v>
      </c>
      <c r="BM199" s="167" t="s">
        <v>2429</v>
      </c>
    </row>
    <row r="200" spans="2:65" s="1" customFormat="1" ht="24" customHeight="1">
      <c r="B200" s="155"/>
      <c r="C200" s="156" t="s">
        <v>700</v>
      </c>
      <c r="D200" s="156" t="s">
        <v>209</v>
      </c>
      <c r="E200" s="157" t="s">
        <v>2430</v>
      </c>
      <c r="F200" s="158" t="s">
        <v>2431</v>
      </c>
      <c r="G200" s="159" t="s">
        <v>220</v>
      </c>
      <c r="H200" s="160">
        <v>6</v>
      </c>
      <c r="I200" s="161"/>
      <c r="J200" s="162">
        <f t="shared" si="10"/>
        <v>0</v>
      </c>
      <c r="K200" s="158" t="s">
        <v>1</v>
      </c>
      <c r="L200" s="32"/>
      <c r="M200" s="163" t="s">
        <v>1</v>
      </c>
      <c r="N200" s="164" t="s">
        <v>42</v>
      </c>
      <c r="O200" s="55"/>
      <c r="P200" s="165">
        <f t="shared" si="11"/>
        <v>0</v>
      </c>
      <c r="Q200" s="165">
        <v>0</v>
      </c>
      <c r="R200" s="165">
        <f t="shared" si="12"/>
        <v>0</v>
      </c>
      <c r="S200" s="165">
        <v>0</v>
      </c>
      <c r="T200" s="166">
        <f t="shared" si="13"/>
        <v>0</v>
      </c>
      <c r="AR200" s="167" t="s">
        <v>448</v>
      </c>
      <c r="AT200" s="167" t="s">
        <v>209</v>
      </c>
      <c r="AU200" s="167" t="s">
        <v>85</v>
      </c>
      <c r="AY200" s="17" t="s">
        <v>207</v>
      </c>
      <c r="BE200" s="168">
        <f t="shared" si="14"/>
        <v>0</v>
      </c>
      <c r="BF200" s="168">
        <f t="shared" si="15"/>
        <v>0</v>
      </c>
      <c r="BG200" s="168">
        <f t="shared" si="16"/>
        <v>0</v>
      </c>
      <c r="BH200" s="168">
        <f t="shared" si="17"/>
        <v>0</v>
      </c>
      <c r="BI200" s="168">
        <f t="shared" si="18"/>
        <v>0</v>
      </c>
      <c r="BJ200" s="17" t="s">
        <v>83</v>
      </c>
      <c r="BK200" s="168">
        <f t="shared" si="19"/>
        <v>0</v>
      </c>
      <c r="BL200" s="17" t="s">
        <v>448</v>
      </c>
      <c r="BM200" s="167" t="s">
        <v>2432</v>
      </c>
    </row>
    <row r="201" spans="2:65" s="1" customFormat="1" ht="24" customHeight="1">
      <c r="B201" s="155"/>
      <c r="C201" s="156" t="s">
        <v>704</v>
      </c>
      <c r="D201" s="156" t="s">
        <v>209</v>
      </c>
      <c r="E201" s="157" t="s">
        <v>2433</v>
      </c>
      <c r="F201" s="158" t="s">
        <v>2434</v>
      </c>
      <c r="G201" s="159" t="s">
        <v>220</v>
      </c>
      <c r="H201" s="160">
        <v>19</v>
      </c>
      <c r="I201" s="161"/>
      <c r="J201" s="162">
        <f t="shared" si="10"/>
        <v>0</v>
      </c>
      <c r="K201" s="158" t="s">
        <v>1</v>
      </c>
      <c r="L201" s="32"/>
      <c r="M201" s="163" t="s">
        <v>1</v>
      </c>
      <c r="N201" s="164" t="s">
        <v>42</v>
      </c>
      <c r="O201" s="55"/>
      <c r="P201" s="165">
        <f t="shared" si="11"/>
        <v>0</v>
      </c>
      <c r="Q201" s="165">
        <v>2.3000000000000001E-4</v>
      </c>
      <c r="R201" s="165">
        <f t="shared" si="12"/>
        <v>4.3699999999999998E-3</v>
      </c>
      <c r="S201" s="165">
        <v>0</v>
      </c>
      <c r="T201" s="166">
        <f t="shared" si="13"/>
        <v>0</v>
      </c>
      <c r="AR201" s="167" t="s">
        <v>448</v>
      </c>
      <c r="AT201" s="167" t="s">
        <v>209</v>
      </c>
      <c r="AU201" s="167" t="s">
        <v>85</v>
      </c>
      <c r="AY201" s="17" t="s">
        <v>207</v>
      </c>
      <c r="BE201" s="168">
        <f t="shared" si="14"/>
        <v>0</v>
      </c>
      <c r="BF201" s="168">
        <f t="shared" si="15"/>
        <v>0</v>
      </c>
      <c r="BG201" s="168">
        <f t="shared" si="16"/>
        <v>0</v>
      </c>
      <c r="BH201" s="168">
        <f t="shared" si="17"/>
        <v>0</v>
      </c>
      <c r="BI201" s="168">
        <f t="shared" si="18"/>
        <v>0</v>
      </c>
      <c r="BJ201" s="17" t="s">
        <v>83</v>
      </c>
      <c r="BK201" s="168">
        <f t="shared" si="19"/>
        <v>0</v>
      </c>
      <c r="BL201" s="17" t="s">
        <v>448</v>
      </c>
      <c r="BM201" s="167" t="s">
        <v>2435</v>
      </c>
    </row>
    <row r="202" spans="2:65" s="1" customFormat="1" ht="24" customHeight="1">
      <c r="B202" s="155"/>
      <c r="C202" s="156" t="s">
        <v>708</v>
      </c>
      <c r="D202" s="156" t="s">
        <v>209</v>
      </c>
      <c r="E202" s="157" t="s">
        <v>2436</v>
      </c>
      <c r="F202" s="158" t="s">
        <v>2437</v>
      </c>
      <c r="G202" s="159" t="s">
        <v>220</v>
      </c>
      <c r="H202" s="160">
        <v>2</v>
      </c>
      <c r="I202" s="161"/>
      <c r="J202" s="162">
        <f t="shared" si="10"/>
        <v>0</v>
      </c>
      <c r="K202" s="158" t="s">
        <v>1</v>
      </c>
      <c r="L202" s="32"/>
      <c r="M202" s="163" t="s">
        <v>1</v>
      </c>
      <c r="N202" s="164" t="s">
        <v>42</v>
      </c>
      <c r="O202" s="55"/>
      <c r="P202" s="165">
        <f t="shared" si="11"/>
        <v>0</v>
      </c>
      <c r="Q202" s="165">
        <v>5.5000000000000003E-4</v>
      </c>
      <c r="R202" s="165">
        <f t="shared" si="12"/>
        <v>1.1000000000000001E-3</v>
      </c>
      <c r="S202" s="165">
        <v>0</v>
      </c>
      <c r="T202" s="166">
        <f t="shared" si="13"/>
        <v>0</v>
      </c>
      <c r="AR202" s="167" t="s">
        <v>448</v>
      </c>
      <c r="AT202" s="167" t="s">
        <v>209</v>
      </c>
      <c r="AU202" s="167" t="s">
        <v>85</v>
      </c>
      <c r="AY202" s="17" t="s">
        <v>207</v>
      </c>
      <c r="BE202" s="168">
        <f t="shared" si="14"/>
        <v>0</v>
      </c>
      <c r="BF202" s="168">
        <f t="shared" si="15"/>
        <v>0</v>
      </c>
      <c r="BG202" s="168">
        <f t="shared" si="16"/>
        <v>0</v>
      </c>
      <c r="BH202" s="168">
        <f t="shared" si="17"/>
        <v>0</v>
      </c>
      <c r="BI202" s="168">
        <f t="shared" si="18"/>
        <v>0</v>
      </c>
      <c r="BJ202" s="17" t="s">
        <v>83</v>
      </c>
      <c r="BK202" s="168">
        <f t="shared" si="19"/>
        <v>0</v>
      </c>
      <c r="BL202" s="17" t="s">
        <v>448</v>
      </c>
      <c r="BM202" s="167" t="s">
        <v>2438</v>
      </c>
    </row>
    <row r="203" spans="2:65" s="1" customFormat="1" ht="24" customHeight="1">
      <c r="B203" s="155"/>
      <c r="C203" s="156" t="s">
        <v>712</v>
      </c>
      <c r="D203" s="156" t="s">
        <v>209</v>
      </c>
      <c r="E203" s="157" t="s">
        <v>2439</v>
      </c>
      <c r="F203" s="158" t="s">
        <v>2440</v>
      </c>
      <c r="G203" s="159" t="s">
        <v>220</v>
      </c>
      <c r="H203" s="160">
        <v>3</v>
      </c>
      <c r="I203" s="161"/>
      <c r="J203" s="162">
        <f t="shared" si="10"/>
        <v>0</v>
      </c>
      <c r="K203" s="158" t="s">
        <v>1</v>
      </c>
      <c r="L203" s="32"/>
      <c r="M203" s="163" t="s">
        <v>1</v>
      </c>
      <c r="N203" s="164" t="s">
        <v>42</v>
      </c>
      <c r="O203" s="55"/>
      <c r="P203" s="165">
        <f t="shared" si="11"/>
        <v>0</v>
      </c>
      <c r="Q203" s="165">
        <v>7.6000000000000004E-4</v>
      </c>
      <c r="R203" s="165">
        <f t="shared" si="12"/>
        <v>2.2799999999999999E-3</v>
      </c>
      <c r="S203" s="165">
        <v>0</v>
      </c>
      <c r="T203" s="166">
        <f t="shared" si="13"/>
        <v>0</v>
      </c>
      <c r="AR203" s="167" t="s">
        <v>448</v>
      </c>
      <c r="AT203" s="167" t="s">
        <v>209</v>
      </c>
      <c r="AU203" s="167" t="s">
        <v>85</v>
      </c>
      <c r="AY203" s="17" t="s">
        <v>207</v>
      </c>
      <c r="BE203" s="168">
        <f t="shared" si="14"/>
        <v>0</v>
      </c>
      <c r="BF203" s="168">
        <f t="shared" si="15"/>
        <v>0</v>
      </c>
      <c r="BG203" s="168">
        <f t="shared" si="16"/>
        <v>0</v>
      </c>
      <c r="BH203" s="168">
        <f t="shared" si="17"/>
        <v>0</v>
      </c>
      <c r="BI203" s="168">
        <f t="shared" si="18"/>
        <v>0</v>
      </c>
      <c r="BJ203" s="17" t="s">
        <v>83</v>
      </c>
      <c r="BK203" s="168">
        <f t="shared" si="19"/>
        <v>0</v>
      </c>
      <c r="BL203" s="17" t="s">
        <v>448</v>
      </c>
      <c r="BM203" s="167" t="s">
        <v>2441</v>
      </c>
    </row>
    <row r="204" spans="2:65" s="1" customFormat="1" ht="24" customHeight="1">
      <c r="B204" s="155"/>
      <c r="C204" s="156" t="s">
        <v>716</v>
      </c>
      <c r="D204" s="156" t="s">
        <v>209</v>
      </c>
      <c r="E204" s="157" t="s">
        <v>2442</v>
      </c>
      <c r="F204" s="158" t="s">
        <v>2443</v>
      </c>
      <c r="G204" s="159" t="s">
        <v>220</v>
      </c>
      <c r="H204" s="160">
        <v>2</v>
      </c>
      <c r="I204" s="161"/>
      <c r="J204" s="162">
        <f t="shared" si="10"/>
        <v>0</v>
      </c>
      <c r="K204" s="158" t="s">
        <v>1</v>
      </c>
      <c r="L204" s="32"/>
      <c r="M204" s="163" t="s">
        <v>1</v>
      </c>
      <c r="N204" s="164" t="s">
        <v>42</v>
      </c>
      <c r="O204" s="55"/>
      <c r="P204" s="165">
        <f t="shared" si="11"/>
        <v>0</v>
      </c>
      <c r="Q204" s="165">
        <v>1.1900000000000001E-3</v>
      </c>
      <c r="R204" s="165">
        <f t="shared" si="12"/>
        <v>2.3800000000000002E-3</v>
      </c>
      <c r="S204" s="165">
        <v>0</v>
      </c>
      <c r="T204" s="166">
        <f t="shared" si="13"/>
        <v>0</v>
      </c>
      <c r="AR204" s="167" t="s">
        <v>448</v>
      </c>
      <c r="AT204" s="167" t="s">
        <v>209</v>
      </c>
      <c r="AU204" s="167" t="s">
        <v>85</v>
      </c>
      <c r="AY204" s="17" t="s">
        <v>207</v>
      </c>
      <c r="BE204" s="168">
        <f t="shared" si="14"/>
        <v>0</v>
      </c>
      <c r="BF204" s="168">
        <f t="shared" si="15"/>
        <v>0</v>
      </c>
      <c r="BG204" s="168">
        <f t="shared" si="16"/>
        <v>0</v>
      </c>
      <c r="BH204" s="168">
        <f t="shared" si="17"/>
        <v>0</v>
      </c>
      <c r="BI204" s="168">
        <f t="shared" si="18"/>
        <v>0</v>
      </c>
      <c r="BJ204" s="17" t="s">
        <v>83</v>
      </c>
      <c r="BK204" s="168">
        <f t="shared" si="19"/>
        <v>0</v>
      </c>
      <c r="BL204" s="17" t="s">
        <v>448</v>
      </c>
      <c r="BM204" s="167" t="s">
        <v>2444</v>
      </c>
    </row>
    <row r="205" spans="2:65" s="1" customFormat="1" ht="24" customHeight="1">
      <c r="B205" s="155"/>
      <c r="C205" s="156" t="s">
        <v>725</v>
      </c>
      <c r="D205" s="156" t="s">
        <v>209</v>
      </c>
      <c r="E205" s="157" t="s">
        <v>2445</v>
      </c>
      <c r="F205" s="158" t="s">
        <v>2446</v>
      </c>
      <c r="G205" s="159" t="s">
        <v>220</v>
      </c>
      <c r="H205" s="160">
        <v>3</v>
      </c>
      <c r="I205" s="161"/>
      <c r="J205" s="162">
        <f t="shared" si="10"/>
        <v>0</v>
      </c>
      <c r="K205" s="158" t="s">
        <v>1</v>
      </c>
      <c r="L205" s="32"/>
      <c r="M205" s="163" t="s">
        <v>1</v>
      </c>
      <c r="N205" s="164" t="s">
        <v>42</v>
      </c>
      <c r="O205" s="55"/>
      <c r="P205" s="165">
        <f t="shared" si="11"/>
        <v>0</v>
      </c>
      <c r="Q205" s="165">
        <v>1.8600000000000001E-3</v>
      </c>
      <c r="R205" s="165">
        <f t="shared" si="12"/>
        <v>5.5799999999999999E-3</v>
      </c>
      <c r="S205" s="165">
        <v>0</v>
      </c>
      <c r="T205" s="166">
        <f t="shared" si="13"/>
        <v>0</v>
      </c>
      <c r="AR205" s="167" t="s">
        <v>448</v>
      </c>
      <c r="AT205" s="167" t="s">
        <v>209</v>
      </c>
      <c r="AU205" s="167" t="s">
        <v>85</v>
      </c>
      <c r="AY205" s="17" t="s">
        <v>207</v>
      </c>
      <c r="BE205" s="168">
        <f t="shared" si="14"/>
        <v>0</v>
      </c>
      <c r="BF205" s="168">
        <f t="shared" si="15"/>
        <v>0</v>
      </c>
      <c r="BG205" s="168">
        <f t="shared" si="16"/>
        <v>0</v>
      </c>
      <c r="BH205" s="168">
        <f t="shared" si="17"/>
        <v>0</v>
      </c>
      <c r="BI205" s="168">
        <f t="shared" si="18"/>
        <v>0</v>
      </c>
      <c r="BJ205" s="17" t="s">
        <v>83</v>
      </c>
      <c r="BK205" s="168">
        <f t="shared" si="19"/>
        <v>0</v>
      </c>
      <c r="BL205" s="17" t="s">
        <v>448</v>
      </c>
      <c r="BM205" s="167" t="s">
        <v>2447</v>
      </c>
    </row>
    <row r="206" spans="2:65" s="1" customFormat="1" ht="24" customHeight="1">
      <c r="B206" s="155"/>
      <c r="C206" s="156" t="s">
        <v>729</v>
      </c>
      <c r="D206" s="156" t="s">
        <v>209</v>
      </c>
      <c r="E206" s="157" t="s">
        <v>2448</v>
      </c>
      <c r="F206" s="158" t="s">
        <v>2449</v>
      </c>
      <c r="G206" s="159" t="s">
        <v>250</v>
      </c>
      <c r="H206" s="160">
        <v>2</v>
      </c>
      <c r="I206" s="161"/>
      <c r="J206" s="162">
        <f t="shared" si="10"/>
        <v>0</v>
      </c>
      <c r="K206" s="158" t="s">
        <v>1</v>
      </c>
      <c r="L206" s="32"/>
      <c r="M206" s="163" t="s">
        <v>1</v>
      </c>
      <c r="N206" s="164" t="s">
        <v>42</v>
      </c>
      <c r="O206" s="55"/>
      <c r="P206" s="165">
        <f t="shared" si="11"/>
        <v>0</v>
      </c>
      <c r="Q206" s="165">
        <v>3.014E-2</v>
      </c>
      <c r="R206" s="165">
        <f t="shared" si="12"/>
        <v>6.028E-2</v>
      </c>
      <c r="S206" s="165">
        <v>0</v>
      </c>
      <c r="T206" s="166">
        <f t="shared" si="13"/>
        <v>0</v>
      </c>
      <c r="AR206" s="167" t="s">
        <v>448</v>
      </c>
      <c r="AT206" s="167" t="s">
        <v>209</v>
      </c>
      <c r="AU206" s="167" t="s">
        <v>85</v>
      </c>
      <c r="AY206" s="17" t="s">
        <v>207</v>
      </c>
      <c r="BE206" s="168">
        <f t="shared" si="14"/>
        <v>0</v>
      </c>
      <c r="BF206" s="168">
        <f t="shared" si="15"/>
        <v>0</v>
      </c>
      <c r="BG206" s="168">
        <f t="shared" si="16"/>
        <v>0</v>
      </c>
      <c r="BH206" s="168">
        <f t="shared" si="17"/>
        <v>0</v>
      </c>
      <c r="BI206" s="168">
        <f t="shared" si="18"/>
        <v>0</v>
      </c>
      <c r="BJ206" s="17" t="s">
        <v>83</v>
      </c>
      <c r="BK206" s="168">
        <f t="shared" si="19"/>
        <v>0</v>
      </c>
      <c r="BL206" s="17" t="s">
        <v>448</v>
      </c>
      <c r="BM206" s="167" t="s">
        <v>2450</v>
      </c>
    </row>
    <row r="207" spans="2:65" s="1" customFormat="1" ht="36" customHeight="1">
      <c r="B207" s="155"/>
      <c r="C207" s="156" t="s">
        <v>733</v>
      </c>
      <c r="D207" s="156" t="s">
        <v>209</v>
      </c>
      <c r="E207" s="157" t="s">
        <v>2451</v>
      </c>
      <c r="F207" s="158" t="s">
        <v>2452</v>
      </c>
      <c r="G207" s="159" t="s">
        <v>224</v>
      </c>
      <c r="H207" s="160">
        <v>840</v>
      </c>
      <c r="I207" s="161"/>
      <c r="J207" s="162">
        <f t="shared" si="10"/>
        <v>0</v>
      </c>
      <c r="K207" s="158" t="s">
        <v>1</v>
      </c>
      <c r="L207" s="32"/>
      <c r="M207" s="163" t="s">
        <v>1</v>
      </c>
      <c r="N207" s="164" t="s">
        <v>42</v>
      </c>
      <c r="O207" s="55"/>
      <c r="P207" s="165">
        <f t="shared" si="11"/>
        <v>0</v>
      </c>
      <c r="Q207" s="165">
        <v>1.9000000000000001E-4</v>
      </c>
      <c r="R207" s="165">
        <f t="shared" si="12"/>
        <v>0.15960000000000002</v>
      </c>
      <c r="S207" s="165">
        <v>0</v>
      </c>
      <c r="T207" s="166">
        <f t="shared" si="13"/>
        <v>0</v>
      </c>
      <c r="AR207" s="167" t="s">
        <v>448</v>
      </c>
      <c r="AT207" s="167" t="s">
        <v>209</v>
      </c>
      <c r="AU207" s="167" t="s">
        <v>85</v>
      </c>
      <c r="AY207" s="17" t="s">
        <v>207</v>
      </c>
      <c r="BE207" s="168">
        <f t="shared" si="14"/>
        <v>0</v>
      </c>
      <c r="BF207" s="168">
        <f t="shared" si="15"/>
        <v>0</v>
      </c>
      <c r="BG207" s="168">
        <f t="shared" si="16"/>
        <v>0</v>
      </c>
      <c r="BH207" s="168">
        <f t="shared" si="17"/>
        <v>0</v>
      </c>
      <c r="BI207" s="168">
        <f t="shared" si="18"/>
        <v>0</v>
      </c>
      <c r="BJ207" s="17" t="s">
        <v>83</v>
      </c>
      <c r="BK207" s="168">
        <f t="shared" si="19"/>
        <v>0</v>
      </c>
      <c r="BL207" s="17" t="s">
        <v>448</v>
      </c>
      <c r="BM207" s="167" t="s">
        <v>2453</v>
      </c>
    </row>
    <row r="208" spans="2:65" s="1" customFormat="1" ht="24" customHeight="1">
      <c r="B208" s="155"/>
      <c r="C208" s="156" t="s">
        <v>737</v>
      </c>
      <c r="D208" s="156" t="s">
        <v>209</v>
      </c>
      <c r="E208" s="157" t="s">
        <v>2454</v>
      </c>
      <c r="F208" s="158" t="s">
        <v>2455</v>
      </c>
      <c r="G208" s="159" t="s">
        <v>224</v>
      </c>
      <c r="H208" s="160">
        <v>840</v>
      </c>
      <c r="I208" s="161"/>
      <c r="J208" s="162">
        <f t="shared" si="10"/>
        <v>0</v>
      </c>
      <c r="K208" s="158" t="s">
        <v>1</v>
      </c>
      <c r="L208" s="32"/>
      <c r="M208" s="163" t="s">
        <v>1</v>
      </c>
      <c r="N208" s="164" t="s">
        <v>42</v>
      </c>
      <c r="O208" s="55"/>
      <c r="P208" s="165">
        <f t="shared" si="11"/>
        <v>0</v>
      </c>
      <c r="Q208" s="165">
        <v>1.0000000000000001E-5</v>
      </c>
      <c r="R208" s="165">
        <f t="shared" si="12"/>
        <v>8.4000000000000012E-3</v>
      </c>
      <c r="S208" s="165">
        <v>0</v>
      </c>
      <c r="T208" s="166">
        <f t="shared" si="13"/>
        <v>0</v>
      </c>
      <c r="AR208" s="167" t="s">
        <v>448</v>
      </c>
      <c r="AT208" s="167" t="s">
        <v>209</v>
      </c>
      <c r="AU208" s="167" t="s">
        <v>85</v>
      </c>
      <c r="AY208" s="17" t="s">
        <v>207</v>
      </c>
      <c r="BE208" s="168">
        <f t="shared" si="14"/>
        <v>0</v>
      </c>
      <c r="BF208" s="168">
        <f t="shared" si="15"/>
        <v>0</v>
      </c>
      <c r="BG208" s="168">
        <f t="shared" si="16"/>
        <v>0</v>
      </c>
      <c r="BH208" s="168">
        <f t="shared" si="17"/>
        <v>0</v>
      </c>
      <c r="BI208" s="168">
        <f t="shared" si="18"/>
        <v>0</v>
      </c>
      <c r="BJ208" s="17" t="s">
        <v>83</v>
      </c>
      <c r="BK208" s="168">
        <f t="shared" si="19"/>
        <v>0</v>
      </c>
      <c r="BL208" s="17" t="s">
        <v>448</v>
      </c>
      <c r="BM208" s="167" t="s">
        <v>2456</v>
      </c>
    </row>
    <row r="209" spans="2:65" s="1" customFormat="1" ht="36" customHeight="1">
      <c r="B209" s="155"/>
      <c r="C209" s="156" t="s">
        <v>741</v>
      </c>
      <c r="D209" s="156" t="s">
        <v>209</v>
      </c>
      <c r="E209" s="157" t="s">
        <v>2457</v>
      </c>
      <c r="F209" s="158" t="s">
        <v>2458</v>
      </c>
      <c r="G209" s="159" t="s">
        <v>236</v>
      </c>
      <c r="H209" s="160">
        <v>1.3260000000000001</v>
      </c>
      <c r="I209" s="161"/>
      <c r="J209" s="162">
        <f t="shared" si="10"/>
        <v>0</v>
      </c>
      <c r="K209" s="158" t="s">
        <v>1</v>
      </c>
      <c r="L209" s="32"/>
      <c r="M209" s="163" t="s">
        <v>1</v>
      </c>
      <c r="N209" s="164" t="s">
        <v>42</v>
      </c>
      <c r="O209" s="55"/>
      <c r="P209" s="165">
        <f t="shared" si="11"/>
        <v>0</v>
      </c>
      <c r="Q209" s="165">
        <v>0</v>
      </c>
      <c r="R209" s="165">
        <f t="shared" si="12"/>
        <v>0</v>
      </c>
      <c r="S209" s="165">
        <v>0</v>
      </c>
      <c r="T209" s="166">
        <f t="shared" si="13"/>
        <v>0</v>
      </c>
      <c r="AR209" s="167" t="s">
        <v>448</v>
      </c>
      <c r="AT209" s="167" t="s">
        <v>209</v>
      </c>
      <c r="AU209" s="167" t="s">
        <v>85</v>
      </c>
      <c r="AY209" s="17" t="s">
        <v>207</v>
      </c>
      <c r="BE209" s="168">
        <f t="shared" si="14"/>
        <v>0</v>
      </c>
      <c r="BF209" s="168">
        <f t="shared" si="15"/>
        <v>0</v>
      </c>
      <c r="BG209" s="168">
        <f t="shared" si="16"/>
        <v>0</v>
      </c>
      <c r="BH209" s="168">
        <f t="shared" si="17"/>
        <v>0</v>
      </c>
      <c r="BI209" s="168">
        <f t="shared" si="18"/>
        <v>0</v>
      </c>
      <c r="BJ209" s="17" t="s">
        <v>83</v>
      </c>
      <c r="BK209" s="168">
        <f t="shared" si="19"/>
        <v>0</v>
      </c>
      <c r="BL209" s="17" t="s">
        <v>448</v>
      </c>
      <c r="BM209" s="167" t="s">
        <v>2459</v>
      </c>
    </row>
    <row r="210" spans="2:65" s="11" customFormat="1" ht="22.9" customHeight="1">
      <c r="B210" s="142"/>
      <c r="D210" s="143" t="s">
        <v>76</v>
      </c>
      <c r="E210" s="153" t="s">
        <v>2460</v>
      </c>
      <c r="F210" s="153" t="s">
        <v>2461</v>
      </c>
      <c r="I210" s="145"/>
      <c r="J210" s="154">
        <f>BK210</f>
        <v>0</v>
      </c>
      <c r="L210" s="142"/>
      <c r="M210" s="147"/>
      <c r="N210" s="148"/>
      <c r="O210" s="148"/>
      <c r="P210" s="149">
        <f>SUM(P211:P220)</f>
        <v>0</v>
      </c>
      <c r="Q210" s="148"/>
      <c r="R210" s="149">
        <f>SUM(R211:R220)</f>
        <v>0.34012000000000003</v>
      </c>
      <c r="S210" s="148"/>
      <c r="T210" s="150">
        <f>SUM(T211:T220)</f>
        <v>0</v>
      </c>
      <c r="AR210" s="143" t="s">
        <v>85</v>
      </c>
      <c r="AT210" s="151" t="s">
        <v>76</v>
      </c>
      <c r="AU210" s="151" t="s">
        <v>83</v>
      </c>
      <c r="AY210" s="143" t="s">
        <v>207</v>
      </c>
      <c r="BK210" s="152">
        <f>SUM(BK211:BK220)</f>
        <v>0</v>
      </c>
    </row>
    <row r="211" spans="2:65" s="1" customFormat="1" ht="24" customHeight="1">
      <c r="B211" s="155"/>
      <c r="C211" s="156" t="s">
        <v>745</v>
      </c>
      <c r="D211" s="156" t="s">
        <v>209</v>
      </c>
      <c r="E211" s="157" t="s">
        <v>2462</v>
      </c>
      <c r="F211" s="158" t="s">
        <v>2463</v>
      </c>
      <c r="G211" s="159" t="s">
        <v>224</v>
      </c>
      <c r="H211" s="160">
        <v>26</v>
      </c>
      <c r="I211" s="161"/>
      <c r="J211" s="162">
        <f t="shared" ref="J211:J220" si="20">ROUND(I211*H211,2)</f>
        <v>0</v>
      </c>
      <c r="K211" s="158" t="s">
        <v>1</v>
      </c>
      <c r="L211" s="32"/>
      <c r="M211" s="163" t="s">
        <v>1</v>
      </c>
      <c r="N211" s="164" t="s">
        <v>42</v>
      </c>
      <c r="O211" s="55"/>
      <c r="P211" s="165">
        <f t="shared" ref="P211:P220" si="21">O211*H211</f>
        <v>0</v>
      </c>
      <c r="Q211" s="165">
        <v>3.48E-3</v>
      </c>
      <c r="R211" s="165">
        <f t="shared" ref="R211:R220" si="22">Q211*H211</f>
        <v>9.0480000000000005E-2</v>
      </c>
      <c r="S211" s="165">
        <v>0</v>
      </c>
      <c r="T211" s="166">
        <f t="shared" ref="T211:T220" si="23">S211*H211</f>
        <v>0</v>
      </c>
      <c r="AR211" s="167" t="s">
        <v>448</v>
      </c>
      <c r="AT211" s="167" t="s">
        <v>209</v>
      </c>
      <c r="AU211" s="167" t="s">
        <v>85</v>
      </c>
      <c r="AY211" s="17" t="s">
        <v>207</v>
      </c>
      <c r="BE211" s="168">
        <f t="shared" ref="BE211:BE220" si="24">IF(N211="základní",J211,0)</f>
        <v>0</v>
      </c>
      <c r="BF211" s="168">
        <f t="shared" ref="BF211:BF220" si="25">IF(N211="snížená",J211,0)</f>
        <v>0</v>
      </c>
      <c r="BG211" s="168">
        <f t="shared" ref="BG211:BG220" si="26">IF(N211="zákl. přenesená",J211,0)</f>
        <v>0</v>
      </c>
      <c r="BH211" s="168">
        <f t="shared" ref="BH211:BH220" si="27">IF(N211="sníž. přenesená",J211,0)</f>
        <v>0</v>
      </c>
      <c r="BI211" s="168">
        <f t="shared" ref="BI211:BI220" si="28">IF(N211="nulová",J211,0)</f>
        <v>0</v>
      </c>
      <c r="BJ211" s="17" t="s">
        <v>83</v>
      </c>
      <c r="BK211" s="168">
        <f t="shared" ref="BK211:BK220" si="29">ROUND(I211*H211,2)</f>
        <v>0</v>
      </c>
      <c r="BL211" s="17" t="s">
        <v>448</v>
      </c>
      <c r="BM211" s="167" t="s">
        <v>2464</v>
      </c>
    </row>
    <row r="212" spans="2:65" s="1" customFormat="1" ht="24" customHeight="1">
      <c r="B212" s="155"/>
      <c r="C212" s="156" t="s">
        <v>751</v>
      </c>
      <c r="D212" s="156" t="s">
        <v>209</v>
      </c>
      <c r="E212" s="157" t="s">
        <v>2465</v>
      </c>
      <c r="F212" s="158" t="s">
        <v>2466</v>
      </c>
      <c r="G212" s="159" t="s">
        <v>224</v>
      </c>
      <c r="H212" s="160">
        <v>6</v>
      </c>
      <c r="I212" s="161"/>
      <c r="J212" s="162">
        <f t="shared" si="20"/>
        <v>0</v>
      </c>
      <c r="K212" s="158" t="s">
        <v>1</v>
      </c>
      <c r="L212" s="32"/>
      <c r="M212" s="163" t="s">
        <v>1</v>
      </c>
      <c r="N212" s="164" t="s">
        <v>42</v>
      </c>
      <c r="O212" s="55"/>
      <c r="P212" s="165">
        <f t="shared" si="21"/>
        <v>0</v>
      </c>
      <c r="Q212" s="165">
        <v>3.96E-3</v>
      </c>
      <c r="R212" s="165">
        <f t="shared" si="22"/>
        <v>2.376E-2</v>
      </c>
      <c r="S212" s="165">
        <v>0</v>
      </c>
      <c r="T212" s="166">
        <f t="shared" si="23"/>
        <v>0</v>
      </c>
      <c r="AR212" s="167" t="s">
        <v>448</v>
      </c>
      <c r="AT212" s="167" t="s">
        <v>209</v>
      </c>
      <c r="AU212" s="167" t="s">
        <v>85</v>
      </c>
      <c r="AY212" s="17" t="s">
        <v>207</v>
      </c>
      <c r="BE212" s="168">
        <f t="shared" si="24"/>
        <v>0</v>
      </c>
      <c r="BF212" s="168">
        <f t="shared" si="25"/>
        <v>0</v>
      </c>
      <c r="BG212" s="168">
        <f t="shared" si="26"/>
        <v>0</v>
      </c>
      <c r="BH212" s="168">
        <f t="shared" si="27"/>
        <v>0</v>
      </c>
      <c r="BI212" s="168">
        <f t="shared" si="28"/>
        <v>0</v>
      </c>
      <c r="BJ212" s="17" t="s">
        <v>83</v>
      </c>
      <c r="BK212" s="168">
        <f t="shared" si="29"/>
        <v>0</v>
      </c>
      <c r="BL212" s="17" t="s">
        <v>448</v>
      </c>
      <c r="BM212" s="167" t="s">
        <v>2467</v>
      </c>
    </row>
    <row r="213" spans="2:65" s="1" customFormat="1" ht="24" customHeight="1">
      <c r="B213" s="155"/>
      <c r="C213" s="156" t="s">
        <v>755</v>
      </c>
      <c r="D213" s="156" t="s">
        <v>209</v>
      </c>
      <c r="E213" s="157" t="s">
        <v>2468</v>
      </c>
      <c r="F213" s="158" t="s">
        <v>2469</v>
      </c>
      <c r="G213" s="159" t="s">
        <v>224</v>
      </c>
      <c r="H213" s="160">
        <v>33</v>
      </c>
      <c r="I213" s="161"/>
      <c r="J213" s="162">
        <f t="shared" si="20"/>
        <v>0</v>
      </c>
      <c r="K213" s="158" t="s">
        <v>1</v>
      </c>
      <c r="L213" s="32"/>
      <c r="M213" s="163" t="s">
        <v>1</v>
      </c>
      <c r="N213" s="164" t="s">
        <v>42</v>
      </c>
      <c r="O213" s="55"/>
      <c r="P213" s="165">
        <f t="shared" si="21"/>
        <v>0</v>
      </c>
      <c r="Q213" s="165">
        <v>4.9300000000000004E-3</v>
      </c>
      <c r="R213" s="165">
        <f t="shared" si="22"/>
        <v>0.16269</v>
      </c>
      <c r="S213" s="165">
        <v>0</v>
      </c>
      <c r="T213" s="166">
        <f t="shared" si="23"/>
        <v>0</v>
      </c>
      <c r="AR213" s="167" t="s">
        <v>448</v>
      </c>
      <c r="AT213" s="167" t="s">
        <v>209</v>
      </c>
      <c r="AU213" s="167" t="s">
        <v>85</v>
      </c>
      <c r="AY213" s="17" t="s">
        <v>207</v>
      </c>
      <c r="BE213" s="168">
        <f t="shared" si="24"/>
        <v>0</v>
      </c>
      <c r="BF213" s="168">
        <f t="shared" si="25"/>
        <v>0</v>
      </c>
      <c r="BG213" s="168">
        <f t="shared" si="26"/>
        <v>0</v>
      </c>
      <c r="BH213" s="168">
        <f t="shared" si="27"/>
        <v>0</v>
      </c>
      <c r="BI213" s="168">
        <f t="shared" si="28"/>
        <v>0</v>
      </c>
      <c r="BJ213" s="17" t="s">
        <v>83</v>
      </c>
      <c r="BK213" s="168">
        <f t="shared" si="29"/>
        <v>0</v>
      </c>
      <c r="BL213" s="17" t="s">
        <v>448</v>
      </c>
      <c r="BM213" s="167" t="s">
        <v>2470</v>
      </c>
    </row>
    <row r="214" spans="2:65" s="1" customFormat="1" ht="16.5" customHeight="1">
      <c r="B214" s="155"/>
      <c r="C214" s="156" t="s">
        <v>759</v>
      </c>
      <c r="D214" s="156" t="s">
        <v>209</v>
      </c>
      <c r="E214" s="157" t="s">
        <v>2471</v>
      </c>
      <c r="F214" s="158" t="s">
        <v>2472</v>
      </c>
      <c r="G214" s="159" t="s">
        <v>224</v>
      </c>
      <c r="H214" s="160">
        <v>3</v>
      </c>
      <c r="I214" s="161"/>
      <c r="J214" s="162">
        <f t="shared" si="20"/>
        <v>0</v>
      </c>
      <c r="K214" s="158" t="s">
        <v>1</v>
      </c>
      <c r="L214" s="32"/>
      <c r="M214" s="163" t="s">
        <v>1</v>
      </c>
      <c r="N214" s="164" t="s">
        <v>42</v>
      </c>
      <c r="O214" s="55"/>
      <c r="P214" s="165">
        <f t="shared" si="21"/>
        <v>0</v>
      </c>
      <c r="Q214" s="165">
        <v>4.6800000000000001E-3</v>
      </c>
      <c r="R214" s="165">
        <f t="shared" si="22"/>
        <v>1.404E-2</v>
      </c>
      <c r="S214" s="165">
        <v>0</v>
      </c>
      <c r="T214" s="166">
        <f t="shared" si="23"/>
        <v>0</v>
      </c>
      <c r="AR214" s="167" t="s">
        <v>448</v>
      </c>
      <c r="AT214" s="167" t="s">
        <v>209</v>
      </c>
      <c r="AU214" s="167" t="s">
        <v>85</v>
      </c>
      <c r="AY214" s="17" t="s">
        <v>207</v>
      </c>
      <c r="BE214" s="168">
        <f t="shared" si="24"/>
        <v>0</v>
      </c>
      <c r="BF214" s="168">
        <f t="shared" si="25"/>
        <v>0</v>
      </c>
      <c r="BG214" s="168">
        <f t="shared" si="26"/>
        <v>0</v>
      </c>
      <c r="BH214" s="168">
        <f t="shared" si="27"/>
        <v>0</v>
      </c>
      <c r="BI214" s="168">
        <f t="shared" si="28"/>
        <v>0</v>
      </c>
      <c r="BJ214" s="17" t="s">
        <v>83</v>
      </c>
      <c r="BK214" s="168">
        <f t="shared" si="29"/>
        <v>0</v>
      </c>
      <c r="BL214" s="17" t="s">
        <v>448</v>
      </c>
      <c r="BM214" s="167" t="s">
        <v>2473</v>
      </c>
    </row>
    <row r="215" spans="2:65" s="1" customFormat="1" ht="16.5" customHeight="1">
      <c r="B215" s="155"/>
      <c r="C215" s="156" t="s">
        <v>764</v>
      </c>
      <c r="D215" s="156" t="s">
        <v>209</v>
      </c>
      <c r="E215" s="157" t="s">
        <v>2474</v>
      </c>
      <c r="F215" s="158" t="s">
        <v>2475</v>
      </c>
      <c r="G215" s="159" t="s">
        <v>224</v>
      </c>
      <c r="H215" s="160">
        <v>2</v>
      </c>
      <c r="I215" s="161"/>
      <c r="J215" s="162">
        <f t="shared" si="20"/>
        <v>0</v>
      </c>
      <c r="K215" s="158" t="s">
        <v>1</v>
      </c>
      <c r="L215" s="32"/>
      <c r="M215" s="163" t="s">
        <v>1</v>
      </c>
      <c r="N215" s="164" t="s">
        <v>42</v>
      </c>
      <c r="O215" s="55"/>
      <c r="P215" s="165">
        <f t="shared" si="21"/>
        <v>0</v>
      </c>
      <c r="Q215" s="165">
        <v>8.6099999999999996E-3</v>
      </c>
      <c r="R215" s="165">
        <f t="shared" si="22"/>
        <v>1.7219999999999999E-2</v>
      </c>
      <c r="S215" s="165">
        <v>0</v>
      </c>
      <c r="T215" s="166">
        <f t="shared" si="23"/>
        <v>0</v>
      </c>
      <c r="AR215" s="167" t="s">
        <v>448</v>
      </c>
      <c r="AT215" s="167" t="s">
        <v>209</v>
      </c>
      <c r="AU215" s="167" t="s">
        <v>85</v>
      </c>
      <c r="AY215" s="17" t="s">
        <v>207</v>
      </c>
      <c r="BE215" s="168">
        <f t="shared" si="24"/>
        <v>0</v>
      </c>
      <c r="BF215" s="168">
        <f t="shared" si="25"/>
        <v>0</v>
      </c>
      <c r="BG215" s="168">
        <f t="shared" si="26"/>
        <v>0</v>
      </c>
      <c r="BH215" s="168">
        <f t="shared" si="27"/>
        <v>0</v>
      </c>
      <c r="BI215" s="168">
        <f t="shared" si="28"/>
        <v>0</v>
      </c>
      <c r="BJ215" s="17" t="s">
        <v>83</v>
      </c>
      <c r="BK215" s="168">
        <f t="shared" si="29"/>
        <v>0</v>
      </c>
      <c r="BL215" s="17" t="s">
        <v>448</v>
      </c>
      <c r="BM215" s="167" t="s">
        <v>2476</v>
      </c>
    </row>
    <row r="216" spans="2:65" s="1" customFormat="1" ht="36" customHeight="1">
      <c r="B216" s="155"/>
      <c r="C216" s="156" t="s">
        <v>768</v>
      </c>
      <c r="D216" s="156" t="s">
        <v>209</v>
      </c>
      <c r="E216" s="157" t="s">
        <v>2477</v>
      </c>
      <c r="F216" s="158" t="s">
        <v>2478</v>
      </c>
      <c r="G216" s="159" t="s">
        <v>250</v>
      </c>
      <c r="H216" s="160">
        <v>3</v>
      </c>
      <c r="I216" s="161"/>
      <c r="J216" s="162">
        <f t="shared" si="20"/>
        <v>0</v>
      </c>
      <c r="K216" s="158" t="s">
        <v>1</v>
      </c>
      <c r="L216" s="32"/>
      <c r="M216" s="163" t="s">
        <v>1</v>
      </c>
      <c r="N216" s="164" t="s">
        <v>42</v>
      </c>
      <c r="O216" s="55"/>
      <c r="P216" s="165">
        <f t="shared" si="21"/>
        <v>0</v>
      </c>
      <c r="Q216" s="165">
        <v>9.0699999999999999E-3</v>
      </c>
      <c r="R216" s="165">
        <f t="shared" si="22"/>
        <v>2.7209999999999998E-2</v>
      </c>
      <c r="S216" s="165">
        <v>0</v>
      </c>
      <c r="T216" s="166">
        <f t="shared" si="23"/>
        <v>0</v>
      </c>
      <c r="AR216" s="167" t="s">
        <v>448</v>
      </c>
      <c r="AT216" s="167" t="s">
        <v>209</v>
      </c>
      <c r="AU216" s="167" t="s">
        <v>85</v>
      </c>
      <c r="AY216" s="17" t="s">
        <v>207</v>
      </c>
      <c r="BE216" s="168">
        <f t="shared" si="24"/>
        <v>0</v>
      </c>
      <c r="BF216" s="168">
        <f t="shared" si="25"/>
        <v>0</v>
      </c>
      <c r="BG216" s="168">
        <f t="shared" si="26"/>
        <v>0</v>
      </c>
      <c r="BH216" s="168">
        <f t="shared" si="27"/>
        <v>0</v>
      </c>
      <c r="BI216" s="168">
        <f t="shared" si="28"/>
        <v>0</v>
      </c>
      <c r="BJ216" s="17" t="s">
        <v>83</v>
      </c>
      <c r="BK216" s="168">
        <f t="shared" si="29"/>
        <v>0</v>
      </c>
      <c r="BL216" s="17" t="s">
        <v>448</v>
      </c>
      <c r="BM216" s="167" t="s">
        <v>2479</v>
      </c>
    </row>
    <row r="217" spans="2:65" s="1" customFormat="1" ht="36" customHeight="1">
      <c r="B217" s="155"/>
      <c r="C217" s="156" t="s">
        <v>772</v>
      </c>
      <c r="D217" s="156" t="s">
        <v>209</v>
      </c>
      <c r="E217" s="157" t="s">
        <v>2480</v>
      </c>
      <c r="F217" s="158" t="s">
        <v>2481</v>
      </c>
      <c r="G217" s="159" t="s">
        <v>220</v>
      </c>
      <c r="H217" s="160">
        <v>3</v>
      </c>
      <c r="I217" s="161"/>
      <c r="J217" s="162">
        <f t="shared" si="20"/>
        <v>0</v>
      </c>
      <c r="K217" s="158" t="s">
        <v>1</v>
      </c>
      <c r="L217" s="32"/>
      <c r="M217" s="163" t="s">
        <v>1</v>
      </c>
      <c r="N217" s="164" t="s">
        <v>42</v>
      </c>
      <c r="O217" s="55"/>
      <c r="P217" s="165">
        <f t="shared" si="21"/>
        <v>0</v>
      </c>
      <c r="Q217" s="165">
        <v>0</v>
      </c>
      <c r="R217" s="165">
        <f t="shared" si="22"/>
        <v>0</v>
      </c>
      <c r="S217" s="165">
        <v>0</v>
      </c>
      <c r="T217" s="166">
        <f t="shared" si="23"/>
        <v>0</v>
      </c>
      <c r="AR217" s="167" t="s">
        <v>448</v>
      </c>
      <c r="AT217" s="167" t="s">
        <v>209</v>
      </c>
      <c r="AU217" s="167" t="s">
        <v>85</v>
      </c>
      <c r="AY217" s="17" t="s">
        <v>207</v>
      </c>
      <c r="BE217" s="168">
        <f t="shared" si="24"/>
        <v>0</v>
      </c>
      <c r="BF217" s="168">
        <f t="shared" si="25"/>
        <v>0</v>
      </c>
      <c r="BG217" s="168">
        <f t="shared" si="26"/>
        <v>0</v>
      </c>
      <c r="BH217" s="168">
        <f t="shared" si="27"/>
        <v>0</v>
      </c>
      <c r="BI217" s="168">
        <f t="shared" si="28"/>
        <v>0</v>
      </c>
      <c r="BJ217" s="17" t="s">
        <v>83</v>
      </c>
      <c r="BK217" s="168">
        <f t="shared" si="29"/>
        <v>0</v>
      </c>
      <c r="BL217" s="17" t="s">
        <v>448</v>
      </c>
      <c r="BM217" s="167" t="s">
        <v>2482</v>
      </c>
    </row>
    <row r="218" spans="2:65" s="1" customFormat="1" ht="24" customHeight="1">
      <c r="B218" s="155"/>
      <c r="C218" s="156" t="s">
        <v>776</v>
      </c>
      <c r="D218" s="156" t="s">
        <v>209</v>
      </c>
      <c r="E218" s="157" t="s">
        <v>2483</v>
      </c>
      <c r="F218" s="158" t="s">
        <v>2484</v>
      </c>
      <c r="G218" s="159" t="s">
        <v>220</v>
      </c>
      <c r="H218" s="160">
        <v>3</v>
      </c>
      <c r="I218" s="161"/>
      <c r="J218" s="162">
        <f t="shared" si="20"/>
        <v>0</v>
      </c>
      <c r="K218" s="158" t="s">
        <v>1</v>
      </c>
      <c r="L218" s="32"/>
      <c r="M218" s="163" t="s">
        <v>1</v>
      </c>
      <c r="N218" s="164" t="s">
        <v>42</v>
      </c>
      <c r="O218" s="55"/>
      <c r="P218" s="165">
        <f t="shared" si="21"/>
        <v>0</v>
      </c>
      <c r="Q218" s="165">
        <v>8.8000000000000003E-4</v>
      </c>
      <c r="R218" s="165">
        <f t="shared" si="22"/>
        <v>2.64E-3</v>
      </c>
      <c r="S218" s="165">
        <v>0</v>
      </c>
      <c r="T218" s="166">
        <f t="shared" si="23"/>
        <v>0</v>
      </c>
      <c r="AR218" s="167" t="s">
        <v>448</v>
      </c>
      <c r="AT218" s="167" t="s">
        <v>209</v>
      </c>
      <c r="AU218" s="167" t="s">
        <v>85</v>
      </c>
      <c r="AY218" s="17" t="s">
        <v>207</v>
      </c>
      <c r="BE218" s="168">
        <f t="shared" si="24"/>
        <v>0</v>
      </c>
      <c r="BF218" s="168">
        <f t="shared" si="25"/>
        <v>0</v>
      </c>
      <c r="BG218" s="168">
        <f t="shared" si="26"/>
        <v>0</v>
      </c>
      <c r="BH218" s="168">
        <f t="shared" si="27"/>
        <v>0</v>
      </c>
      <c r="BI218" s="168">
        <f t="shared" si="28"/>
        <v>0</v>
      </c>
      <c r="BJ218" s="17" t="s">
        <v>83</v>
      </c>
      <c r="BK218" s="168">
        <f t="shared" si="29"/>
        <v>0</v>
      </c>
      <c r="BL218" s="17" t="s">
        <v>448</v>
      </c>
      <c r="BM218" s="167" t="s">
        <v>2485</v>
      </c>
    </row>
    <row r="219" spans="2:65" s="1" customFormat="1" ht="24" customHeight="1">
      <c r="B219" s="155"/>
      <c r="C219" s="156" t="s">
        <v>783</v>
      </c>
      <c r="D219" s="156" t="s">
        <v>209</v>
      </c>
      <c r="E219" s="157" t="s">
        <v>2486</v>
      </c>
      <c r="F219" s="158" t="s">
        <v>2487</v>
      </c>
      <c r="G219" s="159" t="s">
        <v>220</v>
      </c>
      <c r="H219" s="160">
        <v>1</v>
      </c>
      <c r="I219" s="161"/>
      <c r="J219" s="162">
        <f t="shared" si="20"/>
        <v>0</v>
      </c>
      <c r="K219" s="158" t="s">
        <v>1</v>
      </c>
      <c r="L219" s="32"/>
      <c r="M219" s="163" t="s">
        <v>1</v>
      </c>
      <c r="N219" s="164" t="s">
        <v>42</v>
      </c>
      <c r="O219" s="55"/>
      <c r="P219" s="165">
        <f t="shared" si="21"/>
        <v>0</v>
      </c>
      <c r="Q219" s="165">
        <v>2.0799999999999998E-3</v>
      </c>
      <c r="R219" s="165">
        <f t="shared" si="22"/>
        <v>2.0799999999999998E-3</v>
      </c>
      <c r="S219" s="165">
        <v>0</v>
      </c>
      <c r="T219" s="166">
        <f t="shared" si="23"/>
        <v>0</v>
      </c>
      <c r="AR219" s="167" t="s">
        <v>448</v>
      </c>
      <c r="AT219" s="167" t="s">
        <v>209</v>
      </c>
      <c r="AU219" s="167" t="s">
        <v>85</v>
      </c>
      <c r="AY219" s="17" t="s">
        <v>207</v>
      </c>
      <c r="BE219" s="168">
        <f t="shared" si="24"/>
        <v>0</v>
      </c>
      <c r="BF219" s="168">
        <f t="shared" si="25"/>
        <v>0</v>
      </c>
      <c r="BG219" s="168">
        <f t="shared" si="26"/>
        <v>0</v>
      </c>
      <c r="BH219" s="168">
        <f t="shared" si="27"/>
        <v>0</v>
      </c>
      <c r="BI219" s="168">
        <f t="shared" si="28"/>
        <v>0</v>
      </c>
      <c r="BJ219" s="17" t="s">
        <v>83</v>
      </c>
      <c r="BK219" s="168">
        <f t="shared" si="29"/>
        <v>0</v>
      </c>
      <c r="BL219" s="17" t="s">
        <v>448</v>
      </c>
      <c r="BM219" s="167" t="s">
        <v>2488</v>
      </c>
    </row>
    <row r="220" spans="2:65" s="1" customFormat="1" ht="36" customHeight="1">
      <c r="B220" s="155"/>
      <c r="C220" s="156" t="s">
        <v>790</v>
      </c>
      <c r="D220" s="156" t="s">
        <v>209</v>
      </c>
      <c r="E220" s="157" t="s">
        <v>2489</v>
      </c>
      <c r="F220" s="158" t="s">
        <v>2490</v>
      </c>
      <c r="G220" s="159" t="s">
        <v>236</v>
      </c>
      <c r="H220" s="160">
        <v>0.34</v>
      </c>
      <c r="I220" s="161"/>
      <c r="J220" s="162">
        <f t="shared" si="20"/>
        <v>0</v>
      </c>
      <c r="K220" s="158" t="s">
        <v>1</v>
      </c>
      <c r="L220" s="32"/>
      <c r="M220" s="163" t="s">
        <v>1</v>
      </c>
      <c r="N220" s="164" t="s">
        <v>42</v>
      </c>
      <c r="O220" s="55"/>
      <c r="P220" s="165">
        <f t="shared" si="21"/>
        <v>0</v>
      </c>
      <c r="Q220" s="165">
        <v>0</v>
      </c>
      <c r="R220" s="165">
        <f t="shared" si="22"/>
        <v>0</v>
      </c>
      <c r="S220" s="165">
        <v>0</v>
      </c>
      <c r="T220" s="166">
        <f t="shared" si="23"/>
        <v>0</v>
      </c>
      <c r="AR220" s="167" t="s">
        <v>448</v>
      </c>
      <c r="AT220" s="167" t="s">
        <v>209</v>
      </c>
      <c r="AU220" s="167" t="s">
        <v>85</v>
      </c>
      <c r="AY220" s="17" t="s">
        <v>207</v>
      </c>
      <c r="BE220" s="168">
        <f t="shared" si="24"/>
        <v>0</v>
      </c>
      <c r="BF220" s="168">
        <f t="shared" si="25"/>
        <v>0</v>
      </c>
      <c r="BG220" s="168">
        <f t="shared" si="26"/>
        <v>0</v>
      </c>
      <c r="BH220" s="168">
        <f t="shared" si="27"/>
        <v>0</v>
      </c>
      <c r="BI220" s="168">
        <f t="shared" si="28"/>
        <v>0</v>
      </c>
      <c r="BJ220" s="17" t="s">
        <v>83</v>
      </c>
      <c r="BK220" s="168">
        <f t="shared" si="29"/>
        <v>0</v>
      </c>
      <c r="BL220" s="17" t="s">
        <v>448</v>
      </c>
      <c r="BM220" s="167" t="s">
        <v>2491</v>
      </c>
    </row>
    <row r="221" spans="2:65" s="11" customFormat="1" ht="22.9" customHeight="1">
      <c r="B221" s="142"/>
      <c r="D221" s="143" t="s">
        <v>76</v>
      </c>
      <c r="E221" s="153" t="s">
        <v>2492</v>
      </c>
      <c r="F221" s="153" t="s">
        <v>2493</v>
      </c>
      <c r="I221" s="145"/>
      <c r="J221" s="154">
        <f>BK221</f>
        <v>0</v>
      </c>
      <c r="L221" s="142"/>
      <c r="M221" s="147"/>
      <c r="N221" s="148"/>
      <c r="O221" s="148"/>
      <c r="P221" s="149">
        <f>SUM(P222:P223)</f>
        <v>0</v>
      </c>
      <c r="Q221" s="148"/>
      <c r="R221" s="149">
        <f>SUM(R222:R223)</f>
        <v>0</v>
      </c>
      <c r="S221" s="148"/>
      <c r="T221" s="150">
        <f>SUM(T222:T223)</f>
        <v>0</v>
      </c>
      <c r="AR221" s="143" t="s">
        <v>85</v>
      </c>
      <c r="AT221" s="151" t="s">
        <v>76</v>
      </c>
      <c r="AU221" s="151" t="s">
        <v>83</v>
      </c>
      <c r="AY221" s="143" t="s">
        <v>207</v>
      </c>
      <c r="BK221" s="152">
        <f>SUM(BK222:BK223)</f>
        <v>0</v>
      </c>
    </row>
    <row r="222" spans="2:65" s="1" customFormat="1" ht="36" customHeight="1">
      <c r="B222" s="155"/>
      <c r="C222" s="156" t="s">
        <v>794</v>
      </c>
      <c r="D222" s="156" t="s">
        <v>209</v>
      </c>
      <c r="E222" s="157" t="s">
        <v>2494</v>
      </c>
      <c r="F222" s="158" t="s">
        <v>2495</v>
      </c>
      <c r="G222" s="159" t="s">
        <v>250</v>
      </c>
      <c r="H222" s="160">
        <v>1</v>
      </c>
      <c r="I222" s="161"/>
      <c r="J222" s="162">
        <f>ROUND(I222*H222,2)</f>
        <v>0</v>
      </c>
      <c r="K222" s="158" t="s">
        <v>1</v>
      </c>
      <c r="L222" s="32"/>
      <c r="M222" s="163" t="s">
        <v>1</v>
      </c>
      <c r="N222" s="164" t="s">
        <v>42</v>
      </c>
      <c r="O222" s="55"/>
      <c r="P222" s="165">
        <f>O222*H222</f>
        <v>0</v>
      </c>
      <c r="Q222" s="165">
        <v>0</v>
      </c>
      <c r="R222" s="165">
        <f>Q222*H222</f>
        <v>0</v>
      </c>
      <c r="S222" s="165">
        <v>0</v>
      </c>
      <c r="T222" s="166">
        <f>S222*H222</f>
        <v>0</v>
      </c>
      <c r="AR222" s="167" t="s">
        <v>448</v>
      </c>
      <c r="AT222" s="167" t="s">
        <v>209</v>
      </c>
      <c r="AU222" s="167" t="s">
        <v>85</v>
      </c>
      <c r="AY222" s="17" t="s">
        <v>207</v>
      </c>
      <c r="BE222" s="168">
        <f>IF(N222="základní",J222,0)</f>
        <v>0</v>
      </c>
      <c r="BF222" s="168">
        <f>IF(N222="snížená",J222,0)</f>
        <v>0</v>
      </c>
      <c r="BG222" s="168">
        <f>IF(N222="zákl. přenesená",J222,0)</f>
        <v>0</v>
      </c>
      <c r="BH222" s="168">
        <f>IF(N222="sníž. přenesená",J222,0)</f>
        <v>0</v>
      </c>
      <c r="BI222" s="168">
        <f>IF(N222="nulová",J222,0)</f>
        <v>0</v>
      </c>
      <c r="BJ222" s="17" t="s">
        <v>83</v>
      </c>
      <c r="BK222" s="168">
        <f>ROUND(I222*H222,2)</f>
        <v>0</v>
      </c>
      <c r="BL222" s="17" t="s">
        <v>448</v>
      </c>
      <c r="BM222" s="167" t="s">
        <v>2496</v>
      </c>
    </row>
    <row r="223" spans="2:65" s="1" customFormat="1" ht="36" customHeight="1">
      <c r="B223" s="155"/>
      <c r="C223" s="156" t="s">
        <v>801</v>
      </c>
      <c r="D223" s="156" t="s">
        <v>209</v>
      </c>
      <c r="E223" s="157" t="s">
        <v>2497</v>
      </c>
      <c r="F223" s="158" t="s">
        <v>2498</v>
      </c>
      <c r="G223" s="159" t="s">
        <v>236</v>
      </c>
      <c r="H223" s="160">
        <v>3.0000000000000001E-3</v>
      </c>
      <c r="I223" s="161"/>
      <c r="J223" s="162">
        <f>ROUND(I223*H223,2)</f>
        <v>0</v>
      </c>
      <c r="K223" s="158" t="s">
        <v>1</v>
      </c>
      <c r="L223" s="32"/>
      <c r="M223" s="163" t="s">
        <v>1</v>
      </c>
      <c r="N223" s="164" t="s">
        <v>42</v>
      </c>
      <c r="O223" s="55"/>
      <c r="P223" s="165">
        <f>O223*H223</f>
        <v>0</v>
      </c>
      <c r="Q223" s="165">
        <v>0</v>
      </c>
      <c r="R223" s="165">
        <f>Q223*H223</f>
        <v>0</v>
      </c>
      <c r="S223" s="165">
        <v>0</v>
      </c>
      <c r="T223" s="166">
        <f>S223*H223</f>
        <v>0</v>
      </c>
      <c r="AR223" s="167" t="s">
        <v>448</v>
      </c>
      <c r="AT223" s="167" t="s">
        <v>209</v>
      </c>
      <c r="AU223" s="167" t="s">
        <v>85</v>
      </c>
      <c r="AY223" s="17" t="s">
        <v>207</v>
      </c>
      <c r="BE223" s="168">
        <f>IF(N223="základní",J223,0)</f>
        <v>0</v>
      </c>
      <c r="BF223" s="168">
        <f>IF(N223="snížená",J223,0)</f>
        <v>0</v>
      </c>
      <c r="BG223" s="168">
        <f>IF(N223="zákl. přenesená",J223,0)</f>
        <v>0</v>
      </c>
      <c r="BH223" s="168">
        <f>IF(N223="sníž. přenesená",J223,0)</f>
        <v>0</v>
      </c>
      <c r="BI223" s="168">
        <f>IF(N223="nulová",J223,0)</f>
        <v>0</v>
      </c>
      <c r="BJ223" s="17" t="s">
        <v>83</v>
      </c>
      <c r="BK223" s="168">
        <f>ROUND(I223*H223,2)</f>
        <v>0</v>
      </c>
      <c r="BL223" s="17" t="s">
        <v>448</v>
      </c>
      <c r="BM223" s="167" t="s">
        <v>2499</v>
      </c>
    </row>
    <row r="224" spans="2:65" s="11" customFormat="1" ht="22.9" customHeight="1">
      <c r="B224" s="142"/>
      <c r="D224" s="143" t="s">
        <v>76</v>
      </c>
      <c r="E224" s="153" t="s">
        <v>2500</v>
      </c>
      <c r="F224" s="153" t="s">
        <v>2501</v>
      </c>
      <c r="I224" s="145"/>
      <c r="J224" s="154">
        <f>BK224</f>
        <v>0</v>
      </c>
      <c r="L224" s="142"/>
      <c r="M224" s="147"/>
      <c r="N224" s="148"/>
      <c r="O224" s="148"/>
      <c r="P224" s="149">
        <f>SUM(P225:P252)</f>
        <v>0</v>
      </c>
      <c r="Q224" s="148"/>
      <c r="R224" s="149">
        <f>SUM(R225:R252)</f>
        <v>1.22926</v>
      </c>
      <c r="S224" s="148"/>
      <c r="T224" s="150">
        <f>SUM(T225:T252)</f>
        <v>0</v>
      </c>
      <c r="AR224" s="143" t="s">
        <v>85</v>
      </c>
      <c r="AT224" s="151" t="s">
        <v>76</v>
      </c>
      <c r="AU224" s="151" t="s">
        <v>83</v>
      </c>
      <c r="AY224" s="143" t="s">
        <v>207</v>
      </c>
      <c r="BK224" s="152">
        <f>SUM(BK225:BK252)</f>
        <v>0</v>
      </c>
    </row>
    <row r="225" spans="2:65" s="1" customFormat="1" ht="24" customHeight="1">
      <c r="B225" s="155"/>
      <c r="C225" s="156" t="s">
        <v>805</v>
      </c>
      <c r="D225" s="156" t="s">
        <v>209</v>
      </c>
      <c r="E225" s="157" t="s">
        <v>2502</v>
      </c>
      <c r="F225" s="158" t="s">
        <v>2503</v>
      </c>
      <c r="G225" s="159" t="s">
        <v>250</v>
      </c>
      <c r="H225" s="160">
        <v>4</v>
      </c>
      <c r="I225" s="161"/>
      <c r="J225" s="162">
        <f t="shared" ref="J225:J252" si="30">ROUND(I225*H225,2)</f>
        <v>0</v>
      </c>
      <c r="K225" s="158" t="s">
        <v>1</v>
      </c>
      <c r="L225" s="32"/>
      <c r="M225" s="163" t="s">
        <v>1</v>
      </c>
      <c r="N225" s="164" t="s">
        <v>42</v>
      </c>
      <c r="O225" s="55"/>
      <c r="P225" s="165">
        <f t="shared" ref="P225:P252" si="31">O225*H225</f>
        <v>0</v>
      </c>
      <c r="Q225" s="165">
        <v>3.82E-3</v>
      </c>
      <c r="R225" s="165">
        <f t="shared" ref="R225:R252" si="32">Q225*H225</f>
        <v>1.528E-2</v>
      </c>
      <c r="S225" s="165">
        <v>0</v>
      </c>
      <c r="T225" s="166">
        <f t="shared" ref="T225:T252" si="33">S225*H225</f>
        <v>0</v>
      </c>
      <c r="AR225" s="167" t="s">
        <v>448</v>
      </c>
      <c r="AT225" s="167" t="s">
        <v>209</v>
      </c>
      <c r="AU225" s="167" t="s">
        <v>85</v>
      </c>
      <c r="AY225" s="17" t="s">
        <v>207</v>
      </c>
      <c r="BE225" s="168">
        <f t="shared" ref="BE225:BE252" si="34">IF(N225="základní",J225,0)</f>
        <v>0</v>
      </c>
      <c r="BF225" s="168">
        <f t="shared" ref="BF225:BF252" si="35">IF(N225="snížená",J225,0)</f>
        <v>0</v>
      </c>
      <c r="BG225" s="168">
        <f t="shared" ref="BG225:BG252" si="36">IF(N225="zákl. přenesená",J225,0)</f>
        <v>0</v>
      </c>
      <c r="BH225" s="168">
        <f t="shared" ref="BH225:BH252" si="37">IF(N225="sníž. přenesená",J225,0)</f>
        <v>0</v>
      </c>
      <c r="BI225" s="168">
        <f t="shared" ref="BI225:BI252" si="38">IF(N225="nulová",J225,0)</f>
        <v>0</v>
      </c>
      <c r="BJ225" s="17" t="s">
        <v>83</v>
      </c>
      <c r="BK225" s="168">
        <f t="shared" ref="BK225:BK252" si="39">ROUND(I225*H225,2)</f>
        <v>0</v>
      </c>
      <c r="BL225" s="17" t="s">
        <v>448</v>
      </c>
      <c r="BM225" s="167" t="s">
        <v>2504</v>
      </c>
    </row>
    <row r="226" spans="2:65" s="1" customFormat="1" ht="24" customHeight="1">
      <c r="B226" s="155"/>
      <c r="C226" s="156" t="s">
        <v>810</v>
      </c>
      <c r="D226" s="156" t="s">
        <v>209</v>
      </c>
      <c r="E226" s="157" t="s">
        <v>2505</v>
      </c>
      <c r="F226" s="158" t="s">
        <v>2506</v>
      </c>
      <c r="G226" s="159" t="s">
        <v>250</v>
      </c>
      <c r="H226" s="160">
        <v>5</v>
      </c>
      <c r="I226" s="161"/>
      <c r="J226" s="162">
        <f t="shared" si="30"/>
        <v>0</v>
      </c>
      <c r="K226" s="158" t="s">
        <v>1</v>
      </c>
      <c r="L226" s="32"/>
      <c r="M226" s="163" t="s">
        <v>1</v>
      </c>
      <c r="N226" s="164" t="s">
        <v>42</v>
      </c>
      <c r="O226" s="55"/>
      <c r="P226" s="165">
        <f t="shared" si="31"/>
        <v>0</v>
      </c>
      <c r="Q226" s="165">
        <v>1.6920000000000001E-2</v>
      </c>
      <c r="R226" s="165">
        <f t="shared" si="32"/>
        <v>8.4600000000000009E-2</v>
      </c>
      <c r="S226" s="165">
        <v>0</v>
      </c>
      <c r="T226" s="166">
        <f t="shared" si="33"/>
        <v>0</v>
      </c>
      <c r="AR226" s="167" t="s">
        <v>448</v>
      </c>
      <c r="AT226" s="167" t="s">
        <v>209</v>
      </c>
      <c r="AU226" s="167" t="s">
        <v>85</v>
      </c>
      <c r="AY226" s="17" t="s">
        <v>207</v>
      </c>
      <c r="BE226" s="168">
        <f t="shared" si="34"/>
        <v>0</v>
      </c>
      <c r="BF226" s="168">
        <f t="shared" si="35"/>
        <v>0</v>
      </c>
      <c r="BG226" s="168">
        <f t="shared" si="36"/>
        <v>0</v>
      </c>
      <c r="BH226" s="168">
        <f t="shared" si="37"/>
        <v>0</v>
      </c>
      <c r="BI226" s="168">
        <f t="shared" si="38"/>
        <v>0</v>
      </c>
      <c r="BJ226" s="17" t="s">
        <v>83</v>
      </c>
      <c r="BK226" s="168">
        <f t="shared" si="39"/>
        <v>0</v>
      </c>
      <c r="BL226" s="17" t="s">
        <v>448</v>
      </c>
      <c r="BM226" s="167" t="s">
        <v>2507</v>
      </c>
    </row>
    <row r="227" spans="2:65" s="1" customFormat="1" ht="24" customHeight="1">
      <c r="B227" s="155"/>
      <c r="C227" s="156" t="s">
        <v>822</v>
      </c>
      <c r="D227" s="156" t="s">
        <v>209</v>
      </c>
      <c r="E227" s="157" t="s">
        <v>2508</v>
      </c>
      <c r="F227" s="158" t="s">
        <v>2509</v>
      </c>
      <c r="G227" s="159" t="s">
        <v>220</v>
      </c>
      <c r="H227" s="160">
        <v>21</v>
      </c>
      <c r="I227" s="161"/>
      <c r="J227" s="162">
        <f t="shared" si="30"/>
        <v>0</v>
      </c>
      <c r="K227" s="158" t="s">
        <v>1</v>
      </c>
      <c r="L227" s="32"/>
      <c r="M227" s="163" t="s">
        <v>1</v>
      </c>
      <c r="N227" s="164" t="s">
        <v>42</v>
      </c>
      <c r="O227" s="55"/>
      <c r="P227" s="165">
        <f t="shared" si="31"/>
        <v>0</v>
      </c>
      <c r="Q227" s="165">
        <v>2.4199999999999998E-3</v>
      </c>
      <c r="R227" s="165">
        <f t="shared" si="32"/>
        <v>5.0819999999999997E-2</v>
      </c>
      <c r="S227" s="165">
        <v>0</v>
      </c>
      <c r="T227" s="166">
        <f t="shared" si="33"/>
        <v>0</v>
      </c>
      <c r="AR227" s="167" t="s">
        <v>448</v>
      </c>
      <c r="AT227" s="167" t="s">
        <v>209</v>
      </c>
      <c r="AU227" s="167" t="s">
        <v>85</v>
      </c>
      <c r="AY227" s="17" t="s">
        <v>207</v>
      </c>
      <c r="BE227" s="168">
        <f t="shared" si="34"/>
        <v>0</v>
      </c>
      <c r="BF227" s="168">
        <f t="shared" si="35"/>
        <v>0</v>
      </c>
      <c r="BG227" s="168">
        <f t="shared" si="36"/>
        <v>0</v>
      </c>
      <c r="BH227" s="168">
        <f t="shared" si="37"/>
        <v>0</v>
      </c>
      <c r="BI227" s="168">
        <f t="shared" si="38"/>
        <v>0</v>
      </c>
      <c r="BJ227" s="17" t="s">
        <v>83</v>
      </c>
      <c r="BK227" s="168">
        <f t="shared" si="39"/>
        <v>0</v>
      </c>
      <c r="BL227" s="17" t="s">
        <v>448</v>
      </c>
      <c r="BM227" s="167" t="s">
        <v>2510</v>
      </c>
    </row>
    <row r="228" spans="2:65" s="1" customFormat="1" ht="24" customHeight="1">
      <c r="B228" s="155"/>
      <c r="C228" s="208" t="s">
        <v>833</v>
      </c>
      <c r="D228" s="208" t="s">
        <v>680</v>
      </c>
      <c r="E228" s="209" t="s">
        <v>2511</v>
      </c>
      <c r="F228" s="210" t="s">
        <v>2512</v>
      </c>
      <c r="G228" s="211" t="s">
        <v>220</v>
      </c>
      <c r="H228" s="212">
        <v>20</v>
      </c>
      <c r="I228" s="213"/>
      <c r="J228" s="214">
        <f t="shared" si="30"/>
        <v>0</v>
      </c>
      <c r="K228" s="210" t="s">
        <v>1</v>
      </c>
      <c r="L228" s="215"/>
      <c r="M228" s="216" t="s">
        <v>1</v>
      </c>
      <c r="N228" s="217" t="s">
        <v>42</v>
      </c>
      <c r="O228" s="55"/>
      <c r="P228" s="165">
        <f t="shared" si="31"/>
        <v>0</v>
      </c>
      <c r="Q228" s="165">
        <v>0</v>
      </c>
      <c r="R228" s="165">
        <f t="shared" si="32"/>
        <v>0</v>
      </c>
      <c r="S228" s="165">
        <v>0</v>
      </c>
      <c r="T228" s="166">
        <f t="shared" si="33"/>
        <v>0</v>
      </c>
      <c r="AR228" s="167" t="s">
        <v>569</v>
      </c>
      <c r="AT228" s="167" t="s">
        <v>680</v>
      </c>
      <c r="AU228" s="167" t="s">
        <v>85</v>
      </c>
      <c r="AY228" s="17" t="s">
        <v>207</v>
      </c>
      <c r="BE228" s="168">
        <f t="shared" si="34"/>
        <v>0</v>
      </c>
      <c r="BF228" s="168">
        <f t="shared" si="35"/>
        <v>0</v>
      </c>
      <c r="BG228" s="168">
        <f t="shared" si="36"/>
        <v>0</v>
      </c>
      <c r="BH228" s="168">
        <f t="shared" si="37"/>
        <v>0</v>
      </c>
      <c r="BI228" s="168">
        <f t="shared" si="38"/>
        <v>0</v>
      </c>
      <c r="BJ228" s="17" t="s">
        <v>83</v>
      </c>
      <c r="BK228" s="168">
        <f t="shared" si="39"/>
        <v>0</v>
      </c>
      <c r="BL228" s="17" t="s">
        <v>448</v>
      </c>
      <c r="BM228" s="167" t="s">
        <v>2513</v>
      </c>
    </row>
    <row r="229" spans="2:65" s="1" customFormat="1" ht="24" customHeight="1">
      <c r="B229" s="155"/>
      <c r="C229" s="208" t="s">
        <v>837</v>
      </c>
      <c r="D229" s="208" t="s">
        <v>680</v>
      </c>
      <c r="E229" s="209" t="s">
        <v>2514</v>
      </c>
      <c r="F229" s="210" t="s">
        <v>2515</v>
      </c>
      <c r="G229" s="211" t="s">
        <v>220</v>
      </c>
      <c r="H229" s="212">
        <v>1</v>
      </c>
      <c r="I229" s="213"/>
      <c r="J229" s="214">
        <f t="shared" si="30"/>
        <v>0</v>
      </c>
      <c r="K229" s="210" t="s">
        <v>1</v>
      </c>
      <c r="L229" s="215"/>
      <c r="M229" s="216" t="s">
        <v>1</v>
      </c>
      <c r="N229" s="217" t="s">
        <v>42</v>
      </c>
      <c r="O229" s="55"/>
      <c r="P229" s="165">
        <f t="shared" si="31"/>
        <v>0</v>
      </c>
      <c r="Q229" s="165">
        <v>0</v>
      </c>
      <c r="R229" s="165">
        <f t="shared" si="32"/>
        <v>0</v>
      </c>
      <c r="S229" s="165">
        <v>0</v>
      </c>
      <c r="T229" s="166">
        <f t="shared" si="33"/>
        <v>0</v>
      </c>
      <c r="AR229" s="167" t="s">
        <v>569</v>
      </c>
      <c r="AT229" s="167" t="s">
        <v>680</v>
      </c>
      <c r="AU229" s="167" t="s">
        <v>85</v>
      </c>
      <c r="AY229" s="17" t="s">
        <v>207</v>
      </c>
      <c r="BE229" s="168">
        <f t="shared" si="34"/>
        <v>0</v>
      </c>
      <c r="BF229" s="168">
        <f t="shared" si="35"/>
        <v>0</v>
      </c>
      <c r="BG229" s="168">
        <f t="shared" si="36"/>
        <v>0</v>
      </c>
      <c r="BH229" s="168">
        <f t="shared" si="37"/>
        <v>0</v>
      </c>
      <c r="BI229" s="168">
        <f t="shared" si="38"/>
        <v>0</v>
      </c>
      <c r="BJ229" s="17" t="s">
        <v>83</v>
      </c>
      <c r="BK229" s="168">
        <f t="shared" si="39"/>
        <v>0</v>
      </c>
      <c r="BL229" s="17" t="s">
        <v>448</v>
      </c>
      <c r="BM229" s="167" t="s">
        <v>2516</v>
      </c>
    </row>
    <row r="230" spans="2:65" s="1" customFormat="1" ht="16.5" customHeight="1">
      <c r="B230" s="155"/>
      <c r="C230" s="208" t="s">
        <v>842</v>
      </c>
      <c r="D230" s="208" t="s">
        <v>680</v>
      </c>
      <c r="E230" s="209" t="s">
        <v>2517</v>
      </c>
      <c r="F230" s="210" t="s">
        <v>2518</v>
      </c>
      <c r="G230" s="211" t="s">
        <v>220</v>
      </c>
      <c r="H230" s="212">
        <v>6</v>
      </c>
      <c r="I230" s="213"/>
      <c r="J230" s="214">
        <f t="shared" si="30"/>
        <v>0</v>
      </c>
      <c r="K230" s="210" t="s">
        <v>1</v>
      </c>
      <c r="L230" s="215"/>
      <c r="M230" s="216" t="s">
        <v>1</v>
      </c>
      <c r="N230" s="217" t="s">
        <v>42</v>
      </c>
      <c r="O230" s="55"/>
      <c r="P230" s="165">
        <f t="shared" si="31"/>
        <v>0</v>
      </c>
      <c r="Q230" s="165">
        <v>1.2999999999999999E-3</v>
      </c>
      <c r="R230" s="165">
        <f t="shared" si="32"/>
        <v>7.7999999999999996E-3</v>
      </c>
      <c r="S230" s="165">
        <v>0</v>
      </c>
      <c r="T230" s="166">
        <f t="shared" si="33"/>
        <v>0</v>
      </c>
      <c r="AR230" s="167" t="s">
        <v>569</v>
      </c>
      <c r="AT230" s="167" t="s">
        <v>680</v>
      </c>
      <c r="AU230" s="167" t="s">
        <v>85</v>
      </c>
      <c r="AY230" s="17" t="s">
        <v>207</v>
      </c>
      <c r="BE230" s="168">
        <f t="shared" si="34"/>
        <v>0</v>
      </c>
      <c r="BF230" s="168">
        <f t="shared" si="35"/>
        <v>0</v>
      </c>
      <c r="BG230" s="168">
        <f t="shared" si="36"/>
        <v>0</v>
      </c>
      <c r="BH230" s="168">
        <f t="shared" si="37"/>
        <v>0</v>
      </c>
      <c r="BI230" s="168">
        <f t="shared" si="38"/>
        <v>0</v>
      </c>
      <c r="BJ230" s="17" t="s">
        <v>83</v>
      </c>
      <c r="BK230" s="168">
        <f t="shared" si="39"/>
        <v>0</v>
      </c>
      <c r="BL230" s="17" t="s">
        <v>448</v>
      </c>
      <c r="BM230" s="167" t="s">
        <v>2519</v>
      </c>
    </row>
    <row r="231" spans="2:65" s="1" customFormat="1" ht="16.5" customHeight="1">
      <c r="B231" s="155"/>
      <c r="C231" s="208" t="s">
        <v>848</v>
      </c>
      <c r="D231" s="208" t="s">
        <v>680</v>
      </c>
      <c r="E231" s="209" t="s">
        <v>2520</v>
      </c>
      <c r="F231" s="210" t="s">
        <v>2521</v>
      </c>
      <c r="G231" s="211" t="s">
        <v>220</v>
      </c>
      <c r="H231" s="212">
        <v>20</v>
      </c>
      <c r="I231" s="213"/>
      <c r="J231" s="214">
        <f t="shared" si="30"/>
        <v>0</v>
      </c>
      <c r="K231" s="210" t="s">
        <v>1</v>
      </c>
      <c r="L231" s="215"/>
      <c r="M231" s="216" t="s">
        <v>1</v>
      </c>
      <c r="N231" s="217" t="s">
        <v>42</v>
      </c>
      <c r="O231" s="55"/>
      <c r="P231" s="165">
        <f t="shared" si="31"/>
        <v>0</v>
      </c>
      <c r="Q231" s="165">
        <v>0</v>
      </c>
      <c r="R231" s="165">
        <f t="shared" si="32"/>
        <v>0</v>
      </c>
      <c r="S231" s="165">
        <v>0</v>
      </c>
      <c r="T231" s="166">
        <f t="shared" si="33"/>
        <v>0</v>
      </c>
      <c r="AR231" s="167" t="s">
        <v>569</v>
      </c>
      <c r="AT231" s="167" t="s">
        <v>680</v>
      </c>
      <c r="AU231" s="167" t="s">
        <v>85</v>
      </c>
      <c r="AY231" s="17" t="s">
        <v>207</v>
      </c>
      <c r="BE231" s="168">
        <f t="shared" si="34"/>
        <v>0</v>
      </c>
      <c r="BF231" s="168">
        <f t="shared" si="35"/>
        <v>0</v>
      </c>
      <c r="BG231" s="168">
        <f t="shared" si="36"/>
        <v>0</v>
      </c>
      <c r="BH231" s="168">
        <f t="shared" si="37"/>
        <v>0</v>
      </c>
      <c r="BI231" s="168">
        <f t="shared" si="38"/>
        <v>0</v>
      </c>
      <c r="BJ231" s="17" t="s">
        <v>83</v>
      </c>
      <c r="BK231" s="168">
        <f t="shared" si="39"/>
        <v>0</v>
      </c>
      <c r="BL231" s="17" t="s">
        <v>448</v>
      </c>
      <c r="BM231" s="167" t="s">
        <v>2522</v>
      </c>
    </row>
    <row r="232" spans="2:65" s="1" customFormat="1" ht="24" customHeight="1">
      <c r="B232" s="155"/>
      <c r="C232" s="208" t="s">
        <v>853</v>
      </c>
      <c r="D232" s="208" t="s">
        <v>680</v>
      </c>
      <c r="E232" s="209" t="s">
        <v>2523</v>
      </c>
      <c r="F232" s="210" t="s">
        <v>2524</v>
      </c>
      <c r="G232" s="211" t="s">
        <v>220</v>
      </c>
      <c r="H232" s="212">
        <v>26</v>
      </c>
      <c r="I232" s="213"/>
      <c r="J232" s="214">
        <f t="shared" si="30"/>
        <v>0</v>
      </c>
      <c r="K232" s="210" t="s">
        <v>1</v>
      </c>
      <c r="L232" s="215"/>
      <c r="M232" s="216" t="s">
        <v>1</v>
      </c>
      <c r="N232" s="217" t="s">
        <v>42</v>
      </c>
      <c r="O232" s="55"/>
      <c r="P232" s="165">
        <f t="shared" si="31"/>
        <v>0</v>
      </c>
      <c r="Q232" s="165">
        <v>1E-3</v>
      </c>
      <c r="R232" s="165">
        <f t="shared" si="32"/>
        <v>2.6000000000000002E-2</v>
      </c>
      <c r="S232" s="165">
        <v>0</v>
      </c>
      <c r="T232" s="166">
        <f t="shared" si="33"/>
        <v>0</v>
      </c>
      <c r="AR232" s="167" t="s">
        <v>569</v>
      </c>
      <c r="AT232" s="167" t="s">
        <v>680</v>
      </c>
      <c r="AU232" s="167" t="s">
        <v>85</v>
      </c>
      <c r="AY232" s="17" t="s">
        <v>207</v>
      </c>
      <c r="BE232" s="168">
        <f t="shared" si="34"/>
        <v>0</v>
      </c>
      <c r="BF232" s="168">
        <f t="shared" si="35"/>
        <v>0</v>
      </c>
      <c r="BG232" s="168">
        <f t="shared" si="36"/>
        <v>0</v>
      </c>
      <c r="BH232" s="168">
        <f t="shared" si="37"/>
        <v>0</v>
      </c>
      <c r="BI232" s="168">
        <f t="shared" si="38"/>
        <v>0</v>
      </c>
      <c r="BJ232" s="17" t="s">
        <v>83</v>
      </c>
      <c r="BK232" s="168">
        <f t="shared" si="39"/>
        <v>0</v>
      </c>
      <c r="BL232" s="17" t="s">
        <v>448</v>
      </c>
      <c r="BM232" s="167" t="s">
        <v>2525</v>
      </c>
    </row>
    <row r="233" spans="2:65" s="1" customFormat="1" ht="24" customHeight="1">
      <c r="B233" s="155"/>
      <c r="C233" s="156" t="s">
        <v>858</v>
      </c>
      <c r="D233" s="156" t="s">
        <v>209</v>
      </c>
      <c r="E233" s="157" t="s">
        <v>2526</v>
      </c>
      <c r="F233" s="158" t="s">
        <v>2527</v>
      </c>
      <c r="G233" s="159" t="s">
        <v>250</v>
      </c>
      <c r="H233" s="160">
        <v>6</v>
      </c>
      <c r="I233" s="161"/>
      <c r="J233" s="162">
        <f t="shared" si="30"/>
        <v>0</v>
      </c>
      <c r="K233" s="158" t="s">
        <v>1</v>
      </c>
      <c r="L233" s="32"/>
      <c r="M233" s="163" t="s">
        <v>1</v>
      </c>
      <c r="N233" s="164" t="s">
        <v>42</v>
      </c>
      <c r="O233" s="55"/>
      <c r="P233" s="165">
        <f t="shared" si="31"/>
        <v>0</v>
      </c>
      <c r="Q233" s="165">
        <v>1.8079999999999999E-2</v>
      </c>
      <c r="R233" s="165">
        <f t="shared" si="32"/>
        <v>0.10847999999999999</v>
      </c>
      <c r="S233" s="165">
        <v>0</v>
      </c>
      <c r="T233" s="166">
        <f t="shared" si="33"/>
        <v>0</v>
      </c>
      <c r="AR233" s="167" t="s">
        <v>448</v>
      </c>
      <c r="AT233" s="167" t="s">
        <v>209</v>
      </c>
      <c r="AU233" s="167" t="s">
        <v>85</v>
      </c>
      <c r="AY233" s="17" t="s">
        <v>207</v>
      </c>
      <c r="BE233" s="168">
        <f t="shared" si="34"/>
        <v>0</v>
      </c>
      <c r="BF233" s="168">
        <f t="shared" si="35"/>
        <v>0</v>
      </c>
      <c r="BG233" s="168">
        <f t="shared" si="36"/>
        <v>0</v>
      </c>
      <c r="BH233" s="168">
        <f t="shared" si="37"/>
        <v>0</v>
      </c>
      <c r="BI233" s="168">
        <f t="shared" si="38"/>
        <v>0</v>
      </c>
      <c r="BJ233" s="17" t="s">
        <v>83</v>
      </c>
      <c r="BK233" s="168">
        <f t="shared" si="39"/>
        <v>0</v>
      </c>
      <c r="BL233" s="17" t="s">
        <v>448</v>
      </c>
      <c r="BM233" s="167" t="s">
        <v>2528</v>
      </c>
    </row>
    <row r="234" spans="2:65" s="1" customFormat="1" ht="36" customHeight="1">
      <c r="B234" s="155"/>
      <c r="C234" s="156" t="s">
        <v>862</v>
      </c>
      <c r="D234" s="156" t="s">
        <v>209</v>
      </c>
      <c r="E234" s="157" t="s">
        <v>2529</v>
      </c>
      <c r="F234" s="158" t="s">
        <v>2530</v>
      </c>
      <c r="G234" s="159" t="s">
        <v>250</v>
      </c>
      <c r="H234" s="160">
        <v>26</v>
      </c>
      <c r="I234" s="161"/>
      <c r="J234" s="162">
        <f t="shared" si="30"/>
        <v>0</v>
      </c>
      <c r="K234" s="158" t="s">
        <v>1</v>
      </c>
      <c r="L234" s="32"/>
      <c r="M234" s="163" t="s">
        <v>1</v>
      </c>
      <c r="N234" s="164" t="s">
        <v>42</v>
      </c>
      <c r="O234" s="55"/>
      <c r="P234" s="165">
        <f t="shared" si="31"/>
        <v>0</v>
      </c>
      <c r="Q234" s="165">
        <v>1.197E-2</v>
      </c>
      <c r="R234" s="165">
        <f t="shared" si="32"/>
        <v>0.31122</v>
      </c>
      <c r="S234" s="165">
        <v>0</v>
      </c>
      <c r="T234" s="166">
        <f t="shared" si="33"/>
        <v>0</v>
      </c>
      <c r="AR234" s="167" t="s">
        <v>448</v>
      </c>
      <c r="AT234" s="167" t="s">
        <v>209</v>
      </c>
      <c r="AU234" s="167" t="s">
        <v>85</v>
      </c>
      <c r="AY234" s="17" t="s">
        <v>207</v>
      </c>
      <c r="BE234" s="168">
        <f t="shared" si="34"/>
        <v>0</v>
      </c>
      <c r="BF234" s="168">
        <f t="shared" si="35"/>
        <v>0</v>
      </c>
      <c r="BG234" s="168">
        <f t="shared" si="36"/>
        <v>0</v>
      </c>
      <c r="BH234" s="168">
        <f t="shared" si="37"/>
        <v>0</v>
      </c>
      <c r="BI234" s="168">
        <f t="shared" si="38"/>
        <v>0</v>
      </c>
      <c r="BJ234" s="17" t="s">
        <v>83</v>
      </c>
      <c r="BK234" s="168">
        <f t="shared" si="39"/>
        <v>0</v>
      </c>
      <c r="BL234" s="17" t="s">
        <v>448</v>
      </c>
      <c r="BM234" s="167" t="s">
        <v>2531</v>
      </c>
    </row>
    <row r="235" spans="2:65" s="1" customFormat="1" ht="36" customHeight="1">
      <c r="B235" s="155"/>
      <c r="C235" s="156" t="s">
        <v>867</v>
      </c>
      <c r="D235" s="156" t="s">
        <v>209</v>
      </c>
      <c r="E235" s="157" t="s">
        <v>2532</v>
      </c>
      <c r="F235" s="158" t="s">
        <v>2533</v>
      </c>
      <c r="G235" s="159" t="s">
        <v>250</v>
      </c>
      <c r="H235" s="160">
        <v>6</v>
      </c>
      <c r="I235" s="161"/>
      <c r="J235" s="162">
        <f t="shared" si="30"/>
        <v>0</v>
      </c>
      <c r="K235" s="158" t="s">
        <v>1</v>
      </c>
      <c r="L235" s="32"/>
      <c r="M235" s="163" t="s">
        <v>1</v>
      </c>
      <c r="N235" s="164" t="s">
        <v>42</v>
      </c>
      <c r="O235" s="55"/>
      <c r="P235" s="165">
        <f t="shared" si="31"/>
        <v>0</v>
      </c>
      <c r="Q235" s="165">
        <v>1.6469999999999999E-2</v>
      </c>
      <c r="R235" s="165">
        <f t="shared" si="32"/>
        <v>9.8819999999999991E-2</v>
      </c>
      <c r="S235" s="165">
        <v>0</v>
      </c>
      <c r="T235" s="166">
        <f t="shared" si="33"/>
        <v>0</v>
      </c>
      <c r="AR235" s="167" t="s">
        <v>448</v>
      </c>
      <c r="AT235" s="167" t="s">
        <v>209</v>
      </c>
      <c r="AU235" s="167" t="s">
        <v>85</v>
      </c>
      <c r="AY235" s="17" t="s">
        <v>207</v>
      </c>
      <c r="BE235" s="168">
        <f t="shared" si="34"/>
        <v>0</v>
      </c>
      <c r="BF235" s="168">
        <f t="shared" si="35"/>
        <v>0</v>
      </c>
      <c r="BG235" s="168">
        <f t="shared" si="36"/>
        <v>0</v>
      </c>
      <c r="BH235" s="168">
        <f t="shared" si="37"/>
        <v>0</v>
      </c>
      <c r="BI235" s="168">
        <f t="shared" si="38"/>
        <v>0</v>
      </c>
      <c r="BJ235" s="17" t="s">
        <v>83</v>
      </c>
      <c r="BK235" s="168">
        <f t="shared" si="39"/>
        <v>0</v>
      </c>
      <c r="BL235" s="17" t="s">
        <v>448</v>
      </c>
      <c r="BM235" s="167" t="s">
        <v>2534</v>
      </c>
    </row>
    <row r="236" spans="2:65" s="1" customFormat="1" ht="36" customHeight="1">
      <c r="B236" s="155"/>
      <c r="C236" s="156" t="s">
        <v>872</v>
      </c>
      <c r="D236" s="156" t="s">
        <v>209</v>
      </c>
      <c r="E236" s="157" t="s">
        <v>2535</v>
      </c>
      <c r="F236" s="158" t="s">
        <v>2536</v>
      </c>
      <c r="G236" s="159" t="s">
        <v>250</v>
      </c>
      <c r="H236" s="160">
        <v>1</v>
      </c>
      <c r="I236" s="161"/>
      <c r="J236" s="162">
        <f t="shared" si="30"/>
        <v>0</v>
      </c>
      <c r="K236" s="158" t="s">
        <v>1</v>
      </c>
      <c r="L236" s="32"/>
      <c r="M236" s="163" t="s">
        <v>1</v>
      </c>
      <c r="N236" s="164" t="s">
        <v>42</v>
      </c>
      <c r="O236" s="55"/>
      <c r="P236" s="165">
        <f t="shared" si="31"/>
        <v>0</v>
      </c>
      <c r="Q236" s="165">
        <v>1.528E-2</v>
      </c>
      <c r="R236" s="165">
        <f t="shared" si="32"/>
        <v>1.528E-2</v>
      </c>
      <c r="S236" s="165">
        <v>0</v>
      </c>
      <c r="T236" s="166">
        <f t="shared" si="33"/>
        <v>0</v>
      </c>
      <c r="AR236" s="167" t="s">
        <v>448</v>
      </c>
      <c r="AT236" s="167" t="s">
        <v>209</v>
      </c>
      <c r="AU236" s="167" t="s">
        <v>85</v>
      </c>
      <c r="AY236" s="17" t="s">
        <v>207</v>
      </c>
      <c r="BE236" s="168">
        <f t="shared" si="34"/>
        <v>0</v>
      </c>
      <c r="BF236" s="168">
        <f t="shared" si="35"/>
        <v>0</v>
      </c>
      <c r="BG236" s="168">
        <f t="shared" si="36"/>
        <v>0</v>
      </c>
      <c r="BH236" s="168">
        <f t="shared" si="37"/>
        <v>0</v>
      </c>
      <c r="BI236" s="168">
        <f t="shared" si="38"/>
        <v>0</v>
      </c>
      <c r="BJ236" s="17" t="s">
        <v>83</v>
      </c>
      <c r="BK236" s="168">
        <f t="shared" si="39"/>
        <v>0</v>
      </c>
      <c r="BL236" s="17" t="s">
        <v>448</v>
      </c>
      <c r="BM236" s="167" t="s">
        <v>2537</v>
      </c>
    </row>
    <row r="237" spans="2:65" s="1" customFormat="1" ht="36" customHeight="1">
      <c r="B237" s="155"/>
      <c r="C237" s="156" t="s">
        <v>877</v>
      </c>
      <c r="D237" s="156" t="s">
        <v>209</v>
      </c>
      <c r="E237" s="157" t="s">
        <v>2538</v>
      </c>
      <c r="F237" s="158" t="s">
        <v>2539</v>
      </c>
      <c r="G237" s="159" t="s">
        <v>250</v>
      </c>
      <c r="H237" s="160">
        <v>2</v>
      </c>
      <c r="I237" s="161"/>
      <c r="J237" s="162">
        <f t="shared" si="30"/>
        <v>0</v>
      </c>
      <c r="K237" s="158" t="s">
        <v>1</v>
      </c>
      <c r="L237" s="32"/>
      <c r="M237" s="163" t="s">
        <v>1</v>
      </c>
      <c r="N237" s="164" t="s">
        <v>42</v>
      </c>
      <c r="O237" s="55"/>
      <c r="P237" s="165">
        <f t="shared" si="31"/>
        <v>0</v>
      </c>
      <c r="Q237" s="165">
        <v>0</v>
      </c>
      <c r="R237" s="165">
        <f t="shared" si="32"/>
        <v>0</v>
      </c>
      <c r="S237" s="165">
        <v>0</v>
      </c>
      <c r="T237" s="166">
        <f t="shared" si="33"/>
        <v>0</v>
      </c>
      <c r="AR237" s="167" t="s">
        <v>448</v>
      </c>
      <c r="AT237" s="167" t="s">
        <v>209</v>
      </c>
      <c r="AU237" s="167" t="s">
        <v>85</v>
      </c>
      <c r="AY237" s="17" t="s">
        <v>207</v>
      </c>
      <c r="BE237" s="168">
        <f t="shared" si="34"/>
        <v>0</v>
      </c>
      <c r="BF237" s="168">
        <f t="shared" si="35"/>
        <v>0</v>
      </c>
      <c r="BG237" s="168">
        <f t="shared" si="36"/>
        <v>0</v>
      </c>
      <c r="BH237" s="168">
        <f t="shared" si="37"/>
        <v>0</v>
      </c>
      <c r="BI237" s="168">
        <f t="shared" si="38"/>
        <v>0</v>
      </c>
      <c r="BJ237" s="17" t="s">
        <v>83</v>
      </c>
      <c r="BK237" s="168">
        <f t="shared" si="39"/>
        <v>0</v>
      </c>
      <c r="BL237" s="17" t="s">
        <v>448</v>
      </c>
      <c r="BM237" s="167" t="s">
        <v>2540</v>
      </c>
    </row>
    <row r="238" spans="2:65" s="1" customFormat="1" ht="36" customHeight="1">
      <c r="B238" s="155"/>
      <c r="C238" s="156" t="s">
        <v>881</v>
      </c>
      <c r="D238" s="156" t="s">
        <v>209</v>
      </c>
      <c r="E238" s="157" t="s">
        <v>2541</v>
      </c>
      <c r="F238" s="158" t="s">
        <v>2542</v>
      </c>
      <c r="G238" s="159" t="s">
        <v>250</v>
      </c>
      <c r="H238" s="160">
        <v>10</v>
      </c>
      <c r="I238" s="161"/>
      <c r="J238" s="162">
        <f t="shared" si="30"/>
        <v>0</v>
      </c>
      <c r="K238" s="158" t="s">
        <v>1</v>
      </c>
      <c r="L238" s="32"/>
      <c r="M238" s="163" t="s">
        <v>1</v>
      </c>
      <c r="N238" s="164" t="s">
        <v>42</v>
      </c>
      <c r="O238" s="55"/>
      <c r="P238" s="165">
        <f t="shared" si="31"/>
        <v>0</v>
      </c>
      <c r="Q238" s="165">
        <v>3.3369999999999997E-2</v>
      </c>
      <c r="R238" s="165">
        <f t="shared" si="32"/>
        <v>0.3337</v>
      </c>
      <c r="S238" s="165">
        <v>0</v>
      </c>
      <c r="T238" s="166">
        <f t="shared" si="33"/>
        <v>0</v>
      </c>
      <c r="AR238" s="167" t="s">
        <v>448</v>
      </c>
      <c r="AT238" s="167" t="s">
        <v>209</v>
      </c>
      <c r="AU238" s="167" t="s">
        <v>85</v>
      </c>
      <c r="AY238" s="17" t="s">
        <v>207</v>
      </c>
      <c r="BE238" s="168">
        <f t="shared" si="34"/>
        <v>0</v>
      </c>
      <c r="BF238" s="168">
        <f t="shared" si="35"/>
        <v>0</v>
      </c>
      <c r="BG238" s="168">
        <f t="shared" si="36"/>
        <v>0</v>
      </c>
      <c r="BH238" s="168">
        <f t="shared" si="37"/>
        <v>0</v>
      </c>
      <c r="BI238" s="168">
        <f t="shared" si="38"/>
        <v>0</v>
      </c>
      <c r="BJ238" s="17" t="s">
        <v>83</v>
      </c>
      <c r="BK238" s="168">
        <f t="shared" si="39"/>
        <v>0</v>
      </c>
      <c r="BL238" s="17" t="s">
        <v>448</v>
      </c>
      <c r="BM238" s="167" t="s">
        <v>2543</v>
      </c>
    </row>
    <row r="239" spans="2:65" s="1" customFormat="1" ht="36" customHeight="1">
      <c r="B239" s="155"/>
      <c r="C239" s="156" t="s">
        <v>954</v>
      </c>
      <c r="D239" s="156" t="s">
        <v>209</v>
      </c>
      <c r="E239" s="157" t="s">
        <v>2544</v>
      </c>
      <c r="F239" s="158" t="s">
        <v>2545</v>
      </c>
      <c r="G239" s="159" t="s">
        <v>250</v>
      </c>
      <c r="H239" s="160">
        <v>1</v>
      </c>
      <c r="I239" s="161"/>
      <c r="J239" s="162">
        <f t="shared" si="30"/>
        <v>0</v>
      </c>
      <c r="K239" s="158" t="s">
        <v>1</v>
      </c>
      <c r="L239" s="32"/>
      <c r="M239" s="163" t="s">
        <v>1</v>
      </c>
      <c r="N239" s="164" t="s">
        <v>42</v>
      </c>
      <c r="O239" s="55"/>
      <c r="P239" s="165">
        <f t="shared" si="31"/>
        <v>0</v>
      </c>
      <c r="Q239" s="165">
        <v>4.9300000000000004E-3</v>
      </c>
      <c r="R239" s="165">
        <f t="shared" si="32"/>
        <v>4.9300000000000004E-3</v>
      </c>
      <c r="S239" s="165">
        <v>0</v>
      </c>
      <c r="T239" s="166">
        <f t="shared" si="33"/>
        <v>0</v>
      </c>
      <c r="AR239" s="167" t="s">
        <v>448</v>
      </c>
      <c r="AT239" s="167" t="s">
        <v>209</v>
      </c>
      <c r="AU239" s="167" t="s">
        <v>85</v>
      </c>
      <c r="AY239" s="17" t="s">
        <v>207</v>
      </c>
      <c r="BE239" s="168">
        <f t="shared" si="34"/>
        <v>0</v>
      </c>
      <c r="BF239" s="168">
        <f t="shared" si="35"/>
        <v>0</v>
      </c>
      <c r="BG239" s="168">
        <f t="shared" si="36"/>
        <v>0</v>
      </c>
      <c r="BH239" s="168">
        <f t="shared" si="37"/>
        <v>0</v>
      </c>
      <c r="BI239" s="168">
        <f t="shared" si="38"/>
        <v>0</v>
      </c>
      <c r="BJ239" s="17" t="s">
        <v>83</v>
      </c>
      <c r="BK239" s="168">
        <f t="shared" si="39"/>
        <v>0</v>
      </c>
      <c r="BL239" s="17" t="s">
        <v>448</v>
      </c>
      <c r="BM239" s="167" t="s">
        <v>2546</v>
      </c>
    </row>
    <row r="240" spans="2:65" s="1" customFormat="1" ht="24" customHeight="1">
      <c r="B240" s="155"/>
      <c r="C240" s="156" t="s">
        <v>982</v>
      </c>
      <c r="D240" s="156" t="s">
        <v>209</v>
      </c>
      <c r="E240" s="157" t="s">
        <v>2547</v>
      </c>
      <c r="F240" s="158" t="s">
        <v>2548</v>
      </c>
      <c r="G240" s="159" t="s">
        <v>250</v>
      </c>
      <c r="H240" s="160">
        <v>4</v>
      </c>
      <c r="I240" s="161"/>
      <c r="J240" s="162">
        <f t="shared" si="30"/>
        <v>0</v>
      </c>
      <c r="K240" s="158" t="s">
        <v>1</v>
      </c>
      <c r="L240" s="32"/>
      <c r="M240" s="163" t="s">
        <v>1</v>
      </c>
      <c r="N240" s="164" t="s">
        <v>42</v>
      </c>
      <c r="O240" s="55"/>
      <c r="P240" s="165">
        <f t="shared" si="31"/>
        <v>0</v>
      </c>
      <c r="Q240" s="165">
        <v>1.47E-2</v>
      </c>
      <c r="R240" s="165">
        <f t="shared" si="32"/>
        <v>5.8799999999999998E-2</v>
      </c>
      <c r="S240" s="165">
        <v>0</v>
      </c>
      <c r="T240" s="166">
        <f t="shared" si="33"/>
        <v>0</v>
      </c>
      <c r="AR240" s="167" t="s">
        <v>448</v>
      </c>
      <c r="AT240" s="167" t="s">
        <v>209</v>
      </c>
      <c r="AU240" s="167" t="s">
        <v>85</v>
      </c>
      <c r="AY240" s="17" t="s">
        <v>207</v>
      </c>
      <c r="BE240" s="168">
        <f t="shared" si="34"/>
        <v>0</v>
      </c>
      <c r="BF240" s="168">
        <f t="shared" si="35"/>
        <v>0</v>
      </c>
      <c r="BG240" s="168">
        <f t="shared" si="36"/>
        <v>0</v>
      </c>
      <c r="BH240" s="168">
        <f t="shared" si="37"/>
        <v>0</v>
      </c>
      <c r="BI240" s="168">
        <f t="shared" si="38"/>
        <v>0</v>
      </c>
      <c r="BJ240" s="17" t="s">
        <v>83</v>
      </c>
      <c r="BK240" s="168">
        <f t="shared" si="39"/>
        <v>0</v>
      </c>
      <c r="BL240" s="17" t="s">
        <v>448</v>
      </c>
      <c r="BM240" s="167" t="s">
        <v>2549</v>
      </c>
    </row>
    <row r="241" spans="2:65" s="1" customFormat="1" ht="24" customHeight="1">
      <c r="B241" s="155"/>
      <c r="C241" s="156" t="s">
        <v>988</v>
      </c>
      <c r="D241" s="156" t="s">
        <v>209</v>
      </c>
      <c r="E241" s="157" t="s">
        <v>2550</v>
      </c>
      <c r="F241" s="158" t="s">
        <v>2551</v>
      </c>
      <c r="G241" s="159" t="s">
        <v>220</v>
      </c>
      <c r="H241" s="160">
        <v>26</v>
      </c>
      <c r="I241" s="161"/>
      <c r="J241" s="162">
        <f t="shared" si="30"/>
        <v>0</v>
      </c>
      <c r="K241" s="158" t="s">
        <v>1</v>
      </c>
      <c r="L241" s="32"/>
      <c r="M241" s="163" t="s">
        <v>1</v>
      </c>
      <c r="N241" s="164" t="s">
        <v>42</v>
      </c>
      <c r="O241" s="55"/>
      <c r="P241" s="165">
        <f t="shared" si="31"/>
        <v>0</v>
      </c>
      <c r="Q241" s="165">
        <v>1.42E-3</v>
      </c>
      <c r="R241" s="165">
        <f t="shared" si="32"/>
        <v>3.6920000000000001E-2</v>
      </c>
      <c r="S241" s="165">
        <v>0</v>
      </c>
      <c r="T241" s="166">
        <f t="shared" si="33"/>
        <v>0</v>
      </c>
      <c r="AR241" s="167" t="s">
        <v>448</v>
      </c>
      <c r="AT241" s="167" t="s">
        <v>209</v>
      </c>
      <c r="AU241" s="167" t="s">
        <v>85</v>
      </c>
      <c r="AY241" s="17" t="s">
        <v>207</v>
      </c>
      <c r="BE241" s="168">
        <f t="shared" si="34"/>
        <v>0</v>
      </c>
      <c r="BF241" s="168">
        <f t="shared" si="35"/>
        <v>0</v>
      </c>
      <c r="BG241" s="168">
        <f t="shared" si="36"/>
        <v>0</v>
      </c>
      <c r="BH241" s="168">
        <f t="shared" si="37"/>
        <v>0</v>
      </c>
      <c r="BI241" s="168">
        <f t="shared" si="38"/>
        <v>0</v>
      </c>
      <c r="BJ241" s="17" t="s">
        <v>83</v>
      </c>
      <c r="BK241" s="168">
        <f t="shared" si="39"/>
        <v>0</v>
      </c>
      <c r="BL241" s="17" t="s">
        <v>448</v>
      </c>
      <c r="BM241" s="167" t="s">
        <v>2552</v>
      </c>
    </row>
    <row r="242" spans="2:65" s="1" customFormat="1" ht="24" customHeight="1">
      <c r="B242" s="155"/>
      <c r="C242" s="156" t="s">
        <v>995</v>
      </c>
      <c r="D242" s="156" t="s">
        <v>209</v>
      </c>
      <c r="E242" s="157" t="s">
        <v>2553</v>
      </c>
      <c r="F242" s="158" t="s">
        <v>2554</v>
      </c>
      <c r="G242" s="159" t="s">
        <v>250</v>
      </c>
      <c r="H242" s="160">
        <v>5</v>
      </c>
      <c r="I242" s="161"/>
      <c r="J242" s="162">
        <f t="shared" si="30"/>
        <v>0</v>
      </c>
      <c r="K242" s="158" t="s">
        <v>1</v>
      </c>
      <c r="L242" s="32"/>
      <c r="M242" s="163" t="s">
        <v>1</v>
      </c>
      <c r="N242" s="164" t="s">
        <v>42</v>
      </c>
      <c r="O242" s="55"/>
      <c r="P242" s="165">
        <f t="shared" si="31"/>
        <v>0</v>
      </c>
      <c r="Q242" s="165">
        <v>1.9599999999999999E-3</v>
      </c>
      <c r="R242" s="165">
        <f t="shared" si="32"/>
        <v>9.7999999999999997E-3</v>
      </c>
      <c r="S242" s="165">
        <v>0</v>
      </c>
      <c r="T242" s="166">
        <f t="shared" si="33"/>
        <v>0</v>
      </c>
      <c r="AR242" s="167" t="s">
        <v>448</v>
      </c>
      <c r="AT242" s="167" t="s">
        <v>209</v>
      </c>
      <c r="AU242" s="167" t="s">
        <v>85</v>
      </c>
      <c r="AY242" s="17" t="s">
        <v>207</v>
      </c>
      <c r="BE242" s="168">
        <f t="shared" si="34"/>
        <v>0</v>
      </c>
      <c r="BF242" s="168">
        <f t="shared" si="35"/>
        <v>0</v>
      </c>
      <c r="BG242" s="168">
        <f t="shared" si="36"/>
        <v>0</v>
      </c>
      <c r="BH242" s="168">
        <f t="shared" si="37"/>
        <v>0</v>
      </c>
      <c r="BI242" s="168">
        <f t="shared" si="38"/>
        <v>0</v>
      </c>
      <c r="BJ242" s="17" t="s">
        <v>83</v>
      </c>
      <c r="BK242" s="168">
        <f t="shared" si="39"/>
        <v>0</v>
      </c>
      <c r="BL242" s="17" t="s">
        <v>448</v>
      </c>
      <c r="BM242" s="167" t="s">
        <v>2555</v>
      </c>
    </row>
    <row r="243" spans="2:65" s="1" customFormat="1" ht="24" customHeight="1">
      <c r="B243" s="155"/>
      <c r="C243" s="156" t="s">
        <v>1000</v>
      </c>
      <c r="D243" s="156" t="s">
        <v>209</v>
      </c>
      <c r="E243" s="157" t="s">
        <v>2553</v>
      </c>
      <c r="F243" s="158" t="s">
        <v>2554</v>
      </c>
      <c r="G243" s="159" t="s">
        <v>250</v>
      </c>
      <c r="H243" s="160">
        <v>5</v>
      </c>
      <c r="I243" s="161"/>
      <c r="J243" s="162">
        <f t="shared" si="30"/>
        <v>0</v>
      </c>
      <c r="K243" s="158" t="s">
        <v>1</v>
      </c>
      <c r="L243" s="32"/>
      <c r="M243" s="163" t="s">
        <v>1</v>
      </c>
      <c r="N243" s="164" t="s">
        <v>42</v>
      </c>
      <c r="O243" s="55"/>
      <c r="P243" s="165">
        <f t="shared" si="31"/>
        <v>0</v>
      </c>
      <c r="Q243" s="165">
        <v>1.9599999999999999E-3</v>
      </c>
      <c r="R243" s="165">
        <f t="shared" si="32"/>
        <v>9.7999999999999997E-3</v>
      </c>
      <c r="S243" s="165">
        <v>0</v>
      </c>
      <c r="T243" s="166">
        <f t="shared" si="33"/>
        <v>0</v>
      </c>
      <c r="AR243" s="167" t="s">
        <v>448</v>
      </c>
      <c r="AT243" s="167" t="s">
        <v>209</v>
      </c>
      <c r="AU243" s="167" t="s">
        <v>85</v>
      </c>
      <c r="AY243" s="17" t="s">
        <v>207</v>
      </c>
      <c r="BE243" s="168">
        <f t="shared" si="34"/>
        <v>0</v>
      </c>
      <c r="BF243" s="168">
        <f t="shared" si="35"/>
        <v>0</v>
      </c>
      <c r="BG243" s="168">
        <f t="shared" si="36"/>
        <v>0</v>
      </c>
      <c r="BH243" s="168">
        <f t="shared" si="37"/>
        <v>0</v>
      </c>
      <c r="BI243" s="168">
        <f t="shared" si="38"/>
        <v>0</v>
      </c>
      <c r="BJ243" s="17" t="s">
        <v>83</v>
      </c>
      <c r="BK243" s="168">
        <f t="shared" si="39"/>
        <v>0</v>
      </c>
      <c r="BL243" s="17" t="s">
        <v>448</v>
      </c>
      <c r="BM243" s="167" t="s">
        <v>2556</v>
      </c>
    </row>
    <row r="244" spans="2:65" s="1" customFormat="1" ht="24" customHeight="1">
      <c r="B244" s="155"/>
      <c r="C244" s="156" t="s">
        <v>1005</v>
      </c>
      <c r="D244" s="156" t="s">
        <v>209</v>
      </c>
      <c r="E244" s="157" t="s">
        <v>2557</v>
      </c>
      <c r="F244" s="158" t="s">
        <v>2558</v>
      </c>
      <c r="G244" s="159" t="s">
        <v>250</v>
      </c>
      <c r="H244" s="160">
        <v>1</v>
      </c>
      <c r="I244" s="161"/>
      <c r="J244" s="162">
        <f t="shared" si="30"/>
        <v>0</v>
      </c>
      <c r="K244" s="158" t="s">
        <v>1</v>
      </c>
      <c r="L244" s="32"/>
      <c r="M244" s="163" t="s">
        <v>1</v>
      </c>
      <c r="N244" s="164" t="s">
        <v>42</v>
      </c>
      <c r="O244" s="55"/>
      <c r="P244" s="165">
        <f t="shared" si="31"/>
        <v>0</v>
      </c>
      <c r="Q244" s="165">
        <v>1.8E-3</v>
      </c>
      <c r="R244" s="165">
        <f t="shared" si="32"/>
        <v>1.8E-3</v>
      </c>
      <c r="S244" s="165">
        <v>0</v>
      </c>
      <c r="T244" s="166">
        <f t="shared" si="33"/>
        <v>0</v>
      </c>
      <c r="AR244" s="167" t="s">
        <v>448</v>
      </c>
      <c r="AT244" s="167" t="s">
        <v>209</v>
      </c>
      <c r="AU244" s="167" t="s">
        <v>85</v>
      </c>
      <c r="AY244" s="17" t="s">
        <v>207</v>
      </c>
      <c r="BE244" s="168">
        <f t="shared" si="34"/>
        <v>0</v>
      </c>
      <c r="BF244" s="168">
        <f t="shared" si="35"/>
        <v>0</v>
      </c>
      <c r="BG244" s="168">
        <f t="shared" si="36"/>
        <v>0</v>
      </c>
      <c r="BH244" s="168">
        <f t="shared" si="37"/>
        <v>0</v>
      </c>
      <c r="BI244" s="168">
        <f t="shared" si="38"/>
        <v>0</v>
      </c>
      <c r="BJ244" s="17" t="s">
        <v>83</v>
      </c>
      <c r="BK244" s="168">
        <f t="shared" si="39"/>
        <v>0</v>
      </c>
      <c r="BL244" s="17" t="s">
        <v>448</v>
      </c>
      <c r="BM244" s="167" t="s">
        <v>2559</v>
      </c>
    </row>
    <row r="245" spans="2:65" s="1" customFormat="1" ht="16.5" customHeight="1">
      <c r="B245" s="155"/>
      <c r="C245" s="156" t="s">
        <v>1009</v>
      </c>
      <c r="D245" s="156" t="s">
        <v>209</v>
      </c>
      <c r="E245" s="157" t="s">
        <v>2560</v>
      </c>
      <c r="F245" s="158" t="s">
        <v>2561</v>
      </c>
      <c r="G245" s="159" t="s">
        <v>250</v>
      </c>
      <c r="H245" s="160">
        <v>7</v>
      </c>
      <c r="I245" s="161"/>
      <c r="J245" s="162">
        <f t="shared" si="30"/>
        <v>0</v>
      </c>
      <c r="K245" s="158" t="s">
        <v>1</v>
      </c>
      <c r="L245" s="32"/>
      <c r="M245" s="163" t="s">
        <v>1</v>
      </c>
      <c r="N245" s="164" t="s">
        <v>42</v>
      </c>
      <c r="O245" s="55"/>
      <c r="P245" s="165">
        <f t="shared" si="31"/>
        <v>0</v>
      </c>
      <c r="Q245" s="165">
        <v>1.8E-3</v>
      </c>
      <c r="R245" s="165">
        <f t="shared" si="32"/>
        <v>1.26E-2</v>
      </c>
      <c r="S245" s="165">
        <v>0</v>
      </c>
      <c r="T245" s="166">
        <f t="shared" si="33"/>
        <v>0</v>
      </c>
      <c r="AR245" s="167" t="s">
        <v>448</v>
      </c>
      <c r="AT245" s="167" t="s">
        <v>209</v>
      </c>
      <c r="AU245" s="167" t="s">
        <v>85</v>
      </c>
      <c r="AY245" s="17" t="s">
        <v>207</v>
      </c>
      <c r="BE245" s="168">
        <f t="shared" si="34"/>
        <v>0</v>
      </c>
      <c r="BF245" s="168">
        <f t="shared" si="35"/>
        <v>0</v>
      </c>
      <c r="BG245" s="168">
        <f t="shared" si="36"/>
        <v>0</v>
      </c>
      <c r="BH245" s="168">
        <f t="shared" si="37"/>
        <v>0</v>
      </c>
      <c r="BI245" s="168">
        <f t="shared" si="38"/>
        <v>0</v>
      </c>
      <c r="BJ245" s="17" t="s">
        <v>83</v>
      </c>
      <c r="BK245" s="168">
        <f t="shared" si="39"/>
        <v>0</v>
      </c>
      <c r="BL245" s="17" t="s">
        <v>448</v>
      </c>
      <c r="BM245" s="167" t="s">
        <v>2562</v>
      </c>
    </row>
    <row r="246" spans="2:65" s="1" customFormat="1" ht="24" customHeight="1">
      <c r="B246" s="155"/>
      <c r="C246" s="156" t="s">
        <v>1014</v>
      </c>
      <c r="D246" s="156" t="s">
        <v>209</v>
      </c>
      <c r="E246" s="157" t="s">
        <v>2563</v>
      </c>
      <c r="F246" s="158" t="s">
        <v>2564</v>
      </c>
      <c r="G246" s="159" t="s">
        <v>250</v>
      </c>
      <c r="H246" s="160">
        <v>10</v>
      </c>
      <c r="I246" s="161"/>
      <c r="J246" s="162">
        <f t="shared" si="30"/>
        <v>0</v>
      </c>
      <c r="K246" s="158" t="s">
        <v>1</v>
      </c>
      <c r="L246" s="32"/>
      <c r="M246" s="163" t="s">
        <v>1</v>
      </c>
      <c r="N246" s="164" t="s">
        <v>42</v>
      </c>
      <c r="O246" s="55"/>
      <c r="P246" s="165">
        <f t="shared" si="31"/>
        <v>0</v>
      </c>
      <c r="Q246" s="165">
        <v>3.0999999999999999E-3</v>
      </c>
      <c r="R246" s="165">
        <f t="shared" si="32"/>
        <v>3.1E-2</v>
      </c>
      <c r="S246" s="165">
        <v>0</v>
      </c>
      <c r="T246" s="166">
        <f t="shared" si="33"/>
        <v>0</v>
      </c>
      <c r="AR246" s="167" t="s">
        <v>448</v>
      </c>
      <c r="AT246" s="167" t="s">
        <v>209</v>
      </c>
      <c r="AU246" s="167" t="s">
        <v>85</v>
      </c>
      <c r="AY246" s="17" t="s">
        <v>207</v>
      </c>
      <c r="BE246" s="168">
        <f t="shared" si="34"/>
        <v>0</v>
      </c>
      <c r="BF246" s="168">
        <f t="shared" si="35"/>
        <v>0</v>
      </c>
      <c r="BG246" s="168">
        <f t="shared" si="36"/>
        <v>0</v>
      </c>
      <c r="BH246" s="168">
        <f t="shared" si="37"/>
        <v>0</v>
      </c>
      <c r="BI246" s="168">
        <f t="shared" si="38"/>
        <v>0</v>
      </c>
      <c r="BJ246" s="17" t="s">
        <v>83</v>
      </c>
      <c r="BK246" s="168">
        <f t="shared" si="39"/>
        <v>0</v>
      </c>
      <c r="BL246" s="17" t="s">
        <v>448</v>
      </c>
      <c r="BM246" s="167" t="s">
        <v>2565</v>
      </c>
    </row>
    <row r="247" spans="2:65" s="1" customFormat="1" ht="24" customHeight="1">
      <c r="B247" s="155"/>
      <c r="C247" s="156" t="s">
        <v>1021</v>
      </c>
      <c r="D247" s="156" t="s">
        <v>209</v>
      </c>
      <c r="E247" s="157" t="s">
        <v>2566</v>
      </c>
      <c r="F247" s="158" t="s">
        <v>2567</v>
      </c>
      <c r="G247" s="159" t="s">
        <v>220</v>
      </c>
      <c r="H247" s="160">
        <v>33</v>
      </c>
      <c r="I247" s="161"/>
      <c r="J247" s="162">
        <f t="shared" si="30"/>
        <v>0</v>
      </c>
      <c r="K247" s="158" t="s">
        <v>1</v>
      </c>
      <c r="L247" s="32"/>
      <c r="M247" s="163" t="s">
        <v>1</v>
      </c>
      <c r="N247" s="164" t="s">
        <v>42</v>
      </c>
      <c r="O247" s="55"/>
      <c r="P247" s="165">
        <f t="shared" si="31"/>
        <v>0</v>
      </c>
      <c r="Q247" s="165">
        <v>2.3000000000000001E-4</v>
      </c>
      <c r="R247" s="165">
        <f t="shared" si="32"/>
        <v>7.5900000000000004E-3</v>
      </c>
      <c r="S247" s="165">
        <v>0</v>
      </c>
      <c r="T247" s="166">
        <f t="shared" si="33"/>
        <v>0</v>
      </c>
      <c r="AR247" s="167" t="s">
        <v>448</v>
      </c>
      <c r="AT247" s="167" t="s">
        <v>209</v>
      </c>
      <c r="AU247" s="167" t="s">
        <v>85</v>
      </c>
      <c r="AY247" s="17" t="s">
        <v>207</v>
      </c>
      <c r="BE247" s="168">
        <f t="shared" si="34"/>
        <v>0</v>
      </c>
      <c r="BF247" s="168">
        <f t="shared" si="35"/>
        <v>0</v>
      </c>
      <c r="BG247" s="168">
        <f t="shared" si="36"/>
        <v>0</v>
      </c>
      <c r="BH247" s="168">
        <f t="shared" si="37"/>
        <v>0</v>
      </c>
      <c r="BI247" s="168">
        <f t="shared" si="38"/>
        <v>0</v>
      </c>
      <c r="BJ247" s="17" t="s">
        <v>83</v>
      </c>
      <c r="BK247" s="168">
        <f t="shared" si="39"/>
        <v>0</v>
      </c>
      <c r="BL247" s="17" t="s">
        <v>448</v>
      </c>
      <c r="BM247" s="167" t="s">
        <v>2568</v>
      </c>
    </row>
    <row r="248" spans="2:65" s="1" customFormat="1" ht="24" customHeight="1">
      <c r="B248" s="155"/>
      <c r="C248" s="156" t="s">
        <v>1028</v>
      </c>
      <c r="D248" s="156" t="s">
        <v>209</v>
      </c>
      <c r="E248" s="157" t="s">
        <v>2569</v>
      </c>
      <c r="F248" s="158" t="s">
        <v>2570</v>
      </c>
      <c r="G248" s="159" t="s">
        <v>220</v>
      </c>
      <c r="H248" s="160">
        <v>6</v>
      </c>
      <c r="I248" s="161"/>
      <c r="J248" s="162">
        <f t="shared" si="30"/>
        <v>0</v>
      </c>
      <c r="K248" s="158" t="s">
        <v>1</v>
      </c>
      <c r="L248" s="32"/>
      <c r="M248" s="163" t="s">
        <v>1</v>
      </c>
      <c r="N248" s="164" t="s">
        <v>42</v>
      </c>
      <c r="O248" s="55"/>
      <c r="P248" s="165">
        <f t="shared" si="31"/>
        <v>0</v>
      </c>
      <c r="Q248" s="165">
        <v>2.7999999999999998E-4</v>
      </c>
      <c r="R248" s="165">
        <f t="shared" si="32"/>
        <v>1.6799999999999999E-3</v>
      </c>
      <c r="S248" s="165">
        <v>0</v>
      </c>
      <c r="T248" s="166">
        <f t="shared" si="33"/>
        <v>0</v>
      </c>
      <c r="AR248" s="167" t="s">
        <v>448</v>
      </c>
      <c r="AT248" s="167" t="s">
        <v>209</v>
      </c>
      <c r="AU248" s="167" t="s">
        <v>85</v>
      </c>
      <c r="AY248" s="17" t="s">
        <v>207</v>
      </c>
      <c r="BE248" s="168">
        <f t="shared" si="34"/>
        <v>0</v>
      </c>
      <c r="BF248" s="168">
        <f t="shared" si="35"/>
        <v>0</v>
      </c>
      <c r="BG248" s="168">
        <f t="shared" si="36"/>
        <v>0</v>
      </c>
      <c r="BH248" s="168">
        <f t="shared" si="37"/>
        <v>0</v>
      </c>
      <c r="BI248" s="168">
        <f t="shared" si="38"/>
        <v>0</v>
      </c>
      <c r="BJ248" s="17" t="s">
        <v>83</v>
      </c>
      <c r="BK248" s="168">
        <f t="shared" si="39"/>
        <v>0</v>
      </c>
      <c r="BL248" s="17" t="s">
        <v>448</v>
      </c>
      <c r="BM248" s="167" t="s">
        <v>2571</v>
      </c>
    </row>
    <row r="249" spans="2:65" s="1" customFormat="1" ht="24" customHeight="1">
      <c r="B249" s="155"/>
      <c r="C249" s="156" t="s">
        <v>1039</v>
      </c>
      <c r="D249" s="156" t="s">
        <v>209</v>
      </c>
      <c r="E249" s="157" t="s">
        <v>2572</v>
      </c>
      <c r="F249" s="158" t="s">
        <v>2573</v>
      </c>
      <c r="G249" s="159" t="s">
        <v>220</v>
      </c>
      <c r="H249" s="160">
        <v>1</v>
      </c>
      <c r="I249" s="161"/>
      <c r="J249" s="162">
        <f t="shared" si="30"/>
        <v>0</v>
      </c>
      <c r="K249" s="158" t="s">
        <v>1</v>
      </c>
      <c r="L249" s="32"/>
      <c r="M249" s="163" t="s">
        <v>1</v>
      </c>
      <c r="N249" s="164" t="s">
        <v>42</v>
      </c>
      <c r="O249" s="55"/>
      <c r="P249" s="165">
        <f t="shared" si="31"/>
        <v>0</v>
      </c>
      <c r="Q249" s="165">
        <v>6.6E-4</v>
      </c>
      <c r="R249" s="165">
        <f t="shared" si="32"/>
        <v>6.6E-4</v>
      </c>
      <c r="S249" s="165">
        <v>0</v>
      </c>
      <c r="T249" s="166">
        <f t="shared" si="33"/>
        <v>0</v>
      </c>
      <c r="AR249" s="167" t="s">
        <v>448</v>
      </c>
      <c r="AT249" s="167" t="s">
        <v>209</v>
      </c>
      <c r="AU249" s="167" t="s">
        <v>85</v>
      </c>
      <c r="AY249" s="17" t="s">
        <v>207</v>
      </c>
      <c r="BE249" s="168">
        <f t="shared" si="34"/>
        <v>0</v>
      </c>
      <c r="BF249" s="168">
        <f t="shared" si="35"/>
        <v>0</v>
      </c>
      <c r="BG249" s="168">
        <f t="shared" si="36"/>
        <v>0</v>
      </c>
      <c r="BH249" s="168">
        <f t="shared" si="37"/>
        <v>0</v>
      </c>
      <c r="BI249" s="168">
        <f t="shared" si="38"/>
        <v>0</v>
      </c>
      <c r="BJ249" s="17" t="s">
        <v>83</v>
      </c>
      <c r="BK249" s="168">
        <f t="shared" si="39"/>
        <v>0</v>
      </c>
      <c r="BL249" s="17" t="s">
        <v>448</v>
      </c>
      <c r="BM249" s="167" t="s">
        <v>2574</v>
      </c>
    </row>
    <row r="250" spans="2:65" s="1" customFormat="1" ht="24" customHeight="1">
      <c r="B250" s="155"/>
      <c r="C250" s="156" t="s">
        <v>1044</v>
      </c>
      <c r="D250" s="156" t="s">
        <v>209</v>
      </c>
      <c r="E250" s="157" t="s">
        <v>2575</v>
      </c>
      <c r="F250" s="158" t="s">
        <v>2576</v>
      </c>
      <c r="G250" s="159" t="s">
        <v>220</v>
      </c>
      <c r="H250" s="160">
        <v>6</v>
      </c>
      <c r="I250" s="161"/>
      <c r="J250" s="162">
        <f t="shared" si="30"/>
        <v>0</v>
      </c>
      <c r="K250" s="158" t="s">
        <v>1</v>
      </c>
      <c r="L250" s="32"/>
      <c r="M250" s="163" t="s">
        <v>1</v>
      </c>
      <c r="N250" s="164" t="s">
        <v>42</v>
      </c>
      <c r="O250" s="55"/>
      <c r="P250" s="165">
        <f t="shared" si="31"/>
        <v>0</v>
      </c>
      <c r="Q250" s="165">
        <v>2.7999999999999998E-4</v>
      </c>
      <c r="R250" s="165">
        <f t="shared" si="32"/>
        <v>1.6799999999999999E-3</v>
      </c>
      <c r="S250" s="165">
        <v>0</v>
      </c>
      <c r="T250" s="166">
        <f t="shared" si="33"/>
        <v>0</v>
      </c>
      <c r="AR250" s="167" t="s">
        <v>448</v>
      </c>
      <c r="AT250" s="167" t="s">
        <v>209</v>
      </c>
      <c r="AU250" s="167" t="s">
        <v>85</v>
      </c>
      <c r="AY250" s="17" t="s">
        <v>207</v>
      </c>
      <c r="BE250" s="168">
        <f t="shared" si="34"/>
        <v>0</v>
      </c>
      <c r="BF250" s="168">
        <f t="shared" si="35"/>
        <v>0</v>
      </c>
      <c r="BG250" s="168">
        <f t="shared" si="36"/>
        <v>0</v>
      </c>
      <c r="BH250" s="168">
        <f t="shared" si="37"/>
        <v>0</v>
      </c>
      <c r="BI250" s="168">
        <f t="shared" si="38"/>
        <v>0</v>
      </c>
      <c r="BJ250" s="17" t="s">
        <v>83</v>
      </c>
      <c r="BK250" s="168">
        <f t="shared" si="39"/>
        <v>0</v>
      </c>
      <c r="BL250" s="17" t="s">
        <v>448</v>
      </c>
      <c r="BM250" s="167" t="s">
        <v>2577</v>
      </c>
    </row>
    <row r="251" spans="2:65" s="1" customFormat="1" ht="24" customHeight="1">
      <c r="B251" s="155"/>
      <c r="C251" s="156" t="s">
        <v>1048</v>
      </c>
      <c r="D251" s="156" t="s">
        <v>209</v>
      </c>
      <c r="E251" s="157" t="s">
        <v>2578</v>
      </c>
      <c r="F251" s="158" t="s">
        <v>2579</v>
      </c>
      <c r="G251" s="159" t="s">
        <v>220</v>
      </c>
      <c r="H251" s="160">
        <v>2</v>
      </c>
      <c r="I251" s="161"/>
      <c r="J251" s="162">
        <f t="shared" si="30"/>
        <v>0</v>
      </c>
      <c r="K251" s="158" t="s">
        <v>1</v>
      </c>
      <c r="L251" s="32"/>
      <c r="M251" s="163" t="s">
        <v>1</v>
      </c>
      <c r="N251" s="164" t="s">
        <v>42</v>
      </c>
      <c r="O251" s="55"/>
      <c r="P251" s="165">
        <f t="shared" si="31"/>
        <v>0</v>
      </c>
      <c r="Q251" s="165">
        <v>0</v>
      </c>
      <c r="R251" s="165">
        <f t="shared" si="32"/>
        <v>0</v>
      </c>
      <c r="S251" s="165">
        <v>0</v>
      </c>
      <c r="T251" s="166">
        <f t="shared" si="33"/>
        <v>0</v>
      </c>
      <c r="AR251" s="167" t="s">
        <v>448</v>
      </c>
      <c r="AT251" s="167" t="s">
        <v>209</v>
      </c>
      <c r="AU251" s="167" t="s">
        <v>85</v>
      </c>
      <c r="AY251" s="17" t="s">
        <v>207</v>
      </c>
      <c r="BE251" s="168">
        <f t="shared" si="34"/>
        <v>0</v>
      </c>
      <c r="BF251" s="168">
        <f t="shared" si="35"/>
        <v>0</v>
      </c>
      <c r="BG251" s="168">
        <f t="shared" si="36"/>
        <v>0</v>
      </c>
      <c r="BH251" s="168">
        <f t="shared" si="37"/>
        <v>0</v>
      </c>
      <c r="BI251" s="168">
        <f t="shared" si="38"/>
        <v>0</v>
      </c>
      <c r="BJ251" s="17" t="s">
        <v>83</v>
      </c>
      <c r="BK251" s="168">
        <f t="shared" si="39"/>
        <v>0</v>
      </c>
      <c r="BL251" s="17" t="s">
        <v>448</v>
      </c>
      <c r="BM251" s="167" t="s">
        <v>2580</v>
      </c>
    </row>
    <row r="252" spans="2:65" s="1" customFormat="1" ht="36" customHeight="1">
      <c r="B252" s="155"/>
      <c r="C252" s="156" t="s">
        <v>296</v>
      </c>
      <c r="D252" s="156" t="s">
        <v>209</v>
      </c>
      <c r="E252" s="157" t="s">
        <v>2581</v>
      </c>
      <c r="F252" s="158" t="s">
        <v>2582</v>
      </c>
      <c r="G252" s="159" t="s">
        <v>236</v>
      </c>
      <c r="H252" s="160">
        <v>1.5509999999999999</v>
      </c>
      <c r="I252" s="161"/>
      <c r="J252" s="162">
        <f t="shared" si="30"/>
        <v>0</v>
      </c>
      <c r="K252" s="158" t="s">
        <v>1</v>
      </c>
      <c r="L252" s="32"/>
      <c r="M252" s="163" t="s">
        <v>1</v>
      </c>
      <c r="N252" s="164" t="s">
        <v>42</v>
      </c>
      <c r="O252" s="55"/>
      <c r="P252" s="165">
        <f t="shared" si="31"/>
        <v>0</v>
      </c>
      <c r="Q252" s="165">
        <v>0</v>
      </c>
      <c r="R252" s="165">
        <f t="shared" si="32"/>
        <v>0</v>
      </c>
      <c r="S252" s="165">
        <v>0</v>
      </c>
      <c r="T252" s="166">
        <f t="shared" si="33"/>
        <v>0</v>
      </c>
      <c r="AR252" s="167" t="s">
        <v>448</v>
      </c>
      <c r="AT252" s="167" t="s">
        <v>209</v>
      </c>
      <c r="AU252" s="167" t="s">
        <v>85</v>
      </c>
      <c r="AY252" s="17" t="s">
        <v>207</v>
      </c>
      <c r="BE252" s="168">
        <f t="shared" si="34"/>
        <v>0</v>
      </c>
      <c r="BF252" s="168">
        <f t="shared" si="35"/>
        <v>0</v>
      </c>
      <c r="BG252" s="168">
        <f t="shared" si="36"/>
        <v>0</v>
      </c>
      <c r="BH252" s="168">
        <f t="shared" si="37"/>
        <v>0</v>
      </c>
      <c r="BI252" s="168">
        <f t="shared" si="38"/>
        <v>0</v>
      </c>
      <c r="BJ252" s="17" t="s">
        <v>83</v>
      </c>
      <c r="BK252" s="168">
        <f t="shared" si="39"/>
        <v>0</v>
      </c>
      <c r="BL252" s="17" t="s">
        <v>448</v>
      </c>
      <c r="BM252" s="167" t="s">
        <v>2583</v>
      </c>
    </row>
    <row r="253" spans="2:65" s="11" customFormat="1" ht="22.9" customHeight="1">
      <c r="B253" s="142"/>
      <c r="D253" s="143" t="s">
        <v>76</v>
      </c>
      <c r="E253" s="153" t="s">
        <v>2584</v>
      </c>
      <c r="F253" s="153" t="s">
        <v>2585</v>
      </c>
      <c r="I253" s="145"/>
      <c r="J253" s="154">
        <f>BK253</f>
        <v>0</v>
      </c>
      <c r="L253" s="142"/>
      <c r="M253" s="147"/>
      <c r="N253" s="148"/>
      <c r="O253" s="148"/>
      <c r="P253" s="149">
        <f>SUM(P254:P255)</f>
        <v>0</v>
      </c>
      <c r="Q253" s="148"/>
      <c r="R253" s="149">
        <f>SUM(R254:R255)</f>
        <v>0.2392</v>
      </c>
      <c r="S253" s="148"/>
      <c r="T253" s="150">
        <f>SUM(T254:T255)</f>
        <v>0</v>
      </c>
      <c r="AR253" s="143" t="s">
        <v>85</v>
      </c>
      <c r="AT253" s="151" t="s">
        <v>76</v>
      </c>
      <c r="AU253" s="151" t="s">
        <v>83</v>
      </c>
      <c r="AY253" s="143" t="s">
        <v>207</v>
      </c>
      <c r="BK253" s="152">
        <f>SUM(BK254:BK255)</f>
        <v>0</v>
      </c>
    </row>
    <row r="254" spans="2:65" s="1" customFormat="1" ht="36" customHeight="1">
      <c r="B254" s="155"/>
      <c r="C254" s="156" t="s">
        <v>1056</v>
      </c>
      <c r="D254" s="156" t="s">
        <v>209</v>
      </c>
      <c r="E254" s="157" t="s">
        <v>2586</v>
      </c>
      <c r="F254" s="158" t="s">
        <v>2587</v>
      </c>
      <c r="G254" s="159" t="s">
        <v>250</v>
      </c>
      <c r="H254" s="160">
        <v>26</v>
      </c>
      <c r="I254" s="161"/>
      <c r="J254" s="162">
        <f>ROUND(I254*H254,2)</f>
        <v>0</v>
      </c>
      <c r="K254" s="158" t="s">
        <v>1</v>
      </c>
      <c r="L254" s="32"/>
      <c r="M254" s="163" t="s">
        <v>1</v>
      </c>
      <c r="N254" s="164" t="s">
        <v>42</v>
      </c>
      <c r="O254" s="55"/>
      <c r="P254" s="165">
        <f>O254*H254</f>
        <v>0</v>
      </c>
      <c r="Q254" s="165">
        <v>9.1999999999999998E-3</v>
      </c>
      <c r="R254" s="165">
        <f>Q254*H254</f>
        <v>0.2392</v>
      </c>
      <c r="S254" s="165">
        <v>0</v>
      </c>
      <c r="T254" s="166">
        <f>S254*H254</f>
        <v>0</v>
      </c>
      <c r="AR254" s="167" t="s">
        <v>448</v>
      </c>
      <c r="AT254" s="167" t="s">
        <v>209</v>
      </c>
      <c r="AU254" s="167" t="s">
        <v>85</v>
      </c>
      <c r="AY254" s="17" t="s">
        <v>207</v>
      </c>
      <c r="BE254" s="168">
        <f>IF(N254="základní",J254,0)</f>
        <v>0</v>
      </c>
      <c r="BF254" s="168">
        <f>IF(N254="snížená",J254,0)</f>
        <v>0</v>
      </c>
      <c r="BG254" s="168">
        <f>IF(N254="zákl. přenesená",J254,0)</f>
        <v>0</v>
      </c>
      <c r="BH254" s="168">
        <f>IF(N254="sníž. přenesená",J254,0)</f>
        <v>0</v>
      </c>
      <c r="BI254" s="168">
        <f>IF(N254="nulová",J254,0)</f>
        <v>0</v>
      </c>
      <c r="BJ254" s="17" t="s">
        <v>83</v>
      </c>
      <c r="BK254" s="168">
        <f>ROUND(I254*H254,2)</f>
        <v>0</v>
      </c>
      <c r="BL254" s="17" t="s">
        <v>448</v>
      </c>
      <c r="BM254" s="167" t="s">
        <v>2588</v>
      </c>
    </row>
    <row r="255" spans="2:65" s="1" customFormat="1" ht="36" customHeight="1">
      <c r="B255" s="155"/>
      <c r="C255" s="156" t="s">
        <v>1071</v>
      </c>
      <c r="D255" s="156" t="s">
        <v>209</v>
      </c>
      <c r="E255" s="157" t="s">
        <v>2589</v>
      </c>
      <c r="F255" s="158" t="s">
        <v>2590</v>
      </c>
      <c r="G255" s="159" t="s">
        <v>236</v>
      </c>
      <c r="H255" s="160">
        <v>0.23899999999999999</v>
      </c>
      <c r="I255" s="161"/>
      <c r="J255" s="162">
        <f>ROUND(I255*H255,2)</f>
        <v>0</v>
      </c>
      <c r="K255" s="158" t="s">
        <v>1</v>
      </c>
      <c r="L255" s="32"/>
      <c r="M255" s="163" t="s">
        <v>1</v>
      </c>
      <c r="N255" s="164" t="s">
        <v>42</v>
      </c>
      <c r="O255" s="55"/>
      <c r="P255" s="165">
        <f>O255*H255</f>
        <v>0</v>
      </c>
      <c r="Q255" s="165">
        <v>0</v>
      </c>
      <c r="R255" s="165">
        <f>Q255*H255</f>
        <v>0</v>
      </c>
      <c r="S255" s="165">
        <v>0</v>
      </c>
      <c r="T255" s="166">
        <f>S255*H255</f>
        <v>0</v>
      </c>
      <c r="AR255" s="167" t="s">
        <v>448</v>
      </c>
      <c r="AT255" s="167" t="s">
        <v>209</v>
      </c>
      <c r="AU255" s="167" t="s">
        <v>85</v>
      </c>
      <c r="AY255" s="17" t="s">
        <v>207</v>
      </c>
      <c r="BE255" s="168">
        <f>IF(N255="základní",J255,0)</f>
        <v>0</v>
      </c>
      <c r="BF255" s="168">
        <f>IF(N255="snížená",J255,0)</f>
        <v>0</v>
      </c>
      <c r="BG255" s="168">
        <f>IF(N255="zákl. přenesená",J255,0)</f>
        <v>0</v>
      </c>
      <c r="BH255" s="168">
        <f>IF(N255="sníž. přenesená",J255,0)</f>
        <v>0</v>
      </c>
      <c r="BI255" s="168">
        <f>IF(N255="nulová",J255,0)</f>
        <v>0</v>
      </c>
      <c r="BJ255" s="17" t="s">
        <v>83</v>
      </c>
      <c r="BK255" s="168">
        <f>ROUND(I255*H255,2)</f>
        <v>0</v>
      </c>
      <c r="BL255" s="17" t="s">
        <v>448</v>
      </c>
      <c r="BM255" s="167" t="s">
        <v>2591</v>
      </c>
    </row>
    <row r="256" spans="2:65" s="11" customFormat="1" ht="22.9" customHeight="1">
      <c r="B256" s="142"/>
      <c r="D256" s="143" t="s">
        <v>76</v>
      </c>
      <c r="E256" s="153" t="s">
        <v>2592</v>
      </c>
      <c r="F256" s="153" t="s">
        <v>2593</v>
      </c>
      <c r="I256" s="145"/>
      <c r="J256" s="154">
        <f>BK256</f>
        <v>0</v>
      </c>
      <c r="L256" s="142"/>
      <c r="M256" s="147"/>
      <c r="N256" s="148"/>
      <c r="O256" s="148"/>
      <c r="P256" s="149">
        <f>SUM(P257:P259)</f>
        <v>0</v>
      </c>
      <c r="Q256" s="148"/>
      <c r="R256" s="149">
        <f>SUM(R257:R259)</f>
        <v>1.6800000000000001E-3</v>
      </c>
      <c r="S256" s="148"/>
      <c r="T256" s="150">
        <f>SUM(T257:T259)</f>
        <v>0</v>
      </c>
      <c r="AR256" s="143" t="s">
        <v>85</v>
      </c>
      <c r="AT256" s="151" t="s">
        <v>76</v>
      </c>
      <c r="AU256" s="151" t="s">
        <v>83</v>
      </c>
      <c r="AY256" s="143" t="s">
        <v>207</v>
      </c>
      <c r="BK256" s="152">
        <f>SUM(BK257:BK259)</f>
        <v>0</v>
      </c>
    </row>
    <row r="257" spans="2:65" s="1" customFormat="1" ht="24" customHeight="1">
      <c r="B257" s="155"/>
      <c r="C257" s="156" t="s">
        <v>1076</v>
      </c>
      <c r="D257" s="156" t="s">
        <v>209</v>
      </c>
      <c r="E257" s="157" t="s">
        <v>2594</v>
      </c>
      <c r="F257" s="158" t="s">
        <v>2595</v>
      </c>
      <c r="G257" s="159" t="s">
        <v>250</v>
      </c>
      <c r="H257" s="160">
        <v>1</v>
      </c>
      <c r="I257" s="161"/>
      <c r="J257" s="162">
        <f>ROUND(I257*H257,2)</f>
        <v>0</v>
      </c>
      <c r="K257" s="158" t="s">
        <v>1</v>
      </c>
      <c r="L257" s="32"/>
      <c r="M257" s="163" t="s">
        <v>1</v>
      </c>
      <c r="N257" s="164" t="s">
        <v>42</v>
      </c>
      <c r="O257" s="55"/>
      <c r="P257" s="165">
        <f>O257*H257</f>
        <v>0</v>
      </c>
      <c r="Q257" s="165">
        <v>6.8000000000000005E-4</v>
      </c>
      <c r="R257" s="165">
        <f>Q257*H257</f>
        <v>6.8000000000000005E-4</v>
      </c>
      <c r="S257" s="165">
        <v>0</v>
      </c>
      <c r="T257" s="166">
        <f>S257*H257</f>
        <v>0</v>
      </c>
      <c r="AR257" s="167" t="s">
        <v>448</v>
      </c>
      <c r="AT257" s="167" t="s">
        <v>209</v>
      </c>
      <c r="AU257" s="167" t="s">
        <v>85</v>
      </c>
      <c r="AY257" s="17" t="s">
        <v>207</v>
      </c>
      <c r="BE257" s="168">
        <f>IF(N257="základní",J257,0)</f>
        <v>0</v>
      </c>
      <c r="BF257" s="168">
        <f>IF(N257="snížená",J257,0)</f>
        <v>0</v>
      </c>
      <c r="BG257" s="168">
        <f>IF(N257="zákl. přenesená",J257,0)</f>
        <v>0</v>
      </c>
      <c r="BH257" s="168">
        <f>IF(N257="sníž. přenesená",J257,0)</f>
        <v>0</v>
      </c>
      <c r="BI257" s="168">
        <f>IF(N257="nulová",J257,0)</f>
        <v>0</v>
      </c>
      <c r="BJ257" s="17" t="s">
        <v>83</v>
      </c>
      <c r="BK257" s="168">
        <f>ROUND(I257*H257,2)</f>
        <v>0</v>
      </c>
      <c r="BL257" s="17" t="s">
        <v>448</v>
      </c>
      <c r="BM257" s="167" t="s">
        <v>2596</v>
      </c>
    </row>
    <row r="258" spans="2:65" s="1" customFormat="1" ht="36" customHeight="1">
      <c r="B258" s="155"/>
      <c r="C258" s="208" t="s">
        <v>1080</v>
      </c>
      <c r="D258" s="208" t="s">
        <v>680</v>
      </c>
      <c r="E258" s="209" t="s">
        <v>2597</v>
      </c>
      <c r="F258" s="210" t="s">
        <v>2598</v>
      </c>
      <c r="G258" s="211" t="s">
        <v>220</v>
      </c>
      <c r="H258" s="212">
        <v>1</v>
      </c>
      <c r="I258" s="213"/>
      <c r="J258" s="214">
        <f>ROUND(I258*H258,2)</f>
        <v>0</v>
      </c>
      <c r="K258" s="210" t="s">
        <v>1</v>
      </c>
      <c r="L258" s="215"/>
      <c r="M258" s="216" t="s">
        <v>1</v>
      </c>
      <c r="N258" s="217" t="s">
        <v>42</v>
      </c>
      <c r="O258" s="55"/>
      <c r="P258" s="165">
        <f>O258*H258</f>
        <v>0</v>
      </c>
      <c r="Q258" s="165">
        <v>1E-3</v>
      </c>
      <c r="R258" s="165">
        <f>Q258*H258</f>
        <v>1E-3</v>
      </c>
      <c r="S258" s="165">
        <v>0</v>
      </c>
      <c r="T258" s="166">
        <f>S258*H258</f>
        <v>0</v>
      </c>
      <c r="AR258" s="167" t="s">
        <v>569</v>
      </c>
      <c r="AT258" s="167" t="s">
        <v>680</v>
      </c>
      <c r="AU258" s="167" t="s">
        <v>85</v>
      </c>
      <c r="AY258" s="17" t="s">
        <v>207</v>
      </c>
      <c r="BE258" s="168">
        <f>IF(N258="základní",J258,0)</f>
        <v>0</v>
      </c>
      <c r="BF258" s="168">
        <f>IF(N258="snížená",J258,0)</f>
        <v>0</v>
      </c>
      <c r="BG258" s="168">
        <f>IF(N258="zákl. přenesená",J258,0)</f>
        <v>0</v>
      </c>
      <c r="BH258" s="168">
        <f>IF(N258="sníž. přenesená",J258,0)</f>
        <v>0</v>
      </c>
      <c r="BI258" s="168">
        <f>IF(N258="nulová",J258,0)</f>
        <v>0</v>
      </c>
      <c r="BJ258" s="17" t="s">
        <v>83</v>
      </c>
      <c r="BK258" s="168">
        <f>ROUND(I258*H258,2)</f>
        <v>0</v>
      </c>
      <c r="BL258" s="17" t="s">
        <v>448</v>
      </c>
      <c r="BM258" s="167" t="s">
        <v>2599</v>
      </c>
    </row>
    <row r="259" spans="2:65" s="1" customFormat="1" ht="36" customHeight="1">
      <c r="B259" s="155"/>
      <c r="C259" s="156" t="s">
        <v>1138</v>
      </c>
      <c r="D259" s="156" t="s">
        <v>209</v>
      </c>
      <c r="E259" s="157" t="s">
        <v>2600</v>
      </c>
      <c r="F259" s="158" t="s">
        <v>2601</v>
      </c>
      <c r="G259" s="159" t="s">
        <v>236</v>
      </c>
      <c r="H259" s="160">
        <v>2E-3</v>
      </c>
      <c r="I259" s="161"/>
      <c r="J259" s="162">
        <f>ROUND(I259*H259,2)</f>
        <v>0</v>
      </c>
      <c r="K259" s="158" t="s">
        <v>1</v>
      </c>
      <c r="L259" s="32"/>
      <c r="M259" s="163" t="s">
        <v>1</v>
      </c>
      <c r="N259" s="164" t="s">
        <v>42</v>
      </c>
      <c r="O259" s="55"/>
      <c r="P259" s="165">
        <f>O259*H259</f>
        <v>0</v>
      </c>
      <c r="Q259" s="165">
        <v>0</v>
      </c>
      <c r="R259" s="165">
        <f>Q259*H259</f>
        <v>0</v>
      </c>
      <c r="S259" s="165">
        <v>0</v>
      </c>
      <c r="T259" s="166">
        <f>S259*H259</f>
        <v>0</v>
      </c>
      <c r="AR259" s="167" t="s">
        <v>448</v>
      </c>
      <c r="AT259" s="167" t="s">
        <v>209</v>
      </c>
      <c r="AU259" s="167" t="s">
        <v>85</v>
      </c>
      <c r="AY259" s="17" t="s">
        <v>207</v>
      </c>
      <c r="BE259" s="168">
        <f>IF(N259="základní",J259,0)</f>
        <v>0</v>
      </c>
      <c r="BF259" s="168">
        <f>IF(N259="snížená",J259,0)</f>
        <v>0</v>
      </c>
      <c r="BG259" s="168">
        <f>IF(N259="zákl. přenesená",J259,0)</f>
        <v>0</v>
      </c>
      <c r="BH259" s="168">
        <f>IF(N259="sníž. přenesená",J259,0)</f>
        <v>0</v>
      </c>
      <c r="BI259" s="168">
        <f>IF(N259="nulová",J259,0)</f>
        <v>0</v>
      </c>
      <c r="BJ259" s="17" t="s">
        <v>83</v>
      </c>
      <c r="BK259" s="168">
        <f>ROUND(I259*H259,2)</f>
        <v>0</v>
      </c>
      <c r="BL259" s="17" t="s">
        <v>448</v>
      </c>
      <c r="BM259" s="167" t="s">
        <v>2602</v>
      </c>
    </row>
    <row r="260" spans="2:65" s="11" customFormat="1" ht="22.9" customHeight="1">
      <c r="B260" s="142"/>
      <c r="D260" s="143" t="s">
        <v>76</v>
      </c>
      <c r="E260" s="153" t="s">
        <v>2603</v>
      </c>
      <c r="F260" s="153" t="s">
        <v>2604</v>
      </c>
      <c r="I260" s="145"/>
      <c r="J260" s="154">
        <f>BK260</f>
        <v>0</v>
      </c>
      <c r="L260" s="142"/>
      <c r="M260" s="147"/>
      <c r="N260" s="148"/>
      <c r="O260" s="148"/>
      <c r="P260" s="149">
        <f>SUM(P261:P262)</f>
        <v>0</v>
      </c>
      <c r="Q260" s="148"/>
      <c r="R260" s="149">
        <f>SUM(R261:R262)</f>
        <v>1.3000000000000002E-3</v>
      </c>
      <c r="S260" s="148"/>
      <c r="T260" s="150">
        <f>SUM(T261:T262)</f>
        <v>0</v>
      </c>
      <c r="AR260" s="143" t="s">
        <v>85</v>
      </c>
      <c r="AT260" s="151" t="s">
        <v>76</v>
      </c>
      <c r="AU260" s="151" t="s">
        <v>83</v>
      </c>
      <c r="AY260" s="143" t="s">
        <v>207</v>
      </c>
      <c r="BK260" s="152">
        <f>SUM(BK261:BK262)</f>
        <v>0</v>
      </c>
    </row>
    <row r="261" spans="2:65" s="1" customFormat="1" ht="36" customHeight="1">
      <c r="B261" s="155"/>
      <c r="C261" s="156" t="s">
        <v>1148</v>
      </c>
      <c r="D261" s="156" t="s">
        <v>209</v>
      </c>
      <c r="E261" s="157" t="s">
        <v>2605</v>
      </c>
      <c r="F261" s="158" t="s">
        <v>2606</v>
      </c>
      <c r="G261" s="159" t="s">
        <v>224</v>
      </c>
      <c r="H261" s="160">
        <v>65</v>
      </c>
      <c r="I261" s="161"/>
      <c r="J261" s="162">
        <f>ROUND(I261*H261,2)</f>
        <v>0</v>
      </c>
      <c r="K261" s="158" t="s">
        <v>1</v>
      </c>
      <c r="L261" s="32"/>
      <c r="M261" s="163" t="s">
        <v>1</v>
      </c>
      <c r="N261" s="164" t="s">
        <v>42</v>
      </c>
      <c r="O261" s="55"/>
      <c r="P261" s="165">
        <f>O261*H261</f>
        <v>0</v>
      </c>
      <c r="Q261" s="165">
        <v>2.0000000000000002E-5</v>
      </c>
      <c r="R261" s="165">
        <f>Q261*H261</f>
        <v>1.3000000000000002E-3</v>
      </c>
      <c r="S261" s="165">
        <v>0</v>
      </c>
      <c r="T261" s="166">
        <f>S261*H261</f>
        <v>0</v>
      </c>
      <c r="AR261" s="167" t="s">
        <v>448</v>
      </c>
      <c r="AT261" s="167" t="s">
        <v>209</v>
      </c>
      <c r="AU261" s="167" t="s">
        <v>85</v>
      </c>
      <c r="AY261" s="17" t="s">
        <v>207</v>
      </c>
      <c r="BE261" s="168">
        <f>IF(N261="základní",J261,0)</f>
        <v>0</v>
      </c>
      <c r="BF261" s="168">
        <f>IF(N261="snížená",J261,0)</f>
        <v>0</v>
      </c>
      <c r="BG261" s="168">
        <f>IF(N261="zákl. přenesená",J261,0)</f>
        <v>0</v>
      </c>
      <c r="BH261" s="168">
        <f>IF(N261="sníž. přenesená",J261,0)</f>
        <v>0</v>
      </c>
      <c r="BI261" s="168">
        <f>IF(N261="nulová",J261,0)</f>
        <v>0</v>
      </c>
      <c r="BJ261" s="17" t="s">
        <v>83</v>
      </c>
      <c r="BK261" s="168">
        <f>ROUND(I261*H261,2)</f>
        <v>0</v>
      </c>
      <c r="BL261" s="17" t="s">
        <v>448</v>
      </c>
      <c r="BM261" s="167" t="s">
        <v>2607</v>
      </c>
    </row>
    <row r="262" spans="2:65" s="1" customFormat="1" ht="24" customHeight="1">
      <c r="B262" s="155"/>
      <c r="C262" s="156" t="s">
        <v>1152</v>
      </c>
      <c r="D262" s="156" t="s">
        <v>209</v>
      </c>
      <c r="E262" s="157" t="s">
        <v>2608</v>
      </c>
      <c r="F262" s="158" t="s">
        <v>2609</v>
      </c>
      <c r="G262" s="159" t="s">
        <v>224</v>
      </c>
      <c r="H262" s="160">
        <v>65</v>
      </c>
      <c r="I262" s="161"/>
      <c r="J262" s="162">
        <f>ROUND(I262*H262,2)</f>
        <v>0</v>
      </c>
      <c r="K262" s="158" t="s">
        <v>1</v>
      </c>
      <c r="L262" s="32"/>
      <c r="M262" s="163" t="s">
        <v>1</v>
      </c>
      <c r="N262" s="164" t="s">
        <v>42</v>
      </c>
      <c r="O262" s="55"/>
      <c r="P262" s="165">
        <f>O262*H262</f>
        <v>0</v>
      </c>
      <c r="Q262" s="165">
        <v>0</v>
      </c>
      <c r="R262" s="165">
        <f>Q262*H262</f>
        <v>0</v>
      </c>
      <c r="S262" s="165">
        <v>0</v>
      </c>
      <c r="T262" s="166">
        <f>S262*H262</f>
        <v>0</v>
      </c>
      <c r="AR262" s="167" t="s">
        <v>448</v>
      </c>
      <c r="AT262" s="167" t="s">
        <v>209</v>
      </c>
      <c r="AU262" s="167" t="s">
        <v>85</v>
      </c>
      <c r="AY262" s="17" t="s">
        <v>207</v>
      </c>
      <c r="BE262" s="168">
        <f>IF(N262="základní",J262,0)</f>
        <v>0</v>
      </c>
      <c r="BF262" s="168">
        <f>IF(N262="snížená",J262,0)</f>
        <v>0</v>
      </c>
      <c r="BG262" s="168">
        <f>IF(N262="zákl. přenesená",J262,0)</f>
        <v>0</v>
      </c>
      <c r="BH262" s="168">
        <f>IF(N262="sníž. přenesená",J262,0)</f>
        <v>0</v>
      </c>
      <c r="BI262" s="168">
        <f>IF(N262="nulová",J262,0)</f>
        <v>0</v>
      </c>
      <c r="BJ262" s="17" t="s">
        <v>83</v>
      </c>
      <c r="BK262" s="168">
        <f>ROUND(I262*H262,2)</f>
        <v>0</v>
      </c>
      <c r="BL262" s="17" t="s">
        <v>448</v>
      </c>
      <c r="BM262" s="167" t="s">
        <v>2610</v>
      </c>
    </row>
    <row r="263" spans="2:65" s="11" customFormat="1" ht="25.9" customHeight="1">
      <c r="B263" s="142"/>
      <c r="D263" s="143" t="s">
        <v>76</v>
      </c>
      <c r="E263" s="144" t="s">
        <v>680</v>
      </c>
      <c r="F263" s="144" t="s">
        <v>2611</v>
      </c>
      <c r="I263" s="145"/>
      <c r="J263" s="146">
        <f>BK263</f>
        <v>0</v>
      </c>
      <c r="L263" s="142"/>
      <c r="M263" s="147"/>
      <c r="N263" s="148"/>
      <c r="O263" s="148"/>
      <c r="P263" s="149">
        <f>P264</f>
        <v>0</v>
      </c>
      <c r="Q263" s="148"/>
      <c r="R263" s="149">
        <f>R264</f>
        <v>0</v>
      </c>
      <c r="S263" s="148"/>
      <c r="T263" s="150">
        <f>T264</f>
        <v>0</v>
      </c>
      <c r="AR263" s="143" t="s">
        <v>108</v>
      </c>
      <c r="AT263" s="151" t="s">
        <v>76</v>
      </c>
      <c r="AU263" s="151" t="s">
        <v>77</v>
      </c>
      <c r="AY263" s="143" t="s">
        <v>207</v>
      </c>
      <c r="BK263" s="152">
        <f>BK264</f>
        <v>0</v>
      </c>
    </row>
    <row r="264" spans="2:65" s="11" customFormat="1" ht="22.9" customHeight="1">
      <c r="B264" s="142"/>
      <c r="D264" s="143" t="s">
        <v>76</v>
      </c>
      <c r="E264" s="153" t="s">
        <v>2612</v>
      </c>
      <c r="F264" s="153" t="s">
        <v>2613</v>
      </c>
      <c r="I264" s="145"/>
      <c r="J264" s="154">
        <f>BK264</f>
        <v>0</v>
      </c>
      <c r="L264" s="142"/>
      <c r="M264" s="147"/>
      <c r="N264" s="148"/>
      <c r="O264" s="148"/>
      <c r="P264" s="149">
        <f>SUM(P265:P266)</f>
        <v>0</v>
      </c>
      <c r="Q264" s="148"/>
      <c r="R264" s="149">
        <f>SUM(R265:R266)</f>
        <v>0</v>
      </c>
      <c r="S264" s="148"/>
      <c r="T264" s="150">
        <f>SUM(T265:T266)</f>
        <v>0</v>
      </c>
      <c r="AR264" s="143" t="s">
        <v>108</v>
      </c>
      <c r="AT264" s="151" t="s">
        <v>76</v>
      </c>
      <c r="AU264" s="151" t="s">
        <v>83</v>
      </c>
      <c r="AY264" s="143" t="s">
        <v>207</v>
      </c>
      <c r="BK264" s="152">
        <f>SUM(BK265:BK266)</f>
        <v>0</v>
      </c>
    </row>
    <row r="265" spans="2:65" s="1" customFormat="1" ht="16.5" customHeight="1">
      <c r="B265" s="155"/>
      <c r="C265" s="156" t="s">
        <v>1156</v>
      </c>
      <c r="D265" s="156" t="s">
        <v>209</v>
      </c>
      <c r="E265" s="157" t="s">
        <v>2614</v>
      </c>
      <c r="F265" s="158" t="s">
        <v>2615</v>
      </c>
      <c r="G265" s="159" t="s">
        <v>224</v>
      </c>
      <c r="H265" s="160">
        <v>65</v>
      </c>
      <c r="I265" s="161"/>
      <c r="J265" s="162">
        <f>ROUND(I265*H265,2)</f>
        <v>0</v>
      </c>
      <c r="K265" s="158" t="s">
        <v>1</v>
      </c>
      <c r="L265" s="32"/>
      <c r="M265" s="163" t="s">
        <v>1</v>
      </c>
      <c r="N265" s="164" t="s">
        <v>42</v>
      </c>
      <c r="O265" s="55"/>
      <c r="P265" s="165">
        <f>O265*H265</f>
        <v>0</v>
      </c>
      <c r="Q265" s="165">
        <v>0</v>
      </c>
      <c r="R265" s="165">
        <f>Q265*H265</f>
        <v>0</v>
      </c>
      <c r="S265" s="165">
        <v>0</v>
      </c>
      <c r="T265" s="166">
        <f>S265*H265</f>
        <v>0</v>
      </c>
      <c r="AR265" s="167" t="s">
        <v>759</v>
      </c>
      <c r="AT265" s="167" t="s">
        <v>209</v>
      </c>
      <c r="AU265" s="167" t="s">
        <v>85</v>
      </c>
      <c r="AY265" s="17" t="s">
        <v>207</v>
      </c>
      <c r="BE265" s="168">
        <f>IF(N265="základní",J265,0)</f>
        <v>0</v>
      </c>
      <c r="BF265" s="168">
        <f>IF(N265="snížená",J265,0)</f>
        <v>0</v>
      </c>
      <c r="BG265" s="168">
        <f>IF(N265="zákl. přenesená",J265,0)</f>
        <v>0</v>
      </c>
      <c r="BH265" s="168">
        <f>IF(N265="sníž. přenesená",J265,0)</f>
        <v>0</v>
      </c>
      <c r="BI265" s="168">
        <f>IF(N265="nulová",J265,0)</f>
        <v>0</v>
      </c>
      <c r="BJ265" s="17" t="s">
        <v>83</v>
      </c>
      <c r="BK265" s="168">
        <f>ROUND(I265*H265,2)</f>
        <v>0</v>
      </c>
      <c r="BL265" s="17" t="s">
        <v>759</v>
      </c>
      <c r="BM265" s="167" t="s">
        <v>2616</v>
      </c>
    </row>
    <row r="266" spans="2:65" s="1" customFormat="1" ht="16.5" customHeight="1">
      <c r="B266" s="155"/>
      <c r="C266" s="156" t="s">
        <v>1162</v>
      </c>
      <c r="D266" s="156" t="s">
        <v>209</v>
      </c>
      <c r="E266" s="157" t="s">
        <v>2617</v>
      </c>
      <c r="F266" s="158" t="s">
        <v>2618</v>
      </c>
      <c r="G266" s="159" t="s">
        <v>224</v>
      </c>
      <c r="H266" s="160">
        <v>65</v>
      </c>
      <c r="I266" s="161"/>
      <c r="J266" s="162">
        <f>ROUND(I266*H266,2)</f>
        <v>0</v>
      </c>
      <c r="K266" s="158" t="s">
        <v>1</v>
      </c>
      <c r="L266" s="32"/>
      <c r="M266" s="163" t="s">
        <v>1</v>
      </c>
      <c r="N266" s="164" t="s">
        <v>42</v>
      </c>
      <c r="O266" s="55"/>
      <c r="P266" s="165">
        <f>O266*H266</f>
        <v>0</v>
      </c>
      <c r="Q266" s="165">
        <v>0</v>
      </c>
      <c r="R266" s="165">
        <f>Q266*H266</f>
        <v>0</v>
      </c>
      <c r="S266" s="165">
        <v>0</v>
      </c>
      <c r="T266" s="166">
        <f>S266*H266</f>
        <v>0</v>
      </c>
      <c r="AR266" s="167" t="s">
        <v>759</v>
      </c>
      <c r="AT266" s="167" t="s">
        <v>209</v>
      </c>
      <c r="AU266" s="167" t="s">
        <v>85</v>
      </c>
      <c r="AY266" s="17" t="s">
        <v>207</v>
      </c>
      <c r="BE266" s="168">
        <f>IF(N266="základní",J266,0)</f>
        <v>0</v>
      </c>
      <c r="BF266" s="168">
        <f>IF(N266="snížená",J266,0)</f>
        <v>0</v>
      </c>
      <c r="BG266" s="168">
        <f>IF(N266="zákl. přenesená",J266,0)</f>
        <v>0</v>
      </c>
      <c r="BH266" s="168">
        <f>IF(N266="sníž. přenesená",J266,0)</f>
        <v>0</v>
      </c>
      <c r="BI266" s="168">
        <f>IF(N266="nulová",J266,0)</f>
        <v>0</v>
      </c>
      <c r="BJ266" s="17" t="s">
        <v>83</v>
      </c>
      <c r="BK266" s="168">
        <f>ROUND(I266*H266,2)</f>
        <v>0</v>
      </c>
      <c r="BL266" s="17" t="s">
        <v>759</v>
      </c>
      <c r="BM266" s="167" t="s">
        <v>2619</v>
      </c>
    </row>
    <row r="267" spans="2:65" s="11" customFormat="1" ht="25.9" customHeight="1">
      <c r="B267" s="142"/>
      <c r="D267" s="143" t="s">
        <v>76</v>
      </c>
      <c r="E267" s="144" t="s">
        <v>2620</v>
      </c>
      <c r="F267" s="144" t="s">
        <v>2621</v>
      </c>
      <c r="I267" s="145"/>
      <c r="J267" s="146">
        <f>BK267</f>
        <v>0</v>
      </c>
      <c r="L267" s="142"/>
      <c r="M267" s="147"/>
      <c r="N267" s="148"/>
      <c r="O267" s="148"/>
      <c r="P267" s="149">
        <f>SUM(P268:P271)</f>
        <v>0</v>
      </c>
      <c r="Q267" s="148"/>
      <c r="R267" s="149">
        <f>SUM(R268:R271)</f>
        <v>0</v>
      </c>
      <c r="S267" s="148"/>
      <c r="T267" s="150">
        <f>SUM(T268:T271)</f>
        <v>0</v>
      </c>
      <c r="AR267" s="143" t="s">
        <v>133</v>
      </c>
      <c r="AT267" s="151" t="s">
        <v>76</v>
      </c>
      <c r="AU267" s="151" t="s">
        <v>77</v>
      </c>
      <c r="AY267" s="143" t="s">
        <v>207</v>
      </c>
      <c r="BK267" s="152">
        <f>SUM(BK268:BK271)</f>
        <v>0</v>
      </c>
    </row>
    <row r="268" spans="2:65" s="1" customFormat="1" ht="36" customHeight="1">
      <c r="B268" s="155"/>
      <c r="C268" s="156" t="s">
        <v>1169</v>
      </c>
      <c r="D268" s="156" t="s">
        <v>209</v>
      </c>
      <c r="E268" s="157" t="s">
        <v>2622</v>
      </c>
      <c r="F268" s="158" t="s">
        <v>2623</v>
      </c>
      <c r="G268" s="159" t="s">
        <v>2624</v>
      </c>
      <c r="H268" s="160">
        <v>20</v>
      </c>
      <c r="I268" s="161"/>
      <c r="J268" s="162">
        <f>ROUND(I268*H268,2)</f>
        <v>0</v>
      </c>
      <c r="K268" s="158" t="s">
        <v>1</v>
      </c>
      <c r="L268" s="32"/>
      <c r="M268" s="163" t="s">
        <v>1</v>
      </c>
      <c r="N268" s="164" t="s">
        <v>42</v>
      </c>
      <c r="O268" s="55"/>
      <c r="P268" s="165">
        <f>O268*H268</f>
        <v>0</v>
      </c>
      <c r="Q268" s="165">
        <v>0</v>
      </c>
      <c r="R268" s="165">
        <f>Q268*H268</f>
        <v>0</v>
      </c>
      <c r="S268" s="165">
        <v>0</v>
      </c>
      <c r="T268" s="166">
        <f>S268*H268</f>
        <v>0</v>
      </c>
      <c r="AR268" s="167" t="s">
        <v>2625</v>
      </c>
      <c r="AT268" s="167" t="s">
        <v>209</v>
      </c>
      <c r="AU268" s="167" t="s">
        <v>83</v>
      </c>
      <c r="AY268" s="17" t="s">
        <v>207</v>
      </c>
      <c r="BE268" s="168">
        <f>IF(N268="základní",J268,0)</f>
        <v>0</v>
      </c>
      <c r="BF268" s="168">
        <f>IF(N268="snížená",J268,0)</f>
        <v>0</v>
      </c>
      <c r="BG268" s="168">
        <f>IF(N268="zákl. přenesená",J268,0)</f>
        <v>0</v>
      </c>
      <c r="BH268" s="168">
        <f>IF(N268="sníž. přenesená",J268,0)</f>
        <v>0</v>
      </c>
      <c r="BI268" s="168">
        <f>IF(N268="nulová",J268,0)</f>
        <v>0</v>
      </c>
      <c r="BJ268" s="17" t="s">
        <v>83</v>
      </c>
      <c r="BK268" s="168">
        <f>ROUND(I268*H268,2)</f>
        <v>0</v>
      </c>
      <c r="BL268" s="17" t="s">
        <v>2625</v>
      </c>
      <c r="BM268" s="167" t="s">
        <v>2626</v>
      </c>
    </row>
    <row r="269" spans="2:65" s="1" customFormat="1" ht="24" customHeight="1">
      <c r="B269" s="155"/>
      <c r="C269" s="156" t="s">
        <v>1177</v>
      </c>
      <c r="D269" s="156" t="s">
        <v>209</v>
      </c>
      <c r="E269" s="157" t="s">
        <v>2627</v>
      </c>
      <c r="F269" s="158" t="s">
        <v>2628</v>
      </c>
      <c r="G269" s="159" t="s">
        <v>2624</v>
      </c>
      <c r="H269" s="160">
        <v>6</v>
      </c>
      <c r="I269" s="161"/>
      <c r="J269" s="162">
        <f>ROUND(I269*H269,2)</f>
        <v>0</v>
      </c>
      <c r="K269" s="158" t="s">
        <v>213</v>
      </c>
      <c r="L269" s="32"/>
      <c r="M269" s="163" t="s">
        <v>1</v>
      </c>
      <c r="N269" s="164" t="s">
        <v>42</v>
      </c>
      <c r="O269" s="55"/>
      <c r="P269" s="165">
        <f>O269*H269</f>
        <v>0</v>
      </c>
      <c r="Q269" s="165">
        <v>0</v>
      </c>
      <c r="R269" s="165">
        <f>Q269*H269</f>
        <v>0</v>
      </c>
      <c r="S269" s="165">
        <v>0</v>
      </c>
      <c r="T269" s="166">
        <f>S269*H269</f>
        <v>0</v>
      </c>
      <c r="AR269" s="167" t="s">
        <v>2625</v>
      </c>
      <c r="AT269" s="167" t="s">
        <v>209</v>
      </c>
      <c r="AU269" s="167" t="s">
        <v>83</v>
      </c>
      <c r="AY269" s="17" t="s">
        <v>207</v>
      </c>
      <c r="BE269" s="168">
        <f>IF(N269="základní",J269,0)</f>
        <v>0</v>
      </c>
      <c r="BF269" s="168">
        <f>IF(N269="snížená",J269,0)</f>
        <v>0</v>
      </c>
      <c r="BG269" s="168">
        <f>IF(N269="zákl. přenesená",J269,0)</f>
        <v>0</v>
      </c>
      <c r="BH269" s="168">
        <f>IF(N269="sníž. přenesená",J269,0)</f>
        <v>0</v>
      </c>
      <c r="BI269" s="168">
        <f>IF(N269="nulová",J269,0)</f>
        <v>0</v>
      </c>
      <c r="BJ269" s="17" t="s">
        <v>83</v>
      </c>
      <c r="BK269" s="168">
        <f>ROUND(I269*H269,2)</f>
        <v>0</v>
      </c>
      <c r="BL269" s="17" t="s">
        <v>2625</v>
      </c>
      <c r="BM269" s="167" t="s">
        <v>2629</v>
      </c>
    </row>
    <row r="270" spans="2:65" s="1" customFormat="1" ht="36" customHeight="1">
      <c r="B270" s="155"/>
      <c r="C270" s="156" t="s">
        <v>1182</v>
      </c>
      <c r="D270" s="156" t="s">
        <v>209</v>
      </c>
      <c r="E270" s="157" t="s">
        <v>2630</v>
      </c>
      <c r="F270" s="158" t="s">
        <v>2631</v>
      </c>
      <c r="G270" s="159" t="s">
        <v>2624</v>
      </c>
      <c r="H270" s="160">
        <v>3</v>
      </c>
      <c r="I270" s="161"/>
      <c r="J270" s="162">
        <f>ROUND(I270*H270,2)</f>
        <v>0</v>
      </c>
      <c r="K270" s="158" t="s">
        <v>1</v>
      </c>
      <c r="L270" s="32"/>
      <c r="M270" s="163" t="s">
        <v>1</v>
      </c>
      <c r="N270" s="164" t="s">
        <v>42</v>
      </c>
      <c r="O270" s="55"/>
      <c r="P270" s="165">
        <f>O270*H270</f>
        <v>0</v>
      </c>
      <c r="Q270" s="165">
        <v>0</v>
      </c>
      <c r="R270" s="165">
        <f>Q270*H270</f>
        <v>0</v>
      </c>
      <c r="S270" s="165">
        <v>0</v>
      </c>
      <c r="T270" s="166">
        <f>S270*H270</f>
        <v>0</v>
      </c>
      <c r="AR270" s="167" t="s">
        <v>2625</v>
      </c>
      <c r="AT270" s="167" t="s">
        <v>209</v>
      </c>
      <c r="AU270" s="167" t="s">
        <v>83</v>
      </c>
      <c r="AY270" s="17" t="s">
        <v>207</v>
      </c>
      <c r="BE270" s="168">
        <f>IF(N270="základní",J270,0)</f>
        <v>0</v>
      </c>
      <c r="BF270" s="168">
        <f>IF(N270="snížená",J270,0)</f>
        <v>0</v>
      </c>
      <c r="BG270" s="168">
        <f>IF(N270="zákl. přenesená",J270,0)</f>
        <v>0</v>
      </c>
      <c r="BH270" s="168">
        <f>IF(N270="sníž. přenesená",J270,0)</f>
        <v>0</v>
      </c>
      <c r="BI270" s="168">
        <f>IF(N270="nulová",J270,0)</f>
        <v>0</v>
      </c>
      <c r="BJ270" s="17" t="s">
        <v>83</v>
      </c>
      <c r="BK270" s="168">
        <f>ROUND(I270*H270,2)</f>
        <v>0</v>
      </c>
      <c r="BL270" s="17" t="s">
        <v>2625</v>
      </c>
      <c r="BM270" s="167" t="s">
        <v>2632</v>
      </c>
    </row>
    <row r="271" spans="2:65" s="1" customFormat="1" ht="36" customHeight="1">
      <c r="B271" s="155"/>
      <c r="C271" s="156" t="s">
        <v>1190</v>
      </c>
      <c r="D271" s="156" t="s">
        <v>209</v>
      </c>
      <c r="E271" s="157" t="s">
        <v>2633</v>
      </c>
      <c r="F271" s="158" t="s">
        <v>2634</v>
      </c>
      <c r="G271" s="159" t="s">
        <v>2624</v>
      </c>
      <c r="H271" s="160">
        <v>8</v>
      </c>
      <c r="I271" s="161"/>
      <c r="J271" s="162">
        <f>ROUND(I271*H271,2)</f>
        <v>0</v>
      </c>
      <c r="K271" s="158" t="s">
        <v>1</v>
      </c>
      <c r="L271" s="32"/>
      <c r="M271" s="178" t="s">
        <v>1</v>
      </c>
      <c r="N271" s="179" t="s">
        <v>42</v>
      </c>
      <c r="O271" s="180"/>
      <c r="P271" s="181">
        <f>O271*H271</f>
        <v>0</v>
      </c>
      <c r="Q271" s="181">
        <v>0</v>
      </c>
      <c r="R271" s="181">
        <f>Q271*H271</f>
        <v>0</v>
      </c>
      <c r="S271" s="181">
        <v>0</v>
      </c>
      <c r="T271" s="182">
        <f>S271*H271</f>
        <v>0</v>
      </c>
      <c r="AR271" s="167" t="s">
        <v>2625</v>
      </c>
      <c r="AT271" s="167" t="s">
        <v>209</v>
      </c>
      <c r="AU271" s="167" t="s">
        <v>83</v>
      </c>
      <c r="AY271" s="17" t="s">
        <v>207</v>
      </c>
      <c r="BE271" s="168">
        <f>IF(N271="základní",J271,0)</f>
        <v>0</v>
      </c>
      <c r="BF271" s="168">
        <f>IF(N271="snížená",J271,0)</f>
        <v>0</v>
      </c>
      <c r="BG271" s="168">
        <f>IF(N271="zákl. přenesená",J271,0)</f>
        <v>0</v>
      </c>
      <c r="BH271" s="168">
        <f>IF(N271="sníž. přenesená",J271,0)</f>
        <v>0</v>
      </c>
      <c r="BI271" s="168">
        <f>IF(N271="nulová",J271,0)</f>
        <v>0</v>
      </c>
      <c r="BJ271" s="17" t="s">
        <v>83</v>
      </c>
      <c r="BK271" s="168">
        <f>ROUND(I271*H271,2)</f>
        <v>0</v>
      </c>
      <c r="BL271" s="17" t="s">
        <v>2625</v>
      </c>
      <c r="BM271" s="167" t="s">
        <v>2635</v>
      </c>
    </row>
    <row r="272" spans="2:65" s="1" customFormat="1" ht="6.95" customHeight="1">
      <c r="B272" s="44"/>
      <c r="C272" s="45"/>
      <c r="D272" s="45"/>
      <c r="E272" s="45"/>
      <c r="F272" s="45"/>
      <c r="G272" s="45"/>
      <c r="H272" s="45"/>
      <c r="I272" s="117"/>
      <c r="J272" s="45"/>
      <c r="K272" s="45"/>
      <c r="L272" s="32"/>
    </row>
  </sheetData>
  <autoFilter ref="C135:K271"/>
  <mergeCells count="12">
    <mergeCell ref="E128:H128"/>
    <mergeCell ref="L2:V2"/>
    <mergeCell ref="E85:H85"/>
    <mergeCell ref="E87:H87"/>
    <mergeCell ref="E89:H89"/>
    <mergeCell ref="E124:H124"/>
    <mergeCell ref="E126:H126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276"/>
  <sheetViews>
    <sheetView showGridLines="0" topLeftCell="A139" workbookViewId="0">
      <selection activeCell="W98" sqref="W98"/>
    </sheetView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102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" customHeight="1">
      <c r="B8" s="20"/>
      <c r="D8" s="27" t="s">
        <v>179</v>
      </c>
      <c r="L8" s="20"/>
    </row>
    <row r="9" spans="2:46" s="1" customFormat="1" ht="16.5" customHeight="1">
      <c r="B9" s="32"/>
      <c r="E9" s="283" t="s">
        <v>266</v>
      </c>
      <c r="F9" s="282"/>
      <c r="G9" s="282"/>
      <c r="H9" s="282"/>
      <c r="I9" s="96"/>
      <c r="L9" s="32"/>
    </row>
    <row r="10" spans="2:46" s="1" customFormat="1" ht="12" customHeight="1">
      <c r="B10" s="32"/>
      <c r="D10" s="27" t="s">
        <v>181</v>
      </c>
      <c r="I10" s="96"/>
      <c r="L10" s="32"/>
    </row>
    <row r="11" spans="2:46" s="1" customFormat="1" ht="36.950000000000003" customHeight="1">
      <c r="B11" s="32"/>
      <c r="E11" s="252" t="s">
        <v>2636</v>
      </c>
      <c r="F11" s="282"/>
      <c r="G11" s="282"/>
      <c r="H11" s="282"/>
      <c r="I11" s="96"/>
      <c r="L11" s="32"/>
    </row>
    <row r="12" spans="2:46" s="1" customFormat="1">
      <c r="B12" s="32"/>
      <c r="I12" s="96"/>
      <c r="L12" s="32"/>
    </row>
    <row r="13" spans="2:46" s="1" customFormat="1" ht="12" customHeight="1">
      <c r="B13" s="32"/>
      <c r="D13" s="27" t="s">
        <v>18</v>
      </c>
      <c r="F13" s="25" t="s">
        <v>1</v>
      </c>
      <c r="I13" s="97" t="s">
        <v>19</v>
      </c>
      <c r="J13" s="25" t="s">
        <v>1</v>
      </c>
      <c r="L13" s="32"/>
    </row>
    <row r="14" spans="2:46" s="1" customFormat="1" ht="12" customHeight="1">
      <c r="B14" s="32"/>
      <c r="D14" s="27" t="s">
        <v>20</v>
      </c>
      <c r="F14" s="25" t="s">
        <v>21</v>
      </c>
      <c r="I14" s="97" t="s">
        <v>22</v>
      </c>
      <c r="J14" s="52" t="str">
        <f>'Rekapitulace stavby'!AN8</f>
        <v>29. 3. 2019</v>
      </c>
      <c r="L14" s="32"/>
    </row>
    <row r="15" spans="2:46" s="1" customFormat="1" ht="10.9" customHeight="1">
      <c r="B15" s="32"/>
      <c r="I15" s="96"/>
      <c r="L15" s="32"/>
    </row>
    <row r="16" spans="2:46" s="1" customFormat="1" ht="12" customHeight="1">
      <c r="B16" s="32"/>
      <c r="D16" s="27" t="s">
        <v>24</v>
      </c>
      <c r="I16" s="97" t="s">
        <v>25</v>
      </c>
      <c r="J16" s="25" t="s">
        <v>26</v>
      </c>
      <c r="L16" s="32"/>
    </row>
    <row r="17" spans="2:12" s="1" customFormat="1" ht="18" customHeight="1">
      <c r="B17" s="32"/>
      <c r="E17" s="25" t="s">
        <v>27</v>
      </c>
      <c r="I17" s="97" t="s">
        <v>28</v>
      </c>
      <c r="J17" s="25" t="s">
        <v>1</v>
      </c>
      <c r="L17" s="32"/>
    </row>
    <row r="18" spans="2:12" s="1" customFormat="1" ht="6.95" customHeight="1">
      <c r="B18" s="32"/>
      <c r="I18" s="96"/>
      <c r="L18" s="32"/>
    </row>
    <row r="19" spans="2:12" s="1" customFormat="1" ht="12" customHeight="1">
      <c r="B19" s="32"/>
      <c r="D19" s="27" t="s">
        <v>29</v>
      </c>
      <c r="I19" s="97" t="s">
        <v>25</v>
      </c>
      <c r="J19" s="28" t="str">
        <f>'Rekapitulace stavby'!AN13</f>
        <v>Vyplň údaj</v>
      </c>
      <c r="L19" s="32"/>
    </row>
    <row r="20" spans="2:12" s="1" customFormat="1" ht="18" customHeight="1">
      <c r="B20" s="32"/>
      <c r="E20" s="285" t="str">
        <f>'Rekapitulace stavby'!E14</f>
        <v>Vyplň údaj</v>
      </c>
      <c r="F20" s="255"/>
      <c r="G20" s="255"/>
      <c r="H20" s="255"/>
      <c r="I20" s="97" t="s">
        <v>28</v>
      </c>
      <c r="J20" s="28" t="str">
        <f>'Rekapitulace stavby'!AN14</f>
        <v>Vyplň údaj</v>
      </c>
      <c r="L20" s="32"/>
    </row>
    <row r="21" spans="2:12" s="1" customFormat="1" ht="6.95" customHeight="1">
      <c r="B21" s="32"/>
      <c r="I21" s="96"/>
      <c r="L21" s="32"/>
    </row>
    <row r="22" spans="2:12" s="1" customFormat="1" ht="12" customHeight="1">
      <c r="B22" s="32"/>
      <c r="D22" s="27" t="s">
        <v>31</v>
      </c>
      <c r="I22" s="97" t="s">
        <v>25</v>
      </c>
      <c r="J22" s="25" t="s">
        <v>32</v>
      </c>
      <c r="L22" s="32"/>
    </row>
    <row r="23" spans="2:12" s="1" customFormat="1" ht="18" customHeight="1">
      <c r="B23" s="32"/>
      <c r="E23" s="25" t="s">
        <v>33</v>
      </c>
      <c r="I23" s="97" t="s">
        <v>28</v>
      </c>
      <c r="J23" s="25" t="s">
        <v>1</v>
      </c>
      <c r="L23" s="32"/>
    </row>
    <row r="24" spans="2:12" s="1" customFormat="1" ht="6.95" customHeight="1">
      <c r="B24" s="32"/>
      <c r="I24" s="96"/>
      <c r="L24" s="32"/>
    </row>
    <row r="25" spans="2:12" s="1" customFormat="1" ht="12" customHeight="1">
      <c r="B25" s="32"/>
      <c r="D25" s="27" t="s">
        <v>35</v>
      </c>
      <c r="I25" s="97" t="s">
        <v>25</v>
      </c>
      <c r="J25" s="25" t="str">
        <f>IF('Rekapitulace stavby'!AN19="","",'Rekapitulace stavby'!AN19)</f>
        <v/>
      </c>
      <c r="L25" s="32"/>
    </row>
    <row r="26" spans="2:12" s="1" customFormat="1" ht="18" customHeight="1">
      <c r="B26" s="32"/>
      <c r="E26" s="25" t="str">
        <f>IF('Rekapitulace stavby'!E20="","",'Rekapitulace stavby'!E20)</f>
        <v xml:space="preserve"> </v>
      </c>
      <c r="I26" s="97" t="s">
        <v>28</v>
      </c>
      <c r="J26" s="25" t="str">
        <f>IF('Rekapitulace stavby'!AN20="","",'Rekapitulace stavby'!AN20)</f>
        <v/>
      </c>
      <c r="L26" s="32"/>
    </row>
    <row r="27" spans="2:12" s="1" customFormat="1" ht="6.95" customHeight="1">
      <c r="B27" s="32"/>
      <c r="I27" s="96"/>
      <c r="L27" s="32"/>
    </row>
    <row r="28" spans="2:12" s="1" customFormat="1" ht="12" customHeight="1">
      <c r="B28" s="32"/>
      <c r="D28" s="27" t="s">
        <v>36</v>
      </c>
      <c r="I28" s="96"/>
      <c r="L28" s="32"/>
    </row>
    <row r="29" spans="2:12" s="7" customFormat="1" ht="16.5" customHeight="1">
      <c r="B29" s="98"/>
      <c r="E29" s="259" t="s">
        <v>1</v>
      </c>
      <c r="F29" s="259"/>
      <c r="G29" s="259"/>
      <c r="H29" s="259"/>
      <c r="I29" s="99"/>
      <c r="L29" s="98"/>
    </row>
    <row r="30" spans="2:12" s="1" customFormat="1" ht="6.95" customHeight="1">
      <c r="B30" s="32"/>
      <c r="I30" s="96"/>
      <c r="L30" s="32"/>
    </row>
    <row r="31" spans="2:12" s="1" customFormat="1" ht="6.95" customHeight="1">
      <c r="B31" s="32"/>
      <c r="D31" s="53"/>
      <c r="E31" s="53"/>
      <c r="F31" s="53"/>
      <c r="G31" s="53"/>
      <c r="H31" s="53"/>
      <c r="I31" s="100"/>
      <c r="J31" s="53"/>
      <c r="K31" s="53"/>
      <c r="L31" s="32"/>
    </row>
    <row r="32" spans="2:12" s="1" customFormat="1" ht="25.35" customHeight="1">
      <c r="B32" s="32"/>
      <c r="D32" s="101" t="s">
        <v>37</v>
      </c>
      <c r="I32" s="96"/>
      <c r="J32" s="66">
        <f>ROUND(J128, 2)</f>
        <v>0</v>
      </c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14.45" customHeight="1">
      <c r="B34" s="32"/>
      <c r="F34" s="35" t="s">
        <v>39</v>
      </c>
      <c r="I34" s="102" t="s">
        <v>38</v>
      </c>
      <c r="J34" s="35" t="s">
        <v>40</v>
      </c>
      <c r="L34" s="32"/>
    </row>
    <row r="35" spans="2:12" s="1" customFormat="1" ht="14.45" customHeight="1">
      <c r="B35" s="32"/>
      <c r="D35" s="103" t="s">
        <v>41</v>
      </c>
      <c r="E35" s="27" t="s">
        <v>42</v>
      </c>
      <c r="F35" s="104">
        <f>ROUND((SUM(BE128:BE275)),  2)</f>
        <v>0</v>
      </c>
      <c r="I35" s="105">
        <v>0.21</v>
      </c>
      <c r="J35" s="104">
        <f>ROUND(((SUM(BE128:BE275))*I35),  2)</f>
        <v>0</v>
      </c>
      <c r="L35" s="32"/>
    </row>
    <row r="36" spans="2:12" s="1" customFormat="1" ht="14.45" customHeight="1">
      <c r="B36" s="32"/>
      <c r="E36" s="27" t="s">
        <v>43</v>
      </c>
      <c r="F36" s="104">
        <f>ROUND((SUM(BF128:BF275)),  2)</f>
        <v>0</v>
      </c>
      <c r="I36" s="105">
        <v>0.15</v>
      </c>
      <c r="J36" s="104">
        <f>ROUND(((SUM(BF128:BF275))*I36),  2)</f>
        <v>0</v>
      </c>
      <c r="L36" s="32"/>
    </row>
    <row r="37" spans="2:12" s="1" customFormat="1" ht="14.45" hidden="1" customHeight="1">
      <c r="B37" s="32"/>
      <c r="E37" s="27" t="s">
        <v>44</v>
      </c>
      <c r="F37" s="104">
        <f>ROUND((SUM(BG128:BG275)),  2)</f>
        <v>0</v>
      </c>
      <c r="I37" s="105">
        <v>0.21</v>
      </c>
      <c r="J37" s="104">
        <f>0</f>
        <v>0</v>
      </c>
      <c r="L37" s="32"/>
    </row>
    <row r="38" spans="2:12" s="1" customFormat="1" ht="14.45" hidden="1" customHeight="1">
      <c r="B38" s="32"/>
      <c r="E38" s="27" t="s">
        <v>45</v>
      </c>
      <c r="F38" s="104">
        <f>ROUND((SUM(BH128:BH275)),  2)</f>
        <v>0</v>
      </c>
      <c r="I38" s="105">
        <v>0.15</v>
      </c>
      <c r="J38" s="104">
        <f>0</f>
        <v>0</v>
      </c>
      <c r="L38" s="32"/>
    </row>
    <row r="39" spans="2:12" s="1" customFormat="1" ht="14.45" hidden="1" customHeight="1">
      <c r="B39" s="32"/>
      <c r="E39" s="27" t="s">
        <v>46</v>
      </c>
      <c r="F39" s="104">
        <f>ROUND((SUM(BI128:BI275)),  2)</f>
        <v>0</v>
      </c>
      <c r="I39" s="105">
        <v>0</v>
      </c>
      <c r="J39" s="104">
        <f>0</f>
        <v>0</v>
      </c>
      <c r="L39" s="32"/>
    </row>
    <row r="40" spans="2:12" s="1" customFormat="1" ht="6.95" customHeight="1">
      <c r="B40" s="32"/>
      <c r="I40" s="96"/>
      <c r="L40" s="32"/>
    </row>
    <row r="41" spans="2:12" s="1" customFormat="1" ht="25.35" customHeight="1">
      <c r="B41" s="32"/>
      <c r="C41" s="106"/>
      <c r="D41" s="107" t="s">
        <v>47</v>
      </c>
      <c r="E41" s="57"/>
      <c r="F41" s="57"/>
      <c r="G41" s="108" t="s">
        <v>48</v>
      </c>
      <c r="H41" s="109" t="s">
        <v>49</v>
      </c>
      <c r="I41" s="110"/>
      <c r="J41" s="111">
        <f>SUM(J32:J39)</f>
        <v>0</v>
      </c>
      <c r="K41" s="112"/>
      <c r="L41" s="32"/>
    </row>
    <row r="42" spans="2:12" s="1" customFormat="1" ht="14.45" customHeight="1">
      <c r="B42" s="32"/>
      <c r="I42" s="96"/>
      <c r="L42" s="32"/>
    </row>
    <row r="43" spans="2:12" ht="14.45" customHeight="1">
      <c r="B43" s="20"/>
      <c r="L43" s="20"/>
    </row>
    <row r="44" spans="2:12" ht="14.45" customHeight="1">
      <c r="B44" s="20"/>
      <c r="L44" s="20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s="1" customFormat="1" ht="16.5" customHeight="1">
      <c r="B87" s="32"/>
      <c r="E87" s="283" t="s">
        <v>266</v>
      </c>
      <c r="F87" s="282"/>
      <c r="G87" s="282"/>
      <c r="H87" s="282"/>
      <c r="I87" s="96"/>
      <c r="L87" s="32"/>
    </row>
    <row r="88" spans="2:12" s="1" customFormat="1" ht="12" customHeight="1">
      <c r="B88" s="32"/>
      <c r="C88" s="27" t="s">
        <v>181</v>
      </c>
      <c r="I88" s="96"/>
      <c r="L88" s="32"/>
    </row>
    <row r="89" spans="2:12" s="1" customFormat="1" ht="16.5" customHeight="1">
      <c r="B89" s="32"/>
      <c r="E89" s="252" t="str">
        <f>E11</f>
        <v>c - Ústřední vytápění</v>
      </c>
      <c r="F89" s="282"/>
      <c r="G89" s="282"/>
      <c r="H89" s="282"/>
      <c r="I89" s="96"/>
      <c r="L89" s="32"/>
    </row>
    <row r="90" spans="2:12" s="1" customFormat="1" ht="6.95" customHeight="1">
      <c r="B90" s="32"/>
      <c r="I90" s="96"/>
      <c r="L90" s="32"/>
    </row>
    <row r="91" spans="2:12" s="1" customFormat="1" ht="12" customHeight="1">
      <c r="B91" s="32"/>
      <c r="C91" s="27" t="s">
        <v>20</v>
      </c>
      <c r="F91" s="25" t="str">
        <f>F14</f>
        <v xml:space="preserve"> </v>
      </c>
      <c r="I91" s="97" t="s">
        <v>22</v>
      </c>
      <c r="J91" s="52" t="str">
        <f>IF(J14="","",J14)</f>
        <v>29. 3. 2019</v>
      </c>
      <c r="L91" s="32"/>
    </row>
    <row r="92" spans="2:12" s="1" customFormat="1" ht="6.95" customHeight="1">
      <c r="B92" s="32"/>
      <c r="I92" s="96"/>
      <c r="L92" s="32"/>
    </row>
    <row r="93" spans="2:12" s="1" customFormat="1" ht="58.15" customHeight="1">
      <c r="B93" s="32"/>
      <c r="C93" s="27" t="s">
        <v>24</v>
      </c>
      <c r="F93" s="25" t="str">
        <f>E17</f>
        <v>Statutární město Ostrava,MO Hrabová,Bažanova 4</v>
      </c>
      <c r="I93" s="97" t="s">
        <v>31</v>
      </c>
      <c r="J93" s="30" t="str">
        <f>E23</f>
        <v>DUPLEX sro,28.října 875/275,70900 Ostrava-Mar.Ho</v>
      </c>
      <c r="L93" s="32"/>
    </row>
    <row r="94" spans="2:12" s="1" customFormat="1" ht="15.2" customHeight="1">
      <c r="B94" s="32"/>
      <c r="C94" s="27" t="s">
        <v>29</v>
      </c>
      <c r="F94" s="25" t="str">
        <f>IF(E20="","",E20)</f>
        <v>Vyplň údaj</v>
      </c>
      <c r="I94" s="97" t="s">
        <v>35</v>
      </c>
      <c r="J94" s="30" t="str">
        <f>E26</f>
        <v xml:space="preserve"> </v>
      </c>
      <c r="L94" s="32"/>
    </row>
    <row r="95" spans="2:12" s="1" customFormat="1" ht="10.35" customHeight="1">
      <c r="B95" s="32"/>
      <c r="I95" s="96"/>
      <c r="L95" s="32"/>
    </row>
    <row r="96" spans="2:12" s="1" customFormat="1" ht="29.25" customHeight="1">
      <c r="B96" s="32"/>
      <c r="C96" s="119" t="s">
        <v>184</v>
      </c>
      <c r="D96" s="106"/>
      <c r="E96" s="106"/>
      <c r="F96" s="106"/>
      <c r="G96" s="106"/>
      <c r="H96" s="106"/>
      <c r="I96" s="120"/>
      <c r="J96" s="121" t="s">
        <v>185</v>
      </c>
      <c r="K96" s="106"/>
      <c r="L96" s="32"/>
    </row>
    <row r="97" spans="2:47" s="1" customFormat="1" ht="10.35" customHeight="1">
      <c r="B97" s="32"/>
      <c r="I97" s="96"/>
      <c r="L97" s="32"/>
    </row>
    <row r="98" spans="2:47" s="1" customFormat="1" ht="22.9" customHeight="1">
      <c r="B98" s="32"/>
      <c r="C98" s="122" t="s">
        <v>186</v>
      </c>
      <c r="I98" s="96"/>
      <c r="J98" s="66">
        <f>J128</f>
        <v>0</v>
      </c>
      <c r="L98" s="32"/>
      <c r="AU98" s="17" t="s">
        <v>187</v>
      </c>
    </row>
    <row r="99" spans="2:47" s="8" customFormat="1" ht="24.95" customHeight="1">
      <c r="B99" s="123"/>
      <c r="D99" s="124" t="s">
        <v>334</v>
      </c>
      <c r="E99" s="125"/>
      <c r="F99" s="125"/>
      <c r="G99" s="125"/>
      <c r="H99" s="125"/>
      <c r="I99" s="126"/>
      <c r="J99" s="127">
        <f>J129</f>
        <v>0</v>
      </c>
      <c r="L99" s="123"/>
    </row>
    <row r="100" spans="2:47" s="9" customFormat="1" ht="19.899999999999999" customHeight="1">
      <c r="B100" s="128"/>
      <c r="D100" s="129" t="s">
        <v>337</v>
      </c>
      <c r="E100" s="130"/>
      <c r="F100" s="130"/>
      <c r="G100" s="130"/>
      <c r="H100" s="130"/>
      <c r="I100" s="131"/>
      <c r="J100" s="132">
        <f>J130</f>
        <v>0</v>
      </c>
      <c r="L100" s="128"/>
    </row>
    <row r="101" spans="2:47" s="9" customFormat="1" ht="19.899999999999999" customHeight="1">
      <c r="B101" s="128"/>
      <c r="D101" s="129" t="s">
        <v>2637</v>
      </c>
      <c r="E101" s="130"/>
      <c r="F101" s="130"/>
      <c r="G101" s="130"/>
      <c r="H101" s="130"/>
      <c r="I101" s="131"/>
      <c r="J101" s="132">
        <f>J145</f>
        <v>0</v>
      </c>
      <c r="L101" s="128"/>
    </row>
    <row r="102" spans="2:47" s="9" customFormat="1" ht="19.899999999999999" customHeight="1">
      <c r="B102" s="128"/>
      <c r="D102" s="129" t="s">
        <v>2269</v>
      </c>
      <c r="E102" s="130"/>
      <c r="F102" s="130"/>
      <c r="G102" s="130"/>
      <c r="H102" s="130"/>
      <c r="I102" s="131"/>
      <c r="J102" s="132">
        <f>J161</f>
        <v>0</v>
      </c>
      <c r="L102" s="128"/>
    </row>
    <row r="103" spans="2:47" s="9" customFormat="1" ht="19.899999999999999" customHeight="1">
      <c r="B103" s="128"/>
      <c r="D103" s="129" t="s">
        <v>2638</v>
      </c>
      <c r="E103" s="130"/>
      <c r="F103" s="130"/>
      <c r="G103" s="130"/>
      <c r="H103" s="130"/>
      <c r="I103" s="131"/>
      <c r="J103" s="132">
        <f>J175</f>
        <v>0</v>
      </c>
      <c r="L103" s="128"/>
    </row>
    <row r="104" spans="2:47" s="9" customFormat="1" ht="19.899999999999999" customHeight="1">
      <c r="B104" s="128"/>
      <c r="D104" s="129" t="s">
        <v>2639</v>
      </c>
      <c r="E104" s="130"/>
      <c r="F104" s="130"/>
      <c r="G104" s="130"/>
      <c r="H104" s="130"/>
      <c r="I104" s="131"/>
      <c r="J104" s="132">
        <f>J206</f>
        <v>0</v>
      </c>
      <c r="L104" s="128"/>
    </row>
    <row r="105" spans="2:47" s="9" customFormat="1" ht="19.899999999999999" customHeight="1">
      <c r="B105" s="128"/>
      <c r="D105" s="129" t="s">
        <v>2640</v>
      </c>
      <c r="E105" s="130"/>
      <c r="F105" s="130"/>
      <c r="G105" s="130"/>
      <c r="H105" s="130"/>
      <c r="I105" s="131"/>
      <c r="J105" s="132">
        <f>J240</f>
        <v>0</v>
      </c>
      <c r="L105" s="128"/>
    </row>
    <row r="106" spans="2:47" s="8" customFormat="1" ht="24.95" customHeight="1">
      <c r="B106" s="123"/>
      <c r="D106" s="124" t="s">
        <v>2273</v>
      </c>
      <c r="E106" s="125"/>
      <c r="F106" s="125"/>
      <c r="G106" s="125"/>
      <c r="H106" s="125"/>
      <c r="I106" s="126"/>
      <c r="J106" s="127">
        <f>J270</f>
        <v>0</v>
      </c>
      <c r="L106" s="123"/>
    </row>
    <row r="107" spans="2:47" s="1" customFormat="1" ht="21.75" customHeight="1">
      <c r="B107" s="32"/>
      <c r="I107" s="96"/>
      <c r="L107" s="32"/>
    </row>
    <row r="108" spans="2:47" s="1" customFormat="1" ht="6.95" customHeight="1">
      <c r="B108" s="44"/>
      <c r="C108" s="45"/>
      <c r="D108" s="45"/>
      <c r="E108" s="45"/>
      <c r="F108" s="45"/>
      <c r="G108" s="45"/>
      <c r="H108" s="45"/>
      <c r="I108" s="117"/>
      <c r="J108" s="45"/>
      <c r="K108" s="45"/>
      <c r="L108" s="32"/>
    </row>
    <row r="112" spans="2:47" s="1" customFormat="1" ht="6.95" customHeight="1">
      <c r="B112" s="46"/>
      <c r="C112" s="47"/>
      <c r="D112" s="47"/>
      <c r="E112" s="47"/>
      <c r="F112" s="47"/>
      <c r="G112" s="47"/>
      <c r="H112" s="47"/>
      <c r="I112" s="118"/>
      <c r="J112" s="47"/>
      <c r="K112" s="47"/>
      <c r="L112" s="32"/>
    </row>
    <row r="113" spans="2:63" s="1" customFormat="1" ht="24.95" customHeight="1">
      <c r="B113" s="32"/>
      <c r="C113" s="21" t="s">
        <v>192</v>
      </c>
      <c r="I113" s="96"/>
      <c r="L113" s="32"/>
    </row>
    <row r="114" spans="2:63" s="1" customFormat="1" ht="6.95" customHeight="1">
      <c r="B114" s="32"/>
      <c r="I114" s="96"/>
      <c r="L114" s="32"/>
    </row>
    <row r="115" spans="2:63" s="1" customFormat="1" ht="12" customHeight="1">
      <c r="B115" s="32"/>
      <c r="C115" s="27" t="s">
        <v>16</v>
      </c>
      <c r="I115" s="96"/>
      <c r="L115" s="32"/>
    </row>
    <row r="116" spans="2:63" s="1" customFormat="1" ht="16.5" customHeight="1">
      <c r="B116" s="32"/>
      <c r="E116" s="283" t="str">
        <f>E7</f>
        <v>Novostavba MŠ Hrabová,ul. Bažanova</v>
      </c>
      <c r="F116" s="284"/>
      <c r="G116" s="284"/>
      <c r="H116" s="284"/>
      <c r="I116" s="96"/>
      <c r="L116" s="32"/>
    </row>
    <row r="117" spans="2:63" ht="12" customHeight="1">
      <c r="B117" s="20"/>
      <c r="C117" s="27" t="s">
        <v>179</v>
      </c>
      <c r="L117" s="20"/>
    </row>
    <row r="118" spans="2:63" s="1" customFormat="1" ht="16.5" customHeight="1">
      <c r="B118" s="32"/>
      <c r="E118" s="283" t="s">
        <v>266</v>
      </c>
      <c r="F118" s="282"/>
      <c r="G118" s="282"/>
      <c r="H118" s="282"/>
      <c r="I118" s="96"/>
      <c r="L118" s="32"/>
    </row>
    <row r="119" spans="2:63" s="1" customFormat="1" ht="12" customHeight="1">
      <c r="B119" s="32"/>
      <c r="C119" s="27" t="s">
        <v>181</v>
      </c>
      <c r="I119" s="96"/>
      <c r="L119" s="32"/>
    </row>
    <row r="120" spans="2:63" s="1" customFormat="1" ht="16.5" customHeight="1">
      <c r="B120" s="32"/>
      <c r="E120" s="252" t="str">
        <f>E11</f>
        <v>c - Ústřední vytápění</v>
      </c>
      <c r="F120" s="282"/>
      <c r="G120" s="282"/>
      <c r="H120" s="282"/>
      <c r="I120" s="96"/>
      <c r="L120" s="32"/>
    </row>
    <row r="121" spans="2:63" s="1" customFormat="1" ht="6.95" customHeight="1">
      <c r="B121" s="32"/>
      <c r="I121" s="96"/>
      <c r="L121" s="32"/>
    </row>
    <row r="122" spans="2:63" s="1" customFormat="1" ht="12" customHeight="1">
      <c r="B122" s="32"/>
      <c r="C122" s="27" t="s">
        <v>20</v>
      </c>
      <c r="F122" s="25" t="str">
        <f>F14</f>
        <v xml:space="preserve"> </v>
      </c>
      <c r="I122" s="97" t="s">
        <v>22</v>
      </c>
      <c r="J122" s="52" t="str">
        <f>IF(J14="","",J14)</f>
        <v>29. 3. 2019</v>
      </c>
      <c r="L122" s="32"/>
    </row>
    <row r="123" spans="2:63" s="1" customFormat="1" ht="6.95" customHeight="1">
      <c r="B123" s="32"/>
      <c r="I123" s="96"/>
      <c r="L123" s="32"/>
    </row>
    <row r="124" spans="2:63" s="1" customFormat="1" ht="58.15" customHeight="1">
      <c r="B124" s="32"/>
      <c r="C124" s="27" t="s">
        <v>24</v>
      </c>
      <c r="F124" s="25" t="str">
        <f>E17</f>
        <v>Statutární město Ostrava,MO Hrabová,Bažanova 4</v>
      </c>
      <c r="I124" s="97" t="s">
        <v>31</v>
      </c>
      <c r="J124" s="30" t="str">
        <f>E23</f>
        <v>DUPLEX sro,28.října 875/275,70900 Ostrava-Mar.Ho</v>
      </c>
      <c r="L124" s="32"/>
    </row>
    <row r="125" spans="2:63" s="1" customFormat="1" ht="15.2" customHeight="1">
      <c r="B125" s="32"/>
      <c r="C125" s="27" t="s">
        <v>29</v>
      </c>
      <c r="F125" s="25" t="str">
        <f>IF(E20="","",E20)</f>
        <v>Vyplň údaj</v>
      </c>
      <c r="I125" s="97" t="s">
        <v>35</v>
      </c>
      <c r="J125" s="30" t="str">
        <f>E26</f>
        <v xml:space="preserve"> </v>
      </c>
      <c r="L125" s="32"/>
    </row>
    <row r="126" spans="2:63" s="1" customFormat="1" ht="10.35" customHeight="1">
      <c r="B126" s="32"/>
      <c r="I126" s="96"/>
      <c r="L126" s="32"/>
    </row>
    <row r="127" spans="2:63" s="10" customFormat="1" ht="29.25" customHeight="1">
      <c r="B127" s="133"/>
      <c r="C127" s="134" t="s">
        <v>193</v>
      </c>
      <c r="D127" s="135" t="s">
        <v>62</v>
      </c>
      <c r="E127" s="135" t="s">
        <v>58</v>
      </c>
      <c r="F127" s="135" t="s">
        <v>59</v>
      </c>
      <c r="G127" s="135" t="s">
        <v>194</v>
      </c>
      <c r="H127" s="135" t="s">
        <v>195</v>
      </c>
      <c r="I127" s="136" t="s">
        <v>196</v>
      </c>
      <c r="J127" s="135" t="s">
        <v>185</v>
      </c>
      <c r="K127" s="137" t="s">
        <v>197</v>
      </c>
      <c r="L127" s="133"/>
      <c r="M127" s="59" t="s">
        <v>1</v>
      </c>
      <c r="N127" s="60" t="s">
        <v>41</v>
      </c>
      <c r="O127" s="60" t="s">
        <v>198</v>
      </c>
      <c r="P127" s="60" t="s">
        <v>199</v>
      </c>
      <c r="Q127" s="60" t="s">
        <v>200</v>
      </c>
      <c r="R127" s="60" t="s">
        <v>201</v>
      </c>
      <c r="S127" s="60" t="s">
        <v>202</v>
      </c>
      <c r="T127" s="61" t="s">
        <v>203</v>
      </c>
    </row>
    <row r="128" spans="2:63" s="1" customFormat="1" ht="22.9" customHeight="1">
      <c r="B128" s="32"/>
      <c r="C128" s="64" t="s">
        <v>204</v>
      </c>
      <c r="I128" s="96"/>
      <c r="J128" s="138">
        <f>BK128</f>
        <v>0</v>
      </c>
      <c r="L128" s="32"/>
      <c r="M128" s="62"/>
      <c r="N128" s="53"/>
      <c r="O128" s="53"/>
      <c r="P128" s="139">
        <f>P129+P270</f>
        <v>0</v>
      </c>
      <c r="Q128" s="53"/>
      <c r="R128" s="139">
        <f>R129+R270</f>
        <v>0</v>
      </c>
      <c r="S128" s="53"/>
      <c r="T128" s="140">
        <f>T129+T270</f>
        <v>0</v>
      </c>
      <c r="AT128" s="17" t="s">
        <v>76</v>
      </c>
      <c r="AU128" s="17" t="s">
        <v>187</v>
      </c>
      <c r="BK128" s="141">
        <f>BK129+BK270</f>
        <v>0</v>
      </c>
    </row>
    <row r="129" spans="2:65" s="11" customFormat="1" ht="25.9" customHeight="1">
      <c r="B129" s="142"/>
      <c r="D129" s="143" t="s">
        <v>76</v>
      </c>
      <c r="E129" s="144" t="s">
        <v>1173</v>
      </c>
      <c r="F129" s="144" t="s">
        <v>1174</v>
      </c>
      <c r="I129" s="145"/>
      <c r="J129" s="146">
        <f>BK129</f>
        <v>0</v>
      </c>
      <c r="L129" s="142"/>
      <c r="M129" s="147"/>
      <c r="N129" s="148"/>
      <c r="O129" s="148"/>
      <c r="P129" s="149">
        <f>P130+P145+P161+P175+P206+P240</f>
        <v>0</v>
      </c>
      <c r="Q129" s="148"/>
      <c r="R129" s="149">
        <f>R130+R145+R161+R175+R206+R240</f>
        <v>0</v>
      </c>
      <c r="S129" s="148"/>
      <c r="T129" s="150">
        <f>T130+T145+T161+T175+T206+T240</f>
        <v>0</v>
      </c>
      <c r="AR129" s="143" t="s">
        <v>85</v>
      </c>
      <c r="AT129" s="151" t="s">
        <v>76</v>
      </c>
      <c r="AU129" s="151" t="s">
        <v>77</v>
      </c>
      <c r="AY129" s="143" t="s">
        <v>207</v>
      </c>
      <c r="BK129" s="152">
        <f>BK130+BK145+BK161+BK175+BK206+BK240</f>
        <v>0</v>
      </c>
    </row>
    <row r="130" spans="2:65" s="11" customFormat="1" ht="22.9" customHeight="1">
      <c r="B130" s="142"/>
      <c r="D130" s="143" t="s">
        <v>76</v>
      </c>
      <c r="E130" s="153" t="s">
        <v>1322</v>
      </c>
      <c r="F130" s="153" t="s">
        <v>1323</v>
      </c>
      <c r="I130" s="145"/>
      <c r="J130" s="154">
        <f>BK130</f>
        <v>0</v>
      </c>
      <c r="L130" s="142"/>
      <c r="M130" s="147"/>
      <c r="N130" s="148"/>
      <c r="O130" s="148"/>
      <c r="P130" s="149">
        <f>SUM(P131:P144)</f>
        <v>0</v>
      </c>
      <c r="Q130" s="148"/>
      <c r="R130" s="149">
        <f>SUM(R131:R144)</f>
        <v>0</v>
      </c>
      <c r="S130" s="148"/>
      <c r="T130" s="150">
        <f>SUM(T131:T144)</f>
        <v>0</v>
      </c>
      <c r="AR130" s="143" t="s">
        <v>85</v>
      </c>
      <c r="AT130" s="151" t="s">
        <v>76</v>
      </c>
      <c r="AU130" s="151" t="s">
        <v>83</v>
      </c>
      <c r="AY130" s="143" t="s">
        <v>207</v>
      </c>
      <c r="BK130" s="152">
        <f>SUM(BK131:BK144)</f>
        <v>0</v>
      </c>
    </row>
    <row r="131" spans="2:65" s="1" customFormat="1" ht="24" customHeight="1">
      <c r="B131" s="155"/>
      <c r="C131" s="156" t="s">
        <v>83</v>
      </c>
      <c r="D131" s="156" t="s">
        <v>209</v>
      </c>
      <c r="E131" s="157" t="s">
        <v>2641</v>
      </c>
      <c r="F131" s="158" t="s">
        <v>2642</v>
      </c>
      <c r="G131" s="159" t="s">
        <v>224</v>
      </c>
      <c r="H131" s="160">
        <v>20</v>
      </c>
      <c r="I131" s="161"/>
      <c r="J131" s="162">
        <f t="shared" ref="J131:J144" si="0">ROUND(I131*H131,2)</f>
        <v>0</v>
      </c>
      <c r="K131" s="158" t="s">
        <v>1</v>
      </c>
      <c r="L131" s="32"/>
      <c r="M131" s="163" t="s">
        <v>1</v>
      </c>
      <c r="N131" s="164" t="s">
        <v>42</v>
      </c>
      <c r="O131" s="55"/>
      <c r="P131" s="165">
        <f t="shared" ref="P131:P144" si="1">O131*H131</f>
        <v>0</v>
      </c>
      <c r="Q131" s="165">
        <v>0</v>
      </c>
      <c r="R131" s="165">
        <f t="shared" ref="R131:R144" si="2">Q131*H131</f>
        <v>0</v>
      </c>
      <c r="S131" s="165">
        <v>0</v>
      </c>
      <c r="T131" s="166">
        <f t="shared" ref="T131:T144" si="3">S131*H131</f>
        <v>0</v>
      </c>
      <c r="AR131" s="167" t="s">
        <v>133</v>
      </c>
      <c r="AT131" s="167" t="s">
        <v>209</v>
      </c>
      <c r="AU131" s="167" t="s">
        <v>85</v>
      </c>
      <c r="AY131" s="17" t="s">
        <v>207</v>
      </c>
      <c r="BE131" s="168">
        <f t="shared" ref="BE131:BE144" si="4">IF(N131="základní",J131,0)</f>
        <v>0</v>
      </c>
      <c r="BF131" s="168">
        <f t="shared" ref="BF131:BF144" si="5">IF(N131="snížená",J131,0)</f>
        <v>0</v>
      </c>
      <c r="BG131" s="168">
        <f t="shared" ref="BG131:BG144" si="6">IF(N131="zákl. přenesená",J131,0)</f>
        <v>0</v>
      </c>
      <c r="BH131" s="168">
        <f t="shared" ref="BH131:BH144" si="7">IF(N131="sníž. přenesená",J131,0)</f>
        <v>0</v>
      </c>
      <c r="BI131" s="168">
        <f t="shared" ref="BI131:BI144" si="8">IF(N131="nulová",J131,0)</f>
        <v>0</v>
      </c>
      <c r="BJ131" s="17" t="s">
        <v>83</v>
      </c>
      <c r="BK131" s="168">
        <f t="shared" ref="BK131:BK144" si="9">ROUND(I131*H131,2)</f>
        <v>0</v>
      </c>
      <c r="BL131" s="17" t="s">
        <v>133</v>
      </c>
      <c r="BM131" s="167" t="s">
        <v>2643</v>
      </c>
    </row>
    <row r="132" spans="2:65" s="1" customFormat="1" ht="16.5" customHeight="1">
      <c r="B132" s="155"/>
      <c r="C132" s="208" t="s">
        <v>85</v>
      </c>
      <c r="D132" s="208" t="s">
        <v>680</v>
      </c>
      <c r="E132" s="209" t="s">
        <v>2644</v>
      </c>
      <c r="F132" s="210" t="s">
        <v>2645</v>
      </c>
      <c r="G132" s="211" t="s">
        <v>680</v>
      </c>
      <c r="H132" s="212">
        <v>10</v>
      </c>
      <c r="I132" s="213"/>
      <c r="J132" s="214">
        <f t="shared" si="0"/>
        <v>0</v>
      </c>
      <c r="K132" s="210" t="s">
        <v>1</v>
      </c>
      <c r="L132" s="215"/>
      <c r="M132" s="216" t="s">
        <v>1</v>
      </c>
      <c r="N132" s="217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155</v>
      </c>
      <c r="AT132" s="167" t="s">
        <v>680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133</v>
      </c>
      <c r="BM132" s="167" t="s">
        <v>2646</v>
      </c>
    </row>
    <row r="133" spans="2:65" s="1" customFormat="1" ht="16.5" customHeight="1">
      <c r="B133" s="155"/>
      <c r="C133" s="208" t="s">
        <v>108</v>
      </c>
      <c r="D133" s="208" t="s">
        <v>680</v>
      </c>
      <c r="E133" s="209" t="s">
        <v>2647</v>
      </c>
      <c r="F133" s="210" t="s">
        <v>2648</v>
      </c>
      <c r="G133" s="211" t="s">
        <v>680</v>
      </c>
      <c r="H133" s="212">
        <v>5</v>
      </c>
      <c r="I133" s="213"/>
      <c r="J133" s="214">
        <f t="shared" si="0"/>
        <v>0</v>
      </c>
      <c r="K133" s="210" t="s">
        <v>1</v>
      </c>
      <c r="L133" s="215"/>
      <c r="M133" s="216" t="s">
        <v>1</v>
      </c>
      <c r="N133" s="217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155</v>
      </c>
      <c r="AT133" s="167" t="s">
        <v>680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133</v>
      </c>
      <c r="BM133" s="167" t="s">
        <v>2649</v>
      </c>
    </row>
    <row r="134" spans="2:65" s="1" customFormat="1" ht="16.5" customHeight="1">
      <c r="B134" s="155"/>
      <c r="C134" s="208" t="s">
        <v>133</v>
      </c>
      <c r="D134" s="208" t="s">
        <v>680</v>
      </c>
      <c r="E134" s="209" t="s">
        <v>2650</v>
      </c>
      <c r="F134" s="210" t="s">
        <v>2651</v>
      </c>
      <c r="G134" s="211" t="s">
        <v>680</v>
      </c>
      <c r="H134" s="212">
        <v>5</v>
      </c>
      <c r="I134" s="213"/>
      <c r="J134" s="214">
        <f t="shared" si="0"/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155</v>
      </c>
      <c r="AT134" s="167" t="s">
        <v>680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133</v>
      </c>
      <c r="BM134" s="167" t="s">
        <v>2652</v>
      </c>
    </row>
    <row r="135" spans="2:65" s="1" customFormat="1" ht="24" customHeight="1">
      <c r="B135" s="155"/>
      <c r="C135" s="156" t="s">
        <v>140</v>
      </c>
      <c r="D135" s="156" t="s">
        <v>209</v>
      </c>
      <c r="E135" s="157" t="s">
        <v>2653</v>
      </c>
      <c r="F135" s="158" t="s">
        <v>2654</v>
      </c>
      <c r="G135" s="159" t="s">
        <v>224</v>
      </c>
      <c r="H135" s="160">
        <v>10</v>
      </c>
      <c r="I135" s="161"/>
      <c r="J135" s="162">
        <f t="shared" si="0"/>
        <v>0</v>
      </c>
      <c r="K135" s="158" t="s">
        <v>1</v>
      </c>
      <c r="L135" s="32"/>
      <c r="M135" s="163" t="s">
        <v>1</v>
      </c>
      <c r="N135" s="164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133</v>
      </c>
      <c r="AT135" s="167" t="s">
        <v>209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133</v>
      </c>
      <c r="BM135" s="167" t="s">
        <v>2655</v>
      </c>
    </row>
    <row r="136" spans="2:65" s="1" customFormat="1" ht="16.5" customHeight="1">
      <c r="B136" s="155"/>
      <c r="C136" s="208" t="s">
        <v>145</v>
      </c>
      <c r="D136" s="208" t="s">
        <v>680</v>
      </c>
      <c r="E136" s="209" t="s">
        <v>2656</v>
      </c>
      <c r="F136" s="210" t="s">
        <v>2657</v>
      </c>
      <c r="G136" s="211" t="s">
        <v>680</v>
      </c>
      <c r="H136" s="212">
        <v>10</v>
      </c>
      <c r="I136" s="213"/>
      <c r="J136" s="214">
        <f t="shared" si="0"/>
        <v>0</v>
      </c>
      <c r="K136" s="210" t="s">
        <v>1</v>
      </c>
      <c r="L136" s="215"/>
      <c r="M136" s="216" t="s">
        <v>1</v>
      </c>
      <c r="N136" s="217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155</v>
      </c>
      <c r="AT136" s="167" t="s">
        <v>680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133</v>
      </c>
      <c r="BM136" s="167" t="s">
        <v>2658</v>
      </c>
    </row>
    <row r="137" spans="2:65" s="1" customFormat="1" ht="24" customHeight="1">
      <c r="B137" s="155"/>
      <c r="C137" s="156" t="s">
        <v>150</v>
      </c>
      <c r="D137" s="156" t="s">
        <v>209</v>
      </c>
      <c r="E137" s="157" t="s">
        <v>2659</v>
      </c>
      <c r="F137" s="158" t="s">
        <v>2660</v>
      </c>
      <c r="G137" s="159" t="s">
        <v>224</v>
      </c>
      <c r="H137" s="160">
        <v>495</v>
      </c>
      <c r="I137" s="161"/>
      <c r="J137" s="162">
        <f t="shared" si="0"/>
        <v>0</v>
      </c>
      <c r="K137" s="158" t="s">
        <v>1</v>
      </c>
      <c r="L137" s="32"/>
      <c r="M137" s="163" t="s">
        <v>1</v>
      </c>
      <c r="N137" s="164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133</v>
      </c>
      <c r="AT137" s="167" t="s">
        <v>209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133</v>
      </c>
      <c r="BM137" s="167" t="s">
        <v>2661</v>
      </c>
    </row>
    <row r="138" spans="2:65" s="1" customFormat="1" ht="16.5" customHeight="1">
      <c r="B138" s="155"/>
      <c r="C138" s="208" t="s">
        <v>155</v>
      </c>
      <c r="D138" s="208" t="s">
        <v>680</v>
      </c>
      <c r="E138" s="209" t="s">
        <v>2662</v>
      </c>
      <c r="F138" s="210" t="s">
        <v>2663</v>
      </c>
      <c r="G138" s="211" t="s">
        <v>680</v>
      </c>
      <c r="H138" s="212">
        <v>250</v>
      </c>
      <c r="I138" s="213"/>
      <c r="J138" s="214">
        <f t="shared" si="0"/>
        <v>0</v>
      </c>
      <c r="K138" s="210" t="s">
        <v>1</v>
      </c>
      <c r="L138" s="215"/>
      <c r="M138" s="216" t="s">
        <v>1</v>
      </c>
      <c r="N138" s="217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155</v>
      </c>
      <c r="AT138" s="167" t="s">
        <v>680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133</v>
      </c>
      <c r="BM138" s="167" t="s">
        <v>2664</v>
      </c>
    </row>
    <row r="139" spans="2:65" s="1" customFormat="1" ht="16.5" customHeight="1">
      <c r="B139" s="155"/>
      <c r="C139" s="208" t="s">
        <v>162</v>
      </c>
      <c r="D139" s="208" t="s">
        <v>680</v>
      </c>
      <c r="E139" s="209" t="s">
        <v>2665</v>
      </c>
      <c r="F139" s="210" t="s">
        <v>2666</v>
      </c>
      <c r="G139" s="211" t="s">
        <v>680</v>
      </c>
      <c r="H139" s="212">
        <v>60</v>
      </c>
      <c r="I139" s="213"/>
      <c r="J139" s="214">
        <f t="shared" si="0"/>
        <v>0</v>
      </c>
      <c r="K139" s="210" t="s">
        <v>1</v>
      </c>
      <c r="L139" s="215"/>
      <c r="M139" s="216" t="s">
        <v>1</v>
      </c>
      <c r="N139" s="217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155</v>
      </c>
      <c r="AT139" s="167" t="s">
        <v>680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133</v>
      </c>
      <c r="BM139" s="167" t="s">
        <v>2667</v>
      </c>
    </row>
    <row r="140" spans="2:65" s="1" customFormat="1" ht="16.5" customHeight="1">
      <c r="B140" s="155"/>
      <c r="C140" s="208" t="s">
        <v>167</v>
      </c>
      <c r="D140" s="208" t="s">
        <v>680</v>
      </c>
      <c r="E140" s="209" t="s">
        <v>2668</v>
      </c>
      <c r="F140" s="210" t="s">
        <v>2669</v>
      </c>
      <c r="G140" s="211" t="s">
        <v>680</v>
      </c>
      <c r="H140" s="212">
        <v>20</v>
      </c>
      <c r="I140" s="213"/>
      <c r="J140" s="214">
        <f t="shared" si="0"/>
        <v>0</v>
      </c>
      <c r="K140" s="210" t="s">
        <v>1</v>
      </c>
      <c r="L140" s="215"/>
      <c r="M140" s="216" t="s">
        <v>1</v>
      </c>
      <c r="N140" s="217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155</v>
      </c>
      <c r="AT140" s="167" t="s">
        <v>680</v>
      </c>
      <c r="AU140" s="167" t="s">
        <v>85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133</v>
      </c>
      <c r="BM140" s="167" t="s">
        <v>2670</v>
      </c>
    </row>
    <row r="141" spans="2:65" s="1" customFormat="1" ht="16.5" customHeight="1">
      <c r="B141" s="155"/>
      <c r="C141" s="208" t="s">
        <v>174</v>
      </c>
      <c r="D141" s="208" t="s">
        <v>680</v>
      </c>
      <c r="E141" s="209" t="s">
        <v>2671</v>
      </c>
      <c r="F141" s="210" t="s">
        <v>2672</v>
      </c>
      <c r="G141" s="211" t="s">
        <v>680</v>
      </c>
      <c r="H141" s="212">
        <v>90</v>
      </c>
      <c r="I141" s="213"/>
      <c r="J141" s="214">
        <f t="shared" si="0"/>
        <v>0</v>
      </c>
      <c r="K141" s="210" t="s">
        <v>1</v>
      </c>
      <c r="L141" s="215"/>
      <c r="M141" s="216" t="s">
        <v>1</v>
      </c>
      <c r="N141" s="217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155</v>
      </c>
      <c r="AT141" s="167" t="s">
        <v>680</v>
      </c>
      <c r="AU141" s="167" t="s">
        <v>85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133</v>
      </c>
      <c r="BM141" s="167" t="s">
        <v>2673</v>
      </c>
    </row>
    <row r="142" spans="2:65" s="1" customFormat="1" ht="16.5" customHeight="1">
      <c r="B142" s="155"/>
      <c r="C142" s="208" t="s">
        <v>425</v>
      </c>
      <c r="D142" s="208" t="s">
        <v>680</v>
      </c>
      <c r="E142" s="209" t="s">
        <v>2674</v>
      </c>
      <c r="F142" s="210" t="s">
        <v>2675</v>
      </c>
      <c r="G142" s="211" t="s">
        <v>680</v>
      </c>
      <c r="H142" s="212">
        <v>5</v>
      </c>
      <c r="I142" s="213"/>
      <c r="J142" s="214">
        <f t="shared" si="0"/>
        <v>0</v>
      </c>
      <c r="K142" s="210" t="s">
        <v>1</v>
      </c>
      <c r="L142" s="215"/>
      <c r="M142" s="216" t="s">
        <v>1</v>
      </c>
      <c r="N142" s="217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155</v>
      </c>
      <c r="AT142" s="167" t="s">
        <v>680</v>
      </c>
      <c r="AU142" s="167" t="s">
        <v>85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133</v>
      </c>
      <c r="BM142" s="167" t="s">
        <v>2676</v>
      </c>
    </row>
    <row r="143" spans="2:65" s="1" customFormat="1" ht="16.5" customHeight="1">
      <c r="B143" s="155"/>
      <c r="C143" s="208" t="s">
        <v>432</v>
      </c>
      <c r="D143" s="208" t="s">
        <v>680</v>
      </c>
      <c r="E143" s="209" t="s">
        <v>2677</v>
      </c>
      <c r="F143" s="210" t="s">
        <v>2678</v>
      </c>
      <c r="G143" s="211" t="s">
        <v>680</v>
      </c>
      <c r="H143" s="212">
        <v>50</v>
      </c>
      <c r="I143" s="213"/>
      <c r="J143" s="214">
        <f t="shared" si="0"/>
        <v>0</v>
      </c>
      <c r="K143" s="210" t="s">
        <v>1</v>
      </c>
      <c r="L143" s="215"/>
      <c r="M143" s="216" t="s">
        <v>1</v>
      </c>
      <c r="N143" s="217" t="s">
        <v>42</v>
      </c>
      <c r="O143" s="55"/>
      <c r="P143" s="165">
        <f t="shared" si="1"/>
        <v>0</v>
      </c>
      <c r="Q143" s="165">
        <v>0</v>
      </c>
      <c r="R143" s="165">
        <f t="shared" si="2"/>
        <v>0</v>
      </c>
      <c r="S143" s="165">
        <v>0</v>
      </c>
      <c r="T143" s="166">
        <f t="shared" si="3"/>
        <v>0</v>
      </c>
      <c r="AR143" s="167" t="s">
        <v>155</v>
      </c>
      <c r="AT143" s="167" t="s">
        <v>680</v>
      </c>
      <c r="AU143" s="167" t="s">
        <v>85</v>
      </c>
      <c r="AY143" s="17" t="s">
        <v>207</v>
      </c>
      <c r="BE143" s="168">
        <f t="shared" si="4"/>
        <v>0</v>
      </c>
      <c r="BF143" s="168">
        <f t="shared" si="5"/>
        <v>0</v>
      </c>
      <c r="BG143" s="168">
        <f t="shared" si="6"/>
        <v>0</v>
      </c>
      <c r="BH143" s="168">
        <f t="shared" si="7"/>
        <v>0</v>
      </c>
      <c r="BI143" s="168">
        <f t="shared" si="8"/>
        <v>0</v>
      </c>
      <c r="BJ143" s="17" t="s">
        <v>83</v>
      </c>
      <c r="BK143" s="168">
        <f t="shared" si="9"/>
        <v>0</v>
      </c>
      <c r="BL143" s="17" t="s">
        <v>133</v>
      </c>
      <c r="BM143" s="167" t="s">
        <v>2679</v>
      </c>
    </row>
    <row r="144" spans="2:65" s="1" customFormat="1" ht="16.5" customHeight="1">
      <c r="B144" s="155"/>
      <c r="C144" s="208" t="s">
        <v>436</v>
      </c>
      <c r="D144" s="208" t="s">
        <v>680</v>
      </c>
      <c r="E144" s="209" t="s">
        <v>2680</v>
      </c>
      <c r="F144" s="210" t="s">
        <v>2681</v>
      </c>
      <c r="G144" s="211" t="s">
        <v>680</v>
      </c>
      <c r="H144" s="212">
        <v>20</v>
      </c>
      <c r="I144" s="213"/>
      <c r="J144" s="214">
        <f t="shared" si="0"/>
        <v>0</v>
      </c>
      <c r="K144" s="210" t="s">
        <v>1</v>
      </c>
      <c r="L144" s="215"/>
      <c r="M144" s="216" t="s">
        <v>1</v>
      </c>
      <c r="N144" s="217" t="s">
        <v>42</v>
      </c>
      <c r="O144" s="55"/>
      <c r="P144" s="165">
        <f t="shared" si="1"/>
        <v>0</v>
      </c>
      <c r="Q144" s="165">
        <v>0</v>
      </c>
      <c r="R144" s="165">
        <f t="shared" si="2"/>
        <v>0</v>
      </c>
      <c r="S144" s="165">
        <v>0</v>
      </c>
      <c r="T144" s="166">
        <f t="shared" si="3"/>
        <v>0</v>
      </c>
      <c r="AR144" s="167" t="s">
        <v>155</v>
      </c>
      <c r="AT144" s="167" t="s">
        <v>680</v>
      </c>
      <c r="AU144" s="167" t="s">
        <v>85</v>
      </c>
      <c r="AY144" s="17" t="s">
        <v>207</v>
      </c>
      <c r="BE144" s="168">
        <f t="shared" si="4"/>
        <v>0</v>
      </c>
      <c r="BF144" s="168">
        <f t="shared" si="5"/>
        <v>0</v>
      </c>
      <c r="BG144" s="168">
        <f t="shared" si="6"/>
        <v>0</v>
      </c>
      <c r="BH144" s="168">
        <f t="shared" si="7"/>
        <v>0</v>
      </c>
      <c r="BI144" s="168">
        <f t="shared" si="8"/>
        <v>0</v>
      </c>
      <c r="BJ144" s="17" t="s">
        <v>83</v>
      </c>
      <c r="BK144" s="168">
        <f t="shared" si="9"/>
        <v>0</v>
      </c>
      <c r="BL144" s="17" t="s">
        <v>133</v>
      </c>
      <c r="BM144" s="167" t="s">
        <v>2682</v>
      </c>
    </row>
    <row r="145" spans="2:65" s="11" customFormat="1" ht="22.9" customHeight="1">
      <c r="B145" s="142"/>
      <c r="D145" s="143" t="s">
        <v>76</v>
      </c>
      <c r="E145" s="153" t="s">
        <v>2683</v>
      </c>
      <c r="F145" s="153" t="s">
        <v>2684</v>
      </c>
      <c r="I145" s="145"/>
      <c r="J145" s="154">
        <f>BK145</f>
        <v>0</v>
      </c>
      <c r="L145" s="142"/>
      <c r="M145" s="147"/>
      <c r="N145" s="148"/>
      <c r="O145" s="148"/>
      <c r="P145" s="149">
        <f>SUM(P146:P160)</f>
        <v>0</v>
      </c>
      <c r="Q145" s="148"/>
      <c r="R145" s="149">
        <f>SUM(R146:R160)</f>
        <v>0</v>
      </c>
      <c r="S145" s="148"/>
      <c r="T145" s="150">
        <f>SUM(T146:T160)</f>
        <v>0</v>
      </c>
      <c r="AR145" s="143" t="s">
        <v>85</v>
      </c>
      <c r="AT145" s="151" t="s">
        <v>76</v>
      </c>
      <c r="AU145" s="151" t="s">
        <v>83</v>
      </c>
      <c r="AY145" s="143" t="s">
        <v>207</v>
      </c>
      <c r="BK145" s="152">
        <f>SUM(BK146:BK160)</f>
        <v>0</v>
      </c>
    </row>
    <row r="146" spans="2:65" s="1" customFormat="1" ht="24" customHeight="1">
      <c r="B146" s="155"/>
      <c r="C146" s="156" t="s">
        <v>8</v>
      </c>
      <c r="D146" s="156" t="s">
        <v>209</v>
      </c>
      <c r="E146" s="157" t="s">
        <v>2685</v>
      </c>
      <c r="F146" s="158" t="s">
        <v>2686</v>
      </c>
      <c r="G146" s="159" t="s">
        <v>250</v>
      </c>
      <c r="H146" s="160">
        <v>2</v>
      </c>
      <c r="I146" s="161"/>
      <c r="J146" s="162">
        <f t="shared" ref="J146:J160" si="10">ROUND(I146*H146,2)</f>
        <v>0</v>
      </c>
      <c r="K146" s="158" t="s">
        <v>1</v>
      </c>
      <c r="L146" s="32"/>
      <c r="M146" s="163" t="s">
        <v>1</v>
      </c>
      <c r="N146" s="164" t="s">
        <v>42</v>
      </c>
      <c r="O146" s="55"/>
      <c r="P146" s="165">
        <f t="shared" ref="P146:P160" si="11">O146*H146</f>
        <v>0</v>
      </c>
      <c r="Q146" s="165">
        <v>0</v>
      </c>
      <c r="R146" s="165">
        <f t="shared" ref="R146:R160" si="12">Q146*H146</f>
        <v>0</v>
      </c>
      <c r="S146" s="165">
        <v>0</v>
      </c>
      <c r="T146" s="166">
        <f t="shared" ref="T146:T160" si="13">S146*H146</f>
        <v>0</v>
      </c>
      <c r="AR146" s="167" t="s">
        <v>133</v>
      </c>
      <c r="AT146" s="167" t="s">
        <v>209</v>
      </c>
      <c r="AU146" s="167" t="s">
        <v>85</v>
      </c>
      <c r="AY146" s="17" t="s">
        <v>207</v>
      </c>
      <c r="BE146" s="168">
        <f t="shared" ref="BE146:BE160" si="14">IF(N146="základní",J146,0)</f>
        <v>0</v>
      </c>
      <c r="BF146" s="168">
        <f t="shared" ref="BF146:BF160" si="15">IF(N146="snížená",J146,0)</f>
        <v>0</v>
      </c>
      <c r="BG146" s="168">
        <f t="shared" ref="BG146:BG160" si="16">IF(N146="zákl. přenesená",J146,0)</f>
        <v>0</v>
      </c>
      <c r="BH146" s="168">
        <f t="shared" ref="BH146:BH160" si="17">IF(N146="sníž. přenesená",J146,0)</f>
        <v>0</v>
      </c>
      <c r="BI146" s="168">
        <f t="shared" ref="BI146:BI160" si="18">IF(N146="nulová",J146,0)</f>
        <v>0</v>
      </c>
      <c r="BJ146" s="17" t="s">
        <v>83</v>
      </c>
      <c r="BK146" s="168">
        <f t="shared" ref="BK146:BK160" si="19">ROUND(I146*H146,2)</f>
        <v>0</v>
      </c>
      <c r="BL146" s="17" t="s">
        <v>133</v>
      </c>
      <c r="BM146" s="167" t="s">
        <v>2687</v>
      </c>
    </row>
    <row r="147" spans="2:65" s="1" customFormat="1" ht="24" customHeight="1">
      <c r="B147" s="155"/>
      <c r="C147" s="208" t="s">
        <v>448</v>
      </c>
      <c r="D147" s="208" t="s">
        <v>680</v>
      </c>
      <c r="E147" s="209" t="s">
        <v>2688</v>
      </c>
      <c r="F147" s="210" t="s">
        <v>2689</v>
      </c>
      <c r="G147" s="211" t="s">
        <v>2690</v>
      </c>
      <c r="H147" s="212">
        <v>2</v>
      </c>
      <c r="I147" s="213"/>
      <c r="J147" s="214">
        <f t="shared" si="10"/>
        <v>0</v>
      </c>
      <c r="K147" s="210" t="s">
        <v>1</v>
      </c>
      <c r="L147" s="215"/>
      <c r="M147" s="216" t="s">
        <v>1</v>
      </c>
      <c r="N147" s="217" t="s">
        <v>42</v>
      </c>
      <c r="O147" s="55"/>
      <c r="P147" s="165">
        <f t="shared" si="11"/>
        <v>0</v>
      </c>
      <c r="Q147" s="165">
        <v>0</v>
      </c>
      <c r="R147" s="165">
        <f t="shared" si="12"/>
        <v>0</v>
      </c>
      <c r="S147" s="165">
        <v>0</v>
      </c>
      <c r="T147" s="166">
        <f t="shared" si="13"/>
        <v>0</v>
      </c>
      <c r="AR147" s="167" t="s">
        <v>155</v>
      </c>
      <c r="AT147" s="167" t="s">
        <v>680</v>
      </c>
      <c r="AU147" s="167" t="s">
        <v>85</v>
      </c>
      <c r="AY147" s="17" t="s">
        <v>207</v>
      </c>
      <c r="BE147" s="168">
        <f t="shared" si="14"/>
        <v>0</v>
      </c>
      <c r="BF147" s="168">
        <f t="shared" si="15"/>
        <v>0</v>
      </c>
      <c r="BG147" s="168">
        <f t="shared" si="16"/>
        <v>0</v>
      </c>
      <c r="BH147" s="168">
        <f t="shared" si="17"/>
        <v>0</v>
      </c>
      <c r="BI147" s="168">
        <f t="shared" si="18"/>
        <v>0</v>
      </c>
      <c r="BJ147" s="17" t="s">
        <v>83</v>
      </c>
      <c r="BK147" s="168">
        <f t="shared" si="19"/>
        <v>0</v>
      </c>
      <c r="BL147" s="17" t="s">
        <v>133</v>
      </c>
      <c r="BM147" s="167" t="s">
        <v>2691</v>
      </c>
    </row>
    <row r="148" spans="2:65" s="1" customFormat="1" ht="16.5" customHeight="1">
      <c r="B148" s="155"/>
      <c r="C148" s="208" t="s">
        <v>454</v>
      </c>
      <c r="D148" s="208" t="s">
        <v>680</v>
      </c>
      <c r="E148" s="209" t="s">
        <v>2692</v>
      </c>
      <c r="F148" s="210" t="s">
        <v>2693</v>
      </c>
      <c r="G148" s="211" t="s">
        <v>2694</v>
      </c>
      <c r="H148" s="212">
        <v>1</v>
      </c>
      <c r="I148" s="213"/>
      <c r="J148" s="214">
        <f t="shared" si="10"/>
        <v>0</v>
      </c>
      <c r="K148" s="210" t="s">
        <v>1</v>
      </c>
      <c r="L148" s="215"/>
      <c r="M148" s="216" t="s">
        <v>1</v>
      </c>
      <c r="N148" s="217" t="s">
        <v>42</v>
      </c>
      <c r="O148" s="55"/>
      <c r="P148" s="165">
        <f t="shared" si="11"/>
        <v>0</v>
      </c>
      <c r="Q148" s="165">
        <v>0</v>
      </c>
      <c r="R148" s="165">
        <f t="shared" si="12"/>
        <v>0</v>
      </c>
      <c r="S148" s="165">
        <v>0</v>
      </c>
      <c r="T148" s="166">
        <f t="shared" si="13"/>
        <v>0</v>
      </c>
      <c r="AR148" s="167" t="s">
        <v>155</v>
      </c>
      <c r="AT148" s="167" t="s">
        <v>680</v>
      </c>
      <c r="AU148" s="167" t="s">
        <v>85</v>
      </c>
      <c r="AY148" s="17" t="s">
        <v>207</v>
      </c>
      <c r="BE148" s="168">
        <f t="shared" si="14"/>
        <v>0</v>
      </c>
      <c r="BF148" s="168">
        <f t="shared" si="15"/>
        <v>0</v>
      </c>
      <c r="BG148" s="168">
        <f t="shared" si="16"/>
        <v>0</v>
      </c>
      <c r="BH148" s="168">
        <f t="shared" si="17"/>
        <v>0</v>
      </c>
      <c r="BI148" s="168">
        <f t="shared" si="18"/>
        <v>0</v>
      </c>
      <c r="BJ148" s="17" t="s">
        <v>83</v>
      </c>
      <c r="BK148" s="168">
        <f t="shared" si="19"/>
        <v>0</v>
      </c>
      <c r="BL148" s="17" t="s">
        <v>133</v>
      </c>
      <c r="BM148" s="167" t="s">
        <v>2695</v>
      </c>
    </row>
    <row r="149" spans="2:65" s="1" customFormat="1" ht="16.5" customHeight="1">
      <c r="B149" s="155"/>
      <c r="C149" s="208" t="s">
        <v>491</v>
      </c>
      <c r="D149" s="208" t="s">
        <v>680</v>
      </c>
      <c r="E149" s="209" t="s">
        <v>2696</v>
      </c>
      <c r="F149" s="210" t="s">
        <v>2697</v>
      </c>
      <c r="G149" s="211" t="s">
        <v>2694</v>
      </c>
      <c r="H149" s="212">
        <v>2</v>
      </c>
      <c r="I149" s="213"/>
      <c r="J149" s="214">
        <f t="shared" si="10"/>
        <v>0</v>
      </c>
      <c r="K149" s="210" t="s">
        <v>1</v>
      </c>
      <c r="L149" s="215"/>
      <c r="M149" s="216" t="s">
        <v>1</v>
      </c>
      <c r="N149" s="217" t="s">
        <v>42</v>
      </c>
      <c r="O149" s="55"/>
      <c r="P149" s="165">
        <f t="shared" si="11"/>
        <v>0</v>
      </c>
      <c r="Q149" s="165">
        <v>0</v>
      </c>
      <c r="R149" s="165">
        <f t="shared" si="12"/>
        <v>0</v>
      </c>
      <c r="S149" s="165">
        <v>0</v>
      </c>
      <c r="T149" s="166">
        <f t="shared" si="13"/>
        <v>0</v>
      </c>
      <c r="AR149" s="167" t="s">
        <v>155</v>
      </c>
      <c r="AT149" s="167" t="s">
        <v>680</v>
      </c>
      <c r="AU149" s="167" t="s">
        <v>85</v>
      </c>
      <c r="AY149" s="17" t="s">
        <v>207</v>
      </c>
      <c r="BE149" s="168">
        <f t="shared" si="14"/>
        <v>0</v>
      </c>
      <c r="BF149" s="168">
        <f t="shared" si="15"/>
        <v>0</v>
      </c>
      <c r="BG149" s="168">
        <f t="shared" si="16"/>
        <v>0</v>
      </c>
      <c r="BH149" s="168">
        <f t="shared" si="17"/>
        <v>0</v>
      </c>
      <c r="BI149" s="168">
        <f t="shared" si="18"/>
        <v>0</v>
      </c>
      <c r="BJ149" s="17" t="s">
        <v>83</v>
      </c>
      <c r="BK149" s="168">
        <f t="shared" si="19"/>
        <v>0</v>
      </c>
      <c r="BL149" s="17" t="s">
        <v>133</v>
      </c>
      <c r="BM149" s="167" t="s">
        <v>2698</v>
      </c>
    </row>
    <row r="150" spans="2:65" s="1" customFormat="1" ht="16.5" customHeight="1">
      <c r="B150" s="155"/>
      <c r="C150" s="208" t="s">
        <v>497</v>
      </c>
      <c r="D150" s="208" t="s">
        <v>680</v>
      </c>
      <c r="E150" s="209" t="s">
        <v>2699</v>
      </c>
      <c r="F150" s="210" t="s">
        <v>2700</v>
      </c>
      <c r="G150" s="211" t="s">
        <v>2694</v>
      </c>
      <c r="H150" s="212">
        <v>1</v>
      </c>
      <c r="I150" s="213"/>
      <c r="J150" s="214">
        <f t="shared" si="10"/>
        <v>0</v>
      </c>
      <c r="K150" s="210" t="s">
        <v>1</v>
      </c>
      <c r="L150" s="215"/>
      <c r="M150" s="216" t="s">
        <v>1</v>
      </c>
      <c r="N150" s="217" t="s">
        <v>42</v>
      </c>
      <c r="O150" s="55"/>
      <c r="P150" s="165">
        <f t="shared" si="11"/>
        <v>0</v>
      </c>
      <c r="Q150" s="165">
        <v>0</v>
      </c>
      <c r="R150" s="165">
        <f t="shared" si="12"/>
        <v>0</v>
      </c>
      <c r="S150" s="165">
        <v>0</v>
      </c>
      <c r="T150" s="166">
        <f t="shared" si="13"/>
        <v>0</v>
      </c>
      <c r="AR150" s="167" t="s">
        <v>155</v>
      </c>
      <c r="AT150" s="167" t="s">
        <v>680</v>
      </c>
      <c r="AU150" s="167" t="s">
        <v>85</v>
      </c>
      <c r="AY150" s="17" t="s">
        <v>207</v>
      </c>
      <c r="BE150" s="168">
        <f t="shared" si="14"/>
        <v>0</v>
      </c>
      <c r="BF150" s="168">
        <f t="shared" si="15"/>
        <v>0</v>
      </c>
      <c r="BG150" s="168">
        <f t="shared" si="16"/>
        <v>0</v>
      </c>
      <c r="BH150" s="168">
        <f t="shared" si="17"/>
        <v>0</v>
      </c>
      <c r="BI150" s="168">
        <f t="shared" si="18"/>
        <v>0</v>
      </c>
      <c r="BJ150" s="17" t="s">
        <v>83</v>
      </c>
      <c r="BK150" s="168">
        <f t="shared" si="19"/>
        <v>0</v>
      </c>
      <c r="BL150" s="17" t="s">
        <v>133</v>
      </c>
      <c r="BM150" s="167" t="s">
        <v>2701</v>
      </c>
    </row>
    <row r="151" spans="2:65" s="1" customFormat="1" ht="16.5" customHeight="1">
      <c r="B151" s="155"/>
      <c r="C151" s="208" t="s">
        <v>503</v>
      </c>
      <c r="D151" s="208" t="s">
        <v>680</v>
      </c>
      <c r="E151" s="209" t="s">
        <v>2702</v>
      </c>
      <c r="F151" s="210" t="s">
        <v>2703</v>
      </c>
      <c r="G151" s="211" t="s">
        <v>2694</v>
      </c>
      <c r="H151" s="212">
        <v>1</v>
      </c>
      <c r="I151" s="213"/>
      <c r="J151" s="214">
        <f t="shared" si="10"/>
        <v>0</v>
      </c>
      <c r="K151" s="210" t="s">
        <v>1</v>
      </c>
      <c r="L151" s="215"/>
      <c r="M151" s="216" t="s">
        <v>1</v>
      </c>
      <c r="N151" s="217" t="s">
        <v>42</v>
      </c>
      <c r="O151" s="55"/>
      <c r="P151" s="165">
        <f t="shared" si="11"/>
        <v>0</v>
      </c>
      <c r="Q151" s="165">
        <v>0</v>
      </c>
      <c r="R151" s="165">
        <f t="shared" si="12"/>
        <v>0</v>
      </c>
      <c r="S151" s="165">
        <v>0</v>
      </c>
      <c r="T151" s="166">
        <f t="shared" si="13"/>
        <v>0</v>
      </c>
      <c r="AR151" s="167" t="s">
        <v>155</v>
      </c>
      <c r="AT151" s="167" t="s">
        <v>680</v>
      </c>
      <c r="AU151" s="167" t="s">
        <v>85</v>
      </c>
      <c r="AY151" s="17" t="s">
        <v>207</v>
      </c>
      <c r="BE151" s="168">
        <f t="shared" si="14"/>
        <v>0</v>
      </c>
      <c r="BF151" s="168">
        <f t="shared" si="15"/>
        <v>0</v>
      </c>
      <c r="BG151" s="168">
        <f t="shared" si="16"/>
        <v>0</v>
      </c>
      <c r="BH151" s="168">
        <f t="shared" si="17"/>
        <v>0</v>
      </c>
      <c r="BI151" s="168">
        <f t="shared" si="18"/>
        <v>0</v>
      </c>
      <c r="BJ151" s="17" t="s">
        <v>83</v>
      </c>
      <c r="BK151" s="168">
        <f t="shared" si="19"/>
        <v>0</v>
      </c>
      <c r="BL151" s="17" t="s">
        <v>133</v>
      </c>
      <c r="BM151" s="167" t="s">
        <v>2704</v>
      </c>
    </row>
    <row r="152" spans="2:65" s="1" customFormat="1" ht="16.5" customHeight="1">
      <c r="B152" s="155"/>
      <c r="C152" s="208" t="s">
        <v>7</v>
      </c>
      <c r="D152" s="208" t="s">
        <v>680</v>
      </c>
      <c r="E152" s="209" t="s">
        <v>2705</v>
      </c>
      <c r="F152" s="210" t="s">
        <v>2706</v>
      </c>
      <c r="G152" s="211" t="s">
        <v>2694</v>
      </c>
      <c r="H152" s="212">
        <v>1</v>
      </c>
      <c r="I152" s="213"/>
      <c r="J152" s="214">
        <f t="shared" si="10"/>
        <v>0</v>
      </c>
      <c r="K152" s="210" t="s">
        <v>1</v>
      </c>
      <c r="L152" s="215"/>
      <c r="M152" s="216" t="s">
        <v>1</v>
      </c>
      <c r="N152" s="217" t="s">
        <v>42</v>
      </c>
      <c r="O152" s="55"/>
      <c r="P152" s="165">
        <f t="shared" si="11"/>
        <v>0</v>
      </c>
      <c r="Q152" s="165">
        <v>0</v>
      </c>
      <c r="R152" s="165">
        <f t="shared" si="12"/>
        <v>0</v>
      </c>
      <c r="S152" s="165">
        <v>0</v>
      </c>
      <c r="T152" s="166">
        <f t="shared" si="13"/>
        <v>0</v>
      </c>
      <c r="AR152" s="167" t="s">
        <v>155</v>
      </c>
      <c r="AT152" s="167" t="s">
        <v>680</v>
      </c>
      <c r="AU152" s="167" t="s">
        <v>85</v>
      </c>
      <c r="AY152" s="17" t="s">
        <v>207</v>
      </c>
      <c r="BE152" s="168">
        <f t="shared" si="14"/>
        <v>0</v>
      </c>
      <c r="BF152" s="168">
        <f t="shared" si="15"/>
        <v>0</v>
      </c>
      <c r="BG152" s="168">
        <f t="shared" si="16"/>
        <v>0</v>
      </c>
      <c r="BH152" s="168">
        <f t="shared" si="17"/>
        <v>0</v>
      </c>
      <c r="BI152" s="168">
        <f t="shared" si="18"/>
        <v>0</v>
      </c>
      <c r="BJ152" s="17" t="s">
        <v>83</v>
      </c>
      <c r="BK152" s="168">
        <f t="shared" si="19"/>
        <v>0</v>
      </c>
      <c r="BL152" s="17" t="s">
        <v>133</v>
      </c>
      <c r="BM152" s="167" t="s">
        <v>2707</v>
      </c>
    </row>
    <row r="153" spans="2:65" s="1" customFormat="1" ht="16.5" customHeight="1">
      <c r="B153" s="155"/>
      <c r="C153" s="208" t="s">
        <v>513</v>
      </c>
      <c r="D153" s="208" t="s">
        <v>680</v>
      </c>
      <c r="E153" s="209" t="s">
        <v>2708</v>
      </c>
      <c r="F153" s="210" t="s">
        <v>2709</v>
      </c>
      <c r="G153" s="211" t="s">
        <v>2694</v>
      </c>
      <c r="H153" s="212">
        <v>1</v>
      </c>
      <c r="I153" s="213"/>
      <c r="J153" s="214">
        <f t="shared" si="10"/>
        <v>0</v>
      </c>
      <c r="K153" s="210" t="s">
        <v>1</v>
      </c>
      <c r="L153" s="215"/>
      <c r="M153" s="216" t="s">
        <v>1</v>
      </c>
      <c r="N153" s="217" t="s">
        <v>42</v>
      </c>
      <c r="O153" s="55"/>
      <c r="P153" s="165">
        <f t="shared" si="11"/>
        <v>0</v>
      </c>
      <c r="Q153" s="165">
        <v>0</v>
      </c>
      <c r="R153" s="165">
        <f t="shared" si="12"/>
        <v>0</v>
      </c>
      <c r="S153" s="165">
        <v>0</v>
      </c>
      <c r="T153" s="166">
        <f t="shared" si="13"/>
        <v>0</v>
      </c>
      <c r="AR153" s="167" t="s">
        <v>155</v>
      </c>
      <c r="AT153" s="167" t="s">
        <v>680</v>
      </c>
      <c r="AU153" s="167" t="s">
        <v>85</v>
      </c>
      <c r="AY153" s="17" t="s">
        <v>207</v>
      </c>
      <c r="BE153" s="168">
        <f t="shared" si="14"/>
        <v>0</v>
      </c>
      <c r="BF153" s="168">
        <f t="shared" si="15"/>
        <v>0</v>
      </c>
      <c r="BG153" s="168">
        <f t="shared" si="16"/>
        <v>0</v>
      </c>
      <c r="BH153" s="168">
        <f t="shared" si="17"/>
        <v>0</v>
      </c>
      <c r="BI153" s="168">
        <f t="shared" si="18"/>
        <v>0</v>
      </c>
      <c r="BJ153" s="17" t="s">
        <v>83</v>
      </c>
      <c r="BK153" s="168">
        <f t="shared" si="19"/>
        <v>0</v>
      </c>
      <c r="BL153" s="17" t="s">
        <v>133</v>
      </c>
      <c r="BM153" s="167" t="s">
        <v>2710</v>
      </c>
    </row>
    <row r="154" spans="2:65" s="1" customFormat="1" ht="24" customHeight="1">
      <c r="B154" s="155"/>
      <c r="C154" s="208" t="s">
        <v>518</v>
      </c>
      <c r="D154" s="208" t="s">
        <v>680</v>
      </c>
      <c r="E154" s="209" t="s">
        <v>2711</v>
      </c>
      <c r="F154" s="210" t="s">
        <v>2712</v>
      </c>
      <c r="G154" s="211" t="s">
        <v>2694</v>
      </c>
      <c r="H154" s="212">
        <v>1</v>
      </c>
      <c r="I154" s="213"/>
      <c r="J154" s="214">
        <f t="shared" si="10"/>
        <v>0</v>
      </c>
      <c r="K154" s="210" t="s">
        <v>1</v>
      </c>
      <c r="L154" s="215"/>
      <c r="M154" s="216" t="s">
        <v>1</v>
      </c>
      <c r="N154" s="217" t="s">
        <v>42</v>
      </c>
      <c r="O154" s="55"/>
      <c r="P154" s="165">
        <f t="shared" si="11"/>
        <v>0</v>
      </c>
      <c r="Q154" s="165">
        <v>0</v>
      </c>
      <c r="R154" s="165">
        <f t="shared" si="12"/>
        <v>0</v>
      </c>
      <c r="S154" s="165">
        <v>0</v>
      </c>
      <c r="T154" s="166">
        <f t="shared" si="13"/>
        <v>0</v>
      </c>
      <c r="AR154" s="167" t="s">
        <v>155</v>
      </c>
      <c r="AT154" s="167" t="s">
        <v>680</v>
      </c>
      <c r="AU154" s="167" t="s">
        <v>85</v>
      </c>
      <c r="AY154" s="17" t="s">
        <v>207</v>
      </c>
      <c r="BE154" s="168">
        <f t="shared" si="14"/>
        <v>0</v>
      </c>
      <c r="BF154" s="168">
        <f t="shared" si="15"/>
        <v>0</v>
      </c>
      <c r="BG154" s="168">
        <f t="shared" si="16"/>
        <v>0</v>
      </c>
      <c r="BH154" s="168">
        <f t="shared" si="17"/>
        <v>0</v>
      </c>
      <c r="BI154" s="168">
        <f t="shared" si="18"/>
        <v>0</v>
      </c>
      <c r="BJ154" s="17" t="s">
        <v>83</v>
      </c>
      <c r="BK154" s="168">
        <f t="shared" si="19"/>
        <v>0</v>
      </c>
      <c r="BL154" s="17" t="s">
        <v>133</v>
      </c>
      <c r="BM154" s="167" t="s">
        <v>2713</v>
      </c>
    </row>
    <row r="155" spans="2:65" s="1" customFormat="1" ht="16.5" customHeight="1">
      <c r="B155" s="155"/>
      <c r="C155" s="208" t="s">
        <v>523</v>
      </c>
      <c r="D155" s="208" t="s">
        <v>680</v>
      </c>
      <c r="E155" s="209" t="s">
        <v>2714</v>
      </c>
      <c r="F155" s="210" t="s">
        <v>2715</v>
      </c>
      <c r="G155" s="211" t="s">
        <v>250</v>
      </c>
      <c r="H155" s="212">
        <v>1</v>
      </c>
      <c r="I155" s="213"/>
      <c r="J155" s="214">
        <f t="shared" si="10"/>
        <v>0</v>
      </c>
      <c r="K155" s="210" t="s">
        <v>1</v>
      </c>
      <c r="L155" s="215"/>
      <c r="M155" s="216" t="s">
        <v>1</v>
      </c>
      <c r="N155" s="217" t="s">
        <v>42</v>
      </c>
      <c r="O155" s="55"/>
      <c r="P155" s="165">
        <f t="shared" si="11"/>
        <v>0</v>
      </c>
      <c r="Q155" s="165">
        <v>0</v>
      </c>
      <c r="R155" s="165">
        <f t="shared" si="12"/>
        <v>0</v>
      </c>
      <c r="S155" s="165">
        <v>0</v>
      </c>
      <c r="T155" s="166">
        <f t="shared" si="13"/>
        <v>0</v>
      </c>
      <c r="AR155" s="167" t="s">
        <v>155</v>
      </c>
      <c r="AT155" s="167" t="s">
        <v>680</v>
      </c>
      <c r="AU155" s="167" t="s">
        <v>85</v>
      </c>
      <c r="AY155" s="17" t="s">
        <v>207</v>
      </c>
      <c r="BE155" s="168">
        <f t="shared" si="14"/>
        <v>0</v>
      </c>
      <c r="BF155" s="168">
        <f t="shared" si="15"/>
        <v>0</v>
      </c>
      <c r="BG155" s="168">
        <f t="shared" si="16"/>
        <v>0</v>
      </c>
      <c r="BH155" s="168">
        <f t="shared" si="17"/>
        <v>0</v>
      </c>
      <c r="BI155" s="168">
        <f t="shared" si="18"/>
        <v>0</v>
      </c>
      <c r="BJ155" s="17" t="s">
        <v>83</v>
      </c>
      <c r="BK155" s="168">
        <f t="shared" si="19"/>
        <v>0</v>
      </c>
      <c r="BL155" s="17" t="s">
        <v>133</v>
      </c>
      <c r="BM155" s="167" t="s">
        <v>2716</v>
      </c>
    </row>
    <row r="156" spans="2:65" s="1" customFormat="1" ht="24" customHeight="1">
      <c r="B156" s="155"/>
      <c r="C156" s="208" t="s">
        <v>528</v>
      </c>
      <c r="D156" s="208" t="s">
        <v>680</v>
      </c>
      <c r="E156" s="209" t="s">
        <v>2717</v>
      </c>
      <c r="F156" s="210" t="s">
        <v>2718</v>
      </c>
      <c r="G156" s="211" t="s">
        <v>2690</v>
      </c>
      <c r="H156" s="212">
        <v>2</v>
      </c>
      <c r="I156" s="213"/>
      <c r="J156" s="214">
        <f t="shared" si="10"/>
        <v>0</v>
      </c>
      <c r="K156" s="210" t="s">
        <v>1</v>
      </c>
      <c r="L156" s="215"/>
      <c r="M156" s="216" t="s">
        <v>1</v>
      </c>
      <c r="N156" s="217" t="s">
        <v>42</v>
      </c>
      <c r="O156" s="55"/>
      <c r="P156" s="165">
        <f t="shared" si="11"/>
        <v>0</v>
      </c>
      <c r="Q156" s="165">
        <v>0</v>
      </c>
      <c r="R156" s="165">
        <f t="shared" si="12"/>
        <v>0</v>
      </c>
      <c r="S156" s="165">
        <v>0</v>
      </c>
      <c r="T156" s="166">
        <f t="shared" si="13"/>
        <v>0</v>
      </c>
      <c r="AR156" s="167" t="s">
        <v>155</v>
      </c>
      <c r="AT156" s="167" t="s">
        <v>680</v>
      </c>
      <c r="AU156" s="167" t="s">
        <v>85</v>
      </c>
      <c r="AY156" s="17" t="s">
        <v>207</v>
      </c>
      <c r="BE156" s="168">
        <f t="shared" si="14"/>
        <v>0</v>
      </c>
      <c r="BF156" s="168">
        <f t="shared" si="15"/>
        <v>0</v>
      </c>
      <c r="BG156" s="168">
        <f t="shared" si="16"/>
        <v>0</v>
      </c>
      <c r="BH156" s="168">
        <f t="shared" si="17"/>
        <v>0</v>
      </c>
      <c r="BI156" s="168">
        <f t="shared" si="18"/>
        <v>0</v>
      </c>
      <c r="BJ156" s="17" t="s">
        <v>83</v>
      </c>
      <c r="BK156" s="168">
        <f t="shared" si="19"/>
        <v>0</v>
      </c>
      <c r="BL156" s="17" t="s">
        <v>133</v>
      </c>
      <c r="BM156" s="167" t="s">
        <v>2719</v>
      </c>
    </row>
    <row r="157" spans="2:65" s="1" customFormat="1" ht="16.5" customHeight="1">
      <c r="B157" s="155"/>
      <c r="C157" s="208" t="s">
        <v>535</v>
      </c>
      <c r="D157" s="208" t="s">
        <v>680</v>
      </c>
      <c r="E157" s="209" t="s">
        <v>2720</v>
      </c>
      <c r="F157" s="210" t="s">
        <v>2721</v>
      </c>
      <c r="G157" s="211" t="s">
        <v>2690</v>
      </c>
      <c r="H157" s="212">
        <v>2</v>
      </c>
      <c r="I157" s="213"/>
      <c r="J157" s="214">
        <f t="shared" si="10"/>
        <v>0</v>
      </c>
      <c r="K157" s="210" t="s">
        <v>1</v>
      </c>
      <c r="L157" s="215"/>
      <c r="M157" s="216" t="s">
        <v>1</v>
      </c>
      <c r="N157" s="217" t="s">
        <v>42</v>
      </c>
      <c r="O157" s="55"/>
      <c r="P157" s="165">
        <f t="shared" si="11"/>
        <v>0</v>
      </c>
      <c r="Q157" s="165">
        <v>0</v>
      </c>
      <c r="R157" s="165">
        <f t="shared" si="12"/>
        <v>0</v>
      </c>
      <c r="S157" s="165">
        <v>0</v>
      </c>
      <c r="T157" s="166">
        <f t="shared" si="13"/>
        <v>0</v>
      </c>
      <c r="AR157" s="167" t="s">
        <v>155</v>
      </c>
      <c r="AT157" s="167" t="s">
        <v>680</v>
      </c>
      <c r="AU157" s="167" t="s">
        <v>85</v>
      </c>
      <c r="AY157" s="17" t="s">
        <v>207</v>
      </c>
      <c r="BE157" s="168">
        <f t="shared" si="14"/>
        <v>0</v>
      </c>
      <c r="BF157" s="168">
        <f t="shared" si="15"/>
        <v>0</v>
      </c>
      <c r="BG157" s="168">
        <f t="shared" si="16"/>
        <v>0</v>
      </c>
      <c r="BH157" s="168">
        <f t="shared" si="17"/>
        <v>0</v>
      </c>
      <c r="BI157" s="168">
        <f t="shared" si="18"/>
        <v>0</v>
      </c>
      <c r="BJ157" s="17" t="s">
        <v>83</v>
      </c>
      <c r="BK157" s="168">
        <f t="shared" si="19"/>
        <v>0</v>
      </c>
      <c r="BL157" s="17" t="s">
        <v>133</v>
      </c>
      <c r="BM157" s="167" t="s">
        <v>2722</v>
      </c>
    </row>
    <row r="158" spans="2:65" s="1" customFormat="1" ht="16.5" customHeight="1">
      <c r="B158" s="155"/>
      <c r="C158" s="208" t="s">
        <v>541</v>
      </c>
      <c r="D158" s="208" t="s">
        <v>680</v>
      </c>
      <c r="E158" s="209" t="s">
        <v>2723</v>
      </c>
      <c r="F158" s="210" t="s">
        <v>2724</v>
      </c>
      <c r="G158" s="211" t="s">
        <v>220</v>
      </c>
      <c r="H158" s="212">
        <v>2</v>
      </c>
      <c r="I158" s="213"/>
      <c r="J158" s="214">
        <f t="shared" si="10"/>
        <v>0</v>
      </c>
      <c r="K158" s="210" t="s">
        <v>1</v>
      </c>
      <c r="L158" s="215"/>
      <c r="M158" s="216" t="s">
        <v>1</v>
      </c>
      <c r="N158" s="217" t="s">
        <v>42</v>
      </c>
      <c r="O158" s="55"/>
      <c r="P158" s="165">
        <f t="shared" si="11"/>
        <v>0</v>
      </c>
      <c r="Q158" s="165">
        <v>0</v>
      </c>
      <c r="R158" s="165">
        <f t="shared" si="12"/>
        <v>0</v>
      </c>
      <c r="S158" s="165">
        <v>0</v>
      </c>
      <c r="T158" s="166">
        <f t="shared" si="13"/>
        <v>0</v>
      </c>
      <c r="AR158" s="167" t="s">
        <v>155</v>
      </c>
      <c r="AT158" s="167" t="s">
        <v>680</v>
      </c>
      <c r="AU158" s="167" t="s">
        <v>85</v>
      </c>
      <c r="AY158" s="17" t="s">
        <v>207</v>
      </c>
      <c r="BE158" s="168">
        <f t="shared" si="14"/>
        <v>0</v>
      </c>
      <c r="BF158" s="168">
        <f t="shared" si="15"/>
        <v>0</v>
      </c>
      <c r="BG158" s="168">
        <f t="shared" si="16"/>
        <v>0</v>
      </c>
      <c r="BH158" s="168">
        <f t="shared" si="17"/>
        <v>0</v>
      </c>
      <c r="BI158" s="168">
        <f t="shared" si="18"/>
        <v>0</v>
      </c>
      <c r="BJ158" s="17" t="s">
        <v>83</v>
      </c>
      <c r="BK158" s="168">
        <f t="shared" si="19"/>
        <v>0</v>
      </c>
      <c r="BL158" s="17" t="s">
        <v>133</v>
      </c>
      <c r="BM158" s="167" t="s">
        <v>2725</v>
      </c>
    </row>
    <row r="159" spans="2:65" s="1" customFormat="1" ht="16.5" customHeight="1">
      <c r="B159" s="155"/>
      <c r="C159" s="208" t="s">
        <v>547</v>
      </c>
      <c r="D159" s="208" t="s">
        <v>680</v>
      </c>
      <c r="E159" s="209" t="s">
        <v>2726</v>
      </c>
      <c r="F159" s="210" t="s">
        <v>2727</v>
      </c>
      <c r="G159" s="211" t="s">
        <v>220</v>
      </c>
      <c r="H159" s="212">
        <v>2</v>
      </c>
      <c r="I159" s="213"/>
      <c r="J159" s="214">
        <f t="shared" si="10"/>
        <v>0</v>
      </c>
      <c r="K159" s="210" t="s">
        <v>1</v>
      </c>
      <c r="L159" s="215"/>
      <c r="M159" s="216" t="s">
        <v>1</v>
      </c>
      <c r="N159" s="217" t="s">
        <v>42</v>
      </c>
      <c r="O159" s="55"/>
      <c r="P159" s="165">
        <f t="shared" si="11"/>
        <v>0</v>
      </c>
      <c r="Q159" s="165">
        <v>0</v>
      </c>
      <c r="R159" s="165">
        <f t="shared" si="12"/>
        <v>0</v>
      </c>
      <c r="S159" s="165">
        <v>0</v>
      </c>
      <c r="T159" s="166">
        <f t="shared" si="13"/>
        <v>0</v>
      </c>
      <c r="AR159" s="167" t="s">
        <v>155</v>
      </c>
      <c r="AT159" s="167" t="s">
        <v>680</v>
      </c>
      <c r="AU159" s="167" t="s">
        <v>85</v>
      </c>
      <c r="AY159" s="17" t="s">
        <v>207</v>
      </c>
      <c r="BE159" s="168">
        <f t="shared" si="14"/>
        <v>0</v>
      </c>
      <c r="BF159" s="168">
        <f t="shared" si="15"/>
        <v>0</v>
      </c>
      <c r="BG159" s="168">
        <f t="shared" si="16"/>
        <v>0</v>
      </c>
      <c r="BH159" s="168">
        <f t="shared" si="17"/>
        <v>0</v>
      </c>
      <c r="BI159" s="168">
        <f t="shared" si="18"/>
        <v>0</v>
      </c>
      <c r="BJ159" s="17" t="s">
        <v>83</v>
      </c>
      <c r="BK159" s="168">
        <f t="shared" si="19"/>
        <v>0</v>
      </c>
      <c r="BL159" s="17" t="s">
        <v>133</v>
      </c>
      <c r="BM159" s="167" t="s">
        <v>2728</v>
      </c>
    </row>
    <row r="160" spans="2:65" s="1" customFormat="1" ht="16.5" customHeight="1">
      <c r="B160" s="155"/>
      <c r="C160" s="156" t="s">
        <v>552</v>
      </c>
      <c r="D160" s="156" t="s">
        <v>209</v>
      </c>
      <c r="E160" s="157" t="s">
        <v>2729</v>
      </c>
      <c r="F160" s="158" t="s">
        <v>2730</v>
      </c>
      <c r="G160" s="159" t="s">
        <v>236</v>
      </c>
      <c r="H160" s="160">
        <v>0.112</v>
      </c>
      <c r="I160" s="161"/>
      <c r="J160" s="162">
        <f t="shared" si="10"/>
        <v>0</v>
      </c>
      <c r="K160" s="158" t="s">
        <v>1</v>
      </c>
      <c r="L160" s="32"/>
      <c r="M160" s="163" t="s">
        <v>1</v>
      </c>
      <c r="N160" s="164" t="s">
        <v>42</v>
      </c>
      <c r="O160" s="55"/>
      <c r="P160" s="165">
        <f t="shared" si="11"/>
        <v>0</v>
      </c>
      <c r="Q160" s="165">
        <v>0</v>
      </c>
      <c r="R160" s="165">
        <f t="shared" si="12"/>
        <v>0</v>
      </c>
      <c r="S160" s="165">
        <v>0</v>
      </c>
      <c r="T160" s="166">
        <f t="shared" si="13"/>
        <v>0</v>
      </c>
      <c r="AR160" s="167" t="s">
        <v>133</v>
      </c>
      <c r="AT160" s="167" t="s">
        <v>209</v>
      </c>
      <c r="AU160" s="167" t="s">
        <v>85</v>
      </c>
      <c r="AY160" s="17" t="s">
        <v>207</v>
      </c>
      <c r="BE160" s="168">
        <f t="shared" si="14"/>
        <v>0</v>
      </c>
      <c r="BF160" s="168">
        <f t="shared" si="15"/>
        <v>0</v>
      </c>
      <c r="BG160" s="168">
        <f t="shared" si="16"/>
        <v>0</v>
      </c>
      <c r="BH160" s="168">
        <f t="shared" si="17"/>
        <v>0</v>
      </c>
      <c r="BI160" s="168">
        <f t="shared" si="18"/>
        <v>0</v>
      </c>
      <c r="BJ160" s="17" t="s">
        <v>83</v>
      </c>
      <c r="BK160" s="168">
        <f t="shared" si="19"/>
        <v>0</v>
      </c>
      <c r="BL160" s="17" t="s">
        <v>133</v>
      </c>
      <c r="BM160" s="167" t="s">
        <v>2731</v>
      </c>
    </row>
    <row r="161" spans="2:65" s="11" customFormat="1" ht="22.9" customHeight="1">
      <c r="B161" s="142"/>
      <c r="D161" s="143" t="s">
        <v>76</v>
      </c>
      <c r="E161" s="153" t="s">
        <v>2592</v>
      </c>
      <c r="F161" s="153" t="s">
        <v>2593</v>
      </c>
      <c r="I161" s="145"/>
      <c r="J161" s="154">
        <f>BK161</f>
        <v>0</v>
      </c>
      <c r="L161" s="142"/>
      <c r="M161" s="147"/>
      <c r="N161" s="148"/>
      <c r="O161" s="148"/>
      <c r="P161" s="149">
        <f>SUM(P162:P174)</f>
        <v>0</v>
      </c>
      <c r="Q161" s="148"/>
      <c r="R161" s="149">
        <f>SUM(R162:R174)</f>
        <v>0</v>
      </c>
      <c r="S161" s="148"/>
      <c r="T161" s="150">
        <f>SUM(T162:T174)</f>
        <v>0</v>
      </c>
      <c r="AR161" s="143" t="s">
        <v>85</v>
      </c>
      <c r="AT161" s="151" t="s">
        <v>76</v>
      </c>
      <c r="AU161" s="151" t="s">
        <v>83</v>
      </c>
      <c r="AY161" s="143" t="s">
        <v>207</v>
      </c>
      <c r="BK161" s="152">
        <f>SUM(BK162:BK174)</f>
        <v>0</v>
      </c>
    </row>
    <row r="162" spans="2:65" s="1" customFormat="1" ht="24" customHeight="1">
      <c r="B162" s="155"/>
      <c r="C162" s="156" t="s">
        <v>275</v>
      </c>
      <c r="D162" s="156" t="s">
        <v>209</v>
      </c>
      <c r="E162" s="157" t="s">
        <v>2732</v>
      </c>
      <c r="F162" s="158" t="s">
        <v>2733</v>
      </c>
      <c r="G162" s="159" t="s">
        <v>2690</v>
      </c>
      <c r="H162" s="160">
        <v>1</v>
      </c>
      <c r="I162" s="161"/>
      <c r="J162" s="162">
        <f t="shared" ref="J162:J174" si="20">ROUND(I162*H162,2)</f>
        <v>0</v>
      </c>
      <c r="K162" s="158" t="s">
        <v>1</v>
      </c>
      <c r="L162" s="32"/>
      <c r="M162" s="163" t="s">
        <v>1</v>
      </c>
      <c r="N162" s="164" t="s">
        <v>42</v>
      </c>
      <c r="O162" s="55"/>
      <c r="P162" s="165">
        <f t="shared" ref="P162:P174" si="21">O162*H162</f>
        <v>0</v>
      </c>
      <c r="Q162" s="165">
        <v>0</v>
      </c>
      <c r="R162" s="165">
        <f t="shared" ref="R162:R174" si="22">Q162*H162</f>
        <v>0</v>
      </c>
      <c r="S162" s="165">
        <v>0</v>
      </c>
      <c r="T162" s="166">
        <f t="shared" ref="T162:T174" si="23">S162*H162</f>
        <v>0</v>
      </c>
      <c r="AR162" s="167" t="s">
        <v>133</v>
      </c>
      <c r="AT162" s="167" t="s">
        <v>209</v>
      </c>
      <c r="AU162" s="167" t="s">
        <v>85</v>
      </c>
      <c r="AY162" s="17" t="s">
        <v>207</v>
      </c>
      <c r="BE162" s="168">
        <f t="shared" ref="BE162:BE174" si="24">IF(N162="základní",J162,0)</f>
        <v>0</v>
      </c>
      <c r="BF162" s="168">
        <f t="shared" ref="BF162:BF174" si="25">IF(N162="snížená",J162,0)</f>
        <v>0</v>
      </c>
      <c r="BG162" s="168">
        <f t="shared" ref="BG162:BG174" si="26">IF(N162="zákl. přenesená",J162,0)</f>
        <v>0</v>
      </c>
      <c r="BH162" s="168">
        <f t="shared" ref="BH162:BH174" si="27">IF(N162="sníž. přenesená",J162,0)</f>
        <v>0</v>
      </c>
      <c r="BI162" s="168">
        <f t="shared" ref="BI162:BI174" si="28">IF(N162="nulová",J162,0)</f>
        <v>0</v>
      </c>
      <c r="BJ162" s="17" t="s">
        <v>83</v>
      </c>
      <c r="BK162" s="168">
        <f t="shared" ref="BK162:BK174" si="29">ROUND(I162*H162,2)</f>
        <v>0</v>
      </c>
      <c r="BL162" s="17" t="s">
        <v>133</v>
      </c>
      <c r="BM162" s="167" t="s">
        <v>2734</v>
      </c>
    </row>
    <row r="163" spans="2:65" s="1" customFormat="1" ht="16.5" customHeight="1">
      <c r="B163" s="155"/>
      <c r="C163" s="156" t="s">
        <v>562</v>
      </c>
      <c r="D163" s="156" t="s">
        <v>209</v>
      </c>
      <c r="E163" s="157" t="s">
        <v>2735</v>
      </c>
      <c r="F163" s="158" t="s">
        <v>2736</v>
      </c>
      <c r="G163" s="159" t="s">
        <v>2690</v>
      </c>
      <c r="H163" s="160">
        <v>1</v>
      </c>
      <c r="I163" s="161"/>
      <c r="J163" s="162">
        <f t="shared" si="20"/>
        <v>0</v>
      </c>
      <c r="K163" s="158" t="s">
        <v>1</v>
      </c>
      <c r="L163" s="32"/>
      <c r="M163" s="163" t="s">
        <v>1</v>
      </c>
      <c r="N163" s="164" t="s">
        <v>42</v>
      </c>
      <c r="O163" s="55"/>
      <c r="P163" s="165">
        <f t="shared" si="21"/>
        <v>0</v>
      </c>
      <c r="Q163" s="165">
        <v>0</v>
      </c>
      <c r="R163" s="165">
        <f t="shared" si="22"/>
        <v>0</v>
      </c>
      <c r="S163" s="165">
        <v>0</v>
      </c>
      <c r="T163" s="166">
        <f t="shared" si="23"/>
        <v>0</v>
      </c>
      <c r="AR163" s="167" t="s">
        <v>133</v>
      </c>
      <c r="AT163" s="167" t="s">
        <v>209</v>
      </c>
      <c r="AU163" s="167" t="s">
        <v>85</v>
      </c>
      <c r="AY163" s="17" t="s">
        <v>207</v>
      </c>
      <c r="BE163" s="168">
        <f t="shared" si="24"/>
        <v>0</v>
      </c>
      <c r="BF163" s="168">
        <f t="shared" si="25"/>
        <v>0</v>
      </c>
      <c r="BG163" s="168">
        <f t="shared" si="26"/>
        <v>0</v>
      </c>
      <c r="BH163" s="168">
        <f t="shared" si="27"/>
        <v>0</v>
      </c>
      <c r="BI163" s="168">
        <f t="shared" si="28"/>
        <v>0</v>
      </c>
      <c r="BJ163" s="17" t="s">
        <v>83</v>
      </c>
      <c r="BK163" s="168">
        <f t="shared" si="29"/>
        <v>0</v>
      </c>
      <c r="BL163" s="17" t="s">
        <v>133</v>
      </c>
      <c r="BM163" s="167" t="s">
        <v>2737</v>
      </c>
    </row>
    <row r="164" spans="2:65" s="1" customFormat="1" ht="24" customHeight="1">
      <c r="B164" s="155"/>
      <c r="C164" s="156" t="s">
        <v>569</v>
      </c>
      <c r="D164" s="156" t="s">
        <v>209</v>
      </c>
      <c r="E164" s="157" t="s">
        <v>2738</v>
      </c>
      <c r="F164" s="158" t="s">
        <v>2739</v>
      </c>
      <c r="G164" s="159" t="s">
        <v>2690</v>
      </c>
      <c r="H164" s="160">
        <v>1</v>
      </c>
      <c r="I164" s="161"/>
      <c r="J164" s="162">
        <f t="shared" si="20"/>
        <v>0</v>
      </c>
      <c r="K164" s="158" t="s">
        <v>1</v>
      </c>
      <c r="L164" s="32"/>
      <c r="M164" s="163" t="s">
        <v>1</v>
      </c>
      <c r="N164" s="164" t="s">
        <v>42</v>
      </c>
      <c r="O164" s="55"/>
      <c r="P164" s="165">
        <f t="shared" si="21"/>
        <v>0</v>
      </c>
      <c r="Q164" s="165">
        <v>0</v>
      </c>
      <c r="R164" s="165">
        <f t="shared" si="22"/>
        <v>0</v>
      </c>
      <c r="S164" s="165">
        <v>0</v>
      </c>
      <c r="T164" s="166">
        <f t="shared" si="23"/>
        <v>0</v>
      </c>
      <c r="AR164" s="167" t="s">
        <v>133</v>
      </c>
      <c r="AT164" s="167" t="s">
        <v>209</v>
      </c>
      <c r="AU164" s="167" t="s">
        <v>85</v>
      </c>
      <c r="AY164" s="17" t="s">
        <v>207</v>
      </c>
      <c r="BE164" s="168">
        <f t="shared" si="24"/>
        <v>0</v>
      </c>
      <c r="BF164" s="168">
        <f t="shared" si="25"/>
        <v>0</v>
      </c>
      <c r="BG164" s="168">
        <f t="shared" si="26"/>
        <v>0</v>
      </c>
      <c r="BH164" s="168">
        <f t="shared" si="27"/>
        <v>0</v>
      </c>
      <c r="BI164" s="168">
        <f t="shared" si="28"/>
        <v>0</v>
      </c>
      <c r="BJ164" s="17" t="s">
        <v>83</v>
      </c>
      <c r="BK164" s="168">
        <f t="shared" si="29"/>
        <v>0</v>
      </c>
      <c r="BL164" s="17" t="s">
        <v>133</v>
      </c>
      <c r="BM164" s="167" t="s">
        <v>2740</v>
      </c>
    </row>
    <row r="165" spans="2:65" s="1" customFormat="1" ht="16.5" customHeight="1">
      <c r="B165" s="155"/>
      <c r="C165" s="156" t="s">
        <v>576</v>
      </c>
      <c r="D165" s="156" t="s">
        <v>209</v>
      </c>
      <c r="E165" s="157" t="s">
        <v>2741</v>
      </c>
      <c r="F165" s="158" t="s">
        <v>2742</v>
      </c>
      <c r="G165" s="159" t="s">
        <v>220</v>
      </c>
      <c r="H165" s="160">
        <v>1</v>
      </c>
      <c r="I165" s="161"/>
      <c r="J165" s="162">
        <f t="shared" si="20"/>
        <v>0</v>
      </c>
      <c r="K165" s="158" t="s">
        <v>1</v>
      </c>
      <c r="L165" s="32"/>
      <c r="M165" s="163" t="s">
        <v>1</v>
      </c>
      <c r="N165" s="164" t="s">
        <v>42</v>
      </c>
      <c r="O165" s="55"/>
      <c r="P165" s="165">
        <f t="shared" si="21"/>
        <v>0</v>
      </c>
      <c r="Q165" s="165">
        <v>0</v>
      </c>
      <c r="R165" s="165">
        <f t="shared" si="22"/>
        <v>0</v>
      </c>
      <c r="S165" s="165">
        <v>0</v>
      </c>
      <c r="T165" s="166">
        <f t="shared" si="23"/>
        <v>0</v>
      </c>
      <c r="AR165" s="167" t="s">
        <v>133</v>
      </c>
      <c r="AT165" s="167" t="s">
        <v>209</v>
      </c>
      <c r="AU165" s="167" t="s">
        <v>85</v>
      </c>
      <c r="AY165" s="17" t="s">
        <v>207</v>
      </c>
      <c r="BE165" s="168">
        <f t="shared" si="24"/>
        <v>0</v>
      </c>
      <c r="BF165" s="168">
        <f t="shared" si="25"/>
        <v>0</v>
      </c>
      <c r="BG165" s="168">
        <f t="shared" si="26"/>
        <v>0</v>
      </c>
      <c r="BH165" s="168">
        <f t="shared" si="27"/>
        <v>0</v>
      </c>
      <c r="BI165" s="168">
        <f t="shared" si="28"/>
        <v>0</v>
      </c>
      <c r="BJ165" s="17" t="s">
        <v>83</v>
      </c>
      <c r="BK165" s="168">
        <f t="shared" si="29"/>
        <v>0</v>
      </c>
      <c r="BL165" s="17" t="s">
        <v>133</v>
      </c>
      <c r="BM165" s="167" t="s">
        <v>2743</v>
      </c>
    </row>
    <row r="166" spans="2:65" s="1" customFormat="1" ht="24" customHeight="1">
      <c r="B166" s="155"/>
      <c r="C166" s="156" t="s">
        <v>582</v>
      </c>
      <c r="D166" s="156" t="s">
        <v>209</v>
      </c>
      <c r="E166" s="157" t="s">
        <v>2744</v>
      </c>
      <c r="F166" s="158" t="s">
        <v>2745</v>
      </c>
      <c r="G166" s="159" t="s">
        <v>2690</v>
      </c>
      <c r="H166" s="160">
        <v>1</v>
      </c>
      <c r="I166" s="161"/>
      <c r="J166" s="162">
        <f t="shared" si="20"/>
        <v>0</v>
      </c>
      <c r="K166" s="158" t="s">
        <v>1</v>
      </c>
      <c r="L166" s="32"/>
      <c r="M166" s="163" t="s">
        <v>1</v>
      </c>
      <c r="N166" s="164" t="s">
        <v>42</v>
      </c>
      <c r="O166" s="55"/>
      <c r="P166" s="165">
        <f t="shared" si="21"/>
        <v>0</v>
      </c>
      <c r="Q166" s="165">
        <v>0</v>
      </c>
      <c r="R166" s="165">
        <f t="shared" si="22"/>
        <v>0</v>
      </c>
      <c r="S166" s="165">
        <v>0</v>
      </c>
      <c r="T166" s="166">
        <f t="shared" si="23"/>
        <v>0</v>
      </c>
      <c r="AR166" s="167" t="s">
        <v>133</v>
      </c>
      <c r="AT166" s="167" t="s">
        <v>209</v>
      </c>
      <c r="AU166" s="167" t="s">
        <v>85</v>
      </c>
      <c r="AY166" s="17" t="s">
        <v>207</v>
      </c>
      <c r="BE166" s="168">
        <f t="shared" si="24"/>
        <v>0</v>
      </c>
      <c r="BF166" s="168">
        <f t="shared" si="25"/>
        <v>0</v>
      </c>
      <c r="BG166" s="168">
        <f t="shared" si="26"/>
        <v>0</v>
      </c>
      <c r="BH166" s="168">
        <f t="shared" si="27"/>
        <v>0</v>
      </c>
      <c r="BI166" s="168">
        <f t="shared" si="28"/>
        <v>0</v>
      </c>
      <c r="BJ166" s="17" t="s">
        <v>83</v>
      </c>
      <c r="BK166" s="168">
        <f t="shared" si="29"/>
        <v>0</v>
      </c>
      <c r="BL166" s="17" t="s">
        <v>133</v>
      </c>
      <c r="BM166" s="167" t="s">
        <v>2746</v>
      </c>
    </row>
    <row r="167" spans="2:65" s="1" customFormat="1" ht="16.5" customHeight="1">
      <c r="B167" s="155"/>
      <c r="C167" s="156" t="s">
        <v>586</v>
      </c>
      <c r="D167" s="156" t="s">
        <v>209</v>
      </c>
      <c r="E167" s="157" t="s">
        <v>2747</v>
      </c>
      <c r="F167" s="158" t="s">
        <v>2748</v>
      </c>
      <c r="G167" s="159" t="s">
        <v>250</v>
      </c>
      <c r="H167" s="160">
        <v>1</v>
      </c>
      <c r="I167" s="161"/>
      <c r="J167" s="162">
        <f t="shared" si="20"/>
        <v>0</v>
      </c>
      <c r="K167" s="158" t="s">
        <v>1</v>
      </c>
      <c r="L167" s="32"/>
      <c r="M167" s="163" t="s">
        <v>1</v>
      </c>
      <c r="N167" s="164" t="s">
        <v>42</v>
      </c>
      <c r="O167" s="55"/>
      <c r="P167" s="165">
        <f t="shared" si="21"/>
        <v>0</v>
      </c>
      <c r="Q167" s="165">
        <v>0</v>
      </c>
      <c r="R167" s="165">
        <f t="shared" si="22"/>
        <v>0</v>
      </c>
      <c r="S167" s="165">
        <v>0</v>
      </c>
      <c r="T167" s="166">
        <f t="shared" si="23"/>
        <v>0</v>
      </c>
      <c r="AR167" s="167" t="s">
        <v>133</v>
      </c>
      <c r="AT167" s="167" t="s">
        <v>209</v>
      </c>
      <c r="AU167" s="167" t="s">
        <v>85</v>
      </c>
      <c r="AY167" s="17" t="s">
        <v>207</v>
      </c>
      <c r="BE167" s="168">
        <f t="shared" si="24"/>
        <v>0</v>
      </c>
      <c r="BF167" s="168">
        <f t="shared" si="25"/>
        <v>0</v>
      </c>
      <c r="BG167" s="168">
        <f t="shared" si="26"/>
        <v>0</v>
      </c>
      <c r="BH167" s="168">
        <f t="shared" si="27"/>
        <v>0</v>
      </c>
      <c r="BI167" s="168">
        <f t="shared" si="28"/>
        <v>0</v>
      </c>
      <c r="BJ167" s="17" t="s">
        <v>83</v>
      </c>
      <c r="BK167" s="168">
        <f t="shared" si="29"/>
        <v>0</v>
      </c>
      <c r="BL167" s="17" t="s">
        <v>133</v>
      </c>
      <c r="BM167" s="167" t="s">
        <v>2749</v>
      </c>
    </row>
    <row r="168" spans="2:65" s="1" customFormat="1" ht="24" customHeight="1">
      <c r="B168" s="155"/>
      <c r="C168" s="208" t="s">
        <v>591</v>
      </c>
      <c r="D168" s="208" t="s">
        <v>680</v>
      </c>
      <c r="E168" s="209" t="s">
        <v>2750</v>
      </c>
      <c r="F168" s="210" t="s">
        <v>2751</v>
      </c>
      <c r="G168" s="211" t="s">
        <v>2690</v>
      </c>
      <c r="H168" s="212">
        <v>1</v>
      </c>
      <c r="I168" s="213"/>
      <c r="J168" s="214">
        <f t="shared" si="20"/>
        <v>0</v>
      </c>
      <c r="K168" s="210" t="s">
        <v>1</v>
      </c>
      <c r="L168" s="215"/>
      <c r="M168" s="216" t="s">
        <v>1</v>
      </c>
      <c r="N168" s="217" t="s">
        <v>42</v>
      </c>
      <c r="O168" s="55"/>
      <c r="P168" s="165">
        <f t="shared" si="21"/>
        <v>0</v>
      </c>
      <c r="Q168" s="165">
        <v>0</v>
      </c>
      <c r="R168" s="165">
        <f t="shared" si="22"/>
        <v>0</v>
      </c>
      <c r="S168" s="165">
        <v>0</v>
      </c>
      <c r="T168" s="166">
        <f t="shared" si="23"/>
        <v>0</v>
      </c>
      <c r="AR168" s="167" t="s">
        <v>155</v>
      </c>
      <c r="AT168" s="167" t="s">
        <v>680</v>
      </c>
      <c r="AU168" s="167" t="s">
        <v>85</v>
      </c>
      <c r="AY168" s="17" t="s">
        <v>207</v>
      </c>
      <c r="BE168" s="168">
        <f t="shared" si="24"/>
        <v>0</v>
      </c>
      <c r="BF168" s="168">
        <f t="shared" si="25"/>
        <v>0</v>
      </c>
      <c r="BG168" s="168">
        <f t="shared" si="26"/>
        <v>0</v>
      </c>
      <c r="BH168" s="168">
        <f t="shared" si="27"/>
        <v>0</v>
      </c>
      <c r="BI168" s="168">
        <f t="shared" si="28"/>
        <v>0</v>
      </c>
      <c r="BJ168" s="17" t="s">
        <v>83</v>
      </c>
      <c r="BK168" s="168">
        <f t="shared" si="29"/>
        <v>0</v>
      </c>
      <c r="BL168" s="17" t="s">
        <v>133</v>
      </c>
      <c r="BM168" s="167" t="s">
        <v>2752</v>
      </c>
    </row>
    <row r="169" spans="2:65" s="1" customFormat="1" ht="24" customHeight="1">
      <c r="B169" s="155"/>
      <c r="C169" s="156" t="s">
        <v>597</v>
      </c>
      <c r="D169" s="156" t="s">
        <v>209</v>
      </c>
      <c r="E169" s="157" t="s">
        <v>2753</v>
      </c>
      <c r="F169" s="158" t="s">
        <v>2754</v>
      </c>
      <c r="G169" s="159" t="s">
        <v>250</v>
      </c>
      <c r="H169" s="160">
        <v>2</v>
      </c>
      <c r="I169" s="161"/>
      <c r="J169" s="162">
        <f t="shared" si="20"/>
        <v>0</v>
      </c>
      <c r="K169" s="158" t="s">
        <v>1</v>
      </c>
      <c r="L169" s="32"/>
      <c r="M169" s="163" t="s">
        <v>1</v>
      </c>
      <c r="N169" s="164" t="s">
        <v>42</v>
      </c>
      <c r="O169" s="55"/>
      <c r="P169" s="165">
        <f t="shared" si="21"/>
        <v>0</v>
      </c>
      <c r="Q169" s="165">
        <v>0</v>
      </c>
      <c r="R169" s="165">
        <f t="shared" si="22"/>
        <v>0</v>
      </c>
      <c r="S169" s="165">
        <v>0</v>
      </c>
      <c r="T169" s="166">
        <f t="shared" si="23"/>
        <v>0</v>
      </c>
      <c r="AR169" s="167" t="s">
        <v>133</v>
      </c>
      <c r="AT169" s="167" t="s">
        <v>209</v>
      </c>
      <c r="AU169" s="167" t="s">
        <v>85</v>
      </c>
      <c r="AY169" s="17" t="s">
        <v>207</v>
      </c>
      <c r="BE169" s="168">
        <f t="shared" si="24"/>
        <v>0</v>
      </c>
      <c r="BF169" s="168">
        <f t="shared" si="25"/>
        <v>0</v>
      </c>
      <c r="BG169" s="168">
        <f t="shared" si="26"/>
        <v>0</v>
      </c>
      <c r="BH169" s="168">
        <f t="shared" si="27"/>
        <v>0</v>
      </c>
      <c r="BI169" s="168">
        <f t="shared" si="28"/>
        <v>0</v>
      </c>
      <c r="BJ169" s="17" t="s">
        <v>83</v>
      </c>
      <c r="BK169" s="168">
        <f t="shared" si="29"/>
        <v>0</v>
      </c>
      <c r="BL169" s="17" t="s">
        <v>133</v>
      </c>
      <c r="BM169" s="167" t="s">
        <v>2755</v>
      </c>
    </row>
    <row r="170" spans="2:65" s="1" customFormat="1" ht="24" customHeight="1">
      <c r="B170" s="155"/>
      <c r="C170" s="208" t="s">
        <v>603</v>
      </c>
      <c r="D170" s="208" t="s">
        <v>680</v>
      </c>
      <c r="E170" s="209" t="s">
        <v>2756</v>
      </c>
      <c r="F170" s="210" t="s">
        <v>2757</v>
      </c>
      <c r="G170" s="211" t="s">
        <v>2694</v>
      </c>
      <c r="H170" s="212">
        <v>1</v>
      </c>
      <c r="I170" s="213"/>
      <c r="J170" s="214">
        <f t="shared" si="20"/>
        <v>0</v>
      </c>
      <c r="K170" s="210" t="s">
        <v>1</v>
      </c>
      <c r="L170" s="215"/>
      <c r="M170" s="216" t="s">
        <v>1</v>
      </c>
      <c r="N170" s="217" t="s">
        <v>42</v>
      </c>
      <c r="O170" s="55"/>
      <c r="P170" s="165">
        <f t="shared" si="21"/>
        <v>0</v>
      </c>
      <c r="Q170" s="165">
        <v>0</v>
      </c>
      <c r="R170" s="165">
        <f t="shared" si="22"/>
        <v>0</v>
      </c>
      <c r="S170" s="165">
        <v>0</v>
      </c>
      <c r="T170" s="166">
        <f t="shared" si="23"/>
        <v>0</v>
      </c>
      <c r="AR170" s="167" t="s">
        <v>155</v>
      </c>
      <c r="AT170" s="167" t="s">
        <v>680</v>
      </c>
      <c r="AU170" s="167" t="s">
        <v>85</v>
      </c>
      <c r="AY170" s="17" t="s">
        <v>207</v>
      </c>
      <c r="BE170" s="168">
        <f t="shared" si="24"/>
        <v>0</v>
      </c>
      <c r="BF170" s="168">
        <f t="shared" si="25"/>
        <v>0</v>
      </c>
      <c r="BG170" s="168">
        <f t="shared" si="26"/>
        <v>0</v>
      </c>
      <c r="BH170" s="168">
        <f t="shared" si="27"/>
        <v>0</v>
      </c>
      <c r="BI170" s="168">
        <f t="shared" si="28"/>
        <v>0</v>
      </c>
      <c r="BJ170" s="17" t="s">
        <v>83</v>
      </c>
      <c r="BK170" s="168">
        <f t="shared" si="29"/>
        <v>0</v>
      </c>
      <c r="BL170" s="17" t="s">
        <v>133</v>
      </c>
      <c r="BM170" s="167" t="s">
        <v>2758</v>
      </c>
    </row>
    <row r="171" spans="2:65" s="1" customFormat="1" ht="24" customHeight="1">
      <c r="B171" s="155"/>
      <c r="C171" s="208" t="s">
        <v>611</v>
      </c>
      <c r="D171" s="208" t="s">
        <v>680</v>
      </c>
      <c r="E171" s="209" t="s">
        <v>2759</v>
      </c>
      <c r="F171" s="210" t="s">
        <v>2760</v>
      </c>
      <c r="G171" s="211" t="s">
        <v>2694</v>
      </c>
      <c r="H171" s="212">
        <v>1</v>
      </c>
      <c r="I171" s="213"/>
      <c r="J171" s="214">
        <f t="shared" si="20"/>
        <v>0</v>
      </c>
      <c r="K171" s="210" t="s">
        <v>1</v>
      </c>
      <c r="L171" s="215"/>
      <c r="M171" s="216" t="s">
        <v>1</v>
      </c>
      <c r="N171" s="217" t="s">
        <v>42</v>
      </c>
      <c r="O171" s="55"/>
      <c r="P171" s="165">
        <f t="shared" si="21"/>
        <v>0</v>
      </c>
      <c r="Q171" s="165">
        <v>0</v>
      </c>
      <c r="R171" s="165">
        <f t="shared" si="22"/>
        <v>0</v>
      </c>
      <c r="S171" s="165">
        <v>0</v>
      </c>
      <c r="T171" s="166">
        <f t="shared" si="23"/>
        <v>0</v>
      </c>
      <c r="AR171" s="167" t="s">
        <v>155</v>
      </c>
      <c r="AT171" s="167" t="s">
        <v>680</v>
      </c>
      <c r="AU171" s="167" t="s">
        <v>85</v>
      </c>
      <c r="AY171" s="17" t="s">
        <v>207</v>
      </c>
      <c r="BE171" s="168">
        <f t="shared" si="24"/>
        <v>0</v>
      </c>
      <c r="BF171" s="168">
        <f t="shared" si="25"/>
        <v>0</v>
      </c>
      <c r="BG171" s="168">
        <f t="shared" si="26"/>
        <v>0</v>
      </c>
      <c r="BH171" s="168">
        <f t="shared" si="27"/>
        <v>0</v>
      </c>
      <c r="BI171" s="168">
        <f t="shared" si="28"/>
        <v>0</v>
      </c>
      <c r="BJ171" s="17" t="s">
        <v>83</v>
      </c>
      <c r="BK171" s="168">
        <f t="shared" si="29"/>
        <v>0</v>
      </c>
      <c r="BL171" s="17" t="s">
        <v>133</v>
      </c>
      <c r="BM171" s="167" t="s">
        <v>2761</v>
      </c>
    </row>
    <row r="172" spans="2:65" s="1" customFormat="1" ht="24" customHeight="1">
      <c r="B172" s="155"/>
      <c r="C172" s="156" t="s">
        <v>627</v>
      </c>
      <c r="D172" s="156" t="s">
        <v>209</v>
      </c>
      <c r="E172" s="157" t="s">
        <v>2762</v>
      </c>
      <c r="F172" s="158" t="s">
        <v>2763</v>
      </c>
      <c r="G172" s="159" t="s">
        <v>250</v>
      </c>
      <c r="H172" s="160">
        <v>1</v>
      </c>
      <c r="I172" s="161"/>
      <c r="J172" s="162">
        <f t="shared" si="20"/>
        <v>0</v>
      </c>
      <c r="K172" s="158" t="s">
        <v>1</v>
      </c>
      <c r="L172" s="32"/>
      <c r="M172" s="163" t="s">
        <v>1</v>
      </c>
      <c r="N172" s="164" t="s">
        <v>42</v>
      </c>
      <c r="O172" s="55"/>
      <c r="P172" s="165">
        <f t="shared" si="21"/>
        <v>0</v>
      </c>
      <c r="Q172" s="165">
        <v>0</v>
      </c>
      <c r="R172" s="165">
        <f t="shared" si="22"/>
        <v>0</v>
      </c>
      <c r="S172" s="165">
        <v>0</v>
      </c>
      <c r="T172" s="166">
        <f t="shared" si="23"/>
        <v>0</v>
      </c>
      <c r="AR172" s="167" t="s">
        <v>133</v>
      </c>
      <c r="AT172" s="167" t="s">
        <v>209</v>
      </c>
      <c r="AU172" s="167" t="s">
        <v>85</v>
      </c>
      <c r="AY172" s="17" t="s">
        <v>207</v>
      </c>
      <c r="BE172" s="168">
        <f t="shared" si="24"/>
        <v>0</v>
      </c>
      <c r="BF172" s="168">
        <f t="shared" si="25"/>
        <v>0</v>
      </c>
      <c r="BG172" s="168">
        <f t="shared" si="26"/>
        <v>0</v>
      </c>
      <c r="BH172" s="168">
        <f t="shared" si="27"/>
        <v>0</v>
      </c>
      <c r="BI172" s="168">
        <f t="shared" si="28"/>
        <v>0</v>
      </c>
      <c r="BJ172" s="17" t="s">
        <v>83</v>
      </c>
      <c r="BK172" s="168">
        <f t="shared" si="29"/>
        <v>0</v>
      </c>
      <c r="BL172" s="17" t="s">
        <v>133</v>
      </c>
      <c r="BM172" s="167" t="s">
        <v>2764</v>
      </c>
    </row>
    <row r="173" spans="2:65" s="1" customFormat="1" ht="24" customHeight="1">
      <c r="B173" s="155"/>
      <c r="C173" s="208" t="s">
        <v>634</v>
      </c>
      <c r="D173" s="208" t="s">
        <v>680</v>
      </c>
      <c r="E173" s="209" t="s">
        <v>2765</v>
      </c>
      <c r="F173" s="210" t="s">
        <v>2766</v>
      </c>
      <c r="G173" s="211" t="s">
        <v>2694</v>
      </c>
      <c r="H173" s="212">
        <v>1</v>
      </c>
      <c r="I173" s="213"/>
      <c r="J173" s="214">
        <f t="shared" si="20"/>
        <v>0</v>
      </c>
      <c r="K173" s="210" t="s">
        <v>1</v>
      </c>
      <c r="L173" s="215"/>
      <c r="M173" s="216" t="s">
        <v>1</v>
      </c>
      <c r="N173" s="217" t="s">
        <v>42</v>
      </c>
      <c r="O173" s="55"/>
      <c r="P173" s="165">
        <f t="shared" si="21"/>
        <v>0</v>
      </c>
      <c r="Q173" s="165">
        <v>0</v>
      </c>
      <c r="R173" s="165">
        <f t="shared" si="22"/>
        <v>0</v>
      </c>
      <c r="S173" s="165">
        <v>0</v>
      </c>
      <c r="T173" s="166">
        <f t="shared" si="23"/>
        <v>0</v>
      </c>
      <c r="AR173" s="167" t="s">
        <v>155</v>
      </c>
      <c r="AT173" s="167" t="s">
        <v>680</v>
      </c>
      <c r="AU173" s="167" t="s">
        <v>85</v>
      </c>
      <c r="AY173" s="17" t="s">
        <v>207</v>
      </c>
      <c r="BE173" s="168">
        <f t="shared" si="24"/>
        <v>0</v>
      </c>
      <c r="BF173" s="168">
        <f t="shared" si="25"/>
        <v>0</v>
      </c>
      <c r="BG173" s="168">
        <f t="shared" si="26"/>
        <v>0</v>
      </c>
      <c r="BH173" s="168">
        <f t="shared" si="27"/>
        <v>0</v>
      </c>
      <c r="BI173" s="168">
        <f t="shared" si="28"/>
        <v>0</v>
      </c>
      <c r="BJ173" s="17" t="s">
        <v>83</v>
      </c>
      <c r="BK173" s="168">
        <f t="shared" si="29"/>
        <v>0</v>
      </c>
      <c r="BL173" s="17" t="s">
        <v>133</v>
      </c>
      <c r="BM173" s="167" t="s">
        <v>2767</v>
      </c>
    </row>
    <row r="174" spans="2:65" s="1" customFormat="1" ht="16.5" customHeight="1">
      <c r="B174" s="155"/>
      <c r="C174" s="156" t="s">
        <v>643</v>
      </c>
      <c r="D174" s="156" t="s">
        <v>209</v>
      </c>
      <c r="E174" s="157" t="s">
        <v>2600</v>
      </c>
      <c r="F174" s="158" t="s">
        <v>2768</v>
      </c>
      <c r="G174" s="159" t="s">
        <v>236</v>
      </c>
      <c r="H174" s="160">
        <v>0.157</v>
      </c>
      <c r="I174" s="161"/>
      <c r="J174" s="162">
        <f t="shared" si="20"/>
        <v>0</v>
      </c>
      <c r="K174" s="158" t="s">
        <v>1</v>
      </c>
      <c r="L174" s="32"/>
      <c r="M174" s="163" t="s">
        <v>1</v>
      </c>
      <c r="N174" s="164" t="s">
        <v>42</v>
      </c>
      <c r="O174" s="55"/>
      <c r="P174" s="165">
        <f t="shared" si="21"/>
        <v>0</v>
      </c>
      <c r="Q174" s="165">
        <v>0</v>
      </c>
      <c r="R174" s="165">
        <f t="shared" si="22"/>
        <v>0</v>
      </c>
      <c r="S174" s="165">
        <v>0</v>
      </c>
      <c r="T174" s="166">
        <f t="shared" si="23"/>
        <v>0</v>
      </c>
      <c r="AR174" s="167" t="s">
        <v>133</v>
      </c>
      <c r="AT174" s="167" t="s">
        <v>209</v>
      </c>
      <c r="AU174" s="167" t="s">
        <v>85</v>
      </c>
      <c r="AY174" s="17" t="s">
        <v>207</v>
      </c>
      <c r="BE174" s="168">
        <f t="shared" si="24"/>
        <v>0</v>
      </c>
      <c r="BF174" s="168">
        <f t="shared" si="25"/>
        <v>0</v>
      </c>
      <c r="BG174" s="168">
        <f t="shared" si="26"/>
        <v>0</v>
      </c>
      <c r="BH174" s="168">
        <f t="shared" si="27"/>
        <v>0</v>
      </c>
      <c r="BI174" s="168">
        <f t="shared" si="28"/>
        <v>0</v>
      </c>
      <c r="BJ174" s="17" t="s">
        <v>83</v>
      </c>
      <c r="BK174" s="168">
        <f t="shared" si="29"/>
        <v>0</v>
      </c>
      <c r="BL174" s="17" t="s">
        <v>133</v>
      </c>
      <c r="BM174" s="167" t="s">
        <v>2769</v>
      </c>
    </row>
    <row r="175" spans="2:65" s="11" customFormat="1" ht="22.9" customHeight="1">
      <c r="B175" s="142"/>
      <c r="D175" s="143" t="s">
        <v>76</v>
      </c>
      <c r="E175" s="153" t="s">
        <v>2770</v>
      </c>
      <c r="F175" s="153" t="s">
        <v>2771</v>
      </c>
      <c r="I175" s="145"/>
      <c r="J175" s="154">
        <f>BK175</f>
        <v>0</v>
      </c>
      <c r="L175" s="142"/>
      <c r="M175" s="147"/>
      <c r="N175" s="148"/>
      <c r="O175" s="148"/>
      <c r="P175" s="149">
        <f>SUM(P176:P205)</f>
        <v>0</v>
      </c>
      <c r="Q175" s="148"/>
      <c r="R175" s="149">
        <f>SUM(R176:R205)</f>
        <v>0</v>
      </c>
      <c r="S175" s="148"/>
      <c r="T175" s="150">
        <f>SUM(T176:T205)</f>
        <v>0</v>
      </c>
      <c r="AR175" s="143" t="s">
        <v>85</v>
      </c>
      <c r="AT175" s="151" t="s">
        <v>76</v>
      </c>
      <c r="AU175" s="151" t="s">
        <v>83</v>
      </c>
      <c r="AY175" s="143" t="s">
        <v>207</v>
      </c>
      <c r="BK175" s="152">
        <f>SUM(BK176:BK205)</f>
        <v>0</v>
      </c>
    </row>
    <row r="176" spans="2:65" s="1" customFormat="1" ht="24" customHeight="1">
      <c r="B176" s="155"/>
      <c r="C176" s="156" t="s">
        <v>704</v>
      </c>
      <c r="D176" s="156" t="s">
        <v>209</v>
      </c>
      <c r="E176" s="157" t="s">
        <v>2772</v>
      </c>
      <c r="F176" s="158" t="s">
        <v>2773</v>
      </c>
      <c r="G176" s="159" t="s">
        <v>220</v>
      </c>
      <c r="H176" s="160">
        <v>50</v>
      </c>
      <c r="I176" s="161"/>
      <c r="J176" s="162">
        <f t="shared" ref="J176:J205" si="30">ROUND(I176*H176,2)</f>
        <v>0</v>
      </c>
      <c r="K176" s="158" t="s">
        <v>1</v>
      </c>
      <c r="L176" s="32"/>
      <c r="M176" s="163" t="s">
        <v>1</v>
      </c>
      <c r="N176" s="164" t="s">
        <v>42</v>
      </c>
      <c r="O176" s="55"/>
      <c r="P176" s="165">
        <f t="shared" ref="P176:P205" si="31">O176*H176</f>
        <v>0</v>
      </c>
      <c r="Q176" s="165">
        <v>0</v>
      </c>
      <c r="R176" s="165">
        <f t="shared" ref="R176:R205" si="32">Q176*H176</f>
        <v>0</v>
      </c>
      <c r="S176" s="165">
        <v>0</v>
      </c>
      <c r="T176" s="166">
        <f t="shared" ref="T176:T205" si="33">S176*H176</f>
        <v>0</v>
      </c>
      <c r="AR176" s="167" t="s">
        <v>133</v>
      </c>
      <c r="AT176" s="167" t="s">
        <v>209</v>
      </c>
      <c r="AU176" s="167" t="s">
        <v>85</v>
      </c>
      <c r="AY176" s="17" t="s">
        <v>207</v>
      </c>
      <c r="BE176" s="168">
        <f t="shared" ref="BE176:BE205" si="34">IF(N176="základní",J176,0)</f>
        <v>0</v>
      </c>
      <c r="BF176" s="168">
        <f t="shared" ref="BF176:BF205" si="35">IF(N176="snížená",J176,0)</f>
        <v>0</v>
      </c>
      <c r="BG176" s="168">
        <f t="shared" ref="BG176:BG205" si="36">IF(N176="zákl. přenesená",J176,0)</f>
        <v>0</v>
      </c>
      <c r="BH176" s="168">
        <f t="shared" ref="BH176:BH205" si="37">IF(N176="sníž. přenesená",J176,0)</f>
        <v>0</v>
      </c>
      <c r="BI176" s="168">
        <f t="shared" ref="BI176:BI205" si="38">IF(N176="nulová",J176,0)</f>
        <v>0</v>
      </c>
      <c r="BJ176" s="17" t="s">
        <v>83</v>
      </c>
      <c r="BK176" s="168">
        <f t="shared" ref="BK176:BK205" si="39">ROUND(I176*H176,2)</f>
        <v>0</v>
      </c>
      <c r="BL176" s="17" t="s">
        <v>133</v>
      </c>
      <c r="BM176" s="167" t="s">
        <v>2774</v>
      </c>
    </row>
    <row r="177" spans="2:65" s="1" customFormat="1" ht="24" customHeight="1">
      <c r="B177" s="155"/>
      <c r="C177" s="156" t="s">
        <v>708</v>
      </c>
      <c r="D177" s="156" t="s">
        <v>209</v>
      </c>
      <c r="E177" s="157" t="s">
        <v>2775</v>
      </c>
      <c r="F177" s="158" t="s">
        <v>2776</v>
      </c>
      <c r="G177" s="159" t="s">
        <v>220</v>
      </c>
      <c r="H177" s="160">
        <v>4</v>
      </c>
      <c r="I177" s="161"/>
      <c r="J177" s="162">
        <f t="shared" si="30"/>
        <v>0</v>
      </c>
      <c r="K177" s="158" t="s">
        <v>1</v>
      </c>
      <c r="L177" s="32"/>
      <c r="M177" s="163" t="s">
        <v>1</v>
      </c>
      <c r="N177" s="164" t="s">
        <v>42</v>
      </c>
      <c r="O177" s="55"/>
      <c r="P177" s="165">
        <f t="shared" si="31"/>
        <v>0</v>
      </c>
      <c r="Q177" s="165">
        <v>0</v>
      </c>
      <c r="R177" s="165">
        <f t="shared" si="32"/>
        <v>0</v>
      </c>
      <c r="S177" s="165">
        <v>0</v>
      </c>
      <c r="T177" s="166">
        <f t="shared" si="33"/>
        <v>0</v>
      </c>
      <c r="AR177" s="167" t="s">
        <v>133</v>
      </c>
      <c r="AT177" s="167" t="s">
        <v>209</v>
      </c>
      <c r="AU177" s="167" t="s">
        <v>85</v>
      </c>
      <c r="AY177" s="17" t="s">
        <v>207</v>
      </c>
      <c r="BE177" s="168">
        <f t="shared" si="34"/>
        <v>0</v>
      </c>
      <c r="BF177" s="168">
        <f t="shared" si="35"/>
        <v>0</v>
      </c>
      <c r="BG177" s="168">
        <f t="shared" si="36"/>
        <v>0</v>
      </c>
      <c r="BH177" s="168">
        <f t="shared" si="37"/>
        <v>0</v>
      </c>
      <c r="BI177" s="168">
        <f t="shared" si="38"/>
        <v>0</v>
      </c>
      <c r="BJ177" s="17" t="s">
        <v>83</v>
      </c>
      <c r="BK177" s="168">
        <f t="shared" si="39"/>
        <v>0</v>
      </c>
      <c r="BL177" s="17" t="s">
        <v>133</v>
      </c>
      <c r="BM177" s="167" t="s">
        <v>2777</v>
      </c>
    </row>
    <row r="178" spans="2:65" s="1" customFormat="1" ht="24" customHeight="1">
      <c r="B178" s="155"/>
      <c r="C178" s="156" t="s">
        <v>712</v>
      </c>
      <c r="D178" s="156" t="s">
        <v>209</v>
      </c>
      <c r="E178" s="157" t="s">
        <v>2778</v>
      </c>
      <c r="F178" s="158" t="s">
        <v>2779</v>
      </c>
      <c r="G178" s="159" t="s">
        <v>220</v>
      </c>
      <c r="H178" s="160">
        <v>6</v>
      </c>
      <c r="I178" s="161"/>
      <c r="J178" s="162">
        <f t="shared" si="30"/>
        <v>0</v>
      </c>
      <c r="K178" s="158" t="s">
        <v>1</v>
      </c>
      <c r="L178" s="32"/>
      <c r="M178" s="163" t="s">
        <v>1</v>
      </c>
      <c r="N178" s="164" t="s">
        <v>42</v>
      </c>
      <c r="O178" s="55"/>
      <c r="P178" s="165">
        <f t="shared" si="31"/>
        <v>0</v>
      </c>
      <c r="Q178" s="165">
        <v>0</v>
      </c>
      <c r="R178" s="165">
        <f t="shared" si="32"/>
        <v>0</v>
      </c>
      <c r="S178" s="165">
        <v>0</v>
      </c>
      <c r="T178" s="166">
        <f t="shared" si="33"/>
        <v>0</v>
      </c>
      <c r="AR178" s="167" t="s">
        <v>133</v>
      </c>
      <c r="AT178" s="167" t="s">
        <v>209</v>
      </c>
      <c r="AU178" s="167" t="s">
        <v>85</v>
      </c>
      <c r="AY178" s="17" t="s">
        <v>207</v>
      </c>
      <c r="BE178" s="168">
        <f t="shared" si="34"/>
        <v>0</v>
      </c>
      <c r="BF178" s="168">
        <f t="shared" si="35"/>
        <v>0</v>
      </c>
      <c r="BG178" s="168">
        <f t="shared" si="36"/>
        <v>0</v>
      </c>
      <c r="BH178" s="168">
        <f t="shared" si="37"/>
        <v>0</v>
      </c>
      <c r="BI178" s="168">
        <f t="shared" si="38"/>
        <v>0</v>
      </c>
      <c r="BJ178" s="17" t="s">
        <v>83</v>
      </c>
      <c r="BK178" s="168">
        <f t="shared" si="39"/>
        <v>0</v>
      </c>
      <c r="BL178" s="17" t="s">
        <v>133</v>
      </c>
      <c r="BM178" s="167" t="s">
        <v>2780</v>
      </c>
    </row>
    <row r="179" spans="2:65" s="1" customFormat="1" ht="24" customHeight="1">
      <c r="B179" s="155"/>
      <c r="C179" s="156" t="s">
        <v>649</v>
      </c>
      <c r="D179" s="156" t="s">
        <v>209</v>
      </c>
      <c r="E179" s="157" t="s">
        <v>2781</v>
      </c>
      <c r="F179" s="158" t="s">
        <v>2782</v>
      </c>
      <c r="G179" s="159" t="s">
        <v>224</v>
      </c>
      <c r="H179" s="160">
        <v>250</v>
      </c>
      <c r="I179" s="161"/>
      <c r="J179" s="162">
        <f t="shared" si="30"/>
        <v>0</v>
      </c>
      <c r="K179" s="158" t="s">
        <v>1</v>
      </c>
      <c r="L179" s="32"/>
      <c r="M179" s="163" t="s">
        <v>1</v>
      </c>
      <c r="N179" s="164" t="s">
        <v>42</v>
      </c>
      <c r="O179" s="55"/>
      <c r="P179" s="165">
        <f t="shared" si="31"/>
        <v>0</v>
      </c>
      <c r="Q179" s="165">
        <v>0</v>
      </c>
      <c r="R179" s="165">
        <f t="shared" si="32"/>
        <v>0</v>
      </c>
      <c r="S179" s="165">
        <v>0</v>
      </c>
      <c r="T179" s="166">
        <f t="shared" si="33"/>
        <v>0</v>
      </c>
      <c r="AR179" s="167" t="s">
        <v>133</v>
      </c>
      <c r="AT179" s="167" t="s">
        <v>209</v>
      </c>
      <c r="AU179" s="167" t="s">
        <v>85</v>
      </c>
      <c r="AY179" s="17" t="s">
        <v>207</v>
      </c>
      <c r="BE179" s="168">
        <f t="shared" si="34"/>
        <v>0</v>
      </c>
      <c r="BF179" s="168">
        <f t="shared" si="35"/>
        <v>0</v>
      </c>
      <c r="BG179" s="168">
        <f t="shared" si="36"/>
        <v>0</v>
      </c>
      <c r="BH179" s="168">
        <f t="shared" si="37"/>
        <v>0</v>
      </c>
      <c r="BI179" s="168">
        <f t="shared" si="38"/>
        <v>0</v>
      </c>
      <c r="BJ179" s="17" t="s">
        <v>83</v>
      </c>
      <c r="BK179" s="168">
        <f t="shared" si="39"/>
        <v>0</v>
      </c>
      <c r="BL179" s="17" t="s">
        <v>133</v>
      </c>
      <c r="BM179" s="167" t="s">
        <v>2783</v>
      </c>
    </row>
    <row r="180" spans="2:65" s="1" customFormat="1" ht="24" customHeight="1">
      <c r="B180" s="155"/>
      <c r="C180" s="156" t="s">
        <v>655</v>
      </c>
      <c r="D180" s="156" t="s">
        <v>209</v>
      </c>
      <c r="E180" s="157" t="s">
        <v>2784</v>
      </c>
      <c r="F180" s="158" t="s">
        <v>2785</v>
      </c>
      <c r="G180" s="159" t="s">
        <v>224</v>
      </c>
      <c r="H180" s="160">
        <v>60</v>
      </c>
      <c r="I180" s="161"/>
      <c r="J180" s="162">
        <f t="shared" si="30"/>
        <v>0</v>
      </c>
      <c r="K180" s="158" t="s">
        <v>1</v>
      </c>
      <c r="L180" s="32"/>
      <c r="M180" s="163" t="s">
        <v>1</v>
      </c>
      <c r="N180" s="164" t="s">
        <v>42</v>
      </c>
      <c r="O180" s="55"/>
      <c r="P180" s="165">
        <f t="shared" si="31"/>
        <v>0</v>
      </c>
      <c r="Q180" s="165">
        <v>0</v>
      </c>
      <c r="R180" s="165">
        <f t="shared" si="32"/>
        <v>0</v>
      </c>
      <c r="S180" s="165">
        <v>0</v>
      </c>
      <c r="T180" s="166">
        <f t="shared" si="33"/>
        <v>0</v>
      </c>
      <c r="AR180" s="167" t="s">
        <v>133</v>
      </c>
      <c r="AT180" s="167" t="s">
        <v>209</v>
      </c>
      <c r="AU180" s="167" t="s">
        <v>85</v>
      </c>
      <c r="AY180" s="17" t="s">
        <v>207</v>
      </c>
      <c r="BE180" s="168">
        <f t="shared" si="34"/>
        <v>0</v>
      </c>
      <c r="BF180" s="168">
        <f t="shared" si="35"/>
        <v>0</v>
      </c>
      <c r="BG180" s="168">
        <f t="shared" si="36"/>
        <v>0</v>
      </c>
      <c r="BH180" s="168">
        <f t="shared" si="37"/>
        <v>0</v>
      </c>
      <c r="BI180" s="168">
        <f t="shared" si="38"/>
        <v>0</v>
      </c>
      <c r="BJ180" s="17" t="s">
        <v>83</v>
      </c>
      <c r="BK180" s="168">
        <f t="shared" si="39"/>
        <v>0</v>
      </c>
      <c r="BL180" s="17" t="s">
        <v>133</v>
      </c>
      <c r="BM180" s="167" t="s">
        <v>2786</v>
      </c>
    </row>
    <row r="181" spans="2:65" s="1" customFormat="1" ht="24" customHeight="1">
      <c r="B181" s="155"/>
      <c r="C181" s="156" t="s">
        <v>666</v>
      </c>
      <c r="D181" s="156" t="s">
        <v>209</v>
      </c>
      <c r="E181" s="157" t="s">
        <v>2787</v>
      </c>
      <c r="F181" s="158" t="s">
        <v>2788</v>
      </c>
      <c r="G181" s="159" t="s">
        <v>224</v>
      </c>
      <c r="H181" s="160">
        <v>30</v>
      </c>
      <c r="I181" s="161"/>
      <c r="J181" s="162">
        <f t="shared" si="30"/>
        <v>0</v>
      </c>
      <c r="K181" s="158" t="s">
        <v>1</v>
      </c>
      <c r="L181" s="32"/>
      <c r="M181" s="163" t="s">
        <v>1</v>
      </c>
      <c r="N181" s="164" t="s">
        <v>42</v>
      </c>
      <c r="O181" s="55"/>
      <c r="P181" s="165">
        <f t="shared" si="31"/>
        <v>0</v>
      </c>
      <c r="Q181" s="165">
        <v>0</v>
      </c>
      <c r="R181" s="165">
        <f t="shared" si="32"/>
        <v>0</v>
      </c>
      <c r="S181" s="165">
        <v>0</v>
      </c>
      <c r="T181" s="166">
        <f t="shared" si="33"/>
        <v>0</v>
      </c>
      <c r="AR181" s="167" t="s">
        <v>133</v>
      </c>
      <c r="AT181" s="167" t="s">
        <v>209</v>
      </c>
      <c r="AU181" s="167" t="s">
        <v>85</v>
      </c>
      <c r="AY181" s="17" t="s">
        <v>207</v>
      </c>
      <c r="BE181" s="168">
        <f t="shared" si="34"/>
        <v>0</v>
      </c>
      <c r="BF181" s="168">
        <f t="shared" si="35"/>
        <v>0</v>
      </c>
      <c r="BG181" s="168">
        <f t="shared" si="36"/>
        <v>0</v>
      </c>
      <c r="BH181" s="168">
        <f t="shared" si="37"/>
        <v>0</v>
      </c>
      <c r="BI181" s="168">
        <f t="shared" si="38"/>
        <v>0</v>
      </c>
      <c r="BJ181" s="17" t="s">
        <v>83</v>
      </c>
      <c r="BK181" s="168">
        <f t="shared" si="39"/>
        <v>0</v>
      </c>
      <c r="BL181" s="17" t="s">
        <v>133</v>
      </c>
      <c r="BM181" s="167" t="s">
        <v>2789</v>
      </c>
    </row>
    <row r="182" spans="2:65" s="1" customFormat="1" ht="24" customHeight="1">
      <c r="B182" s="155"/>
      <c r="C182" s="156" t="s">
        <v>679</v>
      </c>
      <c r="D182" s="156" t="s">
        <v>209</v>
      </c>
      <c r="E182" s="157" t="s">
        <v>2790</v>
      </c>
      <c r="F182" s="158" t="s">
        <v>2791</v>
      </c>
      <c r="G182" s="159" t="s">
        <v>224</v>
      </c>
      <c r="H182" s="160">
        <v>90</v>
      </c>
      <c r="I182" s="161"/>
      <c r="J182" s="162">
        <f t="shared" si="30"/>
        <v>0</v>
      </c>
      <c r="K182" s="158" t="s">
        <v>1</v>
      </c>
      <c r="L182" s="32"/>
      <c r="M182" s="163" t="s">
        <v>1</v>
      </c>
      <c r="N182" s="164" t="s">
        <v>42</v>
      </c>
      <c r="O182" s="55"/>
      <c r="P182" s="165">
        <f t="shared" si="31"/>
        <v>0</v>
      </c>
      <c r="Q182" s="165">
        <v>0</v>
      </c>
      <c r="R182" s="165">
        <f t="shared" si="32"/>
        <v>0</v>
      </c>
      <c r="S182" s="165">
        <v>0</v>
      </c>
      <c r="T182" s="166">
        <f t="shared" si="33"/>
        <v>0</v>
      </c>
      <c r="AR182" s="167" t="s">
        <v>133</v>
      </c>
      <c r="AT182" s="167" t="s">
        <v>209</v>
      </c>
      <c r="AU182" s="167" t="s">
        <v>85</v>
      </c>
      <c r="AY182" s="17" t="s">
        <v>207</v>
      </c>
      <c r="BE182" s="168">
        <f t="shared" si="34"/>
        <v>0</v>
      </c>
      <c r="BF182" s="168">
        <f t="shared" si="35"/>
        <v>0</v>
      </c>
      <c r="BG182" s="168">
        <f t="shared" si="36"/>
        <v>0</v>
      </c>
      <c r="BH182" s="168">
        <f t="shared" si="37"/>
        <v>0</v>
      </c>
      <c r="BI182" s="168">
        <f t="shared" si="38"/>
        <v>0</v>
      </c>
      <c r="BJ182" s="17" t="s">
        <v>83</v>
      </c>
      <c r="BK182" s="168">
        <f t="shared" si="39"/>
        <v>0</v>
      </c>
      <c r="BL182" s="17" t="s">
        <v>133</v>
      </c>
      <c r="BM182" s="167" t="s">
        <v>2792</v>
      </c>
    </row>
    <row r="183" spans="2:65" s="1" customFormat="1" ht="24" customHeight="1">
      <c r="B183" s="155"/>
      <c r="C183" s="156" t="s">
        <v>684</v>
      </c>
      <c r="D183" s="156" t="s">
        <v>209</v>
      </c>
      <c r="E183" s="157" t="s">
        <v>2793</v>
      </c>
      <c r="F183" s="158" t="s">
        <v>2794</v>
      </c>
      <c r="G183" s="159" t="s">
        <v>224</v>
      </c>
      <c r="H183" s="160">
        <v>10</v>
      </c>
      <c r="I183" s="161"/>
      <c r="J183" s="162">
        <f t="shared" si="30"/>
        <v>0</v>
      </c>
      <c r="K183" s="158" t="s">
        <v>1</v>
      </c>
      <c r="L183" s="32"/>
      <c r="M183" s="163" t="s">
        <v>1</v>
      </c>
      <c r="N183" s="164" t="s">
        <v>42</v>
      </c>
      <c r="O183" s="55"/>
      <c r="P183" s="165">
        <f t="shared" si="31"/>
        <v>0</v>
      </c>
      <c r="Q183" s="165">
        <v>0</v>
      </c>
      <c r="R183" s="165">
        <f t="shared" si="32"/>
        <v>0</v>
      </c>
      <c r="S183" s="165">
        <v>0</v>
      </c>
      <c r="T183" s="166">
        <f t="shared" si="33"/>
        <v>0</v>
      </c>
      <c r="AR183" s="167" t="s">
        <v>133</v>
      </c>
      <c r="AT183" s="167" t="s">
        <v>209</v>
      </c>
      <c r="AU183" s="167" t="s">
        <v>85</v>
      </c>
      <c r="AY183" s="17" t="s">
        <v>207</v>
      </c>
      <c r="BE183" s="168">
        <f t="shared" si="34"/>
        <v>0</v>
      </c>
      <c r="BF183" s="168">
        <f t="shared" si="35"/>
        <v>0</v>
      </c>
      <c r="BG183" s="168">
        <f t="shared" si="36"/>
        <v>0</v>
      </c>
      <c r="BH183" s="168">
        <f t="shared" si="37"/>
        <v>0</v>
      </c>
      <c r="BI183" s="168">
        <f t="shared" si="38"/>
        <v>0</v>
      </c>
      <c r="BJ183" s="17" t="s">
        <v>83</v>
      </c>
      <c r="BK183" s="168">
        <f t="shared" si="39"/>
        <v>0</v>
      </c>
      <c r="BL183" s="17" t="s">
        <v>133</v>
      </c>
      <c r="BM183" s="167" t="s">
        <v>2795</v>
      </c>
    </row>
    <row r="184" spans="2:65" s="1" customFormat="1" ht="24" customHeight="1">
      <c r="B184" s="155"/>
      <c r="C184" s="156" t="s">
        <v>688</v>
      </c>
      <c r="D184" s="156" t="s">
        <v>209</v>
      </c>
      <c r="E184" s="157" t="s">
        <v>2796</v>
      </c>
      <c r="F184" s="158" t="s">
        <v>2797</v>
      </c>
      <c r="G184" s="159" t="s">
        <v>224</v>
      </c>
      <c r="H184" s="160">
        <v>55</v>
      </c>
      <c r="I184" s="161"/>
      <c r="J184" s="162">
        <f t="shared" si="30"/>
        <v>0</v>
      </c>
      <c r="K184" s="158" t="s">
        <v>1</v>
      </c>
      <c r="L184" s="32"/>
      <c r="M184" s="163" t="s">
        <v>1</v>
      </c>
      <c r="N184" s="164" t="s">
        <v>42</v>
      </c>
      <c r="O184" s="55"/>
      <c r="P184" s="165">
        <f t="shared" si="31"/>
        <v>0</v>
      </c>
      <c r="Q184" s="165">
        <v>0</v>
      </c>
      <c r="R184" s="165">
        <f t="shared" si="32"/>
        <v>0</v>
      </c>
      <c r="S184" s="165">
        <v>0</v>
      </c>
      <c r="T184" s="166">
        <f t="shared" si="33"/>
        <v>0</v>
      </c>
      <c r="AR184" s="167" t="s">
        <v>133</v>
      </c>
      <c r="AT184" s="167" t="s">
        <v>209</v>
      </c>
      <c r="AU184" s="167" t="s">
        <v>85</v>
      </c>
      <c r="AY184" s="17" t="s">
        <v>207</v>
      </c>
      <c r="BE184" s="168">
        <f t="shared" si="34"/>
        <v>0</v>
      </c>
      <c r="BF184" s="168">
        <f t="shared" si="35"/>
        <v>0</v>
      </c>
      <c r="BG184" s="168">
        <f t="shared" si="36"/>
        <v>0</v>
      </c>
      <c r="BH184" s="168">
        <f t="shared" si="37"/>
        <v>0</v>
      </c>
      <c r="BI184" s="168">
        <f t="shared" si="38"/>
        <v>0</v>
      </c>
      <c r="BJ184" s="17" t="s">
        <v>83</v>
      </c>
      <c r="BK184" s="168">
        <f t="shared" si="39"/>
        <v>0</v>
      </c>
      <c r="BL184" s="17" t="s">
        <v>133</v>
      </c>
      <c r="BM184" s="167" t="s">
        <v>2798</v>
      </c>
    </row>
    <row r="185" spans="2:65" s="1" customFormat="1" ht="24" customHeight="1">
      <c r="B185" s="155"/>
      <c r="C185" s="156" t="s">
        <v>692</v>
      </c>
      <c r="D185" s="156" t="s">
        <v>209</v>
      </c>
      <c r="E185" s="157" t="s">
        <v>2799</v>
      </c>
      <c r="F185" s="158" t="s">
        <v>2800</v>
      </c>
      <c r="G185" s="159" t="s">
        <v>224</v>
      </c>
      <c r="H185" s="160">
        <v>30</v>
      </c>
      <c r="I185" s="161"/>
      <c r="J185" s="162">
        <f t="shared" si="30"/>
        <v>0</v>
      </c>
      <c r="K185" s="158" t="s">
        <v>1</v>
      </c>
      <c r="L185" s="32"/>
      <c r="M185" s="163" t="s">
        <v>1</v>
      </c>
      <c r="N185" s="164" t="s">
        <v>42</v>
      </c>
      <c r="O185" s="55"/>
      <c r="P185" s="165">
        <f t="shared" si="31"/>
        <v>0</v>
      </c>
      <c r="Q185" s="165">
        <v>0</v>
      </c>
      <c r="R185" s="165">
        <f t="shared" si="32"/>
        <v>0</v>
      </c>
      <c r="S185" s="165">
        <v>0</v>
      </c>
      <c r="T185" s="166">
        <f t="shared" si="33"/>
        <v>0</v>
      </c>
      <c r="AR185" s="167" t="s">
        <v>133</v>
      </c>
      <c r="AT185" s="167" t="s">
        <v>209</v>
      </c>
      <c r="AU185" s="167" t="s">
        <v>85</v>
      </c>
      <c r="AY185" s="17" t="s">
        <v>207</v>
      </c>
      <c r="BE185" s="168">
        <f t="shared" si="34"/>
        <v>0</v>
      </c>
      <c r="BF185" s="168">
        <f t="shared" si="35"/>
        <v>0</v>
      </c>
      <c r="BG185" s="168">
        <f t="shared" si="36"/>
        <v>0</v>
      </c>
      <c r="BH185" s="168">
        <f t="shared" si="37"/>
        <v>0</v>
      </c>
      <c r="BI185" s="168">
        <f t="shared" si="38"/>
        <v>0</v>
      </c>
      <c r="BJ185" s="17" t="s">
        <v>83</v>
      </c>
      <c r="BK185" s="168">
        <f t="shared" si="39"/>
        <v>0</v>
      </c>
      <c r="BL185" s="17" t="s">
        <v>133</v>
      </c>
      <c r="BM185" s="167" t="s">
        <v>2801</v>
      </c>
    </row>
    <row r="186" spans="2:65" s="1" customFormat="1" ht="16.5" customHeight="1">
      <c r="B186" s="155"/>
      <c r="C186" s="156" t="s">
        <v>696</v>
      </c>
      <c r="D186" s="156" t="s">
        <v>209</v>
      </c>
      <c r="E186" s="157" t="s">
        <v>2802</v>
      </c>
      <c r="F186" s="158" t="s">
        <v>2803</v>
      </c>
      <c r="G186" s="159" t="s">
        <v>224</v>
      </c>
      <c r="H186" s="160">
        <v>495</v>
      </c>
      <c r="I186" s="161"/>
      <c r="J186" s="162">
        <f t="shared" si="30"/>
        <v>0</v>
      </c>
      <c r="K186" s="158" t="s">
        <v>1</v>
      </c>
      <c r="L186" s="32"/>
      <c r="M186" s="163" t="s">
        <v>1</v>
      </c>
      <c r="N186" s="164" t="s">
        <v>42</v>
      </c>
      <c r="O186" s="55"/>
      <c r="P186" s="165">
        <f t="shared" si="31"/>
        <v>0</v>
      </c>
      <c r="Q186" s="165">
        <v>0</v>
      </c>
      <c r="R186" s="165">
        <f t="shared" si="32"/>
        <v>0</v>
      </c>
      <c r="S186" s="165">
        <v>0</v>
      </c>
      <c r="T186" s="166">
        <f t="shared" si="33"/>
        <v>0</v>
      </c>
      <c r="AR186" s="167" t="s">
        <v>133</v>
      </c>
      <c r="AT186" s="167" t="s">
        <v>209</v>
      </c>
      <c r="AU186" s="167" t="s">
        <v>85</v>
      </c>
      <c r="AY186" s="17" t="s">
        <v>207</v>
      </c>
      <c r="BE186" s="168">
        <f t="shared" si="34"/>
        <v>0</v>
      </c>
      <c r="BF186" s="168">
        <f t="shared" si="35"/>
        <v>0</v>
      </c>
      <c r="BG186" s="168">
        <f t="shared" si="36"/>
        <v>0</v>
      </c>
      <c r="BH186" s="168">
        <f t="shared" si="37"/>
        <v>0</v>
      </c>
      <c r="BI186" s="168">
        <f t="shared" si="38"/>
        <v>0</v>
      </c>
      <c r="BJ186" s="17" t="s">
        <v>83</v>
      </c>
      <c r="BK186" s="168">
        <f t="shared" si="39"/>
        <v>0</v>
      </c>
      <c r="BL186" s="17" t="s">
        <v>133</v>
      </c>
      <c r="BM186" s="167" t="s">
        <v>2804</v>
      </c>
    </row>
    <row r="187" spans="2:65" s="1" customFormat="1" ht="16.5" customHeight="1">
      <c r="B187" s="155"/>
      <c r="C187" s="156" t="s">
        <v>700</v>
      </c>
      <c r="D187" s="156" t="s">
        <v>209</v>
      </c>
      <c r="E187" s="157" t="s">
        <v>2805</v>
      </c>
      <c r="F187" s="158" t="s">
        <v>2806</v>
      </c>
      <c r="G187" s="159" t="s">
        <v>224</v>
      </c>
      <c r="H187" s="160">
        <v>30</v>
      </c>
      <c r="I187" s="161"/>
      <c r="J187" s="162">
        <f t="shared" si="30"/>
        <v>0</v>
      </c>
      <c r="K187" s="158" t="s">
        <v>1</v>
      </c>
      <c r="L187" s="32"/>
      <c r="M187" s="163" t="s">
        <v>1</v>
      </c>
      <c r="N187" s="164" t="s">
        <v>42</v>
      </c>
      <c r="O187" s="55"/>
      <c r="P187" s="165">
        <f t="shared" si="31"/>
        <v>0</v>
      </c>
      <c r="Q187" s="165">
        <v>0</v>
      </c>
      <c r="R187" s="165">
        <f t="shared" si="32"/>
        <v>0</v>
      </c>
      <c r="S187" s="165">
        <v>0</v>
      </c>
      <c r="T187" s="166">
        <f t="shared" si="33"/>
        <v>0</v>
      </c>
      <c r="AR187" s="167" t="s">
        <v>133</v>
      </c>
      <c r="AT187" s="167" t="s">
        <v>209</v>
      </c>
      <c r="AU187" s="167" t="s">
        <v>85</v>
      </c>
      <c r="AY187" s="17" t="s">
        <v>207</v>
      </c>
      <c r="BE187" s="168">
        <f t="shared" si="34"/>
        <v>0</v>
      </c>
      <c r="BF187" s="168">
        <f t="shared" si="35"/>
        <v>0</v>
      </c>
      <c r="BG187" s="168">
        <f t="shared" si="36"/>
        <v>0</v>
      </c>
      <c r="BH187" s="168">
        <f t="shared" si="37"/>
        <v>0</v>
      </c>
      <c r="BI187" s="168">
        <f t="shared" si="38"/>
        <v>0</v>
      </c>
      <c r="BJ187" s="17" t="s">
        <v>83</v>
      </c>
      <c r="BK187" s="168">
        <f t="shared" si="39"/>
        <v>0</v>
      </c>
      <c r="BL187" s="17" t="s">
        <v>133</v>
      </c>
      <c r="BM187" s="167" t="s">
        <v>2807</v>
      </c>
    </row>
    <row r="188" spans="2:65" s="1" customFormat="1" ht="24" customHeight="1">
      <c r="B188" s="155"/>
      <c r="C188" s="156" t="s">
        <v>716</v>
      </c>
      <c r="D188" s="156" t="s">
        <v>209</v>
      </c>
      <c r="E188" s="157" t="s">
        <v>2808</v>
      </c>
      <c r="F188" s="158" t="s">
        <v>2809</v>
      </c>
      <c r="G188" s="159" t="s">
        <v>220</v>
      </c>
      <c r="H188" s="160">
        <v>2</v>
      </c>
      <c r="I188" s="161"/>
      <c r="J188" s="162">
        <f t="shared" si="30"/>
        <v>0</v>
      </c>
      <c r="K188" s="158" t="s">
        <v>1</v>
      </c>
      <c r="L188" s="32"/>
      <c r="M188" s="163" t="s">
        <v>1</v>
      </c>
      <c r="N188" s="164" t="s">
        <v>42</v>
      </c>
      <c r="O188" s="55"/>
      <c r="P188" s="165">
        <f t="shared" si="31"/>
        <v>0</v>
      </c>
      <c r="Q188" s="165">
        <v>0</v>
      </c>
      <c r="R188" s="165">
        <f t="shared" si="32"/>
        <v>0</v>
      </c>
      <c r="S188" s="165">
        <v>0</v>
      </c>
      <c r="T188" s="166">
        <f t="shared" si="33"/>
        <v>0</v>
      </c>
      <c r="AR188" s="167" t="s">
        <v>133</v>
      </c>
      <c r="AT188" s="167" t="s">
        <v>209</v>
      </c>
      <c r="AU188" s="167" t="s">
        <v>85</v>
      </c>
      <c r="AY188" s="17" t="s">
        <v>207</v>
      </c>
      <c r="BE188" s="168">
        <f t="shared" si="34"/>
        <v>0</v>
      </c>
      <c r="BF188" s="168">
        <f t="shared" si="35"/>
        <v>0</v>
      </c>
      <c r="BG188" s="168">
        <f t="shared" si="36"/>
        <v>0</v>
      </c>
      <c r="BH188" s="168">
        <f t="shared" si="37"/>
        <v>0</v>
      </c>
      <c r="BI188" s="168">
        <f t="shared" si="38"/>
        <v>0</v>
      </c>
      <c r="BJ188" s="17" t="s">
        <v>83</v>
      </c>
      <c r="BK188" s="168">
        <f t="shared" si="39"/>
        <v>0</v>
      </c>
      <c r="BL188" s="17" t="s">
        <v>133</v>
      </c>
      <c r="BM188" s="167" t="s">
        <v>2810</v>
      </c>
    </row>
    <row r="189" spans="2:65" s="1" customFormat="1" ht="24" customHeight="1">
      <c r="B189" s="155"/>
      <c r="C189" s="156" t="s">
        <v>725</v>
      </c>
      <c r="D189" s="156" t="s">
        <v>209</v>
      </c>
      <c r="E189" s="157" t="s">
        <v>2811</v>
      </c>
      <c r="F189" s="158" t="s">
        <v>2812</v>
      </c>
      <c r="G189" s="159" t="s">
        <v>220</v>
      </c>
      <c r="H189" s="160">
        <v>2</v>
      </c>
      <c r="I189" s="161"/>
      <c r="J189" s="162">
        <f t="shared" si="30"/>
        <v>0</v>
      </c>
      <c r="K189" s="158" t="s">
        <v>1</v>
      </c>
      <c r="L189" s="32"/>
      <c r="M189" s="163" t="s">
        <v>1</v>
      </c>
      <c r="N189" s="164" t="s">
        <v>42</v>
      </c>
      <c r="O189" s="55"/>
      <c r="P189" s="165">
        <f t="shared" si="31"/>
        <v>0</v>
      </c>
      <c r="Q189" s="165">
        <v>0</v>
      </c>
      <c r="R189" s="165">
        <f t="shared" si="32"/>
        <v>0</v>
      </c>
      <c r="S189" s="165">
        <v>0</v>
      </c>
      <c r="T189" s="166">
        <f t="shared" si="33"/>
        <v>0</v>
      </c>
      <c r="AR189" s="167" t="s">
        <v>133</v>
      </c>
      <c r="AT189" s="167" t="s">
        <v>209</v>
      </c>
      <c r="AU189" s="167" t="s">
        <v>85</v>
      </c>
      <c r="AY189" s="17" t="s">
        <v>207</v>
      </c>
      <c r="BE189" s="168">
        <f t="shared" si="34"/>
        <v>0</v>
      </c>
      <c r="BF189" s="168">
        <f t="shared" si="35"/>
        <v>0</v>
      </c>
      <c r="BG189" s="168">
        <f t="shared" si="36"/>
        <v>0</v>
      </c>
      <c r="BH189" s="168">
        <f t="shared" si="37"/>
        <v>0</v>
      </c>
      <c r="BI189" s="168">
        <f t="shared" si="38"/>
        <v>0</v>
      </c>
      <c r="BJ189" s="17" t="s">
        <v>83</v>
      </c>
      <c r="BK189" s="168">
        <f t="shared" si="39"/>
        <v>0</v>
      </c>
      <c r="BL189" s="17" t="s">
        <v>133</v>
      </c>
      <c r="BM189" s="167" t="s">
        <v>2813</v>
      </c>
    </row>
    <row r="190" spans="2:65" s="1" customFormat="1" ht="16.5" customHeight="1">
      <c r="B190" s="155"/>
      <c r="C190" s="156" t="s">
        <v>729</v>
      </c>
      <c r="D190" s="156" t="s">
        <v>209</v>
      </c>
      <c r="E190" s="157" t="s">
        <v>2814</v>
      </c>
      <c r="F190" s="158" t="s">
        <v>2815</v>
      </c>
      <c r="G190" s="159" t="s">
        <v>250</v>
      </c>
      <c r="H190" s="160">
        <v>1</v>
      </c>
      <c r="I190" s="161"/>
      <c r="J190" s="162">
        <f t="shared" si="30"/>
        <v>0</v>
      </c>
      <c r="K190" s="158" t="s">
        <v>1</v>
      </c>
      <c r="L190" s="32"/>
      <c r="M190" s="163" t="s">
        <v>1</v>
      </c>
      <c r="N190" s="164" t="s">
        <v>42</v>
      </c>
      <c r="O190" s="55"/>
      <c r="P190" s="165">
        <f t="shared" si="31"/>
        <v>0</v>
      </c>
      <c r="Q190" s="165">
        <v>0</v>
      </c>
      <c r="R190" s="165">
        <f t="shared" si="32"/>
        <v>0</v>
      </c>
      <c r="S190" s="165">
        <v>0</v>
      </c>
      <c r="T190" s="166">
        <f t="shared" si="33"/>
        <v>0</v>
      </c>
      <c r="AR190" s="167" t="s">
        <v>133</v>
      </c>
      <c r="AT190" s="167" t="s">
        <v>209</v>
      </c>
      <c r="AU190" s="167" t="s">
        <v>85</v>
      </c>
      <c r="AY190" s="17" t="s">
        <v>207</v>
      </c>
      <c r="BE190" s="168">
        <f t="shared" si="34"/>
        <v>0</v>
      </c>
      <c r="BF190" s="168">
        <f t="shared" si="35"/>
        <v>0</v>
      </c>
      <c r="BG190" s="168">
        <f t="shared" si="36"/>
        <v>0</v>
      </c>
      <c r="BH190" s="168">
        <f t="shared" si="37"/>
        <v>0</v>
      </c>
      <c r="BI190" s="168">
        <f t="shared" si="38"/>
        <v>0</v>
      </c>
      <c r="BJ190" s="17" t="s">
        <v>83</v>
      </c>
      <c r="BK190" s="168">
        <f t="shared" si="39"/>
        <v>0</v>
      </c>
      <c r="BL190" s="17" t="s">
        <v>133</v>
      </c>
      <c r="BM190" s="167" t="s">
        <v>2816</v>
      </c>
    </row>
    <row r="191" spans="2:65" s="1" customFormat="1" ht="24" customHeight="1">
      <c r="B191" s="155"/>
      <c r="C191" s="208" t="s">
        <v>733</v>
      </c>
      <c r="D191" s="208" t="s">
        <v>680</v>
      </c>
      <c r="E191" s="209" t="s">
        <v>2817</v>
      </c>
      <c r="F191" s="210" t="s">
        <v>2818</v>
      </c>
      <c r="G191" s="211" t="s">
        <v>2819</v>
      </c>
      <c r="H191" s="212">
        <v>1185</v>
      </c>
      <c r="I191" s="213"/>
      <c r="J191" s="214">
        <f t="shared" si="30"/>
        <v>0</v>
      </c>
      <c r="K191" s="210" t="s">
        <v>1</v>
      </c>
      <c r="L191" s="215"/>
      <c r="M191" s="216" t="s">
        <v>1</v>
      </c>
      <c r="N191" s="217" t="s">
        <v>42</v>
      </c>
      <c r="O191" s="55"/>
      <c r="P191" s="165">
        <f t="shared" si="31"/>
        <v>0</v>
      </c>
      <c r="Q191" s="165">
        <v>0</v>
      </c>
      <c r="R191" s="165">
        <f t="shared" si="32"/>
        <v>0</v>
      </c>
      <c r="S191" s="165">
        <v>0</v>
      </c>
      <c r="T191" s="166">
        <f t="shared" si="33"/>
        <v>0</v>
      </c>
      <c r="AR191" s="167" t="s">
        <v>155</v>
      </c>
      <c r="AT191" s="167" t="s">
        <v>680</v>
      </c>
      <c r="AU191" s="167" t="s">
        <v>85</v>
      </c>
      <c r="AY191" s="17" t="s">
        <v>207</v>
      </c>
      <c r="BE191" s="168">
        <f t="shared" si="34"/>
        <v>0</v>
      </c>
      <c r="BF191" s="168">
        <f t="shared" si="35"/>
        <v>0</v>
      </c>
      <c r="BG191" s="168">
        <f t="shared" si="36"/>
        <v>0</v>
      </c>
      <c r="BH191" s="168">
        <f t="shared" si="37"/>
        <v>0</v>
      </c>
      <c r="BI191" s="168">
        <f t="shared" si="38"/>
        <v>0</v>
      </c>
      <c r="BJ191" s="17" t="s">
        <v>83</v>
      </c>
      <c r="BK191" s="168">
        <f t="shared" si="39"/>
        <v>0</v>
      </c>
      <c r="BL191" s="17" t="s">
        <v>133</v>
      </c>
      <c r="BM191" s="167" t="s">
        <v>2820</v>
      </c>
    </row>
    <row r="192" spans="2:65" s="1" customFormat="1" ht="16.5" customHeight="1">
      <c r="B192" s="155"/>
      <c r="C192" s="208" t="s">
        <v>737</v>
      </c>
      <c r="D192" s="208" t="s">
        <v>680</v>
      </c>
      <c r="E192" s="209" t="s">
        <v>2821</v>
      </c>
      <c r="F192" s="210" t="s">
        <v>2822</v>
      </c>
      <c r="G192" s="211" t="s">
        <v>680</v>
      </c>
      <c r="H192" s="212">
        <v>6340</v>
      </c>
      <c r="I192" s="213"/>
      <c r="J192" s="214">
        <f t="shared" si="30"/>
        <v>0</v>
      </c>
      <c r="K192" s="210" t="s">
        <v>1</v>
      </c>
      <c r="L192" s="215"/>
      <c r="M192" s="216" t="s">
        <v>1</v>
      </c>
      <c r="N192" s="217" t="s">
        <v>42</v>
      </c>
      <c r="O192" s="55"/>
      <c r="P192" s="165">
        <f t="shared" si="31"/>
        <v>0</v>
      </c>
      <c r="Q192" s="165">
        <v>0</v>
      </c>
      <c r="R192" s="165">
        <f t="shared" si="32"/>
        <v>0</v>
      </c>
      <c r="S192" s="165">
        <v>0</v>
      </c>
      <c r="T192" s="166">
        <f t="shared" si="33"/>
        <v>0</v>
      </c>
      <c r="AR192" s="167" t="s">
        <v>155</v>
      </c>
      <c r="AT192" s="167" t="s">
        <v>680</v>
      </c>
      <c r="AU192" s="167" t="s">
        <v>85</v>
      </c>
      <c r="AY192" s="17" t="s">
        <v>207</v>
      </c>
      <c r="BE192" s="168">
        <f t="shared" si="34"/>
        <v>0</v>
      </c>
      <c r="BF192" s="168">
        <f t="shared" si="35"/>
        <v>0</v>
      </c>
      <c r="BG192" s="168">
        <f t="shared" si="36"/>
        <v>0</v>
      </c>
      <c r="BH192" s="168">
        <f t="shared" si="37"/>
        <v>0</v>
      </c>
      <c r="BI192" s="168">
        <f t="shared" si="38"/>
        <v>0</v>
      </c>
      <c r="BJ192" s="17" t="s">
        <v>83</v>
      </c>
      <c r="BK192" s="168">
        <f t="shared" si="39"/>
        <v>0</v>
      </c>
      <c r="BL192" s="17" t="s">
        <v>133</v>
      </c>
      <c r="BM192" s="167" t="s">
        <v>2823</v>
      </c>
    </row>
    <row r="193" spans="2:65" s="1" customFormat="1" ht="16.5" customHeight="1">
      <c r="B193" s="155"/>
      <c r="C193" s="208" t="s">
        <v>741</v>
      </c>
      <c r="D193" s="208" t="s">
        <v>680</v>
      </c>
      <c r="E193" s="209" t="s">
        <v>2824</v>
      </c>
      <c r="F193" s="210" t="s">
        <v>2825</v>
      </c>
      <c r="G193" s="211" t="s">
        <v>680</v>
      </c>
      <c r="H193" s="212">
        <v>1430</v>
      </c>
      <c r="I193" s="213"/>
      <c r="J193" s="214">
        <f t="shared" si="30"/>
        <v>0</v>
      </c>
      <c r="K193" s="210" t="s">
        <v>1</v>
      </c>
      <c r="L193" s="215"/>
      <c r="M193" s="216" t="s">
        <v>1</v>
      </c>
      <c r="N193" s="217" t="s">
        <v>42</v>
      </c>
      <c r="O193" s="55"/>
      <c r="P193" s="165">
        <f t="shared" si="31"/>
        <v>0</v>
      </c>
      <c r="Q193" s="165">
        <v>0</v>
      </c>
      <c r="R193" s="165">
        <f t="shared" si="32"/>
        <v>0</v>
      </c>
      <c r="S193" s="165">
        <v>0</v>
      </c>
      <c r="T193" s="166">
        <f t="shared" si="33"/>
        <v>0</v>
      </c>
      <c r="AR193" s="167" t="s">
        <v>155</v>
      </c>
      <c r="AT193" s="167" t="s">
        <v>680</v>
      </c>
      <c r="AU193" s="167" t="s">
        <v>85</v>
      </c>
      <c r="AY193" s="17" t="s">
        <v>207</v>
      </c>
      <c r="BE193" s="168">
        <f t="shared" si="34"/>
        <v>0</v>
      </c>
      <c r="BF193" s="168">
        <f t="shared" si="35"/>
        <v>0</v>
      </c>
      <c r="BG193" s="168">
        <f t="shared" si="36"/>
        <v>0</v>
      </c>
      <c r="BH193" s="168">
        <f t="shared" si="37"/>
        <v>0</v>
      </c>
      <c r="BI193" s="168">
        <f t="shared" si="38"/>
        <v>0</v>
      </c>
      <c r="BJ193" s="17" t="s">
        <v>83</v>
      </c>
      <c r="BK193" s="168">
        <f t="shared" si="39"/>
        <v>0</v>
      </c>
      <c r="BL193" s="17" t="s">
        <v>133</v>
      </c>
      <c r="BM193" s="167" t="s">
        <v>2826</v>
      </c>
    </row>
    <row r="194" spans="2:65" s="1" customFormat="1" ht="16.5" customHeight="1">
      <c r="B194" s="155"/>
      <c r="C194" s="208" t="s">
        <v>745</v>
      </c>
      <c r="D194" s="208" t="s">
        <v>680</v>
      </c>
      <c r="E194" s="209" t="s">
        <v>2827</v>
      </c>
      <c r="F194" s="210" t="s">
        <v>2828</v>
      </c>
      <c r="G194" s="211" t="s">
        <v>2694</v>
      </c>
      <c r="H194" s="212">
        <v>96</v>
      </c>
      <c r="I194" s="213"/>
      <c r="J194" s="214">
        <f t="shared" si="30"/>
        <v>0</v>
      </c>
      <c r="K194" s="210" t="s">
        <v>1</v>
      </c>
      <c r="L194" s="215"/>
      <c r="M194" s="216" t="s">
        <v>1</v>
      </c>
      <c r="N194" s="217" t="s">
        <v>42</v>
      </c>
      <c r="O194" s="55"/>
      <c r="P194" s="165">
        <f t="shared" si="31"/>
        <v>0</v>
      </c>
      <c r="Q194" s="165">
        <v>0</v>
      </c>
      <c r="R194" s="165">
        <f t="shared" si="32"/>
        <v>0</v>
      </c>
      <c r="S194" s="165">
        <v>0</v>
      </c>
      <c r="T194" s="166">
        <f t="shared" si="33"/>
        <v>0</v>
      </c>
      <c r="AR194" s="167" t="s">
        <v>155</v>
      </c>
      <c r="AT194" s="167" t="s">
        <v>680</v>
      </c>
      <c r="AU194" s="167" t="s">
        <v>85</v>
      </c>
      <c r="AY194" s="17" t="s">
        <v>207</v>
      </c>
      <c r="BE194" s="168">
        <f t="shared" si="34"/>
        <v>0</v>
      </c>
      <c r="BF194" s="168">
        <f t="shared" si="35"/>
        <v>0</v>
      </c>
      <c r="BG194" s="168">
        <f t="shared" si="36"/>
        <v>0</v>
      </c>
      <c r="BH194" s="168">
        <f t="shared" si="37"/>
        <v>0</v>
      </c>
      <c r="BI194" s="168">
        <f t="shared" si="38"/>
        <v>0</v>
      </c>
      <c r="BJ194" s="17" t="s">
        <v>83</v>
      </c>
      <c r="BK194" s="168">
        <f t="shared" si="39"/>
        <v>0</v>
      </c>
      <c r="BL194" s="17" t="s">
        <v>133</v>
      </c>
      <c r="BM194" s="167" t="s">
        <v>2829</v>
      </c>
    </row>
    <row r="195" spans="2:65" s="1" customFormat="1" ht="16.5" customHeight="1">
      <c r="B195" s="155"/>
      <c r="C195" s="208" t="s">
        <v>751</v>
      </c>
      <c r="D195" s="208" t="s">
        <v>680</v>
      </c>
      <c r="E195" s="209" t="s">
        <v>2830</v>
      </c>
      <c r="F195" s="210" t="s">
        <v>2831</v>
      </c>
      <c r="G195" s="211" t="s">
        <v>2694</v>
      </c>
      <c r="H195" s="212">
        <v>35</v>
      </c>
      <c r="I195" s="213"/>
      <c r="J195" s="214">
        <f t="shared" si="30"/>
        <v>0</v>
      </c>
      <c r="K195" s="210" t="s">
        <v>1</v>
      </c>
      <c r="L195" s="215"/>
      <c r="M195" s="216" t="s">
        <v>1</v>
      </c>
      <c r="N195" s="217" t="s">
        <v>42</v>
      </c>
      <c r="O195" s="55"/>
      <c r="P195" s="165">
        <f t="shared" si="31"/>
        <v>0</v>
      </c>
      <c r="Q195" s="165">
        <v>0</v>
      </c>
      <c r="R195" s="165">
        <f t="shared" si="32"/>
        <v>0</v>
      </c>
      <c r="S195" s="165">
        <v>0</v>
      </c>
      <c r="T195" s="166">
        <f t="shared" si="33"/>
        <v>0</v>
      </c>
      <c r="AR195" s="167" t="s">
        <v>155</v>
      </c>
      <c r="AT195" s="167" t="s">
        <v>680</v>
      </c>
      <c r="AU195" s="167" t="s">
        <v>85</v>
      </c>
      <c r="AY195" s="17" t="s">
        <v>207</v>
      </c>
      <c r="BE195" s="168">
        <f t="shared" si="34"/>
        <v>0</v>
      </c>
      <c r="BF195" s="168">
        <f t="shared" si="35"/>
        <v>0</v>
      </c>
      <c r="BG195" s="168">
        <f t="shared" si="36"/>
        <v>0</v>
      </c>
      <c r="BH195" s="168">
        <f t="shared" si="37"/>
        <v>0</v>
      </c>
      <c r="BI195" s="168">
        <f t="shared" si="38"/>
        <v>0</v>
      </c>
      <c r="BJ195" s="17" t="s">
        <v>83</v>
      </c>
      <c r="BK195" s="168">
        <f t="shared" si="39"/>
        <v>0</v>
      </c>
      <c r="BL195" s="17" t="s">
        <v>133</v>
      </c>
      <c r="BM195" s="167" t="s">
        <v>2832</v>
      </c>
    </row>
    <row r="196" spans="2:65" s="1" customFormat="1" ht="36" customHeight="1">
      <c r="B196" s="155"/>
      <c r="C196" s="208" t="s">
        <v>755</v>
      </c>
      <c r="D196" s="208" t="s">
        <v>680</v>
      </c>
      <c r="E196" s="209" t="s">
        <v>2833</v>
      </c>
      <c r="F196" s="210" t="s">
        <v>2834</v>
      </c>
      <c r="G196" s="211" t="s">
        <v>250</v>
      </c>
      <c r="H196" s="212">
        <v>1</v>
      </c>
      <c r="I196" s="213"/>
      <c r="J196" s="214">
        <f t="shared" si="30"/>
        <v>0</v>
      </c>
      <c r="K196" s="210" t="s">
        <v>1</v>
      </c>
      <c r="L196" s="215"/>
      <c r="M196" s="216" t="s">
        <v>1</v>
      </c>
      <c r="N196" s="217" t="s">
        <v>42</v>
      </c>
      <c r="O196" s="55"/>
      <c r="P196" s="165">
        <f t="shared" si="31"/>
        <v>0</v>
      </c>
      <c r="Q196" s="165">
        <v>0</v>
      </c>
      <c r="R196" s="165">
        <f t="shared" si="32"/>
        <v>0</v>
      </c>
      <c r="S196" s="165">
        <v>0</v>
      </c>
      <c r="T196" s="166">
        <f t="shared" si="33"/>
        <v>0</v>
      </c>
      <c r="AR196" s="167" t="s">
        <v>155</v>
      </c>
      <c r="AT196" s="167" t="s">
        <v>680</v>
      </c>
      <c r="AU196" s="167" t="s">
        <v>85</v>
      </c>
      <c r="AY196" s="17" t="s">
        <v>207</v>
      </c>
      <c r="BE196" s="168">
        <f t="shared" si="34"/>
        <v>0</v>
      </c>
      <c r="BF196" s="168">
        <f t="shared" si="35"/>
        <v>0</v>
      </c>
      <c r="BG196" s="168">
        <f t="shared" si="36"/>
        <v>0</v>
      </c>
      <c r="BH196" s="168">
        <f t="shared" si="37"/>
        <v>0</v>
      </c>
      <c r="BI196" s="168">
        <f t="shared" si="38"/>
        <v>0</v>
      </c>
      <c r="BJ196" s="17" t="s">
        <v>83</v>
      </c>
      <c r="BK196" s="168">
        <f t="shared" si="39"/>
        <v>0</v>
      </c>
      <c r="BL196" s="17" t="s">
        <v>133</v>
      </c>
      <c r="BM196" s="167" t="s">
        <v>2835</v>
      </c>
    </row>
    <row r="197" spans="2:65" s="1" customFormat="1" ht="36" customHeight="1">
      <c r="B197" s="155"/>
      <c r="C197" s="208" t="s">
        <v>759</v>
      </c>
      <c r="D197" s="208" t="s">
        <v>680</v>
      </c>
      <c r="E197" s="209" t="s">
        <v>2836</v>
      </c>
      <c r="F197" s="210" t="s">
        <v>2837</v>
      </c>
      <c r="G197" s="211" t="s">
        <v>250</v>
      </c>
      <c r="H197" s="212">
        <v>1</v>
      </c>
      <c r="I197" s="213"/>
      <c r="J197" s="214">
        <f t="shared" si="30"/>
        <v>0</v>
      </c>
      <c r="K197" s="210" t="s">
        <v>1</v>
      </c>
      <c r="L197" s="215"/>
      <c r="M197" s="216" t="s">
        <v>1</v>
      </c>
      <c r="N197" s="217" t="s">
        <v>42</v>
      </c>
      <c r="O197" s="55"/>
      <c r="P197" s="165">
        <f t="shared" si="31"/>
        <v>0</v>
      </c>
      <c r="Q197" s="165">
        <v>0</v>
      </c>
      <c r="R197" s="165">
        <f t="shared" si="32"/>
        <v>0</v>
      </c>
      <c r="S197" s="165">
        <v>0</v>
      </c>
      <c r="T197" s="166">
        <f t="shared" si="33"/>
        <v>0</v>
      </c>
      <c r="AR197" s="167" t="s">
        <v>155</v>
      </c>
      <c r="AT197" s="167" t="s">
        <v>680</v>
      </c>
      <c r="AU197" s="167" t="s">
        <v>85</v>
      </c>
      <c r="AY197" s="17" t="s">
        <v>207</v>
      </c>
      <c r="BE197" s="168">
        <f t="shared" si="34"/>
        <v>0</v>
      </c>
      <c r="BF197" s="168">
        <f t="shared" si="35"/>
        <v>0</v>
      </c>
      <c r="BG197" s="168">
        <f t="shared" si="36"/>
        <v>0</v>
      </c>
      <c r="BH197" s="168">
        <f t="shared" si="37"/>
        <v>0</v>
      </c>
      <c r="BI197" s="168">
        <f t="shared" si="38"/>
        <v>0</v>
      </c>
      <c r="BJ197" s="17" t="s">
        <v>83</v>
      </c>
      <c r="BK197" s="168">
        <f t="shared" si="39"/>
        <v>0</v>
      </c>
      <c r="BL197" s="17" t="s">
        <v>133</v>
      </c>
      <c r="BM197" s="167" t="s">
        <v>2838</v>
      </c>
    </row>
    <row r="198" spans="2:65" s="1" customFormat="1" ht="36" customHeight="1">
      <c r="B198" s="155"/>
      <c r="C198" s="208" t="s">
        <v>764</v>
      </c>
      <c r="D198" s="208" t="s">
        <v>680</v>
      </c>
      <c r="E198" s="209" t="s">
        <v>2839</v>
      </c>
      <c r="F198" s="210" t="s">
        <v>2840</v>
      </c>
      <c r="G198" s="211" t="s">
        <v>250</v>
      </c>
      <c r="H198" s="212">
        <v>3</v>
      </c>
      <c r="I198" s="213"/>
      <c r="J198" s="214">
        <f t="shared" si="30"/>
        <v>0</v>
      </c>
      <c r="K198" s="210" t="s">
        <v>1</v>
      </c>
      <c r="L198" s="215"/>
      <c r="M198" s="216" t="s">
        <v>1</v>
      </c>
      <c r="N198" s="217" t="s">
        <v>42</v>
      </c>
      <c r="O198" s="55"/>
      <c r="P198" s="165">
        <f t="shared" si="31"/>
        <v>0</v>
      </c>
      <c r="Q198" s="165">
        <v>0</v>
      </c>
      <c r="R198" s="165">
        <f t="shared" si="32"/>
        <v>0</v>
      </c>
      <c r="S198" s="165">
        <v>0</v>
      </c>
      <c r="T198" s="166">
        <f t="shared" si="33"/>
        <v>0</v>
      </c>
      <c r="AR198" s="167" t="s">
        <v>155</v>
      </c>
      <c r="AT198" s="167" t="s">
        <v>680</v>
      </c>
      <c r="AU198" s="167" t="s">
        <v>85</v>
      </c>
      <c r="AY198" s="17" t="s">
        <v>207</v>
      </c>
      <c r="BE198" s="168">
        <f t="shared" si="34"/>
        <v>0</v>
      </c>
      <c r="BF198" s="168">
        <f t="shared" si="35"/>
        <v>0</v>
      </c>
      <c r="BG198" s="168">
        <f t="shared" si="36"/>
        <v>0</v>
      </c>
      <c r="BH198" s="168">
        <f t="shared" si="37"/>
        <v>0</v>
      </c>
      <c r="BI198" s="168">
        <f t="shared" si="38"/>
        <v>0</v>
      </c>
      <c r="BJ198" s="17" t="s">
        <v>83</v>
      </c>
      <c r="BK198" s="168">
        <f t="shared" si="39"/>
        <v>0</v>
      </c>
      <c r="BL198" s="17" t="s">
        <v>133</v>
      </c>
      <c r="BM198" s="167" t="s">
        <v>2841</v>
      </c>
    </row>
    <row r="199" spans="2:65" s="1" customFormat="1" ht="16.5" customHeight="1">
      <c r="B199" s="155"/>
      <c r="C199" s="208" t="s">
        <v>768</v>
      </c>
      <c r="D199" s="208" t="s">
        <v>680</v>
      </c>
      <c r="E199" s="209" t="s">
        <v>2842</v>
      </c>
      <c r="F199" s="210" t="s">
        <v>2843</v>
      </c>
      <c r="G199" s="211" t="s">
        <v>250</v>
      </c>
      <c r="H199" s="212">
        <v>2</v>
      </c>
      <c r="I199" s="213"/>
      <c r="J199" s="214">
        <f t="shared" si="30"/>
        <v>0</v>
      </c>
      <c r="K199" s="210" t="s">
        <v>1</v>
      </c>
      <c r="L199" s="215"/>
      <c r="M199" s="216" t="s">
        <v>1</v>
      </c>
      <c r="N199" s="217" t="s">
        <v>42</v>
      </c>
      <c r="O199" s="55"/>
      <c r="P199" s="165">
        <f t="shared" si="31"/>
        <v>0</v>
      </c>
      <c r="Q199" s="165">
        <v>0</v>
      </c>
      <c r="R199" s="165">
        <f t="shared" si="32"/>
        <v>0</v>
      </c>
      <c r="S199" s="165">
        <v>0</v>
      </c>
      <c r="T199" s="166">
        <f t="shared" si="33"/>
        <v>0</v>
      </c>
      <c r="AR199" s="167" t="s">
        <v>155</v>
      </c>
      <c r="AT199" s="167" t="s">
        <v>680</v>
      </c>
      <c r="AU199" s="167" t="s">
        <v>85</v>
      </c>
      <c r="AY199" s="17" t="s">
        <v>207</v>
      </c>
      <c r="BE199" s="168">
        <f t="shared" si="34"/>
        <v>0</v>
      </c>
      <c r="BF199" s="168">
        <f t="shared" si="35"/>
        <v>0</v>
      </c>
      <c r="BG199" s="168">
        <f t="shared" si="36"/>
        <v>0</v>
      </c>
      <c r="BH199" s="168">
        <f t="shared" si="37"/>
        <v>0</v>
      </c>
      <c r="BI199" s="168">
        <f t="shared" si="38"/>
        <v>0</v>
      </c>
      <c r="BJ199" s="17" t="s">
        <v>83</v>
      </c>
      <c r="BK199" s="168">
        <f t="shared" si="39"/>
        <v>0</v>
      </c>
      <c r="BL199" s="17" t="s">
        <v>133</v>
      </c>
      <c r="BM199" s="167" t="s">
        <v>2844</v>
      </c>
    </row>
    <row r="200" spans="2:65" s="1" customFormat="1" ht="16.5" customHeight="1">
      <c r="B200" s="155"/>
      <c r="C200" s="208" t="s">
        <v>772</v>
      </c>
      <c r="D200" s="208" t="s">
        <v>680</v>
      </c>
      <c r="E200" s="209" t="s">
        <v>2845</v>
      </c>
      <c r="F200" s="210" t="s">
        <v>2846</v>
      </c>
      <c r="G200" s="211" t="s">
        <v>250</v>
      </c>
      <c r="H200" s="212">
        <v>3</v>
      </c>
      <c r="I200" s="213"/>
      <c r="J200" s="214">
        <f t="shared" si="30"/>
        <v>0</v>
      </c>
      <c r="K200" s="210" t="s">
        <v>1</v>
      </c>
      <c r="L200" s="215"/>
      <c r="M200" s="216" t="s">
        <v>1</v>
      </c>
      <c r="N200" s="217" t="s">
        <v>42</v>
      </c>
      <c r="O200" s="55"/>
      <c r="P200" s="165">
        <f t="shared" si="31"/>
        <v>0</v>
      </c>
      <c r="Q200" s="165">
        <v>0</v>
      </c>
      <c r="R200" s="165">
        <f t="shared" si="32"/>
        <v>0</v>
      </c>
      <c r="S200" s="165">
        <v>0</v>
      </c>
      <c r="T200" s="166">
        <f t="shared" si="33"/>
        <v>0</v>
      </c>
      <c r="AR200" s="167" t="s">
        <v>155</v>
      </c>
      <c r="AT200" s="167" t="s">
        <v>680</v>
      </c>
      <c r="AU200" s="167" t="s">
        <v>85</v>
      </c>
      <c r="AY200" s="17" t="s">
        <v>207</v>
      </c>
      <c r="BE200" s="168">
        <f t="shared" si="34"/>
        <v>0</v>
      </c>
      <c r="BF200" s="168">
        <f t="shared" si="35"/>
        <v>0</v>
      </c>
      <c r="BG200" s="168">
        <f t="shared" si="36"/>
        <v>0</v>
      </c>
      <c r="BH200" s="168">
        <f t="shared" si="37"/>
        <v>0</v>
      </c>
      <c r="BI200" s="168">
        <f t="shared" si="38"/>
        <v>0</v>
      </c>
      <c r="BJ200" s="17" t="s">
        <v>83</v>
      </c>
      <c r="BK200" s="168">
        <f t="shared" si="39"/>
        <v>0</v>
      </c>
      <c r="BL200" s="17" t="s">
        <v>133</v>
      </c>
      <c r="BM200" s="167" t="s">
        <v>2847</v>
      </c>
    </row>
    <row r="201" spans="2:65" s="1" customFormat="1" ht="24" customHeight="1">
      <c r="B201" s="155"/>
      <c r="C201" s="208" t="s">
        <v>776</v>
      </c>
      <c r="D201" s="208" t="s">
        <v>680</v>
      </c>
      <c r="E201" s="209" t="s">
        <v>2848</v>
      </c>
      <c r="F201" s="210" t="s">
        <v>2849</v>
      </c>
      <c r="G201" s="211" t="s">
        <v>250</v>
      </c>
      <c r="H201" s="212">
        <v>5</v>
      </c>
      <c r="I201" s="213"/>
      <c r="J201" s="214">
        <f t="shared" si="30"/>
        <v>0</v>
      </c>
      <c r="K201" s="210" t="s">
        <v>1</v>
      </c>
      <c r="L201" s="215"/>
      <c r="M201" s="216" t="s">
        <v>1</v>
      </c>
      <c r="N201" s="217" t="s">
        <v>42</v>
      </c>
      <c r="O201" s="55"/>
      <c r="P201" s="165">
        <f t="shared" si="31"/>
        <v>0</v>
      </c>
      <c r="Q201" s="165">
        <v>0</v>
      </c>
      <c r="R201" s="165">
        <f t="shared" si="32"/>
        <v>0</v>
      </c>
      <c r="S201" s="165">
        <v>0</v>
      </c>
      <c r="T201" s="166">
        <f t="shared" si="33"/>
        <v>0</v>
      </c>
      <c r="AR201" s="167" t="s">
        <v>155</v>
      </c>
      <c r="AT201" s="167" t="s">
        <v>680</v>
      </c>
      <c r="AU201" s="167" t="s">
        <v>85</v>
      </c>
      <c r="AY201" s="17" t="s">
        <v>207</v>
      </c>
      <c r="BE201" s="168">
        <f t="shared" si="34"/>
        <v>0</v>
      </c>
      <c r="BF201" s="168">
        <f t="shared" si="35"/>
        <v>0</v>
      </c>
      <c r="BG201" s="168">
        <f t="shared" si="36"/>
        <v>0</v>
      </c>
      <c r="BH201" s="168">
        <f t="shared" si="37"/>
        <v>0</v>
      </c>
      <c r="BI201" s="168">
        <f t="shared" si="38"/>
        <v>0</v>
      </c>
      <c r="BJ201" s="17" t="s">
        <v>83</v>
      </c>
      <c r="BK201" s="168">
        <f t="shared" si="39"/>
        <v>0</v>
      </c>
      <c r="BL201" s="17" t="s">
        <v>133</v>
      </c>
      <c r="BM201" s="167" t="s">
        <v>2850</v>
      </c>
    </row>
    <row r="202" spans="2:65" s="1" customFormat="1" ht="16.5" customHeight="1">
      <c r="B202" s="155"/>
      <c r="C202" s="208" t="s">
        <v>783</v>
      </c>
      <c r="D202" s="208" t="s">
        <v>680</v>
      </c>
      <c r="E202" s="209" t="s">
        <v>2851</v>
      </c>
      <c r="F202" s="210" t="s">
        <v>2852</v>
      </c>
      <c r="G202" s="211" t="s">
        <v>250</v>
      </c>
      <c r="H202" s="212">
        <v>5</v>
      </c>
      <c r="I202" s="213"/>
      <c r="J202" s="214">
        <f t="shared" si="30"/>
        <v>0</v>
      </c>
      <c r="K202" s="210" t="s">
        <v>1</v>
      </c>
      <c r="L202" s="215"/>
      <c r="M202" s="216" t="s">
        <v>1</v>
      </c>
      <c r="N202" s="217" t="s">
        <v>42</v>
      </c>
      <c r="O202" s="55"/>
      <c r="P202" s="165">
        <f t="shared" si="31"/>
        <v>0</v>
      </c>
      <c r="Q202" s="165">
        <v>0</v>
      </c>
      <c r="R202" s="165">
        <f t="shared" si="32"/>
        <v>0</v>
      </c>
      <c r="S202" s="165">
        <v>0</v>
      </c>
      <c r="T202" s="166">
        <f t="shared" si="33"/>
        <v>0</v>
      </c>
      <c r="AR202" s="167" t="s">
        <v>155</v>
      </c>
      <c r="AT202" s="167" t="s">
        <v>680</v>
      </c>
      <c r="AU202" s="167" t="s">
        <v>85</v>
      </c>
      <c r="AY202" s="17" t="s">
        <v>207</v>
      </c>
      <c r="BE202" s="168">
        <f t="shared" si="34"/>
        <v>0</v>
      </c>
      <c r="BF202" s="168">
        <f t="shared" si="35"/>
        <v>0</v>
      </c>
      <c r="BG202" s="168">
        <f t="shared" si="36"/>
        <v>0</v>
      </c>
      <c r="BH202" s="168">
        <f t="shared" si="37"/>
        <v>0</v>
      </c>
      <c r="BI202" s="168">
        <f t="shared" si="38"/>
        <v>0</v>
      </c>
      <c r="BJ202" s="17" t="s">
        <v>83</v>
      </c>
      <c r="BK202" s="168">
        <f t="shared" si="39"/>
        <v>0</v>
      </c>
      <c r="BL202" s="17" t="s">
        <v>133</v>
      </c>
      <c r="BM202" s="167" t="s">
        <v>2853</v>
      </c>
    </row>
    <row r="203" spans="2:65" s="1" customFormat="1" ht="24" customHeight="1">
      <c r="B203" s="155"/>
      <c r="C203" s="208" t="s">
        <v>790</v>
      </c>
      <c r="D203" s="208" t="s">
        <v>680</v>
      </c>
      <c r="E203" s="209" t="s">
        <v>2854</v>
      </c>
      <c r="F203" s="210" t="s">
        <v>2855</v>
      </c>
      <c r="G203" s="211" t="s">
        <v>2694</v>
      </c>
      <c r="H203" s="212">
        <v>9</v>
      </c>
      <c r="I203" s="213"/>
      <c r="J203" s="214">
        <f t="shared" si="30"/>
        <v>0</v>
      </c>
      <c r="K203" s="210" t="s">
        <v>1</v>
      </c>
      <c r="L203" s="215"/>
      <c r="M203" s="216" t="s">
        <v>1</v>
      </c>
      <c r="N203" s="217" t="s">
        <v>42</v>
      </c>
      <c r="O203" s="55"/>
      <c r="P203" s="165">
        <f t="shared" si="31"/>
        <v>0</v>
      </c>
      <c r="Q203" s="165">
        <v>0</v>
      </c>
      <c r="R203" s="165">
        <f t="shared" si="32"/>
        <v>0</v>
      </c>
      <c r="S203" s="165">
        <v>0</v>
      </c>
      <c r="T203" s="166">
        <f t="shared" si="33"/>
        <v>0</v>
      </c>
      <c r="AR203" s="167" t="s">
        <v>155</v>
      </c>
      <c r="AT203" s="167" t="s">
        <v>680</v>
      </c>
      <c r="AU203" s="167" t="s">
        <v>85</v>
      </c>
      <c r="AY203" s="17" t="s">
        <v>207</v>
      </c>
      <c r="BE203" s="168">
        <f t="shared" si="34"/>
        <v>0</v>
      </c>
      <c r="BF203" s="168">
        <f t="shared" si="35"/>
        <v>0</v>
      </c>
      <c r="BG203" s="168">
        <f t="shared" si="36"/>
        <v>0</v>
      </c>
      <c r="BH203" s="168">
        <f t="shared" si="37"/>
        <v>0</v>
      </c>
      <c r="BI203" s="168">
        <f t="shared" si="38"/>
        <v>0</v>
      </c>
      <c r="BJ203" s="17" t="s">
        <v>83</v>
      </c>
      <c r="BK203" s="168">
        <f t="shared" si="39"/>
        <v>0</v>
      </c>
      <c r="BL203" s="17" t="s">
        <v>133</v>
      </c>
      <c r="BM203" s="167" t="s">
        <v>2856</v>
      </c>
    </row>
    <row r="204" spans="2:65" s="1" customFormat="1" ht="16.5" customHeight="1">
      <c r="B204" s="155"/>
      <c r="C204" s="208" t="s">
        <v>794</v>
      </c>
      <c r="D204" s="208" t="s">
        <v>680</v>
      </c>
      <c r="E204" s="209" t="s">
        <v>2857</v>
      </c>
      <c r="F204" s="210" t="s">
        <v>2858</v>
      </c>
      <c r="G204" s="211" t="s">
        <v>2694</v>
      </c>
      <c r="H204" s="212">
        <v>29</v>
      </c>
      <c r="I204" s="213"/>
      <c r="J204" s="214">
        <f t="shared" si="30"/>
        <v>0</v>
      </c>
      <c r="K204" s="210" t="s">
        <v>1</v>
      </c>
      <c r="L204" s="215"/>
      <c r="M204" s="216" t="s">
        <v>1</v>
      </c>
      <c r="N204" s="217" t="s">
        <v>42</v>
      </c>
      <c r="O204" s="55"/>
      <c r="P204" s="165">
        <f t="shared" si="31"/>
        <v>0</v>
      </c>
      <c r="Q204" s="165">
        <v>0</v>
      </c>
      <c r="R204" s="165">
        <f t="shared" si="32"/>
        <v>0</v>
      </c>
      <c r="S204" s="165">
        <v>0</v>
      </c>
      <c r="T204" s="166">
        <f t="shared" si="33"/>
        <v>0</v>
      </c>
      <c r="AR204" s="167" t="s">
        <v>155</v>
      </c>
      <c r="AT204" s="167" t="s">
        <v>680</v>
      </c>
      <c r="AU204" s="167" t="s">
        <v>85</v>
      </c>
      <c r="AY204" s="17" t="s">
        <v>207</v>
      </c>
      <c r="BE204" s="168">
        <f t="shared" si="34"/>
        <v>0</v>
      </c>
      <c r="BF204" s="168">
        <f t="shared" si="35"/>
        <v>0</v>
      </c>
      <c r="BG204" s="168">
        <f t="shared" si="36"/>
        <v>0</v>
      </c>
      <c r="BH204" s="168">
        <f t="shared" si="37"/>
        <v>0</v>
      </c>
      <c r="BI204" s="168">
        <f t="shared" si="38"/>
        <v>0</v>
      </c>
      <c r="BJ204" s="17" t="s">
        <v>83</v>
      </c>
      <c r="BK204" s="168">
        <f t="shared" si="39"/>
        <v>0</v>
      </c>
      <c r="BL204" s="17" t="s">
        <v>133</v>
      </c>
      <c r="BM204" s="167" t="s">
        <v>2859</v>
      </c>
    </row>
    <row r="205" spans="2:65" s="1" customFormat="1" ht="16.5" customHeight="1">
      <c r="B205" s="155"/>
      <c r="C205" s="156" t="s">
        <v>801</v>
      </c>
      <c r="D205" s="156" t="s">
        <v>209</v>
      </c>
      <c r="E205" s="157" t="s">
        <v>2860</v>
      </c>
      <c r="F205" s="158" t="s">
        <v>2861</v>
      </c>
      <c r="G205" s="159" t="s">
        <v>236</v>
      </c>
      <c r="H205" s="160">
        <v>0.93899999999999995</v>
      </c>
      <c r="I205" s="161"/>
      <c r="J205" s="162">
        <f t="shared" si="30"/>
        <v>0</v>
      </c>
      <c r="K205" s="158" t="s">
        <v>1</v>
      </c>
      <c r="L205" s="32"/>
      <c r="M205" s="163" t="s">
        <v>1</v>
      </c>
      <c r="N205" s="164" t="s">
        <v>42</v>
      </c>
      <c r="O205" s="55"/>
      <c r="P205" s="165">
        <f t="shared" si="31"/>
        <v>0</v>
      </c>
      <c r="Q205" s="165">
        <v>0</v>
      </c>
      <c r="R205" s="165">
        <f t="shared" si="32"/>
        <v>0</v>
      </c>
      <c r="S205" s="165">
        <v>0</v>
      </c>
      <c r="T205" s="166">
        <f t="shared" si="33"/>
        <v>0</v>
      </c>
      <c r="AR205" s="167" t="s">
        <v>133</v>
      </c>
      <c r="AT205" s="167" t="s">
        <v>209</v>
      </c>
      <c r="AU205" s="167" t="s">
        <v>85</v>
      </c>
      <c r="AY205" s="17" t="s">
        <v>207</v>
      </c>
      <c r="BE205" s="168">
        <f t="shared" si="34"/>
        <v>0</v>
      </c>
      <c r="BF205" s="168">
        <f t="shared" si="35"/>
        <v>0</v>
      </c>
      <c r="BG205" s="168">
        <f t="shared" si="36"/>
        <v>0</v>
      </c>
      <c r="BH205" s="168">
        <f t="shared" si="37"/>
        <v>0</v>
      </c>
      <c r="BI205" s="168">
        <f t="shared" si="38"/>
        <v>0</v>
      </c>
      <c r="BJ205" s="17" t="s">
        <v>83</v>
      </c>
      <c r="BK205" s="168">
        <f t="shared" si="39"/>
        <v>0</v>
      </c>
      <c r="BL205" s="17" t="s">
        <v>133</v>
      </c>
      <c r="BM205" s="167" t="s">
        <v>2862</v>
      </c>
    </row>
    <row r="206" spans="2:65" s="11" customFormat="1" ht="22.9" customHeight="1">
      <c r="B206" s="142"/>
      <c r="D206" s="143" t="s">
        <v>76</v>
      </c>
      <c r="E206" s="153" t="s">
        <v>2863</v>
      </c>
      <c r="F206" s="153" t="s">
        <v>2864</v>
      </c>
      <c r="I206" s="145"/>
      <c r="J206" s="154">
        <f>BK206</f>
        <v>0</v>
      </c>
      <c r="L206" s="142"/>
      <c r="M206" s="147"/>
      <c r="N206" s="148"/>
      <c r="O206" s="148"/>
      <c r="P206" s="149">
        <f>SUM(P207:P239)</f>
        <v>0</v>
      </c>
      <c r="Q206" s="148"/>
      <c r="R206" s="149">
        <f>SUM(R207:R239)</f>
        <v>0</v>
      </c>
      <c r="S206" s="148"/>
      <c r="T206" s="150">
        <f>SUM(T207:T239)</f>
        <v>0</v>
      </c>
      <c r="AR206" s="143" t="s">
        <v>85</v>
      </c>
      <c r="AT206" s="151" t="s">
        <v>76</v>
      </c>
      <c r="AU206" s="151" t="s">
        <v>83</v>
      </c>
      <c r="AY206" s="143" t="s">
        <v>207</v>
      </c>
      <c r="BK206" s="152">
        <f>SUM(BK207:BK239)</f>
        <v>0</v>
      </c>
    </row>
    <row r="207" spans="2:65" s="1" customFormat="1" ht="16.5" customHeight="1">
      <c r="B207" s="155"/>
      <c r="C207" s="156" t="s">
        <v>1021</v>
      </c>
      <c r="D207" s="156" t="s">
        <v>209</v>
      </c>
      <c r="E207" s="157" t="s">
        <v>2865</v>
      </c>
      <c r="F207" s="158" t="s">
        <v>2866</v>
      </c>
      <c r="G207" s="159" t="s">
        <v>2694</v>
      </c>
      <c r="H207" s="160">
        <v>1</v>
      </c>
      <c r="I207" s="161"/>
      <c r="J207" s="162">
        <f t="shared" ref="J207:J239" si="40">ROUND(I207*H207,2)</f>
        <v>0</v>
      </c>
      <c r="K207" s="158" t="s">
        <v>1</v>
      </c>
      <c r="L207" s="32"/>
      <c r="M207" s="163" t="s">
        <v>1</v>
      </c>
      <c r="N207" s="164" t="s">
        <v>42</v>
      </c>
      <c r="O207" s="55"/>
      <c r="P207" s="165">
        <f t="shared" ref="P207:P239" si="41">O207*H207</f>
        <v>0</v>
      </c>
      <c r="Q207" s="165">
        <v>0</v>
      </c>
      <c r="R207" s="165">
        <f t="shared" ref="R207:R239" si="42">Q207*H207</f>
        <v>0</v>
      </c>
      <c r="S207" s="165">
        <v>0</v>
      </c>
      <c r="T207" s="166">
        <f t="shared" ref="T207:T239" si="43">S207*H207</f>
        <v>0</v>
      </c>
      <c r="AR207" s="167" t="s">
        <v>133</v>
      </c>
      <c r="AT207" s="167" t="s">
        <v>209</v>
      </c>
      <c r="AU207" s="167" t="s">
        <v>85</v>
      </c>
      <c r="AY207" s="17" t="s">
        <v>207</v>
      </c>
      <c r="BE207" s="168">
        <f t="shared" ref="BE207:BE239" si="44">IF(N207="základní",J207,0)</f>
        <v>0</v>
      </c>
      <c r="BF207" s="168">
        <f t="shared" ref="BF207:BF239" si="45">IF(N207="snížená",J207,0)</f>
        <v>0</v>
      </c>
      <c r="BG207" s="168">
        <f t="shared" ref="BG207:BG239" si="46">IF(N207="zákl. přenesená",J207,0)</f>
        <v>0</v>
      </c>
      <c r="BH207" s="168">
        <f t="shared" ref="BH207:BH239" si="47">IF(N207="sníž. přenesená",J207,0)</f>
        <v>0</v>
      </c>
      <c r="BI207" s="168">
        <f t="shared" ref="BI207:BI239" si="48">IF(N207="nulová",J207,0)</f>
        <v>0</v>
      </c>
      <c r="BJ207" s="17" t="s">
        <v>83</v>
      </c>
      <c r="BK207" s="168">
        <f t="shared" ref="BK207:BK239" si="49">ROUND(I207*H207,2)</f>
        <v>0</v>
      </c>
      <c r="BL207" s="17" t="s">
        <v>133</v>
      </c>
      <c r="BM207" s="167" t="s">
        <v>2867</v>
      </c>
    </row>
    <row r="208" spans="2:65" s="1" customFormat="1" ht="16.5" customHeight="1">
      <c r="B208" s="155"/>
      <c r="C208" s="156" t="s">
        <v>1039</v>
      </c>
      <c r="D208" s="156" t="s">
        <v>209</v>
      </c>
      <c r="E208" s="157" t="s">
        <v>2868</v>
      </c>
      <c r="F208" s="158" t="s">
        <v>2869</v>
      </c>
      <c r="G208" s="159" t="s">
        <v>2694</v>
      </c>
      <c r="H208" s="160">
        <v>1</v>
      </c>
      <c r="I208" s="161"/>
      <c r="J208" s="162">
        <f t="shared" si="40"/>
        <v>0</v>
      </c>
      <c r="K208" s="158" t="s">
        <v>1</v>
      </c>
      <c r="L208" s="32"/>
      <c r="M208" s="163" t="s">
        <v>1</v>
      </c>
      <c r="N208" s="164" t="s">
        <v>42</v>
      </c>
      <c r="O208" s="55"/>
      <c r="P208" s="165">
        <f t="shared" si="41"/>
        <v>0</v>
      </c>
      <c r="Q208" s="165">
        <v>0</v>
      </c>
      <c r="R208" s="165">
        <f t="shared" si="42"/>
        <v>0</v>
      </c>
      <c r="S208" s="165">
        <v>0</v>
      </c>
      <c r="T208" s="166">
        <f t="shared" si="43"/>
        <v>0</v>
      </c>
      <c r="AR208" s="167" t="s">
        <v>133</v>
      </c>
      <c r="AT208" s="167" t="s">
        <v>209</v>
      </c>
      <c r="AU208" s="167" t="s">
        <v>85</v>
      </c>
      <c r="AY208" s="17" t="s">
        <v>207</v>
      </c>
      <c r="BE208" s="168">
        <f t="shared" si="44"/>
        <v>0</v>
      </c>
      <c r="BF208" s="168">
        <f t="shared" si="45"/>
        <v>0</v>
      </c>
      <c r="BG208" s="168">
        <f t="shared" si="46"/>
        <v>0</v>
      </c>
      <c r="BH208" s="168">
        <f t="shared" si="47"/>
        <v>0</v>
      </c>
      <c r="BI208" s="168">
        <f t="shared" si="48"/>
        <v>0</v>
      </c>
      <c r="BJ208" s="17" t="s">
        <v>83</v>
      </c>
      <c r="BK208" s="168">
        <f t="shared" si="49"/>
        <v>0</v>
      </c>
      <c r="BL208" s="17" t="s">
        <v>133</v>
      </c>
      <c r="BM208" s="167" t="s">
        <v>2870</v>
      </c>
    </row>
    <row r="209" spans="2:65" s="1" customFormat="1" ht="24" customHeight="1">
      <c r="B209" s="155"/>
      <c r="C209" s="156" t="s">
        <v>1044</v>
      </c>
      <c r="D209" s="156" t="s">
        <v>209</v>
      </c>
      <c r="E209" s="157" t="s">
        <v>2871</v>
      </c>
      <c r="F209" s="158" t="s">
        <v>2872</v>
      </c>
      <c r="G209" s="159" t="s">
        <v>2694</v>
      </c>
      <c r="H209" s="160">
        <v>1</v>
      </c>
      <c r="I209" s="161"/>
      <c r="J209" s="162">
        <f t="shared" si="40"/>
        <v>0</v>
      </c>
      <c r="K209" s="158" t="s">
        <v>1</v>
      </c>
      <c r="L209" s="32"/>
      <c r="M209" s="163" t="s">
        <v>1</v>
      </c>
      <c r="N209" s="164" t="s">
        <v>42</v>
      </c>
      <c r="O209" s="55"/>
      <c r="P209" s="165">
        <f t="shared" si="41"/>
        <v>0</v>
      </c>
      <c r="Q209" s="165">
        <v>0</v>
      </c>
      <c r="R209" s="165">
        <f t="shared" si="42"/>
        <v>0</v>
      </c>
      <c r="S209" s="165">
        <v>0</v>
      </c>
      <c r="T209" s="166">
        <f t="shared" si="43"/>
        <v>0</v>
      </c>
      <c r="AR209" s="167" t="s">
        <v>133</v>
      </c>
      <c r="AT209" s="167" t="s">
        <v>209</v>
      </c>
      <c r="AU209" s="167" t="s">
        <v>85</v>
      </c>
      <c r="AY209" s="17" t="s">
        <v>207</v>
      </c>
      <c r="BE209" s="168">
        <f t="shared" si="44"/>
        <v>0</v>
      </c>
      <c r="BF209" s="168">
        <f t="shared" si="45"/>
        <v>0</v>
      </c>
      <c r="BG209" s="168">
        <f t="shared" si="46"/>
        <v>0</v>
      </c>
      <c r="BH209" s="168">
        <f t="shared" si="47"/>
        <v>0</v>
      </c>
      <c r="BI209" s="168">
        <f t="shared" si="48"/>
        <v>0</v>
      </c>
      <c r="BJ209" s="17" t="s">
        <v>83</v>
      </c>
      <c r="BK209" s="168">
        <f t="shared" si="49"/>
        <v>0</v>
      </c>
      <c r="BL209" s="17" t="s">
        <v>133</v>
      </c>
      <c r="BM209" s="167" t="s">
        <v>2873</v>
      </c>
    </row>
    <row r="210" spans="2:65" s="1" customFormat="1" ht="16.5" customHeight="1">
      <c r="B210" s="155"/>
      <c r="C210" s="156" t="s">
        <v>805</v>
      </c>
      <c r="D210" s="156" t="s">
        <v>209</v>
      </c>
      <c r="E210" s="157" t="s">
        <v>2874</v>
      </c>
      <c r="F210" s="158" t="s">
        <v>2875</v>
      </c>
      <c r="G210" s="159" t="s">
        <v>220</v>
      </c>
      <c r="H210" s="160">
        <v>15</v>
      </c>
      <c r="I210" s="161"/>
      <c r="J210" s="162">
        <f t="shared" si="40"/>
        <v>0</v>
      </c>
      <c r="K210" s="158" t="s">
        <v>1</v>
      </c>
      <c r="L210" s="32"/>
      <c r="M210" s="163" t="s">
        <v>1</v>
      </c>
      <c r="N210" s="164" t="s">
        <v>42</v>
      </c>
      <c r="O210" s="55"/>
      <c r="P210" s="165">
        <f t="shared" si="41"/>
        <v>0</v>
      </c>
      <c r="Q210" s="165">
        <v>0</v>
      </c>
      <c r="R210" s="165">
        <f t="shared" si="42"/>
        <v>0</v>
      </c>
      <c r="S210" s="165">
        <v>0</v>
      </c>
      <c r="T210" s="166">
        <f t="shared" si="43"/>
        <v>0</v>
      </c>
      <c r="AR210" s="167" t="s">
        <v>133</v>
      </c>
      <c r="AT210" s="167" t="s">
        <v>209</v>
      </c>
      <c r="AU210" s="167" t="s">
        <v>85</v>
      </c>
      <c r="AY210" s="17" t="s">
        <v>207</v>
      </c>
      <c r="BE210" s="168">
        <f t="shared" si="44"/>
        <v>0</v>
      </c>
      <c r="BF210" s="168">
        <f t="shared" si="45"/>
        <v>0</v>
      </c>
      <c r="BG210" s="168">
        <f t="shared" si="46"/>
        <v>0</v>
      </c>
      <c r="BH210" s="168">
        <f t="shared" si="47"/>
        <v>0</v>
      </c>
      <c r="BI210" s="168">
        <f t="shared" si="48"/>
        <v>0</v>
      </c>
      <c r="BJ210" s="17" t="s">
        <v>83</v>
      </c>
      <c r="BK210" s="168">
        <f t="shared" si="49"/>
        <v>0</v>
      </c>
      <c r="BL210" s="17" t="s">
        <v>133</v>
      </c>
      <c r="BM210" s="167" t="s">
        <v>2876</v>
      </c>
    </row>
    <row r="211" spans="2:65" s="1" customFormat="1" ht="16.5" customHeight="1">
      <c r="B211" s="155"/>
      <c r="C211" s="208" t="s">
        <v>810</v>
      </c>
      <c r="D211" s="208" t="s">
        <v>680</v>
      </c>
      <c r="E211" s="209" t="s">
        <v>2877</v>
      </c>
      <c r="F211" s="210" t="s">
        <v>2878</v>
      </c>
      <c r="G211" s="211" t="s">
        <v>2694</v>
      </c>
      <c r="H211" s="212">
        <v>6</v>
      </c>
      <c r="I211" s="213"/>
      <c r="J211" s="214">
        <f t="shared" si="40"/>
        <v>0</v>
      </c>
      <c r="K211" s="210" t="s">
        <v>1</v>
      </c>
      <c r="L211" s="215"/>
      <c r="M211" s="216" t="s">
        <v>1</v>
      </c>
      <c r="N211" s="217" t="s">
        <v>42</v>
      </c>
      <c r="O211" s="55"/>
      <c r="P211" s="165">
        <f t="shared" si="41"/>
        <v>0</v>
      </c>
      <c r="Q211" s="165">
        <v>0</v>
      </c>
      <c r="R211" s="165">
        <f t="shared" si="42"/>
        <v>0</v>
      </c>
      <c r="S211" s="165">
        <v>0</v>
      </c>
      <c r="T211" s="166">
        <f t="shared" si="43"/>
        <v>0</v>
      </c>
      <c r="AR211" s="167" t="s">
        <v>155</v>
      </c>
      <c r="AT211" s="167" t="s">
        <v>680</v>
      </c>
      <c r="AU211" s="167" t="s">
        <v>85</v>
      </c>
      <c r="AY211" s="17" t="s">
        <v>207</v>
      </c>
      <c r="BE211" s="168">
        <f t="shared" si="44"/>
        <v>0</v>
      </c>
      <c r="BF211" s="168">
        <f t="shared" si="45"/>
        <v>0</v>
      </c>
      <c r="BG211" s="168">
        <f t="shared" si="46"/>
        <v>0</v>
      </c>
      <c r="BH211" s="168">
        <f t="shared" si="47"/>
        <v>0</v>
      </c>
      <c r="BI211" s="168">
        <f t="shared" si="48"/>
        <v>0</v>
      </c>
      <c r="BJ211" s="17" t="s">
        <v>83</v>
      </c>
      <c r="BK211" s="168">
        <f t="shared" si="49"/>
        <v>0</v>
      </c>
      <c r="BL211" s="17" t="s">
        <v>133</v>
      </c>
      <c r="BM211" s="167" t="s">
        <v>2879</v>
      </c>
    </row>
    <row r="212" spans="2:65" s="1" customFormat="1" ht="16.5" customHeight="1">
      <c r="B212" s="155"/>
      <c r="C212" s="208" t="s">
        <v>822</v>
      </c>
      <c r="D212" s="208" t="s">
        <v>680</v>
      </c>
      <c r="E212" s="209" t="s">
        <v>2880</v>
      </c>
      <c r="F212" s="210" t="s">
        <v>2881</v>
      </c>
      <c r="G212" s="211" t="s">
        <v>2694</v>
      </c>
      <c r="H212" s="212">
        <v>9</v>
      </c>
      <c r="I212" s="213"/>
      <c r="J212" s="214">
        <f t="shared" si="40"/>
        <v>0</v>
      </c>
      <c r="K212" s="210" t="s">
        <v>1</v>
      </c>
      <c r="L212" s="215"/>
      <c r="M212" s="216" t="s">
        <v>1</v>
      </c>
      <c r="N212" s="217" t="s">
        <v>42</v>
      </c>
      <c r="O212" s="55"/>
      <c r="P212" s="165">
        <f t="shared" si="41"/>
        <v>0</v>
      </c>
      <c r="Q212" s="165">
        <v>0</v>
      </c>
      <c r="R212" s="165">
        <f t="shared" si="42"/>
        <v>0</v>
      </c>
      <c r="S212" s="165">
        <v>0</v>
      </c>
      <c r="T212" s="166">
        <f t="shared" si="43"/>
        <v>0</v>
      </c>
      <c r="AR212" s="167" t="s">
        <v>155</v>
      </c>
      <c r="AT212" s="167" t="s">
        <v>680</v>
      </c>
      <c r="AU212" s="167" t="s">
        <v>85</v>
      </c>
      <c r="AY212" s="17" t="s">
        <v>207</v>
      </c>
      <c r="BE212" s="168">
        <f t="shared" si="44"/>
        <v>0</v>
      </c>
      <c r="BF212" s="168">
        <f t="shared" si="45"/>
        <v>0</v>
      </c>
      <c r="BG212" s="168">
        <f t="shared" si="46"/>
        <v>0</v>
      </c>
      <c r="BH212" s="168">
        <f t="shared" si="47"/>
        <v>0</v>
      </c>
      <c r="BI212" s="168">
        <f t="shared" si="48"/>
        <v>0</v>
      </c>
      <c r="BJ212" s="17" t="s">
        <v>83</v>
      </c>
      <c r="BK212" s="168">
        <f t="shared" si="49"/>
        <v>0</v>
      </c>
      <c r="BL212" s="17" t="s">
        <v>133</v>
      </c>
      <c r="BM212" s="167" t="s">
        <v>2882</v>
      </c>
    </row>
    <row r="213" spans="2:65" s="1" customFormat="1" ht="16.5" customHeight="1">
      <c r="B213" s="155"/>
      <c r="C213" s="156" t="s">
        <v>833</v>
      </c>
      <c r="D213" s="156" t="s">
        <v>209</v>
      </c>
      <c r="E213" s="157" t="s">
        <v>2883</v>
      </c>
      <c r="F213" s="158" t="s">
        <v>2884</v>
      </c>
      <c r="G213" s="159" t="s">
        <v>220</v>
      </c>
      <c r="H213" s="160">
        <v>44</v>
      </c>
      <c r="I213" s="161"/>
      <c r="J213" s="162">
        <f t="shared" si="40"/>
        <v>0</v>
      </c>
      <c r="K213" s="158" t="s">
        <v>1</v>
      </c>
      <c r="L213" s="32"/>
      <c r="M213" s="163" t="s">
        <v>1</v>
      </c>
      <c r="N213" s="164" t="s">
        <v>42</v>
      </c>
      <c r="O213" s="55"/>
      <c r="P213" s="165">
        <f t="shared" si="41"/>
        <v>0</v>
      </c>
      <c r="Q213" s="165">
        <v>0</v>
      </c>
      <c r="R213" s="165">
        <f t="shared" si="42"/>
        <v>0</v>
      </c>
      <c r="S213" s="165">
        <v>0</v>
      </c>
      <c r="T213" s="166">
        <f t="shared" si="43"/>
        <v>0</v>
      </c>
      <c r="AR213" s="167" t="s">
        <v>133</v>
      </c>
      <c r="AT213" s="167" t="s">
        <v>209</v>
      </c>
      <c r="AU213" s="167" t="s">
        <v>85</v>
      </c>
      <c r="AY213" s="17" t="s">
        <v>207</v>
      </c>
      <c r="BE213" s="168">
        <f t="shared" si="44"/>
        <v>0</v>
      </c>
      <c r="BF213" s="168">
        <f t="shared" si="45"/>
        <v>0</v>
      </c>
      <c r="BG213" s="168">
        <f t="shared" si="46"/>
        <v>0</v>
      </c>
      <c r="BH213" s="168">
        <f t="shared" si="47"/>
        <v>0</v>
      </c>
      <c r="BI213" s="168">
        <f t="shared" si="48"/>
        <v>0</v>
      </c>
      <c r="BJ213" s="17" t="s">
        <v>83</v>
      </c>
      <c r="BK213" s="168">
        <f t="shared" si="49"/>
        <v>0</v>
      </c>
      <c r="BL213" s="17" t="s">
        <v>133</v>
      </c>
      <c r="BM213" s="167" t="s">
        <v>2885</v>
      </c>
    </row>
    <row r="214" spans="2:65" s="1" customFormat="1" ht="16.5" customHeight="1">
      <c r="B214" s="155"/>
      <c r="C214" s="208" t="s">
        <v>837</v>
      </c>
      <c r="D214" s="208" t="s">
        <v>680</v>
      </c>
      <c r="E214" s="209" t="s">
        <v>2886</v>
      </c>
      <c r="F214" s="210" t="s">
        <v>2887</v>
      </c>
      <c r="G214" s="211" t="s">
        <v>2694</v>
      </c>
      <c r="H214" s="212">
        <v>16</v>
      </c>
      <c r="I214" s="213"/>
      <c r="J214" s="214">
        <f t="shared" si="40"/>
        <v>0</v>
      </c>
      <c r="K214" s="210" t="s">
        <v>1</v>
      </c>
      <c r="L214" s="215"/>
      <c r="M214" s="216" t="s">
        <v>1</v>
      </c>
      <c r="N214" s="217" t="s">
        <v>42</v>
      </c>
      <c r="O214" s="55"/>
      <c r="P214" s="165">
        <f t="shared" si="41"/>
        <v>0</v>
      </c>
      <c r="Q214" s="165">
        <v>0</v>
      </c>
      <c r="R214" s="165">
        <f t="shared" si="42"/>
        <v>0</v>
      </c>
      <c r="S214" s="165">
        <v>0</v>
      </c>
      <c r="T214" s="166">
        <f t="shared" si="43"/>
        <v>0</v>
      </c>
      <c r="AR214" s="167" t="s">
        <v>155</v>
      </c>
      <c r="AT214" s="167" t="s">
        <v>680</v>
      </c>
      <c r="AU214" s="167" t="s">
        <v>85</v>
      </c>
      <c r="AY214" s="17" t="s">
        <v>207</v>
      </c>
      <c r="BE214" s="168">
        <f t="shared" si="44"/>
        <v>0</v>
      </c>
      <c r="BF214" s="168">
        <f t="shared" si="45"/>
        <v>0</v>
      </c>
      <c r="BG214" s="168">
        <f t="shared" si="46"/>
        <v>0</v>
      </c>
      <c r="BH214" s="168">
        <f t="shared" si="47"/>
        <v>0</v>
      </c>
      <c r="BI214" s="168">
        <f t="shared" si="48"/>
        <v>0</v>
      </c>
      <c r="BJ214" s="17" t="s">
        <v>83</v>
      </c>
      <c r="BK214" s="168">
        <f t="shared" si="49"/>
        <v>0</v>
      </c>
      <c r="BL214" s="17" t="s">
        <v>133</v>
      </c>
      <c r="BM214" s="167" t="s">
        <v>2888</v>
      </c>
    </row>
    <row r="215" spans="2:65" s="1" customFormat="1" ht="24" customHeight="1">
      <c r="B215" s="155"/>
      <c r="C215" s="208" t="s">
        <v>842</v>
      </c>
      <c r="D215" s="208" t="s">
        <v>680</v>
      </c>
      <c r="E215" s="209" t="s">
        <v>2889</v>
      </c>
      <c r="F215" s="210" t="s">
        <v>2890</v>
      </c>
      <c r="G215" s="211" t="s">
        <v>2694</v>
      </c>
      <c r="H215" s="212">
        <v>3</v>
      </c>
      <c r="I215" s="213"/>
      <c r="J215" s="214">
        <f t="shared" si="40"/>
        <v>0</v>
      </c>
      <c r="K215" s="210" t="s">
        <v>1</v>
      </c>
      <c r="L215" s="215"/>
      <c r="M215" s="216" t="s">
        <v>1</v>
      </c>
      <c r="N215" s="217" t="s">
        <v>42</v>
      </c>
      <c r="O215" s="55"/>
      <c r="P215" s="165">
        <f t="shared" si="41"/>
        <v>0</v>
      </c>
      <c r="Q215" s="165">
        <v>0</v>
      </c>
      <c r="R215" s="165">
        <f t="shared" si="42"/>
        <v>0</v>
      </c>
      <c r="S215" s="165">
        <v>0</v>
      </c>
      <c r="T215" s="166">
        <f t="shared" si="43"/>
        <v>0</v>
      </c>
      <c r="AR215" s="167" t="s">
        <v>155</v>
      </c>
      <c r="AT215" s="167" t="s">
        <v>680</v>
      </c>
      <c r="AU215" s="167" t="s">
        <v>85</v>
      </c>
      <c r="AY215" s="17" t="s">
        <v>207</v>
      </c>
      <c r="BE215" s="168">
        <f t="shared" si="44"/>
        <v>0</v>
      </c>
      <c r="BF215" s="168">
        <f t="shared" si="45"/>
        <v>0</v>
      </c>
      <c r="BG215" s="168">
        <f t="shared" si="46"/>
        <v>0</v>
      </c>
      <c r="BH215" s="168">
        <f t="shared" si="47"/>
        <v>0</v>
      </c>
      <c r="BI215" s="168">
        <f t="shared" si="48"/>
        <v>0</v>
      </c>
      <c r="BJ215" s="17" t="s">
        <v>83</v>
      </c>
      <c r="BK215" s="168">
        <f t="shared" si="49"/>
        <v>0</v>
      </c>
      <c r="BL215" s="17" t="s">
        <v>133</v>
      </c>
      <c r="BM215" s="167" t="s">
        <v>2891</v>
      </c>
    </row>
    <row r="216" spans="2:65" s="1" customFormat="1" ht="24" customHeight="1">
      <c r="B216" s="155"/>
      <c r="C216" s="208" t="s">
        <v>848</v>
      </c>
      <c r="D216" s="208" t="s">
        <v>680</v>
      </c>
      <c r="E216" s="209" t="s">
        <v>2892</v>
      </c>
      <c r="F216" s="210" t="s">
        <v>2893</v>
      </c>
      <c r="G216" s="211" t="s">
        <v>2694</v>
      </c>
      <c r="H216" s="212">
        <v>6</v>
      </c>
      <c r="I216" s="213"/>
      <c r="J216" s="214">
        <f t="shared" si="40"/>
        <v>0</v>
      </c>
      <c r="K216" s="210" t="s">
        <v>1</v>
      </c>
      <c r="L216" s="215"/>
      <c r="M216" s="216" t="s">
        <v>1</v>
      </c>
      <c r="N216" s="217" t="s">
        <v>42</v>
      </c>
      <c r="O216" s="55"/>
      <c r="P216" s="165">
        <f t="shared" si="41"/>
        <v>0</v>
      </c>
      <c r="Q216" s="165">
        <v>0</v>
      </c>
      <c r="R216" s="165">
        <f t="shared" si="42"/>
        <v>0</v>
      </c>
      <c r="S216" s="165">
        <v>0</v>
      </c>
      <c r="T216" s="166">
        <f t="shared" si="43"/>
        <v>0</v>
      </c>
      <c r="AR216" s="167" t="s">
        <v>155</v>
      </c>
      <c r="AT216" s="167" t="s">
        <v>680</v>
      </c>
      <c r="AU216" s="167" t="s">
        <v>85</v>
      </c>
      <c r="AY216" s="17" t="s">
        <v>207</v>
      </c>
      <c r="BE216" s="168">
        <f t="shared" si="44"/>
        <v>0</v>
      </c>
      <c r="BF216" s="168">
        <f t="shared" si="45"/>
        <v>0</v>
      </c>
      <c r="BG216" s="168">
        <f t="shared" si="46"/>
        <v>0</v>
      </c>
      <c r="BH216" s="168">
        <f t="shared" si="47"/>
        <v>0</v>
      </c>
      <c r="BI216" s="168">
        <f t="shared" si="48"/>
        <v>0</v>
      </c>
      <c r="BJ216" s="17" t="s">
        <v>83</v>
      </c>
      <c r="BK216" s="168">
        <f t="shared" si="49"/>
        <v>0</v>
      </c>
      <c r="BL216" s="17" t="s">
        <v>133</v>
      </c>
      <c r="BM216" s="167" t="s">
        <v>2894</v>
      </c>
    </row>
    <row r="217" spans="2:65" s="1" customFormat="1" ht="16.5" customHeight="1">
      <c r="B217" s="155"/>
      <c r="C217" s="208" t="s">
        <v>853</v>
      </c>
      <c r="D217" s="208" t="s">
        <v>680</v>
      </c>
      <c r="E217" s="209" t="s">
        <v>2895</v>
      </c>
      <c r="F217" s="210" t="s">
        <v>2896</v>
      </c>
      <c r="G217" s="211" t="s">
        <v>220</v>
      </c>
      <c r="H217" s="212">
        <v>1</v>
      </c>
      <c r="I217" s="213"/>
      <c r="J217" s="214">
        <f t="shared" si="40"/>
        <v>0</v>
      </c>
      <c r="K217" s="210" t="s">
        <v>1</v>
      </c>
      <c r="L217" s="215"/>
      <c r="M217" s="216" t="s">
        <v>1</v>
      </c>
      <c r="N217" s="217" t="s">
        <v>42</v>
      </c>
      <c r="O217" s="55"/>
      <c r="P217" s="165">
        <f t="shared" si="41"/>
        <v>0</v>
      </c>
      <c r="Q217" s="165">
        <v>0</v>
      </c>
      <c r="R217" s="165">
        <f t="shared" si="42"/>
        <v>0</v>
      </c>
      <c r="S217" s="165">
        <v>0</v>
      </c>
      <c r="T217" s="166">
        <f t="shared" si="43"/>
        <v>0</v>
      </c>
      <c r="AR217" s="167" t="s">
        <v>155</v>
      </c>
      <c r="AT217" s="167" t="s">
        <v>680</v>
      </c>
      <c r="AU217" s="167" t="s">
        <v>85</v>
      </c>
      <c r="AY217" s="17" t="s">
        <v>207</v>
      </c>
      <c r="BE217" s="168">
        <f t="shared" si="44"/>
        <v>0</v>
      </c>
      <c r="BF217" s="168">
        <f t="shared" si="45"/>
        <v>0</v>
      </c>
      <c r="BG217" s="168">
        <f t="shared" si="46"/>
        <v>0</v>
      </c>
      <c r="BH217" s="168">
        <f t="shared" si="47"/>
        <v>0</v>
      </c>
      <c r="BI217" s="168">
        <f t="shared" si="48"/>
        <v>0</v>
      </c>
      <c r="BJ217" s="17" t="s">
        <v>83</v>
      </c>
      <c r="BK217" s="168">
        <f t="shared" si="49"/>
        <v>0</v>
      </c>
      <c r="BL217" s="17" t="s">
        <v>133</v>
      </c>
      <c r="BM217" s="167" t="s">
        <v>2897</v>
      </c>
    </row>
    <row r="218" spans="2:65" s="1" customFormat="1" ht="16.5" customHeight="1">
      <c r="B218" s="155"/>
      <c r="C218" s="208" t="s">
        <v>858</v>
      </c>
      <c r="D218" s="208" t="s">
        <v>680</v>
      </c>
      <c r="E218" s="209" t="s">
        <v>2898</v>
      </c>
      <c r="F218" s="210" t="s">
        <v>2899</v>
      </c>
      <c r="G218" s="211" t="s">
        <v>2694</v>
      </c>
      <c r="H218" s="212">
        <v>1</v>
      </c>
      <c r="I218" s="213"/>
      <c r="J218" s="214">
        <f t="shared" si="40"/>
        <v>0</v>
      </c>
      <c r="K218" s="210" t="s">
        <v>1</v>
      </c>
      <c r="L218" s="215"/>
      <c r="M218" s="216" t="s">
        <v>1</v>
      </c>
      <c r="N218" s="217" t="s">
        <v>42</v>
      </c>
      <c r="O218" s="55"/>
      <c r="P218" s="165">
        <f t="shared" si="41"/>
        <v>0</v>
      </c>
      <c r="Q218" s="165">
        <v>0</v>
      </c>
      <c r="R218" s="165">
        <f t="shared" si="42"/>
        <v>0</v>
      </c>
      <c r="S218" s="165">
        <v>0</v>
      </c>
      <c r="T218" s="166">
        <f t="shared" si="43"/>
        <v>0</v>
      </c>
      <c r="AR218" s="167" t="s">
        <v>155</v>
      </c>
      <c r="AT218" s="167" t="s">
        <v>680</v>
      </c>
      <c r="AU218" s="167" t="s">
        <v>85</v>
      </c>
      <c r="AY218" s="17" t="s">
        <v>207</v>
      </c>
      <c r="BE218" s="168">
        <f t="shared" si="44"/>
        <v>0</v>
      </c>
      <c r="BF218" s="168">
        <f t="shared" si="45"/>
        <v>0</v>
      </c>
      <c r="BG218" s="168">
        <f t="shared" si="46"/>
        <v>0</v>
      </c>
      <c r="BH218" s="168">
        <f t="shared" si="47"/>
        <v>0</v>
      </c>
      <c r="BI218" s="168">
        <f t="shared" si="48"/>
        <v>0</v>
      </c>
      <c r="BJ218" s="17" t="s">
        <v>83</v>
      </c>
      <c r="BK218" s="168">
        <f t="shared" si="49"/>
        <v>0</v>
      </c>
      <c r="BL218" s="17" t="s">
        <v>133</v>
      </c>
      <c r="BM218" s="167" t="s">
        <v>2900</v>
      </c>
    </row>
    <row r="219" spans="2:65" s="1" customFormat="1" ht="16.5" customHeight="1">
      <c r="B219" s="155"/>
      <c r="C219" s="156" t="s">
        <v>862</v>
      </c>
      <c r="D219" s="156" t="s">
        <v>209</v>
      </c>
      <c r="E219" s="157" t="s">
        <v>2901</v>
      </c>
      <c r="F219" s="158" t="s">
        <v>2902</v>
      </c>
      <c r="G219" s="159" t="s">
        <v>220</v>
      </c>
      <c r="H219" s="160">
        <v>6</v>
      </c>
      <c r="I219" s="161"/>
      <c r="J219" s="162">
        <f t="shared" si="40"/>
        <v>0</v>
      </c>
      <c r="K219" s="158" t="s">
        <v>1</v>
      </c>
      <c r="L219" s="32"/>
      <c r="M219" s="163" t="s">
        <v>1</v>
      </c>
      <c r="N219" s="164" t="s">
        <v>42</v>
      </c>
      <c r="O219" s="55"/>
      <c r="P219" s="165">
        <f t="shared" si="41"/>
        <v>0</v>
      </c>
      <c r="Q219" s="165">
        <v>0</v>
      </c>
      <c r="R219" s="165">
        <f t="shared" si="42"/>
        <v>0</v>
      </c>
      <c r="S219" s="165">
        <v>0</v>
      </c>
      <c r="T219" s="166">
        <f t="shared" si="43"/>
        <v>0</v>
      </c>
      <c r="AR219" s="167" t="s">
        <v>133</v>
      </c>
      <c r="AT219" s="167" t="s">
        <v>209</v>
      </c>
      <c r="AU219" s="167" t="s">
        <v>85</v>
      </c>
      <c r="AY219" s="17" t="s">
        <v>207</v>
      </c>
      <c r="BE219" s="168">
        <f t="shared" si="44"/>
        <v>0</v>
      </c>
      <c r="BF219" s="168">
        <f t="shared" si="45"/>
        <v>0</v>
      </c>
      <c r="BG219" s="168">
        <f t="shared" si="46"/>
        <v>0</v>
      </c>
      <c r="BH219" s="168">
        <f t="shared" si="47"/>
        <v>0</v>
      </c>
      <c r="BI219" s="168">
        <f t="shared" si="48"/>
        <v>0</v>
      </c>
      <c r="BJ219" s="17" t="s">
        <v>83</v>
      </c>
      <c r="BK219" s="168">
        <f t="shared" si="49"/>
        <v>0</v>
      </c>
      <c r="BL219" s="17" t="s">
        <v>133</v>
      </c>
      <c r="BM219" s="167" t="s">
        <v>2903</v>
      </c>
    </row>
    <row r="220" spans="2:65" s="1" customFormat="1" ht="16.5" customHeight="1">
      <c r="B220" s="155"/>
      <c r="C220" s="208" t="s">
        <v>867</v>
      </c>
      <c r="D220" s="208" t="s">
        <v>680</v>
      </c>
      <c r="E220" s="209" t="s">
        <v>2904</v>
      </c>
      <c r="F220" s="210" t="s">
        <v>2905</v>
      </c>
      <c r="G220" s="211" t="s">
        <v>2694</v>
      </c>
      <c r="H220" s="212">
        <v>3</v>
      </c>
      <c r="I220" s="213"/>
      <c r="J220" s="214">
        <f t="shared" si="40"/>
        <v>0</v>
      </c>
      <c r="K220" s="210" t="s">
        <v>1</v>
      </c>
      <c r="L220" s="215"/>
      <c r="M220" s="216" t="s">
        <v>1</v>
      </c>
      <c r="N220" s="217" t="s">
        <v>42</v>
      </c>
      <c r="O220" s="55"/>
      <c r="P220" s="165">
        <f t="shared" si="41"/>
        <v>0</v>
      </c>
      <c r="Q220" s="165">
        <v>0</v>
      </c>
      <c r="R220" s="165">
        <f t="shared" si="42"/>
        <v>0</v>
      </c>
      <c r="S220" s="165">
        <v>0</v>
      </c>
      <c r="T220" s="166">
        <f t="shared" si="43"/>
        <v>0</v>
      </c>
      <c r="AR220" s="167" t="s">
        <v>155</v>
      </c>
      <c r="AT220" s="167" t="s">
        <v>680</v>
      </c>
      <c r="AU220" s="167" t="s">
        <v>85</v>
      </c>
      <c r="AY220" s="17" t="s">
        <v>207</v>
      </c>
      <c r="BE220" s="168">
        <f t="shared" si="44"/>
        <v>0</v>
      </c>
      <c r="BF220" s="168">
        <f t="shared" si="45"/>
        <v>0</v>
      </c>
      <c r="BG220" s="168">
        <f t="shared" si="46"/>
        <v>0</v>
      </c>
      <c r="BH220" s="168">
        <f t="shared" si="47"/>
        <v>0</v>
      </c>
      <c r="BI220" s="168">
        <f t="shared" si="48"/>
        <v>0</v>
      </c>
      <c r="BJ220" s="17" t="s">
        <v>83</v>
      </c>
      <c r="BK220" s="168">
        <f t="shared" si="49"/>
        <v>0</v>
      </c>
      <c r="BL220" s="17" t="s">
        <v>133</v>
      </c>
      <c r="BM220" s="167" t="s">
        <v>2906</v>
      </c>
    </row>
    <row r="221" spans="2:65" s="1" customFormat="1" ht="16.5" customHeight="1">
      <c r="B221" s="155"/>
      <c r="C221" s="208" t="s">
        <v>872</v>
      </c>
      <c r="D221" s="208" t="s">
        <v>680</v>
      </c>
      <c r="E221" s="209" t="s">
        <v>2907</v>
      </c>
      <c r="F221" s="210" t="s">
        <v>2908</v>
      </c>
      <c r="G221" s="211" t="s">
        <v>2694</v>
      </c>
      <c r="H221" s="212">
        <v>1</v>
      </c>
      <c r="I221" s="213"/>
      <c r="J221" s="214">
        <f t="shared" si="40"/>
        <v>0</v>
      </c>
      <c r="K221" s="210" t="s">
        <v>1</v>
      </c>
      <c r="L221" s="215"/>
      <c r="M221" s="216" t="s">
        <v>1</v>
      </c>
      <c r="N221" s="217" t="s">
        <v>42</v>
      </c>
      <c r="O221" s="55"/>
      <c r="P221" s="165">
        <f t="shared" si="41"/>
        <v>0</v>
      </c>
      <c r="Q221" s="165">
        <v>0</v>
      </c>
      <c r="R221" s="165">
        <f t="shared" si="42"/>
        <v>0</v>
      </c>
      <c r="S221" s="165">
        <v>0</v>
      </c>
      <c r="T221" s="166">
        <f t="shared" si="43"/>
        <v>0</v>
      </c>
      <c r="AR221" s="167" t="s">
        <v>155</v>
      </c>
      <c r="AT221" s="167" t="s">
        <v>680</v>
      </c>
      <c r="AU221" s="167" t="s">
        <v>85</v>
      </c>
      <c r="AY221" s="17" t="s">
        <v>207</v>
      </c>
      <c r="BE221" s="168">
        <f t="shared" si="44"/>
        <v>0</v>
      </c>
      <c r="BF221" s="168">
        <f t="shared" si="45"/>
        <v>0</v>
      </c>
      <c r="BG221" s="168">
        <f t="shared" si="46"/>
        <v>0</v>
      </c>
      <c r="BH221" s="168">
        <f t="shared" si="47"/>
        <v>0</v>
      </c>
      <c r="BI221" s="168">
        <f t="shared" si="48"/>
        <v>0</v>
      </c>
      <c r="BJ221" s="17" t="s">
        <v>83</v>
      </c>
      <c r="BK221" s="168">
        <f t="shared" si="49"/>
        <v>0</v>
      </c>
      <c r="BL221" s="17" t="s">
        <v>133</v>
      </c>
      <c r="BM221" s="167" t="s">
        <v>2909</v>
      </c>
    </row>
    <row r="222" spans="2:65" s="1" customFormat="1" ht="16.5" customHeight="1">
      <c r="B222" s="155"/>
      <c r="C222" s="208" t="s">
        <v>877</v>
      </c>
      <c r="D222" s="208" t="s">
        <v>680</v>
      </c>
      <c r="E222" s="209" t="s">
        <v>2910</v>
      </c>
      <c r="F222" s="210" t="s">
        <v>2911</v>
      </c>
      <c r="G222" s="211" t="s">
        <v>2694</v>
      </c>
      <c r="H222" s="212">
        <v>1</v>
      </c>
      <c r="I222" s="213"/>
      <c r="J222" s="214">
        <f t="shared" si="40"/>
        <v>0</v>
      </c>
      <c r="K222" s="210" t="s">
        <v>1</v>
      </c>
      <c r="L222" s="215"/>
      <c r="M222" s="216" t="s">
        <v>1</v>
      </c>
      <c r="N222" s="217" t="s">
        <v>42</v>
      </c>
      <c r="O222" s="55"/>
      <c r="P222" s="165">
        <f t="shared" si="41"/>
        <v>0</v>
      </c>
      <c r="Q222" s="165">
        <v>0</v>
      </c>
      <c r="R222" s="165">
        <f t="shared" si="42"/>
        <v>0</v>
      </c>
      <c r="S222" s="165">
        <v>0</v>
      </c>
      <c r="T222" s="166">
        <f t="shared" si="43"/>
        <v>0</v>
      </c>
      <c r="AR222" s="167" t="s">
        <v>155</v>
      </c>
      <c r="AT222" s="167" t="s">
        <v>680</v>
      </c>
      <c r="AU222" s="167" t="s">
        <v>85</v>
      </c>
      <c r="AY222" s="17" t="s">
        <v>207</v>
      </c>
      <c r="BE222" s="168">
        <f t="shared" si="44"/>
        <v>0</v>
      </c>
      <c r="BF222" s="168">
        <f t="shared" si="45"/>
        <v>0</v>
      </c>
      <c r="BG222" s="168">
        <f t="shared" si="46"/>
        <v>0</v>
      </c>
      <c r="BH222" s="168">
        <f t="shared" si="47"/>
        <v>0</v>
      </c>
      <c r="BI222" s="168">
        <f t="shared" si="48"/>
        <v>0</v>
      </c>
      <c r="BJ222" s="17" t="s">
        <v>83</v>
      </c>
      <c r="BK222" s="168">
        <f t="shared" si="49"/>
        <v>0</v>
      </c>
      <c r="BL222" s="17" t="s">
        <v>133</v>
      </c>
      <c r="BM222" s="167" t="s">
        <v>2912</v>
      </c>
    </row>
    <row r="223" spans="2:65" s="1" customFormat="1" ht="16.5" customHeight="1">
      <c r="B223" s="155"/>
      <c r="C223" s="208" t="s">
        <v>881</v>
      </c>
      <c r="D223" s="208" t="s">
        <v>680</v>
      </c>
      <c r="E223" s="209" t="s">
        <v>2913</v>
      </c>
      <c r="F223" s="210" t="s">
        <v>2914</v>
      </c>
      <c r="G223" s="211" t="s">
        <v>2694</v>
      </c>
      <c r="H223" s="212">
        <v>1</v>
      </c>
      <c r="I223" s="213"/>
      <c r="J223" s="214">
        <f t="shared" si="40"/>
        <v>0</v>
      </c>
      <c r="K223" s="210" t="s">
        <v>1</v>
      </c>
      <c r="L223" s="215"/>
      <c r="M223" s="216" t="s">
        <v>1</v>
      </c>
      <c r="N223" s="217" t="s">
        <v>42</v>
      </c>
      <c r="O223" s="55"/>
      <c r="P223" s="165">
        <f t="shared" si="41"/>
        <v>0</v>
      </c>
      <c r="Q223" s="165">
        <v>0</v>
      </c>
      <c r="R223" s="165">
        <f t="shared" si="42"/>
        <v>0</v>
      </c>
      <c r="S223" s="165">
        <v>0</v>
      </c>
      <c r="T223" s="166">
        <f t="shared" si="43"/>
        <v>0</v>
      </c>
      <c r="AR223" s="167" t="s">
        <v>155</v>
      </c>
      <c r="AT223" s="167" t="s">
        <v>680</v>
      </c>
      <c r="AU223" s="167" t="s">
        <v>85</v>
      </c>
      <c r="AY223" s="17" t="s">
        <v>207</v>
      </c>
      <c r="BE223" s="168">
        <f t="shared" si="44"/>
        <v>0</v>
      </c>
      <c r="BF223" s="168">
        <f t="shared" si="45"/>
        <v>0</v>
      </c>
      <c r="BG223" s="168">
        <f t="shared" si="46"/>
        <v>0</v>
      </c>
      <c r="BH223" s="168">
        <f t="shared" si="47"/>
        <v>0</v>
      </c>
      <c r="BI223" s="168">
        <f t="shared" si="48"/>
        <v>0</v>
      </c>
      <c r="BJ223" s="17" t="s">
        <v>83</v>
      </c>
      <c r="BK223" s="168">
        <f t="shared" si="49"/>
        <v>0</v>
      </c>
      <c r="BL223" s="17" t="s">
        <v>133</v>
      </c>
      <c r="BM223" s="167" t="s">
        <v>2915</v>
      </c>
    </row>
    <row r="224" spans="2:65" s="1" customFormat="1" ht="16.5" customHeight="1">
      <c r="B224" s="155"/>
      <c r="C224" s="156" t="s">
        <v>954</v>
      </c>
      <c r="D224" s="156" t="s">
        <v>209</v>
      </c>
      <c r="E224" s="157" t="s">
        <v>2916</v>
      </c>
      <c r="F224" s="158" t="s">
        <v>2917</v>
      </c>
      <c r="G224" s="159" t="s">
        <v>220</v>
      </c>
      <c r="H224" s="160">
        <v>13</v>
      </c>
      <c r="I224" s="161"/>
      <c r="J224" s="162">
        <f t="shared" si="40"/>
        <v>0</v>
      </c>
      <c r="K224" s="158" t="s">
        <v>1</v>
      </c>
      <c r="L224" s="32"/>
      <c r="M224" s="163" t="s">
        <v>1</v>
      </c>
      <c r="N224" s="164" t="s">
        <v>42</v>
      </c>
      <c r="O224" s="55"/>
      <c r="P224" s="165">
        <f t="shared" si="41"/>
        <v>0</v>
      </c>
      <c r="Q224" s="165">
        <v>0</v>
      </c>
      <c r="R224" s="165">
        <f t="shared" si="42"/>
        <v>0</v>
      </c>
      <c r="S224" s="165">
        <v>0</v>
      </c>
      <c r="T224" s="166">
        <f t="shared" si="43"/>
        <v>0</v>
      </c>
      <c r="AR224" s="167" t="s">
        <v>133</v>
      </c>
      <c r="AT224" s="167" t="s">
        <v>209</v>
      </c>
      <c r="AU224" s="167" t="s">
        <v>85</v>
      </c>
      <c r="AY224" s="17" t="s">
        <v>207</v>
      </c>
      <c r="BE224" s="168">
        <f t="shared" si="44"/>
        <v>0</v>
      </c>
      <c r="BF224" s="168">
        <f t="shared" si="45"/>
        <v>0</v>
      </c>
      <c r="BG224" s="168">
        <f t="shared" si="46"/>
        <v>0</v>
      </c>
      <c r="BH224" s="168">
        <f t="shared" si="47"/>
        <v>0</v>
      </c>
      <c r="BI224" s="168">
        <f t="shared" si="48"/>
        <v>0</v>
      </c>
      <c r="BJ224" s="17" t="s">
        <v>83</v>
      </c>
      <c r="BK224" s="168">
        <f t="shared" si="49"/>
        <v>0</v>
      </c>
      <c r="BL224" s="17" t="s">
        <v>133</v>
      </c>
      <c r="BM224" s="167" t="s">
        <v>2918</v>
      </c>
    </row>
    <row r="225" spans="2:65" s="1" customFormat="1" ht="16.5" customHeight="1">
      <c r="B225" s="155"/>
      <c r="C225" s="208" t="s">
        <v>982</v>
      </c>
      <c r="D225" s="208" t="s">
        <v>680</v>
      </c>
      <c r="E225" s="209" t="s">
        <v>2919</v>
      </c>
      <c r="F225" s="210" t="s">
        <v>2920</v>
      </c>
      <c r="G225" s="211" t="s">
        <v>2694</v>
      </c>
      <c r="H225" s="212">
        <v>8</v>
      </c>
      <c r="I225" s="213"/>
      <c r="J225" s="214">
        <f t="shared" si="40"/>
        <v>0</v>
      </c>
      <c r="K225" s="210" t="s">
        <v>1</v>
      </c>
      <c r="L225" s="215"/>
      <c r="M225" s="216" t="s">
        <v>1</v>
      </c>
      <c r="N225" s="217" t="s">
        <v>42</v>
      </c>
      <c r="O225" s="55"/>
      <c r="P225" s="165">
        <f t="shared" si="41"/>
        <v>0</v>
      </c>
      <c r="Q225" s="165">
        <v>0</v>
      </c>
      <c r="R225" s="165">
        <f t="shared" si="42"/>
        <v>0</v>
      </c>
      <c r="S225" s="165">
        <v>0</v>
      </c>
      <c r="T225" s="166">
        <f t="shared" si="43"/>
        <v>0</v>
      </c>
      <c r="AR225" s="167" t="s">
        <v>155</v>
      </c>
      <c r="AT225" s="167" t="s">
        <v>680</v>
      </c>
      <c r="AU225" s="167" t="s">
        <v>85</v>
      </c>
      <c r="AY225" s="17" t="s">
        <v>207</v>
      </c>
      <c r="BE225" s="168">
        <f t="shared" si="44"/>
        <v>0</v>
      </c>
      <c r="BF225" s="168">
        <f t="shared" si="45"/>
        <v>0</v>
      </c>
      <c r="BG225" s="168">
        <f t="shared" si="46"/>
        <v>0</v>
      </c>
      <c r="BH225" s="168">
        <f t="shared" si="47"/>
        <v>0</v>
      </c>
      <c r="BI225" s="168">
        <f t="shared" si="48"/>
        <v>0</v>
      </c>
      <c r="BJ225" s="17" t="s">
        <v>83</v>
      </c>
      <c r="BK225" s="168">
        <f t="shared" si="49"/>
        <v>0</v>
      </c>
      <c r="BL225" s="17" t="s">
        <v>133</v>
      </c>
      <c r="BM225" s="167" t="s">
        <v>2921</v>
      </c>
    </row>
    <row r="226" spans="2:65" s="1" customFormat="1" ht="16.5" customHeight="1">
      <c r="B226" s="155"/>
      <c r="C226" s="208" t="s">
        <v>988</v>
      </c>
      <c r="D226" s="208" t="s">
        <v>680</v>
      </c>
      <c r="E226" s="209" t="s">
        <v>2922</v>
      </c>
      <c r="F226" s="210" t="s">
        <v>2923</v>
      </c>
      <c r="G226" s="211" t="s">
        <v>2694</v>
      </c>
      <c r="H226" s="212">
        <v>4</v>
      </c>
      <c r="I226" s="213"/>
      <c r="J226" s="214">
        <f t="shared" si="40"/>
        <v>0</v>
      </c>
      <c r="K226" s="210" t="s">
        <v>1</v>
      </c>
      <c r="L226" s="215"/>
      <c r="M226" s="216" t="s">
        <v>1</v>
      </c>
      <c r="N226" s="217" t="s">
        <v>42</v>
      </c>
      <c r="O226" s="55"/>
      <c r="P226" s="165">
        <f t="shared" si="41"/>
        <v>0</v>
      </c>
      <c r="Q226" s="165">
        <v>0</v>
      </c>
      <c r="R226" s="165">
        <f t="shared" si="42"/>
        <v>0</v>
      </c>
      <c r="S226" s="165">
        <v>0</v>
      </c>
      <c r="T226" s="166">
        <f t="shared" si="43"/>
        <v>0</v>
      </c>
      <c r="AR226" s="167" t="s">
        <v>155</v>
      </c>
      <c r="AT226" s="167" t="s">
        <v>680</v>
      </c>
      <c r="AU226" s="167" t="s">
        <v>85</v>
      </c>
      <c r="AY226" s="17" t="s">
        <v>207</v>
      </c>
      <c r="BE226" s="168">
        <f t="shared" si="44"/>
        <v>0</v>
      </c>
      <c r="BF226" s="168">
        <f t="shared" si="45"/>
        <v>0</v>
      </c>
      <c r="BG226" s="168">
        <f t="shared" si="46"/>
        <v>0</v>
      </c>
      <c r="BH226" s="168">
        <f t="shared" si="47"/>
        <v>0</v>
      </c>
      <c r="BI226" s="168">
        <f t="shared" si="48"/>
        <v>0</v>
      </c>
      <c r="BJ226" s="17" t="s">
        <v>83</v>
      </c>
      <c r="BK226" s="168">
        <f t="shared" si="49"/>
        <v>0</v>
      </c>
      <c r="BL226" s="17" t="s">
        <v>133</v>
      </c>
      <c r="BM226" s="167" t="s">
        <v>2924</v>
      </c>
    </row>
    <row r="227" spans="2:65" s="1" customFormat="1" ht="16.5" customHeight="1">
      <c r="B227" s="155"/>
      <c r="C227" s="208" t="s">
        <v>995</v>
      </c>
      <c r="D227" s="208" t="s">
        <v>680</v>
      </c>
      <c r="E227" s="209" t="s">
        <v>2925</v>
      </c>
      <c r="F227" s="210" t="s">
        <v>2926</v>
      </c>
      <c r="G227" s="211" t="s">
        <v>2694</v>
      </c>
      <c r="H227" s="212">
        <v>1</v>
      </c>
      <c r="I227" s="213"/>
      <c r="J227" s="214">
        <f t="shared" si="40"/>
        <v>0</v>
      </c>
      <c r="K227" s="210" t="s">
        <v>1</v>
      </c>
      <c r="L227" s="215"/>
      <c r="M227" s="216" t="s">
        <v>1</v>
      </c>
      <c r="N227" s="217" t="s">
        <v>42</v>
      </c>
      <c r="O227" s="55"/>
      <c r="P227" s="165">
        <f t="shared" si="41"/>
        <v>0</v>
      </c>
      <c r="Q227" s="165">
        <v>0</v>
      </c>
      <c r="R227" s="165">
        <f t="shared" si="42"/>
        <v>0</v>
      </c>
      <c r="S227" s="165">
        <v>0</v>
      </c>
      <c r="T227" s="166">
        <f t="shared" si="43"/>
        <v>0</v>
      </c>
      <c r="AR227" s="167" t="s">
        <v>155</v>
      </c>
      <c r="AT227" s="167" t="s">
        <v>680</v>
      </c>
      <c r="AU227" s="167" t="s">
        <v>85</v>
      </c>
      <c r="AY227" s="17" t="s">
        <v>207</v>
      </c>
      <c r="BE227" s="168">
        <f t="shared" si="44"/>
        <v>0</v>
      </c>
      <c r="BF227" s="168">
        <f t="shared" si="45"/>
        <v>0</v>
      </c>
      <c r="BG227" s="168">
        <f t="shared" si="46"/>
        <v>0</v>
      </c>
      <c r="BH227" s="168">
        <f t="shared" si="47"/>
        <v>0</v>
      </c>
      <c r="BI227" s="168">
        <f t="shared" si="48"/>
        <v>0</v>
      </c>
      <c r="BJ227" s="17" t="s">
        <v>83</v>
      </c>
      <c r="BK227" s="168">
        <f t="shared" si="49"/>
        <v>0</v>
      </c>
      <c r="BL227" s="17" t="s">
        <v>133</v>
      </c>
      <c r="BM227" s="167" t="s">
        <v>2927</v>
      </c>
    </row>
    <row r="228" spans="2:65" s="1" customFormat="1" ht="16.5" customHeight="1">
      <c r="B228" s="155"/>
      <c r="C228" s="156" t="s">
        <v>1000</v>
      </c>
      <c r="D228" s="156" t="s">
        <v>209</v>
      </c>
      <c r="E228" s="157" t="s">
        <v>2928</v>
      </c>
      <c r="F228" s="158" t="s">
        <v>2929</v>
      </c>
      <c r="G228" s="159" t="s">
        <v>220</v>
      </c>
      <c r="H228" s="160">
        <v>2</v>
      </c>
      <c r="I228" s="161"/>
      <c r="J228" s="162">
        <f t="shared" si="40"/>
        <v>0</v>
      </c>
      <c r="K228" s="158" t="s">
        <v>1</v>
      </c>
      <c r="L228" s="32"/>
      <c r="M228" s="163" t="s">
        <v>1</v>
      </c>
      <c r="N228" s="164" t="s">
        <v>42</v>
      </c>
      <c r="O228" s="55"/>
      <c r="P228" s="165">
        <f t="shared" si="41"/>
        <v>0</v>
      </c>
      <c r="Q228" s="165">
        <v>0</v>
      </c>
      <c r="R228" s="165">
        <f t="shared" si="42"/>
        <v>0</v>
      </c>
      <c r="S228" s="165">
        <v>0</v>
      </c>
      <c r="T228" s="166">
        <f t="shared" si="43"/>
        <v>0</v>
      </c>
      <c r="AR228" s="167" t="s">
        <v>133</v>
      </c>
      <c r="AT228" s="167" t="s">
        <v>209</v>
      </c>
      <c r="AU228" s="167" t="s">
        <v>85</v>
      </c>
      <c r="AY228" s="17" t="s">
        <v>207</v>
      </c>
      <c r="BE228" s="168">
        <f t="shared" si="44"/>
        <v>0</v>
      </c>
      <c r="BF228" s="168">
        <f t="shared" si="45"/>
        <v>0</v>
      </c>
      <c r="BG228" s="168">
        <f t="shared" si="46"/>
        <v>0</v>
      </c>
      <c r="BH228" s="168">
        <f t="shared" si="47"/>
        <v>0</v>
      </c>
      <c r="BI228" s="168">
        <f t="shared" si="48"/>
        <v>0</v>
      </c>
      <c r="BJ228" s="17" t="s">
        <v>83</v>
      </c>
      <c r="BK228" s="168">
        <f t="shared" si="49"/>
        <v>0</v>
      </c>
      <c r="BL228" s="17" t="s">
        <v>133</v>
      </c>
      <c r="BM228" s="167" t="s">
        <v>2930</v>
      </c>
    </row>
    <row r="229" spans="2:65" s="1" customFormat="1" ht="16.5" customHeight="1">
      <c r="B229" s="155"/>
      <c r="C229" s="208" t="s">
        <v>1005</v>
      </c>
      <c r="D229" s="208" t="s">
        <v>680</v>
      </c>
      <c r="E229" s="209" t="s">
        <v>2931</v>
      </c>
      <c r="F229" s="210" t="s">
        <v>2932</v>
      </c>
      <c r="G229" s="211" t="s">
        <v>2694</v>
      </c>
      <c r="H229" s="212">
        <v>1</v>
      </c>
      <c r="I229" s="213"/>
      <c r="J229" s="214">
        <f t="shared" si="40"/>
        <v>0</v>
      </c>
      <c r="K229" s="210" t="s">
        <v>1</v>
      </c>
      <c r="L229" s="215"/>
      <c r="M229" s="216" t="s">
        <v>1</v>
      </c>
      <c r="N229" s="217" t="s">
        <v>42</v>
      </c>
      <c r="O229" s="55"/>
      <c r="P229" s="165">
        <f t="shared" si="41"/>
        <v>0</v>
      </c>
      <c r="Q229" s="165">
        <v>0</v>
      </c>
      <c r="R229" s="165">
        <f t="shared" si="42"/>
        <v>0</v>
      </c>
      <c r="S229" s="165">
        <v>0</v>
      </c>
      <c r="T229" s="166">
        <f t="shared" si="43"/>
        <v>0</v>
      </c>
      <c r="AR229" s="167" t="s">
        <v>155</v>
      </c>
      <c r="AT229" s="167" t="s">
        <v>680</v>
      </c>
      <c r="AU229" s="167" t="s">
        <v>85</v>
      </c>
      <c r="AY229" s="17" t="s">
        <v>207</v>
      </c>
      <c r="BE229" s="168">
        <f t="shared" si="44"/>
        <v>0</v>
      </c>
      <c r="BF229" s="168">
        <f t="shared" si="45"/>
        <v>0</v>
      </c>
      <c r="BG229" s="168">
        <f t="shared" si="46"/>
        <v>0</v>
      </c>
      <c r="BH229" s="168">
        <f t="shared" si="47"/>
        <v>0</v>
      </c>
      <c r="BI229" s="168">
        <f t="shared" si="48"/>
        <v>0</v>
      </c>
      <c r="BJ229" s="17" t="s">
        <v>83</v>
      </c>
      <c r="BK229" s="168">
        <f t="shared" si="49"/>
        <v>0</v>
      </c>
      <c r="BL229" s="17" t="s">
        <v>133</v>
      </c>
      <c r="BM229" s="167" t="s">
        <v>2933</v>
      </c>
    </row>
    <row r="230" spans="2:65" s="1" customFormat="1" ht="16.5" customHeight="1">
      <c r="B230" s="155"/>
      <c r="C230" s="208" t="s">
        <v>1009</v>
      </c>
      <c r="D230" s="208" t="s">
        <v>680</v>
      </c>
      <c r="E230" s="209" t="s">
        <v>2934</v>
      </c>
      <c r="F230" s="210" t="s">
        <v>2935</v>
      </c>
      <c r="G230" s="211" t="s">
        <v>2694</v>
      </c>
      <c r="H230" s="212">
        <v>1</v>
      </c>
      <c r="I230" s="213"/>
      <c r="J230" s="214">
        <f t="shared" si="40"/>
        <v>0</v>
      </c>
      <c r="K230" s="210" t="s">
        <v>1</v>
      </c>
      <c r="L230" s="215"/>
      <c r="M230" s="216" t="s">
        <v>1</v>
      </c>
      <c r="N230" s="217" t="s">
        <v>42</v>
      </c>
      <c r="O230" s="55"/>
      <c r="P230" s="165">
        <f t="shared" si="41"/>
        <v>0</v>
      </c>
      <c r="Q230" s="165">
        <v>0</v>
      </c>
      <c r="R230" s="165">
        <f t="shared" si="42"/>
        <v>0</v>
      </c>
      <c r="S230" s="165">
        <v>0</v>
      </c>
      <c r="T230" s="166">
        <f t="shared" si="43"/>
        <v>0</v>
      </c>
      <c r="AR230" s="167" t="s">
        <v>155</v>
      </c>
      <c r="AT230" s="167" t="s">
        <v>680</v>
      </c>
      <c r="AU230" s="167" t="s">
        <v>85</v>
      </c>
      <c r="AY230" s="17" t="s">
        <v>207</v>
      </c>
      <c r="BE230" s="168">
        <f t="shared" si="44"/>
        <v>0</v>
      </c>
      <c r="BF230" s="168">
        <f t="shared" si="45"/>
        <v>0</v>
      </c>
      <c r="BG230" s="168">
        <f t="shared" si="46"/>
        <v>0</v>
      </c>
      <c r="BH230" s="168">
        <f t="shared" si="47"/>
        <v>0</v>
      </c>
      <c r="BI230" s="168">
        <f t="shared" si="48"/>
        <v>0</v>
      </c>
      <c r="BJ230" s="17" t="s">
        <v>83</v>
      </c>
      <c r="BK230" s="168">
        <f t="shared" si="49"/>
        <v>0</v>
      </c>
      <c r="BL230" s="17" t="s">
        <v>133</v>
      </c>
      <c r="BM230" s="167" t="s">
        <v>2936</v>
      </c>
    </row>
    <row r="231" spans="2:65" s="1" customFormat="1" ht="16.5" customHeight="1">
      <c r="B231" s="155"/>
      <c r="C231" s="156" t="s">
        <v>1014</v>
      </c>
      <c r="D231" s="156" t="s">
        <v>209</v>
      </c>
      <c r="E231" s="157" t="s">
        <v>2937</v>
      </c>
      <c r="F231" s="158" t="s">
        <v>2938</v>
      </c>
      <c r="G231" s="159" t="s">
        <v>220</v>
      </c>
      <c r="H231" s="160">
        <v>1</v>
      </c>
      <c r="I231" s="161"/>
      <c r="J231" s="162">
        <f t="shared" si="40"/>
        <v>0</v>
      </c>
      <c r="K231" s="158" t="s">
        <v>1</v>
      </c>
      <c r="L231" s="32"/>
      <c r="M231" s="163" t="s">
        <v>1</v>
      </c>
      <c r="N231" s="164" t="s">
        <v>42</v>
      </c>
      <c r="O231" s="55"/>
      <c r="P231" s="165">
        <f t="shared" si="41"/>
        <v>0</v>
      </c>
      <c r="Q231" s="165">
        <v>0</v>
      </c>
      <c r="R231" s="165">
        <f t="shared" si="42"/>
        <v>0</v>
      </c>
      <c r="S231" s="165">
        <v>0</v>
      </c>
      <c r="T231" s="166">
        <f t="shared" si="43"/>
        <v>0</v>
      </c>
      <c r="AR231" s="167" t="s">
        <v>133</v>
      </c>
      <c r="AT231" s="167" t="s">
        <v>209</v>
      </c>
      <c r="AU231" s="167" t="s">
        <v>85</v>
      </c>
      <c r="AY231" s="17" t="s">
        <v>207</v>
      </c>
      <c r="BE231" s="168">
        <f t="shared" si="44"/>
        <v>0</v>
      </c>
      <c r="BF231" s="168">
        <f t="shared" si="45"/>
        <v>0</v>
      </c>
      <c r="BG231" s="168">
        <f t="shared" si="46"/>
        <v>0</v>
      </c>
      <c r="BH231" s="168">
        <f t="shared" si="47"/>
        <v>0</v>
      </c>
      <c r="BI231" s="168">
        <f t="shared" si="48"/>
        <v>0</v>
      </c>
      <c r="BJ231" s="17" t="s">
        <v>83</v>
      </c>
      <c r="BK231" s="168">
        <f t="shared" si="49"/>
        <v>0</v>
      </c>
      <c r="BL231" s="17" t="s">
        <v>133</v>
      </c>
      <c r="BM231" s="167" t="s">
        <v>2939</v>
      </c>
    </row>
    <row r="232" spans="2:65" s="1" customFormat="1" ht="16.5" customHeight="1">
      <c r="B232" s="155"/>
      <c r="C232" s="156" t="s">
        <v>1028</v>
      </c>
      <c r="D232" s="156" t="s">
        <v>209</v>
      </c>
      <c r="E232" s="157" t="s">
        <v>2940</v>
      </c>
      <c r="F232" s="158" t="s">
        <v>2941</v>
      </c>
      <c r="G232" s="159" t="s">
        <v>220</v>
      </c>
      <c r="H232" s="160">
        <v>1</v>
      </c>
      <c r="I232" s="161"/>
      <c r="J232" s="162">
        <f t="shared" si="40"/>
        <v>0</v>
      </c>
      <c r="K232" s="158" t="s">
        <v>1</v>
      </c>
      <c r="L232" s="32"/>
      <c r="M232" s="163" t="s">
        <v>1</v>
      </c>
      <c r="N232" s="164" t="s">
        <v>42</v>
      </c>
      <c r="O232" s="55"/>
      <c r="P232" s="165">
        <f t="shared" si="41"/>
        <v>0</v>
      </c>
      <c r="Q232" s="165">
        <v>0</v>
      </c>
      <c r="R232" s="165">
        <f t="shared" si="42"/>
        <v>0</v>
      </c>
      <c r="S232" s="165">
        <v>0</v>
      </c>
      <c r="T232" s="166">
        <f t="shared" si="43"/>
        <v>0</v>
      </c>
      <c r="AR232" s="167" t="s">
        <v>133</v>
      </c>
      <c r="AT232" s="167" t="s">
        <v>209</v>
      </c>
      <c r="AU232" s="167" t="s">
        <v>85</v>
      </c>
      <c r="AY232" s="17" t="s">
        <v>207</v>
      </c>
      <c r="BE232" s="168">
        <f t="shared" si="44"/>
        <v>0</v>
      </c>
      <c r="BF232" s="168">
        <f t="shared" si="45"/>
        <v>0</v>
      </c>
      <c r="BG232" s="168">
        <f t="shared" si="46"/>
        <v>0</v>
      </c>
      <c r="BH232" s="168">
        <f t="shared" si="47"/>
        <v>0</v>
      </c>
      <c r="BI232" s="168">
        <f t="shared" si="48"/>
        <v>0</v>
      </c>
      <c r="BJ232" s="17" t="s">
        <v>83</v>
      </c>
      <c r="BK232" s="168">
        <f t="shared" si="49"/>
        <v>0</v>
      </c>
      <c r="BL232" s="17" t="s">
        <v>133</v>
      </c>
      <c r="BM232" s="167" t="s">
        <v>2942</v>
      </c>
    </row>
    <row r="233" spans="2:65" s="1" customFormat="1" ht="16.5" customHeight="1">
      <c r="B233" s="155"/>
      <c r="C233" s="156" t="s">
        <v>1048</v>
      </c>
      <c r="D233" s="156" t="s">
        <v>209</v>
      </c>
      <c r="E233" s="157" t="s">
        <v>2943</v>
      </c>
      <c r="F233" s="158" t="s">
        <v>2944</v>
      </c>
      <c r="G233" s="159" t="s">
        <v>220</v>
      </c>
      <c r="H233" s="160">
        <v>1</v>
      </c>
      <c r="I233" s="161"/>
      <c r="J233" s="162">
        <f t="shared" si="40"/>
        <v>0</v>
      </c>
      <c r="K233" s="158" t="s">
        <v>1</v>
      </c>
      <c r="L233" s="32"/>
      <c r="M233" s="163" t="s">
        <v>1</v>
      </c>
      <c r="N233" s="164" t="s">
        <v>42</v>
      </c>
      <c r="O233" s="55"/>
      <c r="P233" s="165">
        <f t="shared" si="41"/>
        <v>0</v>
      </c>
      <c r="Q233" s="165">
        <v>0</v>
      </c>
      <c r="R233" s="165">
        <f t="shared" si="42"/>
        <v>0</v>
      </c>
      <c r="S233" s="165">
        <v>0</v>
      </c>
      <c r="T233" s="166">
        <f t="shared" si="43"/>
        <v>0</v>
      </c>
      <c r="AR233" s="167" t="s">
        <v>133</v>
      </c>
      <c r="AT233" s="167" t="s">
        <v>209</v>
      </c>
      <c r="AU233" s="167" t="s">
        <v>85</v>
      </c>
      <c r="AY233" s="17" t="s">
        <v>207</v>
      </c>
      <c r="BE233" s="168">
        <f t="shared" si="44"/>
        <v>0</v>
      </c>
      <c r="BF233" s="168">
        <f t="shared" si="45"/>
        <v>0</v>
      </c>
      <c r="BG233" s="168">
        <f t="shared" si="46"/>
        <v>0</v>
      </c>
      <c r="BH233" s="168">
        <f t="shared" si="47"/>
        <v>0</v>
      </c>
      <c r="BI233" s="168">
        <f t="shared" si="48"/>
        <v>0</v>
      </c>
      <c r="BJ233" s="17" t="s">
        <v>83</v>
      </c>
      <c r="BK233" s="168">
        <f t="shared" si="49"/>
        <v>0</v>
      </c>
      <c r="BL233" s="17" t="s">
        <v>133</v>
      </c>
      <c r="BM233" s="167" t="s">
        <v>2945</v>
      </c>
    </row>
    <row r="234" spans="2:65" s="1" customFormat="1" ht="16.5" customHeight="1">
      <c r="B234" s="155"/>
      <c r="C234" s="208" t="s">
        <v>296</v>
      </c>
      <c r="D234" s="208" t="s">
        <v>680</v>
      </c>
      <c r="E234" s="209" t="s">
        <v>2946</v>
      </c>
      <c r="F234" s="210" t="s">
        <v>2947</v>
      </c>
      <c r="G234" s="211" t="s">
        <v>2694</v>
      </c>
      <c r="H234" s="212">
        <v>1</v>
      </c>
      <c r="I234" s="213"/>
      <c r="J234" s="214">
        <f t="shared" si="40"/>
        <v>0</v>
      </c>
      <c r="K234" s="210" t="s">
        <v>1</v>
      </c>
      <c r="L234" s="215"/>
      <c r="M234" s="216" t="s">
        <v>1</v>
      </c>
      <c r="N234" s="217" t="s">
        <v>42</v>
      </c>
      <c r="O234" s="55"/>
      <c r="P234" s="165">
        <f t="shared" si="41"/>
        <v>0</v>
      </c>
      <c r="Q234" s="165">
        <v>0</v>
      </c>
      <c r="R234" s="165">
        <f t="shared" si="42"/>
        <v>0</v>
      </c>
      <c r="S234" s="165">
        <v>0</v>
      </c>
      <c r="T234" s="166">
        <f t="shared" si="43"/>
        <v>0</v>
      </c>
      <c r="AR234" s="167" t="s">
        <v>155</v>
      </c>
      <c r="AT234" s="167" t="s">
        <v>680</v>
      </c>
      <c r="AU234" s="167" t="s">
        <v>85</v>
      </c>
      <c r="AY234" s="17" t="s">
        <v>207</v>
      </c>
      <c r="BE234" s="168">
        <f t="shared" si="44"/>
        <v>0</v>
      </c>
      <c r="BF234" s="168">
        <f t="shared" si="45"/>
        <v>0</v>
      </c>
      <c r="BG234" s="168">
        <f t="shared" si="46"/>
        <v>0</v>
      </c>
      <c r="BH234" s="168">
        <f t="shared" si="47"/>
        <v>0</v>
      </c>
      <c r="BI234" s="168">
        <f t="shared" si="48"/>
        <v>0</v>
      </c>
      <c r="BJ234" s="17" t="s">
        <v>83</v>
      </c>
      <c r="BK234" s="168">
        <f t="shared" si="49"/>
        <v>0</v>
      </c>
      <c r="BL234" s="17" t="s">
        <v>133</v>
      </c>
      <c r="BM234" s="167" t="s">
        <v>2948</v>
      </c>
    </row>
    <row r="235" spans="2:65" s="1" customFormat="1" ht="24" customHeight="1">
      <c r="B235" s="155"/>
      <c r="C235" s="208" t="s">
        <v>1056</v>
      </c>
      <c r="D235" s="208" t="s">
        <v>680</v>
      </c>
      <c r="E235" s="209" t="s">
        <v>2949</v>
      </c>
      <c r="F235" s="210" t="s">
        <v>2950</v>
      </c>
      <c r="G235" s="211" t="s">
        <v>2694</v>
      </c>
      <c r="H235" s="212">
        <v>1</v>
      </c>
      <c r="I235" s="213"/>
      <c r="J235" s="214">
        <f t="shared" si="40"/>
        <v>0</v>
      </c>
      <c r="K235" s="210" t="s">
        <v>1</v>
      </c>
      <c r="L235" s="215"/>
      <c r="M235" s="216" t="s">
        <v>1</v>
      </c>
      <c r="N235" s="217" t="s">
        <v>42</v>
      </c>
      <c r="O235" s="55"/>
      <c r="P235" s="165">
        <f t="shared" si="41"/>
        <v>0</v>
      </c>
      <c r="Q235" s="165">
        <v>0</v>
      </c>
      <c r="R235" s="165">
        <f t="shared" si="42"/>
        <v>0</v>
      </c>
      <c r="S235" s="165">
        <v>0</v>
      </c>
      <c r="T235" s="166">
        <f t="shared" si="43"/>
        <v>0</v>
      </c>
      <c r="AR235" s="167" t="s">
        <v>155</v>
      </c>
      <c r="AT235" s="167" t="s">
        <v>680</v>
      </c>
      <c r="AU235" s="167" t="s">
        <v>85</v>
      </c>
      <c r="AY235" s="17" t="s">
        <v>207</v>
      </c>
      <c r="BE235" s="168">
        <f t="shared" si="44"/>
        <v>0</v>
      </c>
      <c r="BF235" s="168">
        <f t="shared" si="45"/>
        <v>0</v>
      </c>
      <c r="BG235" s="168">
        <f t="shared" si="46"/>
        <v>0</v>
      </c>
      <c r="BH235" s="168">
        <f t="shared" si="47"/>
        <v>0</v>
      </c>
      <c r="BI235" s="168">
        <f t="shared" si="48"/>
        <v>0</v>
      </c>
      <c r="BJ235" s="17" t="s">
        <v>83</v>
      </c>
      <c r="BK235" s="168">
        <f t="shared" si="49"/>
        <v>0</v>
      </c>
      <c r="BL235" s="17" t="s">
        <v>133</v>
      </c>
      <c r="BM235" s="167" t="s">
        <v>2951</v>
      </c>
    </row>
    <row r="236" spans="2:65" s="1" customFormat="1" ht="16.5" customHeight="1">
      <c r="B236" s="155"/>
      <c r="C236" s="156" t="s">
        <v>1071</v>
      </c>
      <c r="D236" s="156" t="s">
        <v>209</v>
      </c>
      <c r="E236" s="157" t="s">
        <v>2952</v>
      </c>
      <c r="F236" s="158" t="s">
        <v>2953</v>
      </c>
      <c r="G236" s="159" t="s">
        <v>220</v>
      </c>
      <c r="H236" s="160">
        <v>25</v>
      </c>
      <c r="I236" s="161"/>
      <c r="J236" s="162">
        <f t="shared" si="40"/>
        <v>0</v>
      </c>
      <c r="K236" s="158" t="s">
        <v>1</v>
      </c>
      <c r="L236" s="32"/>
      <c r="M236" s="163" t="s">
        <v>1</v>
      </c>
      <c r="N236" s="164" t="s">
        <v>42</v>
      </c>
      <c r="O236" s="55"/>
      <c r="P236" s="165">
        <f t="shared" si="41"/>
        <v>0</v>
      </c>
      <c r="Q236" s="165">
        <v>0</v>
      </c>
      <c r="R236" s="165">
        <f t="shared" si="42"/>
        <v>0</v>
      </c>
      <c r="S236" s="165">
        <v>0</v>
      </c>
      <c r="T236" s="166">
        <f t="shared" si="43"/>
        <v>0</v>
      </c>
      <c r="AR236" s="167" t="s">
        <v>133</v>
      </c>
      <c r="AT236" s="167" t="s">
        <v>209</v>
      </c>
      <c r="AU236" s="167" t="s">
        <v>85</v>
      </c>
      <c r="AY236" s="17" t="s">
        <v>207</v>
      </c>
      <c r="BE236" s="168">
        <f t="shared" si="44"/>
        <v>0</v>
      </c>
      <c r="BF236" s="168">
        <f t="shared" si="45"/>
        <v>0</v>
      </c>
      <c r="BG236" s="168">
        <f t="shared" si="46"/>
        <v>0</v>
      </c>
      <c r="BH236" s="168">
        <f t="shared" si="47"/>
        <v>0</v>
      </c>
      <c r="BI236" s="168">
        <f t="shared" si="48"/>
        <v>0</v>
      </c>
      <c r="BJ236" s="17" t="s">
        <v>83</v>
      </c>
      <c r="BK236" s="168">
        <f t="shared" si="49"/>
        <v>0</v>
      </c>
      <c r="BL236" s="17" t="s">
        <v>133</v>
      </c>
      <c r="BM236" s="167" t="s">
        <v>2954</v>
      </c>
    </row>
    <row r="237" spans="2:65" s="1" customFormat="1" ht="16.5" customHeight="1">
      <c r="B237" s="155"/>
      <c r="C237" s="208" t="s">
        <v>1076</v>
      </c>
      <c r="D237" s="208" t="s">
        <v>680</v>
      </c>
      <c r="E237" s="209" t="s">
        <v>2955</v>
      </c>
      <c r="F237" s="210" t="s">
        <v>2956</v>
      </c>
      <c r="G237" s="211" t="s">
        <v>2694</v>
      </c>
      <c r="H237" s="212">
        <v>25</v>
      </c>
      <c r="I237" s="213"/>
      <c r="J237" s="214">
        <f t="shared" si="40"/>
        <v>0</v>
      </c>
      <c r="K237" s="210" t="s">
        <v>1</v>
      </c>
      <c r="L237" s="215"/>
      <c r="M237" s="216" t="s">
        <v>1</v>
      </c>
      <c r="N237" s="217" t="s">
        <v>42</v>
      </c>
      <c r="O237" s="55"/>
      <c r="P237" s="165">
        <f t="shared" si="41"/>
        <v>0</v>
      </c>
      <c r="Q237" s="165">
        <v>0</v>
      </c>
      <c r="R237" s="165">
        <f t="shared" si="42"/>
        <v>0</v>
      </c>
      <c r="S237" s="165">
        <v>0</v>
      </c>
      <c r="T237" s="166">
        <f t="shared" si="43"/>
        <v>0</v>
      </c>
      <c r="AR237" s="167" t="s">
        <v>155</v>
      </c>
      <c r="AT237" s="167" t="s">
        <v>680</v>
      </c>
      <c r="AU237" s="167" t="s">
        <v>85</v>
      </c>
      <c r="AY237" s="17" t="s">
        <v>207</v>
      </c>
      <c r="BE237" s="168">
        <f t="shared" si="44"/>
        <v>0</v>
      </c>
      <c r="BF237" s="168">
        <f t="shared" si="45"/>
        <v>0</v>
      </c>
      <c r="BG237" s="168">
        <f t="shared" si="46"/>
        <v>0</v>
      </c>
      <c r="BH237" s="168">
        <f t="shared" si="47"/>
        <v>0</v>
      </c>
      <c r="BI237" s="168">
        <f t="shared" si="48"/>
        <v>0</v>
      </c>
      <c r="BJ237" s="17" t="s">
        <v>83</v>
      </c>
      <c r="BK237" s="168">
        <f t="shared" si="49"/>
        <v>0</v>
      </c>
      <c r="BL237" s="17" t="s">
        <v>133</v>
      </c>
      <c r="BM237" s="167" t="s">
        <v>2957</v>
      </c>
    </row>
    <row r="238" spans="2:65" s="1" customFormat="1" ht="16.5" customHeight="1">
      <c r="B238" s="155"/>
      <c r="C238" s="156" t="s">
        <v>1080</v>
      </c>
      <c r="D238" s="156" t="s">
        <v>209</v>
      </c>
      <c r="E238" s="157" t="s">
        <v>2958</v>
      </c>
      <c r="F238" s="158" t="s">
        <v>2959</v>
      </c>
      <c r="G238" s="159" t="s">
        <v>220</v>
      </c>
      <c r="H238" s="160">
        <v>9</v>
      </c>
      <c r="I238" s="161"/>
      <c r="J238" s="162">
        <f t="shared" si="40"/>
        <v>0</v>
      </c>
      <c r="K238" s="158" t="s">
        <v>1</v>
      </c>
      <c r="L238" s="32"/>
      <c r="M238" s="163" t="s">
        <v>1</v>
      </c>
      <c r="N238" s="164" t="s">
        <v>42</v>
      </c>
      <c r="O238" s="55"/>
      <c r="P238" s="165">
        <f t="shared" si="41"/>
        <v>0</v>
      </c>
      <c r="Q238" s="165">
        <v>0</v>
      </c>
      <c r="R238" s="165">
        <f t="shared" si="42"/>
        <v>0</v>
      </c>
      <c r="S238" s="165">
        <v>0</v>
      </c>
      <c r="T238" s="166">
        <f t="shared" si="43"/>
        <v>0</v>
      </c>
      <c r="AR238" s="167" t="s">
        <v>133</v>
      </c>
      <c r="AT238" s="167" t="s">
        <v>209</v>
      </c>
      <c r="AU238" s="167" t="s">
        <v>85</v>
      </c>
      <c r="AY238" s="17" t="s">
        <v>207</v>
      </c>
      <c r="BE238" s="168">
        <f t="shared" si="44"/>
        <v>0</v>
      </c>
      <c r="BF238" s="168">
        <f t="shared" si="45"/>
        <v>0</v>
      </c>
      <c r="BG238" s="168">
        <f t="shared" si="46"/>
        <v>0</v>
      </c>
      <c r="BH238" s="168">
        <f t="shared" si="47"/>
        <v>0</v>
      </c>
      <c r="BI238" s="168">
        <f t="shared" si="48"/>
        <v>0</v>
      </c>
      <c r="BJ238" s="17" t="s">
        <v>83</v>
      </c>
      <c r="BK238" s="168">
        <f t="shared" si="49"/>
        <v>0</v>
      </c>
      <c r="BL238" s="17" t="s">
        <v>133</v>
      </c>
      <c r="BM238" s="167" t="s">
        <v>2960</v>
      </c>
    </row>
    <row r="239" spans="2:65" s="1" customFormat="1" ht="16.5" customHeight="1">
      <c r="B239" s="155"/>
      <c r="C239" s="156" t="s">
        <v>1138</v>
      </c>
      <c r="D239" s="156" t="s">
        <v>209</v>
      </c>
      <c r="E239" s="157" t="s">
        <v>2961</v>
      </c>
      <c r="F239" s="158" t="s">
        <v>2962</v>
      </c>
      <c r="G239" s="159" t="s">
        <v>220</v>
      </c>
      <c r="H239" s="160">
        <v>1</v>
      </c>
      <c r="I239" s="161"/>
      <c r="J239" s="162">
        <f t="shared" si="40"/>
        <v>0</v>
      </c>
      <c r="K239" s="158" t="s">
        <v>1</v>
      </c>
      <c r="L239" s="32"/>
      <c r="M239" s="163" t="s">
        <v>1</v>
      </c>
      <c r="N239" s="164" t="s">
        <v>42</v>
      </c>
      <c r="O239" s="55"/>
      <c r="P239" s="165">
        <f t="shared" si="41"/>
        <v>0</v>
      </c>
      <c r="Q239" s="165">
        <v>0</v>
      </c>
      <c r="R239" s="165">
        <f t="shared" si="42"/>
        <v>0</v>
      </c>
      <c r="S239" s="165">
        <v>0</v>
      </c>
      <c r="T239" s="166">
        <f t="shared" si="43"/>
        <v>0</v>
      </c>
      <c r="AR239" s="167" t="s">
        <v>133</v>
      </c>
      <c r="AT239" s="167" t="s">
        <v>209</v>
      </c>
      <c r="AU239" s="167" t="s">
        <v>85</v>
      </c>
      <c r="AY239" s="17" t="s">
        <v>207</v>
      </c>
      <c r="BE239" s="168">
        <f t="shared" si="44"/>
        <v>0</v>
      </c>
      <c r="BF239" s="168">
        <f t="shared" si="45"/>
        <v>0</v>
      </c>
      <c r="BG239" s="168">
        <f t="shared" si="46"/>
        <v>0</v>
      </c>
      <c r="BH239" s="168">
        <f t="shared" si="47"/>
        <v>0</v>
      </c>
      <c r="BI239" s="168">
        <f t="shared" si="48"/>
        <v>0</v>
      </c>
      <c r="BJ239" s="17" t="s">
        <v>83</v>
      </c>
      <c r="BK239" s="168">
        <f t="shared" si="49"/>
        <v>0</v>
      </c>
      <c r="BL239" s="17" t="s">
        <v>133</v>
      </c>
      <c r="BM239" s="167" t="s">
        <v>2963</v>
      </c>
    </row>
    <row r="240" spans="2:65" s="11" customFormat="1" ht="22.9" customHeight="1">
      <c r="B240" s="142"/>
      <c r="D240" s="143" t="s">
        <v>76</v>
      </c>
      <c r="E240" s="153" t="s">
        <v>2964</v>
      </c>
      <c r="F240" s="153" t="s">
        <v>2965</v>
      </c>
      <c r="I240" s="145"/>
      <c r="J240" s="154">
        <f>BK240</f>
        <v>0</v>
      </c>
      <c r="L240" s="142"/>
      <c r="M240" s="147"/>
      <c r="N240" s="148"/>
      <c r="O240" s="148"/>
      <c r="P240" s="149">
        <f>SUM(P241:P269)</f>
        <v>0</v>
      </c>
      <c r="Q240" s="148"/>
      <c r="R240" s="149">
        <f>SUM(R241:R269)</f>
        <v>0</v>
      </c>
      <c r="S240" s="148"/>
      <c r="T240" s="150">
        <f>SUM(T241:T269)</f>
        <v>0</v>
      </c>
      <c r="AR240" s="143" t="s">
        <v>85</v>
      </c>
      <c r="AT240" s="151" t="s">
        <v>76</v>
      </c>
      <c r="AU240" s="151" t="s">
        <v>83</v>
      </c>
      <c r="AY240" s="143" t="s">
        <v>207</v>
      </c>
      <c r="BK240" s="152">
        <f>SUM(BK241:BK269)</f>
        <v>0</v>
      </c>
    </row>
    <row r="241" spans="2:65" s="1" customFormat="1" ht="24" customHeight="1">
      <c r="B241" s="155"/>
      <c r="C241" s="156" t="s">
        <v>1148</v>
      </c>
      <c r="D241" s="156" t="s">
        <v>209</v>
      </c>
      <c r="E241" s="157" t="s">
        <v>2966</v>
      </c>
      <c r="F241" s="158" t="s">
        <v>2967</v>
      </c>
      <c r="G241" s="159" t="s">
        <v>220</v>
      </c>
      <c r="H241" s="160">
        <v>25</v>
      </c>
      <c r="I241" s="161"/>
      <c r="J241" s="162">
        <f t="shared" ref="J241:J269" si="50">ROUND(I241*H241,2)</f>
        <v>0</v>
      </c>
      <c r="K241" s="158" t="s">
        <v>1</v>
      </c>
      <c r="L241" s="32"/>
      <c r="M241" s="163" t="s">
        <v>1</v>
      </c>
      <c r="N241" s="164" t="s">
        <v>42</v>
      </c>
      <c r="O241" s="55"/>
      <c r="P241" s="165">
        <f t="shared" ref="P241:P269" si="51">O241*H241</f>
        <v>0</v>
      </c>
      <c r="Q241" s="165">
        <v>0</v>
      </c>
      <c r="R241" s="165">
        <f t="shared" ref="R241:R269" si="52">Q241*H241</f>
        <v>0</v>
      </c>
      <c r="S241" s="165">
        <v>0</v>
      </c>
      <c r="T241" s="166">
        <f t="shared" ref="T241:T269" si="53">S241*H241</f>
        <v>0</v>
      </c>
      <c r="AR241" s="167" t="s">
        <v>133</v>
      </c>
      <c r="AT241" s="167" t="s">
        <v>209</v>
      </c>
      <c r="AU241" s="167" t="s">
        <v>85</v>
      </c>
      <c r="AY241" s="17" t="s">
        <v>207</v>
      </c>
      <c r="BE241" s="168">
        <f t="shared" ref="BE241:BE269" si="54">IF(N241="základní",J241,0)</f>
        <v>0</v>
      </c>
      <c r="BF241" s="168">
        <f t="shared" ref="BF241:BF269" si="55">IF(N241="snížená",J241,0)</f>
        <v>0</v>
      </c>
      <c r="BG241" s="168">
        <f t="shared" ref="BG241:BG269" si="56">IF(N241="zákl. přenesená",J241,0)</f>
        <v>0</v>
      </c>
      <c r="BH241" s="168">
        <f t="shared" ref="BH241:BH269" si="57">IF(N241="sníž. přenesená",J241,0)</f>
        <v>0</v>
      </c>
      <c r="BI241" s="168">
        <f t="shared" ref="BI241:BI269" si="58">IF(N241="nulová",J241,0)</f>
        <v>0</v>
      </c>
      <c r="BJ241" s="17" t="s">
        <v>83</v>
      </c>
      <c r="BK241" s="168">
        <f t="shared" ref="BK241:BK269" si="59">ROUND(I241*H241,2)</f>
        <v>0</v>
      </c>
      <c r="BL241" s="17" t="s">
        <v>133</v>
      </c>
      <c r="BM241" s="167" t="s">
        <v>2968</v>
      </c>
    </row>
    <row r="242" spans="2:65" s="1" customFormat="1" ht="16.5" customHeight="1">
      <c r="B242" s="155"/>
      <c r="C242" s="156" t="s">
        <v>1297</v>
      </c>
      <c r="D242" s="156" t="s">
        <v>209</v>
      </c>
      <c r="E242" s="157" t="s">
        <v>2969</v>
      </c>
      <c r="F242" s="158" t="s">
        <v>2970</v>
      </c>
      <c r="G242" s="159" t="s">
        <v>220</v>
      </c>
      <c r="H242" s="160">
        <v>14</v>
      </c>
      <c r="I242" s="161"/>
      <c r="J242" s="162">
        <f t="shared" si="50"/>
        <v>0</v>
      </c>
      <c r="K242" s="158" t="s">
        <v>1</v>
      </c>
      <c r="L242" s="32"/>
      <c r="M242" s="163" t="s">
        <v>1</v>
      </c>
      <c r="N242" s="164" t="s">
        <v>42</v>
      </c>
      <c r="O242" s="55"/>
      <c r="P242" s="165">
        <f t="shared" si="51"/>
        <v>0</v>
      </c>
      <c r="Q242" s="165">
        <v>0</v>
      </c>
      <c r="R242" s="165">
        <f t="shared" si="52"/>
        <v>0</v>
      </c>
      <c r="S242" s="165">
        <v>0</v>
      </c>
      <c r="T242" s="166">
        <f t="shared" si="53"/>
        <v>0</v>
      </c>
      <c r="AR242" s="167" t="s">
        <v>133</v>
      </c>
      <c r="AT242" s="167" t="s">
        <v>209</v>
      </c>
      <c r="AU242" s="167" t="s">
        <v>85</v>
      </c>
      <c r="AY242" s="17" t="s">
        <v>207</v>
      </c>
      <c r="BE242" s="168">
        <f t="shared" si="54"/>
        <v>0</v>
      </c>
      <c r="BF242" s="168">
        <f t="shared" si="55"/>
        <v>0</v>
      </c>
      <c r="BG242" s="168">
        <f t="shared" si="56"/>
        <v>0</v>
      </c>
      <c r="BH242" s="168">
        <f t="shared" si="57"/>
        <v>0</v>
      </c>
      <c r="BI242" s="168">
        <f t="shared" si="58"/>
        <v>0</v>
      </c>
      <c r="BJ242" s="17" t="s">
        <v>83</v>
      </c>
      <c r="BK242" s="168">
        <f t="shared" si="59"/>
        <v>0</v>
      </c>
      <c r="BL242" s="17" t="s">
        <v>133</v>
      </c>
      <c r="BM242" s="167" t="s">
        <v>2971</v>
      </c>
    </row>
    <row r="243" spans="2:65" s="1" customFormat="1" ht="16.5" customHeight="1">
      <c r="B243" s="155"/>
      <c r="C243" s="156" t="s">
        <v>1302</v>
      </c>
      <c r="D243" s="156" t="s">
        <v>209</v>
      </c>
      <c r="E243" s="157" t="s">
        <v>2972</v>
      </c>
      <c r="F243" s="158" t="s">
        <v>2973</v>
      </c>
      <c r="G243" s="159" t="s">
        <v>220</v>
      </c>
      <c r="H243" s="160">
        <v>5</v>
      </c>
      <c r="I243" s="161"/>
      <c r="J243" s="162">
        <f t="shared" si="50"/>
        <v>0</v>
      </c>
      <c r="K243" s="158" t="s">
        <v>1</v>
      </c>
      <c r="L243" s="32"/>
      <c r="M243" s="163" t="s">
        <v>1</v>
      </c>
      <c r="N243" s="164" t="s">
        <v>42</v>
      </c>
      <c r="O243" s="55"/>
      <c r="P243" s="165">
        <f t="shared" si="51"/>
        <v>0</v>
      </c>
      <c r="Q243" s="165">
        <v>0</v>
      </c>
      <c r="R243" s="165">
        <f t="shared" si="52"/>
        <v>0</v>
      </c>
      <c r="S243" s="165">
        <v>0</v>
      </c>
      <c r="T243" s="166">
        <f t="shared" si="53"/>
        <v>0</v>
      </c>
      <c r="AR243" s="167" t="s">
        <v>133</v>
      </c>
      <c r="AT243" s="167" t="s">
        <v>209</v>
      </c>
      <c r="AU243" s="167" t="s">
        <v>85</v>
      </c>
      <c r="AY243" s="17" t="s">
        <v>207</v>
      </c>
      <c r="BE243" s="168">
        <f t="shared" si="54"/>
        <v>0</v>
      </c>
      <c r="BF243" s="168">
        <f t="shared" si="55"/>
        <v>0</v>
      </c>
      <c r="BG243" s="168">
        <f t="shared" si="56"/>
        <v>0</v>
      </c>
      <c r="BH243" s="168">
        <f t="shared" si="57"/>
        <v>0</v>
      </c>
      <c r="BI243" s="168">
        <f t="shared" si="58"/>
        <v>0</v>
      </c>
      <c r="BJ243" s="17" t="s">
        <v>83</v>
      </c>
      <c r="BK243" s="168">
        <f t="shared" si="59"/>
        <v>0</v>
      </c>
      <c r="BL243" s="17" t="s">
        <v>133</v>
      </c>
      <c r="BM243" s="167" t="s">
        <v>2974</v>
      </c>
    </row>
    <row r="244" spans="2:65" s="1" customFormat="1" ht="16.5" customHeight="1">
      <c r="B244" s="155"/>
      <c r="C244" s="156" t="s">
        <v>1305</v>
      </c>
      <c r="D244" s="156" t="s">
        <v>209</v>
      </c>
      <c r="E244" s="157" t="s">
        <v>2975</v>
      </c>
      <c r="F244" s="158" t="s">
        <v>2976</v>
      </c>
      <c r="G244" s="159" t="s">
        <v>220</v>
      </c>
      <c r="H244" s="160">
        <v>6</v>
      </c>
      <c r="I244" s="161"/>
      <c r="J244" s="162">
        <f t="shared" si="50"/>
        <v>0</v>
      </c>
      <c r="K244" s="158" t="s">
        <v>1</v>
      </c>
      <c r="L244" s="32"/>
      <c r="M244" s="163" t="s">
        <v>1</v>
      </c>
      <c r="N244" s="164" t="s">
        <v>42</v>
      </c>
      <c r="O244" s="55"/>
      <c r="P244" s="165">
        <f t="shared" si="51"/>
        <v>0</v>
      </c>
      <c r="Q244" s="165">
        <v>0</v>
      </c>
      <c r="R244" s="165">
        <f t="shared" si="52"/>
        <v>0</v>
      </c>
      <c r="S244" s="165">
        <v>0</v>
      </c>
      <c r="T244" s="166">
        <f t="shared" si="53"/>
        <v>0</v>
      </c>
      <c r="AR244" s="167" t="s">
        <v>133</v>
      </c>
      <c r="AT244" s="167" t="s">
        <v>209</v>
      </c>
      <c r="AU244" s="167" t="s">
        <v>85</v>
      </c>
      <c r="AY244" s="17" t="s">
        <v>207</v>
      </c>
      <c r="BE244" s="168">
        <f t="shared" si="54"/>
        <v>0</v>
      </c>
      <c r="BF244" s="168">
        <f t="shared" si="55"/>
        <v>0</v>
      </c>
      <c r="BG244" s="168">
        <f t="shared" si="56"/>
        <v>0</v>
      </c>
      <c r="BH244" s="168">
        <f t="shared" si="57"/>
        <v>0</v>
      </c>
      <c r="BI244" s="168">
        <f t="shared" si="58"/>
        <v>0</v>
      </c>
      <c r="BJ244" s="17" t="s">
        <v>83</v>
      </c>
      <c r="BK244" s="168">
        <f t="shared" si="59"/>
        <v>0</v>
      </c>
      <c r="BL244" s="17" t="s">
        <v>133</v>
      </c>
      <c r="BM244" s="167" t="s">
        <v>2977</v>
      </c>
    </row>
    <row r="245" spans="2:65" s="1" customFormat="1" ht="24" customHeight="1">
      <c r="B245" s="155"/>
      <c r="C245" s="156" t="s">
        <v>1152</v>
      </c>
      <c r="D245" s="156" t="s">
        <v>209</v>
      </c>
      <c r="E245" s="157" t="s">
        <v>2978</v>
      </c>
      <c r="F245" s="158" t="s">
        <v>2979</v>
      </c>
      <c r="G245" s="159" t="s">
        <v>220</v>
      </c>
      <c r="H245" s="160">
        <v>11</v>
      </c>
      <c r="I245" s="161"/>
      <c r="J245" s="162">
        <f t="shared" si="50"/>
        <v>0</v>
      </c>
      <c r="K245" s="158" t="s">
        <v>1</v>
      </c>
      <c r="L245" s="32"/>
      <c r="M245" s="163" t="s">
        <v>1</v>
      </c>
      <c r="N245" s="164" t="s">
        <v>42</v>
      </c>
      <c r="O245" s="55"/>
      <c r="P245" s="165">
        <f t="shared" si="51"/>
        <v>0</v>
      </c>
      <c r="Q245" s="165">
        <v>0</v>
      </c>
      <c r="R245" s="165">
        <f t="shared" si="52"/>
        <v>0</v>
      </c>
      <c r="S245" s="165">
        <v>0</v>
      </c>
      <c r="T245" s="166">
        <f t="shared" si="53"/>
        <v>0</v>
      </c>
      <c r="AR245" s="167" t="s">
        <v>133</v>
      </c>
      <c r="AT245" s="167" t="s">
        <v>209</v>
      </c>
      <c r="AU245" s="167" t="s">
        <v>85</v>
      </c>
      <c r="AY245" s="17" t="s">
        <v>207</v>
      </c>
      <c r="BE245" s="168">
        <f t="shared" si="54"/>
        <v>0</v>
      </c>
      <c r="BF245" s="168">
        <f t="shared" si="55"/>
        <v>0</v>
      </c>
      <c r="BG245" s="168">
        <f t="shared" si="56"/>
        <v>0</v>
      </c>
      <c r="BH245" s="168">
        <f t="shared" si="57"/>
        <v>0</v>
      </c>
      <c r="BI245" s="168">
        <f t="shared" si="58"/>
        <v>0</v>
      </c>
      <c r="BJ245" s="17" t="s">
        <v>83</v>
      </c>
      <c r="BK245" s="168">
        <f t="shared" si="59"/>
        <v>0</v>
      </c>
      <c r="BL245" s="17" t="s">
        <v>133</v>
      </c>
      <c r="BM245" s="167" t="s">
        <v>2980</v>
      </c>
    </row>
    <row r="246" spans="2:65" s="1" customFormat="1" ht="16.5" customHeight="1">
      <c r="B246" s="155"/>
      <c r="C246" s="208" t="s">
        <v>1156</v>
      </c>
      <c r="D246" s="208" t="s">
        <v>680</v>
      </c>
      <c r="E246" s="209" t="s">
        <v>2981</v>
      </c>
      <c r="F246" s="210" t="s">
        <v>2982</v>
      </c>
      <c r="G246" s="211" t="s">
        <v>2690</v>
      </c>
      <c r="H246" s="212">
        <v>1</v>
      </c>
      <c r="I246" s="213"/>
      <c r="J246" s="214">
        <f t="shared" si="50"/>
        <v>0</v>
      </c>
      <c r="K246" s="210" t="s">
        <v>1</v>
      </c>
      <c r="L246" s="215"/>
      <c r="M246" s="216" t="s">
        <v>1</v>
      </c>
      <c r="N246" s="217" t="s">
        <v>42</v>
      </c>
      <c r="O246" s="55"/>
      <c r="P246" s="165">
        <f t="shared" si="51"/>
        <v>0</v>
      </c>
      <c r="Q246" s="165">
        <v>0</v>
      </c>
      <c r="R246" s="165">
        <f t="shared" si="52"/>
        <v>0</v>
      </c>
      <c r="S246" s="165">
        <v>0</v>
      </c>
      <c r="T246" s="166">
        <f t="shared" si="53"/>
        <v>0</v>
      </c>
      <c r="AR246" s="167" t="s">
        <v>155</v>
      </c>
      <c r="AT246" s="167" t="s">
        <v>680</v>
      </c>
      <c r="AU246" s="167" t="s">
        <v>85</v>
      </c>
      <c r="AY246" s="17" t="s">
        <v>207</v>
      </c>
      <c r="BE246" s="168">
        <f t="shared" si="54"/>
        <v>0</v>
      </c>
      <c r="BF246" s="168">
        <f t="shared" si="55"/>
        <v>0</v>
      </c>
      <c r="BG246" s="168">
        <f t="shared" si="56"/>
        <v>0</v>
      </c>
      <c r="BH246" s="168">
        <f t="shared" si="57"/>
        <v>0</v>
      </c>
      <c r="BI246" s="168">
        <f t="shared" si="58"/>
        <v>0</v>
      </c>
      <c r="BJ246" s="17" t="s">
        <v>83</v>
      </c>
      <c r="BK246" s="168">
        <f t="shared" si="59"/>
        <v>0</v>
      </c>
      <c r="BL246" s="17" t="s">
        <v>133</v>
      </c>
      <c r="BM246" s="167" t="s">
        <v>2983</v>
      </c>
    </row>
    <row r="247" spans="2:65" s="1" customFormat="1" ht="16.5" customHeight="1">
      <c r="B247" s="155"/>
      <c r="C247" s="208" t="s">
        <v>1162</v>
      </c>
      <c r="D247" s="208" t="s">
        <v>680</v>
      </c>
      <c r="E247" s="209" t="s">
        <v>2984</v>
      </c>
      <c r="F247" s="210" t="s">
        <v>2985</v>
      </c>
      <c r="G247" s="211" t="s">
        <v>2690</v>
      </c>
      <c r="H247" s="212">
        <v>1</v>
      </c>
      <c r="I247" s="213"/>
      <c r="J247" s="214">
        <f t="shared" si="50"/>
        <v>0</v>
      </c>
      <c r="K247" s="210" t="s">
        <v>1</v>
      </c>
      <c r="L247" s="215"/>
      <c r="M247" s="216" t="s">
        <v>1</v>
      </c>
      <c r="N247" s="217" t="s">
        <v>42</v>
      </c>
      <c r="O247" s="55"/>
      <c r="P247" s="165">
        <f t="shared" si="51"/>
        <v>0</v>
      </c>
      <c r="Q247" s="165">
        <v>0</v>
      </c>
      <c r="R247" s="165">
        <f t="shared" si="52"/>
        <v>0</v>
      </c>
      <c r="S247" s="165">
        <v>0</v>
      </c>
      <c r="T247" s="166">
        <f t="shared" si="53"/>
        <v>0</v>
      </c>
      <c r="AR247" s="167" t="s">
        <v>155</v>
      </c>
      <c r="AT247" s="167" t="s">
        <v>680</v>
      </c>
      <c r="AU247" s="167" t="s">
        <v>85</v>
      </c>
      <c r="AY247" s="17" t="s">
        <v>207</v>
      </c>
      <c r="BE247" s="168">
        <f t="shared" si="54"/>
        <v>0</v>
      </c>
      <c r="BF247" s="168">
        <f t="shared" si="55"/>
        <v>0</v>
      </c>
      <c r="BG247" s="168">
        <f t="shared" si="56"/>
        <v>0</v>
      </c>
      <c r="BH247" s="168">
        <f t="shared" si="57"/>
        <v>0</v>
      </c>
      <c r="BI247" s="168">
        <f t="shared" si="58"/>
        <v>0</v>
      </c>
      <c r="BJ247" s="17" t="s">
        <v>83</v>
      </c>
      <c r="BK247" s="168">
        <f t="shared" si="59"/>
        <v>0</v>
      </c>
      <c r="BL247" s="17" t="s">
        <v>133</v>
      </c>
      <c r="BM247" s="167" t="s">
        <v>2986</v>
      </c>
    </row>
    <row r="248" spans="2:65" s="1" customFormat="1" ht="16.5" customHeight="1">
      <c r="B248" s="155"/>
      <c r="C248" s="208" t="s">
        <v>1169</v>
      </c>
      <c r="D248" s="208" t="s">
        <v>680</v>
      </c>
      <c r="E248" s="209" t="s">
        <v>2987</v>
      </c>
      <c r="F248" s="210" t="s">
        <v>2988</v>
      </c>
      <c r="G248" s="211" t="s">
        <v>2690</v>
      </c>
      <c r="H248" s="212">
        <v>1</v>
      </c>
      <c r="I248" s="213"/>
      <c r="J248" s="214">
        <f t="shared" si="50"/>
        <v>0</v>
      </c>
      <c r="K248" s="210" t="s">
        <v>1</v>
      </c>
      <c r="L248" s="215"/>
      <c r="M248" s="216" t="s">
        <v>1</v>
      </c>
      <c r="N248" s="217" t="s">
        <v>42</v>
      </c>
      <c r="O248" s="55"/>
      <c r="P248" s="165">
        <f t="shared" si="51"/>
        <v>0</v>
      </c>
      <c r="Q248" s="165">
        <v>0</v>
      </c>
      <c r="R248" s="165">
        <f t="shared" si="52"/>
        <v>0</v>
      </c>
      <c r="S248" s="165">
        <v>0</v>
      </c>
      <c r="T248" s="166">
        <f t="shared" si="53"/>
        <v>0</v>
      </c>
      <c r="AR248" s="167" t="s">
        <v>155</v>
      </c>
      <c r="AT248" s="167" t="s">
        <v>680</v>
      </c>
      <c r="AU248" s="167" t="s">
        <v>85</v>
      </c>
      <c r="AY248" s="17" t="s">
        <v>207</v>
      </c>
      <c r="BE248" s="168">
        <f t="shared" si="54"/>
        <v>0</v>
      </c>
      <c r="BF248" s="168">
        <f t="shared" si="55"/>
        <v>0</v>
      </c>
      <c r="BG248" s="168">
        <f t="shared" si="56"/>
        <v>0</v>
      </c>
      <c r="BH248" s="168">
        <f t="shared" si="57"/>
        <v>0</v>
      </c>
      <c r="BI248" s="168">
        <f t="shared" si="58"/>
        <v>0</v>
      </c>
      <c r="BJ248" s="17" t="s">
        <v>83</v>
      </c>
      <c r="BK248" s="168">
        <f t="shared" si="59"/>
        <v>0</v>
      </c>
      <c r="BL248" s="17" t="s">
        <v>133</v>
      </c>
      <c r="BM248" s="167" t="s">
        <v>2989</v>
      </c>
    </row>
    <row r="249" spans="2:65" s="1" customFormat="1" ht="16.5" customHeight="1">
      <c r="B249" s="155"/>
      <c r="C249" s="208" t="s">
        <v>1177</v>
      </c>
      <c r="D249" s="208" t="s">
        <v>680</v>
      </c>
      <c r="E249" s="209" t="s">
        <v>2990</v>
      </c>
      <c r="F249" s="210" t="s">
        <v>2991</v>
      </c>
      <c r="G249" s="211" t="s">
        <v>2690</v>
      </c>
      <c r="H249" s="212">
        <v>1</v>
      </c>
      <c r="I249" s="213"/>
      <c r="J249" s="214">
        <f t="shared" si="50"/>
        <v>0</v>
      </c>
      <c r="K249" s="210" t="s">
        <v>1</v>
      </c>
      <c r="L249" s="215"/>
      <c r="M249" s="216" t="s">
        <v>1</v>
      </c>
      <c r="N249" s="217" t="s">
        <v>42</v>
      </c>
      <c r="O249" s="55"/>
      <c r="P249" s="165">
        <f t="shared" si="51"/>
        <v>0</v>
      </c>
      <c r="Q249" s="165">
        <v>0</v>
      </c>
      <c r="R249" s="165">
        <f t="shared" si="52"/>
        <v>0</v>
      </c>
      <c r="S249" s="165">
        <v>0</v>
      </c>
      <c r="T249" s="166">
        <f t="shared" si="53"/>
        <v>0</v>
      </c>
      <c r="AR249" s="167" t="s">
        <v>155</v>
      </c>
      <c r="AT249" s="167" t="s">
        <v>680</v>
      </c>
      <c r="AU249" s="167" t="s">
        <v>85</v>
      </c>
      <c r="AY249" s="17" t="s">
        <v>207</v>
      </c>
      <c r="BE249" s="168">
        <f t="shared" si="54"/>
        <v>0</v>
      </c>
      <c r="BF249" s="168">
        <f t="shared" si="55"/>
        <v>0</v>
      </c>
      <c r="BG249" s="168">
        <f t="shared" si="56"/>
        <v>0</v>
      </c>
      <c r="BH249" s="168">
        <f t="shared" si="57"/>
        <v>0</v>
      </c>
      <c r="BI249" s="168">
        <f t="shared" si="58"/>
        <v>0</v>
      </c>
      <c r="BJ249" s="17" t="s">
        <v>83</v>
      </c>
      <c r="BK249" s="168">
        <f t="shared" si="59"/>
        <v>0</v>
      </c>
      <c r="BL249" s="17" t="s">
        <v>133</v>
      </c>
      <c r="BM249" s="167" t="s">
        <v>2992</v>
      </c>
    </row>
    <row r="250" spans="2:65" s="1" customFormat="1" ht="16.5" customHeight="1">
      <c r="B250" s="155"/>
      <c r="C250" s="208" t="s">
        <v>1182</v>
      </c>
      <c r="D250" s="208" t="s">
        <v>680</v>
      </c>
      <c r="E250" s="209" t="s">
        <v>2993</v>
      </c>
      <c r="F250" s="210" t="s">
        <v>2994</v>
      </c>
      <c r="G250" s="211" t="s">
        <v>2690</v>
      </c>
      <c r="H250" s="212">
        <v>1</v>
      </c>
      <c r="I250" s="213"/>
      <c r="J250" s="214">
        <f t="shared" si="50"/>
        <v>0</v>
      </c>
      <c r="K250" s="210" t="s">
        <v>1</v>
      </c>
      <c r="L250" s="215"/>
      <c r="M250" s="216" t="s">
        <v>1</v>
      </c>
      <c r="N250" s="217" t="s">
        <v>42</v>
      </c>
      <c r="O250" s="55"/>
      <c r="P250" s="165">
        <f t="shared" si="51"/>
        <v>0</v>
      </c>
      <c r="Q250" s="165">
        <v>0</v>
      </c>
      <c r="R250" s="165">
        <f t="shared" si="52"/>
        <v>0</v>
      </c>
      <c r="S250" s="165">
        <v>0</v>
      </c>
      <c r="T250" s="166">
        <f t="shared" si="53"/>
        <v>0</v>
      </c>
      <c r="AR250" s="167" t="s">
        <v>155</v>
      </c>
      <c r="AT250" s="167" t="s">
        <v>680</v>
      </c>
      <c r="AU250" s="167" t="s">
        <v>85</v>
      </c>
      <c r="AY250" s="17" t="s">
        <v>207</v>
      </c>
      <c r="BE250" s="168">
        <f t="shared" si="54"/>
        <v>0</v>
      </c>
      <c r="BF250" s="168">
        <f t="shared" si="55"/>
        <v>0</v>
      </c>
      <c r="BG250" s="168">
        <f t="shared" si="56"/>
        <v>0</v>
      </c>
      <c r="BH250" s="168">
        <f t="shared" si="57"/>
        <v>0</v>
      </c>
      <c r="BI250" s="168">
        <f t="shared" si="58"/>
        <v>0</v>
      </c>
      <c r="BJ250" s="17" t="s">
        <v>83</v>
      </c>
      <c r="BK250" s="168">
        <f t="shared" si="59"/>
        <v>0</v>
      </c>
      <c r="BL250" s="17" t="s">
        <v>133</v>
      </c>
      <c r="BM250" s="167" t="s">
        <v>2995</v>
      </c>
    </row>
    <row r="251" spans="2:65" s="1" customFormat="1" ht="16.5" customHeight="1">
      <c r="B251" s="155"/>
      <c r="C251" s="208" t="s">
        <v>1190</v>
      </c>
      <c r="D251" s="208" t="s">
        <v>680</v>
      </c>
      <c r="E251" s="209" t="s">
        <v>2996</v>
      </c>
      <c r="F251" s="210" t="s">
        <v>2997</v>
      </c>
      <c r="G251" s="211" t="s">
        <v>2690</v>
      </c>
      <c r="H251" s="212">
        <v>1</v>
      </c>
      <c r="I251" s="213"/>
      <c r="J251" s="214">
        <f t="shared" si="50"/>
        <v>0</v>
      </c>
      <c r="K251" s="210" t="s">
        <v>1</v>
      </c>
      <c r="L251" s="215"/>
      <c r="M251" s="216" t="s">
        <v>1</v>
      </c>
      <c r="N251" s="217" t="s">
        <v>42</v>
      </c>
      <c r="O251" s="55"/>
      <c r="P251" s="165">
        <f t="shared" si="51"/>
        <v>0</v>
      </c>
      <c r="Q251" s="165">
        <v>0</v>
      </c>
      <c r="R251" s="165">
        <f t="shared" si="52"/>
        <v>0</v>
      </c>
      <c r="S251" s="165">
        <v>0</v>
      </c>
      <c r="T251" s="166">
        <f t="shared" si="53"/>
        <v>0</v>
      </c>
      <c r="AR251" s="167" t="s">
        <v>155</v>
      </c>
      <c r="AT251" s="167" t="s">
        <v>680</v>
      </c>
      <c r="AU251" s="167" t="s">
        <v>85</v>
      </c>
      <c r="AY251" s="17" t="s">
        <v>207</v>
      </c>
      <c r="BE251" s="168">
        <f t="shared" si="54"/>
        <v>0</v>
      </c>
      <c r="BF251" s="168">
        <f t="shared" si="55"/>
        <v>0</v>
      </c>
      <c r="BG251" s="168">
        <f t="shared" si="56"/>
        <v>0</v>
      </c>
      <c r="BH251" s="168">
        <f t="shared" si="57"/>
        <v>0</v>
      </c>
      <c r="BI251" s="168">
        <f t="shared" si="58"/>
        <v>0</v>
      </c>
      <c r="BJ251" s="17" t="s">
        <v>83</v>
      </c>
      <c r="BK251" s="168">
        <f t="shared" si="59"/>
        <v>0</v>
      </c>
      <c r="BL251" s="17" t="s">
        <v>133</v>
      </c>
      <c r="BM251" s="167" t="s">
        <v>2998</v>
      </c>
    </row>
    <row r="252" spans="2:65" s="1" customFormat="1" ht="16.5" customHeight="1">
      <c r="B252" s="155"/>
      <c r="C252" s="208" t="s">
        <v>1195</v>
      </c>
      <c r="D252" s="208" t="s">
        <v>680</v>
      </c>
      <c r="E252" s="209" t="s">
        <v>2999</v>
      </c>
      <c r="F252" s="210" t="s">
        <v>3000</v>
      </c>
      <c r="G252" s="211" t="s">
        <v>2690</v>
      </c>
      <c r="H252" s="212">
        <v>2</v>
      </c>
      <c r="I252" s="213"/>
      <c r="J252" s="214">
        <f t="shared" si="50"/>
        <v>0</v>
      </c>
      <c r="K252" s="210" t="s">
        <v>1</v>
      </c>
      <c r="L252" s="215"/>
      <c r="M252" s="216" t="s">
        <v>1</v>
      </c>
      <c r="N252" s="217" t="s">
        <v>42</v>
      </c>
      <c r="O252" s="55"/>
      <c r="P252" s="165">
        <f t="shared" si="51"/>
        <v>0</v>
      </c>
      <c r="Q252" s="165">
        <v>0</v>
      </c>
      <c r="R252" s="165">
        <f t="shared" si="52"/>
        <v>0</v>
      </c>
      <c r="S252" s="165">
        <v>0</v>
      </c>
      <c r="T252" s="166">
        <f t="shared" si="53"/>
        <v>0</v>
      </c>
      <c r="AR252" s="167" t="s">
        <v>155</v>
      </c>
      <c r="AT252" s="167" t="s">
        <v>680</v>
      </c>
      <c r="AU252" s="167" t="s">
        <v>85</v>
      </c>
      <c r="AY252" s="17" t="s">
        <v>207</v>
      </c>
      <c r="BE252" s="168">
        <f t="shared" si="54"/>
        <v>0</v>
      </c>
      <c r="BF252" s="168">
        <f t="shared" si="55"/>
        <v>0</v>
      </c>
      <c r="BG252" s="168">
        <f t="shared" si="56"/>
        <v>0</v>
      </c>
      <c r="BH252" s="168">
        <f t="shared" si="57"/>
        <v>0</v>
      </c>
      <c r="BI252" s="168">
        <f t="shared" si="58"/>
        <v>0</v>
      </c>
      <c r="BJ252" s="17" t="s">
        <v>83</v>
      </c>
      <c r="BK252" s="168">
        <f t="shared" si="59"/>
        <v>0</v>
      </c>
      <c r="BL252" s="17" t="s">
        <v>133</v>
      </c>
      <c r="BM252" s="167" t="s">
        <v>3001</v>
      </c>
    </row>
    <row r="253" spans="2:65" s="1" customFormat="1" ht="16.5" customHeight="1">
      <c r="B253" s="155"/>
      <c r="C253" s="208" t="s">
        <v>1200</v>
      </c>
      <c r="D253" s="208" t="s">
        <v>680</v>
      </c>
      <c r="E253" s="209" t="s">
        <v>3002</v>
      </c>
      <c r="F253" s="210" t="s">
        <v>3003</v>
      </c>
      <c r="G253" s="211" t="s">
        <v>2690</v>
      </c>
      <c r="H253" s="212">
        <v>3</v>
      </c>
      <c r="I253" s="213"/>
      <c r="J253" s="214">
        <f t="shared" si="50"/>
        <v>0</v>
      </c>
      <c r="K253" s="210" t="s">
        <v>1</v>
      </c>
      <c r="L253" s="215"/>
      <c r="M253" s="216" t="s">
        <v>1</v>
      </c>
      <c r="N253" s="217" t="s">
        <v>42</v>
      </c>
      <c r="O253" s="55"/>
      <c r="P253" s="165">
        <f t="shared" si="51"/>
        <v>0</v>
      </c>
      <c r="Q253" s="165">
        <v>0</v>
      </c>
      <c r="R253" s="165">
        <f t="shared" si="52"/>
        <v>0</v>
      </c>
      <c r="S253" s="165">
        <v>0</v>
      </c>
      <c r="T253" s="166">
        <f t="shared" si="53"/>
        <v>0</v>
      </c>
      <c r="AR253" s="167" t="s">
        <v>155</v>
      </c>
      <c r="AT253" s="167" t="s">
        <v>680</v>
      </c>
      <c r="AU253" s="167" t="s">
        <v>85</v>
      </c>
      <c r="AY253" s="17" t="s">
        <v>207</v>
      </c>
      <c r="BE253" s="168">
        <f t="shared" si="54"/>
        <v>0</v>
      </c>
      <c r="BF253" s="168">
        <f t="shared" si="55"/>
        <v>0</v>
      </c>
      <c r="BG253" s="168">
        <f t="shared" si="56"/>
        <v>0</v>
      </c>
      <c r="BH253" s="168">
        <f t="shared" si="57"/>
        <v>0</v>
      </c>
      <c r="BI253" s="168">
        <f t="shared" si="58"/>
        <v>0</v>
      </c>
      <c r="BJ253" s="17" t="s">
        <v>83</v>
      </c>
      <c r="BK253" s="168">
        <f t="shared" si="59"/>
        <v>0</v>
      </c>
      <c r="BL253" s="17" t="s">
        <v>133</v>
      </c>
      <c r="BM253" s="167" t="s">
        <v>3004</v>
      </c>
    </row>
    <row r="254" spans="2:65" s="1" customFormat="1" ht="24" customHeight="1">
      <c r="B254" s="155"/>
      <c r="C254" s="156" t="s">
        <v>1228</v>
      </c>
      <c r="D254" s="156" t="s">
        <v>209</v>
      </c>
      <c r="E254" s="157" t="s">
        <v>3005</v>
      </c>
      <c r="F254" s="158" t="s">
        <v>3006</v>
      </c>
      <c r="G254" s="159" t="s">
        <v>220</v>
      </c>
      <c r="H254" s="160">
        <v>2</v>
      </c>
      <c r="I254" s="161"/>
      <c r="J254" s="162">
        <f t="shared" si="50"/>
        <v>0</v>
      </c>
      <c r="K254" s="158" t="s">
        <v>1</v>
      </c>
      <c r="L254" s="32"/>
      <c r="M254" s="163" t="s">
        <v>1</v>
      </c>
      <c r="N254" s="164" t="s">
        <v>42</v>
      </c>
      <c r="O254" s="55"/>
      <c r="P254" s="165">
        <f t="shared" si="51"/>
        <v>0</v>
      </c>
      <c r="Q254" s="165">
        <v>0</v>
      </c>
      <c r="R254" s="165">
        <f t="shared" si="52"/>
        <v>0</v>
      </c>
      <c r="S254" s="165">
        <v>0</v>
      </c>
      <c r="T254" s="166">
        <f t="shared" si="53"/>
        <v>0</v>
      </c>
      <c r="AR254" s="167" t="s">
        <v>133</v>
      </c>
      <c r="AT254" s="167" t="s">
        <v>209</v>
      </c>
      <c r="AU254" s="167" t="s">
        <v>85</v>
      </c>
      <c r="AY254" s="17" t="s">
        <v>207</v>
      </c>
      <c r="BE254" s="168">
        <f t="shared" si="54"/>
        <v>0</v>
      </c>
      <c r="BF254" s="168">
        <f t="shared" si="55"/>
        <v>0</v>
      </c>
      <c r="BG254" s="168">
        <f t="shared" si="56"/>
        <v>0</v>
      </c>
      <c r="BH254" s="168">
        <f t="shared" si="57"/>
        <v>0</v>
      </c>
      <c r="BI254" s="168">
        <f t="shared" si="58"/>
        <v>0</v>
      </c>
      <c r="BJ254" s="17" t="s">
        <v>83</v>
      </c>
      <c r="BK254" s="168">
        <f t="shared" si="59"/>
        <v>0</v>
      </c>
      <c r="BL254" s="17" t="s">
        <v>133</v>
      </c>
      <c r="BM254" s="167" t="s">
        <v>3007</v>
      </c>
    </row>
    <row r="255" spans="2:65" s="1" customFormat="1" ht="16.5" customHeight="1">
      <c r="B255" s="155"/>
      <c r="C255" s="208" t="s">
        <v>1232</v>
      </c>
      <c r="D255" s="208" t="s">
        <v>680</v>
      </c>
      <c r="E255" s="209" t="s">
        <v>3008</v>
      </c>
      <c r="F255" s="210" t="s">
        <v>3009</v>
      </c>
      <c r="G255" s="211" t="s">
        <v>2690</v>
      </c>
      <c r="H255" s="212">
        <v>1</v>
      </c>
      <c r="I255" s="213"/>
      <c r="J255" s="214">
        <f t="shared" si="50"/>
        <v>0</v>
      </c>
      <c r="K255" s="210" t="s">
        <v>1</v>
      </c>
      <c r="L255" s="215"/>
      <c r="M255" s="216" t="s">
        <v>1</v>
      </c>
      <c r="N255" s="217" t="s">
        <v>42</v>
      </c>
      <c r="O255" s="55"/>
      <c r="P255" s="165">
        <f t="shared" si="51"/>
        <v>0</v>
      </c>
      <c r="Q255" s="165">
        <v>0</v>
      </c>
      <c r="R255" s="165">
        <f t="shared" si="52"/>
        <v>0</v>
      </c>
      <c r="S255" s="165">
        <v>0</v>
      </c>
      <c r="T255" s="166">
        <f t="shared" si="53"/>
        <v>0</v>
      </c>
      <c r="AR255" s="167" t="s">
        <v>155</v>
      </c>
      <c r="AT255" s="167" t="s">
        <v>680</v>
      </c>
      <c r="AU255" s="167" t="s">
        <v>85</v>
      </c>
      <c r="AY255" s="17" t="s">
        <v>207</v>
      </c>
      <c r="BE255" s="168">
        <f t="shared" si="54"/>
        <v>0</v>
      </c>
      <c r="BF255" s="168">
        <f t="shared" si="55"/>
        <v>0</v>
      </c>
      <c r="BG255" s="168">
        <f t="shared" si="56"/>
        <v>0</v>
      </c>
      <c r="BH255" s="168">
        <f t="shared" si="57"/>
        <v>0</v>
      </c>
      <c r="BI255" s="168">
        <f t="shared" si="58"/>
        <v>0</v>
      </c>
      <c r="BJ255" s="17" t="s">
        <v>83</v>
      </c>
      <c r="BK255" s="168">
        <f t="shared" si="59"/>
        <v>0</v>
      </c>
      <c r="BL255" s="17" t="s">
        <v>133</v>
      </c>
      <c r="BM255" s="167" t="s">
        <v>3010</v>
      </c>
    </row>
    <row r="256" spans="2:65" s="1" customFormat="1" ht="16.5" customHeight="1">
      <c r="B256" s="155"/>
      <c r="C256" s="208" t="s">
        <v>1236</v>
      </c>
      <c r="D256" s="208" t="s">
        <v>680</v>
      </c>
      <c r="E256" s="209" t="s">
        <v>3011</v>
      </c>
      <c r="F256" s="210" t="s">
        <v>3012</v>
      </c>
      <c r="G256" s="211" t="s">
        <v>2690</v>
      </c>
      <c r="H256" s="212">
        <v>1</v>
      </c>
      <c r="I256" s="213"/>
      <c r="J256" s="214">
        <f t="shared" si="50"/>
        <v>0</v>
      </c>
      <c r="K256" s="210" t="s">
        <v>1</v>
      </c>
      <c r="L256" s="215"/>
      <c r="M256" s="216" t="s">
        <v>1</v>
      </c>
      <c r="N256" s="217" t="s">
        <v>42</v>
      </c>
      <c r="O256" s="55"/>
      <c r="P256" s="165">
        <f t="shared" si="51"/>
        <v>0</v>
      </c>
      <c r="Q256" s="165">
        <v>0</v>
      </c>
      <c r="R256" s="165">
        <f t="shared" si="52"/>
        <v>0</v>
      </c>
      <c r="S256" s="165">
        <v>0</v>
      </c>
      <c r="T256" s="166">
        <f t="shared" si="53"/>
        <v>0</v>
      </c>
      <c r="AR256" s="167" t="s">
        <v>155</v>
      </c>
      <c r="AT256" s="167" t="s">
        <v>680</v>
      </c>
      <c r="AU256" s="167" t="s">
        <v>85</v>
      </c>
      <c r="AY256" s="17" t="s">
        <v>207</v>
      </c>
      <c r="BE256" s="168">
        <f t="shared" si="54"/>
        <v>0</v>
      </c>
      <c r="BF256" s="168">
        <f t="shared" si="55"/>
        <v>0</v>
      </c>
      <c r="BG256" s="168">
        <f t="shared" si="56"/>
        <v>0</v>
      </c>
      <c r="BH256" s="168">
        <f t="shared" si="57"/>
        <v>0</v>
      </c>
      <c r="BI256" s="168">
        <f t="shared" si="58"/>
        <v>0</v>
      </c>
      <c r="BJ256" s="17" t="s">
        <v>83</v>
      </c>
      <c r="BK256" s="168">
        <f t="shared" si="59"/>
        <v>0</v>
      </c>
      <c r="BL256" s="17" t="s">
        <v>133</v>
      </c>
      <c r="BM256" s="167" t="s">
        <v>3013</v>
      </c>
    </row>
    <row r="257" spans="2:65" s="1" customFormat="1" ht="24" customHeight="1">
      <c r="B257" s="155"/>
      <c r="C257" s="156" t="s">
        <v>1241</v>
      </c>
      <c r="D257" s="156" t="s">
        <v>209</v>
      </c>
      <c r="E257" s="157" t="s">
        <v>3014</v>
      </c>
      <c r="F257" s="158" t="s">
        <v>3015</v>
      </c>
      <c r="G257" s="159" t="s">
        <v>220</v>
      </c>
      <c r="H257" s="160">
        <v>1</v>
      </c>
      <c r="I257" s="161"/>
      <c r="J257" s="162">
        <f t="shared" si="50"/>
        <v>0</v>
      </c>
      <c r="K257" s="158" t="s">
        <v>1</v>
      </c>
      <c r="L257" s="32"/>
      <c r="M257" s="163" t="s">
        <v>1</v>
      </c>
      <c r="N257" s="164" t="s">
        <v>42</v>
      </c>
      <c r="O257" s="55"/>
      <c r="P257" s="165">
        <f t="shared" si="51"/>
        <v>0</v>
      </c>
      <c r="Q257" s="165">
        <v>0</v>
      </c>
      <c r="R257" s="165">
        <f t="shared" si="52"/>
        <v>0</v>
      </c>
      <c r="S257" s="165">
        <v>0</v>
      </c>
      <c r="T257" s="166">
        <f t="shared" si="53"/>
        <v>0</v>
      </c>
      <c r="AR257" s="167" t="s">
        <v>133</v>
      </c>
      <c r="AT257" s="167" t="s">
        <v>209</v>
      </c>
      <c r="AU257" s="167" t="s">
        <v>85</v>
      </c>
      <c r="AY257" s="17" t="s">
        <v>207</v>
      </c>
      <c r="BE257" s="168">
        <f t="shared" si="54"/>
        <v>0</v>
      </c>
      <c r="BF257" s="168">
        <f t="shared" si="55"/>
        <v>0</v>
      </c>
      <c r="BG257" s="168">
        <f t="shared" si="56"/>
        <v>0</v>
      </c>
      <c r="BH257" s="168">
        <f t="shared" si="57"/>
        <v>0</v>
      </c>
      <c r="BI257" s="168">
        <f t="shared" si="58"/>
        <v>0</v>
      </c>
      <c r="BJ257" s="17" t="s">
        <v>83</v>
      </c>
      <c r="BK257" s="168">
        <f t="shared" si="59"/>
        <v>0</v>
      </c>
      <c r="BL257" s="17" t="s">
        <v>133</v>
      </c>
      <c r="BM257" s="167" t="s">
        <v>3016</v>
      </c>
    </row>
    <row r="258" spans="2:65" s="1" customFormat="1" ht="16.5" customHeight="1">
      <c r="B258" s="155"/>
      <c r="C258" s="208" t="s">
        <v>1245</v>
      </c>
      <c r="D258" s="208" t="s">
        <v>680</v>
      </c>
      <c r="E258" s="209" t="s">
        <v>3017</v>
      </c>
      <c r="F258" s="210" t="s">
        <v>3018</v>
      </c>
      <c r="G258" s="211" t="s">
        <v>2690</v>
      </c>
      <c r="H258" s="212">
        <v>1</v>
      </c>
      <c r="I258" s="213"/>
      <c r="J258" s="214">
        <f t="shared" si="50"/>
        <v>0</v>
      </c>
      <c r="K258" s="210" t="s">
        <v>1</v>
      </c>
      <c r="L258" s="215"/>
      <c r="M258" s="216" t="s">
        <v>1</v>
      </c>
      <c r="N258" s="217" t="s">
        <v>42</v>
      </c>
      <c r="O258" s="55"/>
      <c r="P258" s="165">
        <f t="shared" si="51"/>
        <v>0</v>
      </c>
      <c r="Q258" s="165">
        <v>0</v>
      </c>
      <c r="R258" s="165">
        <f t="shared" si="52"/>
        <v>0</v>
      </c>
      <c r="S258" s="165">
        <v>0</v>
      </c>
      <c r="T258" s="166">
        <f t="shared" si="53"/>
        <v>0</v>
      </c>
      <c r="AR258" s="167" t="s">
        <v>155</v>
      </c>
      <c r="AT258" s="167" t="s">
        <v>680</v>
      </c>
      <c r="AU258" s="167" t="s">
        <v>85</v>
      </c>
      <c r="AY258" s="17" t="s">
        <v>207</v>
      </c>
      <c r="BE258" s="168">
        <f t="shared" si="54"/>
        <v>0</v>
      </c>
      <c r="BF258" s="168">
        <f t="shared" si="55"/>
        <v>0</v>
      </c>
      <c r="BG258" s="168">
        <f t="shared" si="56"/>
        <v>0</v>
      </c>
      <c r="BH258" s="168">
        <f t="shared" si="57"/>
        <v>0</v>
      </c>
      <c r="BI258" s="168">
        <f t="shared" si="58"/>
        <v>0</v>
      </c>
      <c r="BJ258" s="17" t="s">
        <v>83</v>
      </c>
      <c r="BK258" s="168">
        <f t="shared" si="59"/>
        <v>0</v>
      </c>
      <c r="BL258" s="17" t="s">
        <v>133</v>
      </c>
      <c r="BM258" s="167" t="s">
        <v>3019</v>
      </c>
    </row>
    <row r="259" spans="2:65" s="1" customFormat="1" ht="24" customHeight="1">
      <c r="B259" s="155"/>
      <c r="C259" s="156" t="s">
        <v>1249</v>
      </c>
      <c r="D259" s="156" t="s">
        <v>209</v>
      </c>
      <c r="E259" s="157" t="s">
        <v>3020</v>
      </c>
      <c r="F259" s="158" t="s">
        <v>3021</v>
      </c>
      <c r="G259" s="159" t="s">
        <v>220</v>
      </c>
      <c r="H259" s="160">
        <v>5</v>
      </c>
      <c r="I259" s="161"/>
      <c r="J259" s="162">
        <f t="shared" si="50"/>
        <v>0</v>
      </c>
      <c r="K259" s="158" t="s">
        <v>1</v>
      </c>
      <c r="L259" s="32"/>
      <c r="M259" s="163" t="s">
        <v>1</v>
      </c>
      <c r="N259" s="164" t="s">
        <v>42</v>
      </c>
      <c r="O259" s="55"/>
      <c r="P259" s="165">
        <f t="shared" si="51"/>
        <v>0</v>
      </c>
      <c r="Q259" s="165">
        <v>0</v>
      </c>
      <c r="R259" s="165">
        <f t="shared" si="52"/>
        <v>0</v>
      </c>
      <c r="S259" s="165">
        <v>0</v>
      </c>
      <c r="T259" s="166">
        <f t="shared" si="53"/>
        <v>0</v>
      </c>
      <c r="AR259" s="167" t="s">
        <v>133</v>
      </c>
      <c r="AT259" s="167" t="s">
        <v>209</v>
      </c>
      <c r="AU259" s="167" t="s">
        <v>85</v>
      </c>
      <c r="AY259" s="17" t="s">
        <v>207</v>
      </c>
      <c r="BE259" s="168">
        <f t="shared" si="54"/>
        <v>0</v>
      </c>
      <c r="BF259" s="168">
        <f t="shared" si="55"/>
        <v>0</v>
      </c>
      <c r="BG259" s="168">
        <f t="shared" si="56"/>
        <v>0</v>
      </c>
      <c r="BH259" s="168">
        <f t="shared" si="57"/>
        <v>0</v>
      </c>
      <c r="BI259" s="168">
        <f t="shared" si="58"/>
        <v>0</v>
      </c>
      <c r="BJ259" s="17" t="s">
        <v>83</v>
      </c>
      <c r="BK259" s="168">
        <f t="shared" si="59"/>
        <v>0</v>
      </c>
      <c r="BL259" s="17" t="s">
        <v>133</v>
      </c>
      <c r="BM259" s="167" t="s">
        <v>3022</v>
      </c>
    </row>
    <row r="260" spans="2:65" s="1" customFormat="1" ht="16.5" customHeight="1">
      <c r="B260" s="155"/>
      <c r="C260" s="208" t="s">
        <v>1253</v>
      </c>
      <c r="D260" s="208" t="s">
        <v>680</v>
      </c>
      <c r="E260" s="209" t="s">
        <v>3023</v>
      </c>
      <c r="F260" s="210" t="s">
        <v>3024</v>
      </c>
      <c r="G260" s="211" t="s">
        <v>2690</v>
      </c>
      <c r="H260" s="212">
        <v>2</v>
      </c>
      <c r="I260" s="213"/>
      <c r="J260" s="214">
        <f t="shared" si="50"/>
        <v>0</v>
      </c>
      <c r="K260" s="210" t="s">
        <v>1</v>
      </c>
      <c r="L260" s="215"/>
      <c r="M260" s="216" t="s">
        <v>1</v>
      </c>
      <c r="N260" s="217" t="s">
        <v>42</v>
      </c>
      <c r="O260" s="55"/>
      <c r="P260" s="165">
        <f t="shared" si="51"/>
        <v>0</v>
      </c>
      <c r="Q260" s="165">
        <v>0</v>
      </c>
      <c r="R260" s="165">
        <f t="shared" si="52"/>
        <v>0</v>
      </c>
      <c r="S260" s="165">
        <v>0</v>
      </c>
      <c r="T260" s="166">
        <f t="shared" si="53"/>
        <v>0</v>
      </c>
      <c r="AR260" s="167" t="s">
        <v>155</v>
      </c>
      <c r="AT260" s="167" t="s">
        <v>680</v>
      </c>
      <c r="AU260" s="167" t="s">
        <v>85</v>
      </c>
      <c r="AY260" s="17" t="s">
        <v>207</v>
      </c>
      <c r="BE260" s="168">
        <f t="shared" si="54"/>
        <v>0</v>
      </c>
      <c r="BF260" s="168">
        <f t="shared" si="55"/>
        <v>0</v>
      </c>
      <c r="BG260" s="168">
        <f t="shared" si="56"/>
        <v>0</v>
      </c>
      <c r="BH260" s="168">
        <f t="shared" si="57"/>
        <v>0</v>
      </c>
      <c r="BI260" s="168">
        <f t="shared" si="58"/>
        <v>0</v>
      </c>
      <c r="BJ260" s="17" t="s">
        <v>83</v>
      </c>
      <c r="BK260" s="168">
        <f t="shared" si="59"/>
        <v>0</v>
      </c>
      <c r="BL260" s="17" t="s">
        <v>133</v>
      </c>
      <c r="BM260" s="167" t="s">
        <v>3025</v>
      </c>
    </row>
    <row r="261" spans="2:65" s="1" customFormat="1" ht="24" customHeight="1">
      <c r="B261" s="155"/>
      <c r="C261" s="208" t="s">
        <v>1260</v>
      </c>
      <c r="D261" s="208" t="s">
        <v>680</v>
      </c>
      <c r="E261" s="209" t="s">
        <v>3026</v>
      </c>
      <c r="F261" s="210" t="s">
        <v>3027</v>
      </c>
      <c r="G261" s="211" t="s">
        <v>2690</v>
      </c>
      <c r="H261" s="212">
        <v>1</v>
      </c>
      <c r="I261" s="213"/>
      <c r="J261" s="214">
        <f t="shared" si="50"/>
        <v>0</v>
      </c>
      <c r="K261" s="210" t="s">
        <v>1</v>
      </c>
      <c r="L261" s="215"/>
      <c r="M261" s="216" t="s">
        <v>1</v>
      </c>
      <c r="N261" s="217" t="s">
        <v>42</v>
      </c>
      <c r="O261" s="55"/>
      <c r="P261" s="165">
        <f t="shared" si="51"/>
        <v>0</v>
      </c>
      <c r="Q261" s="165">
        <v>0</v>
      </c>
      <c r="R261" s="165">
        <f t="shared" si="52"/>
        <v>0</v>
      </c>
      <c r="S261" s="165">
        <v>0</v>
      </c>
      <c r="T261" s="166">
        <f t="shared" si="53"/>
        <v>0</v>
      </c>
      <c r="AR261" s="167" t="s">
        <v>155</v>
      </c>
      <c r="AT261" s="167" t="s">
        <v>680</v>
      </c>
      <c r="AU261" s="167" t="s">
        <v>85</v>
      </c>
      <c r="AY261" s="17" t="s">
        <v>207</v>
      </c>
      <c r="BE261" s="168">
        <f t="shared" si="54"/>
        <v>0</v>
      </c>
      <c r="BF261" s="168">
        <f t="shared" si="55"/>
        <v>0</v>
      </c>
      <c r="BG261" s="168">
        <f t="shared" si="56"/>
        <v>0</v>
      </c>
      <c r="BH261" s="168">
        <f t="shared" si="57"/>
        <v>0</v>
      </c>
      <c r="BI261" s="168">
        <f t="shared" si="58"/>
        <v>0</v>
      </c>
      <c r="BJ261" s="17" t="s">
        <v>83</v>
      </c>
      <c r="BK261" s="168">
        <f t="shared" si="59"/>
        <v>0</v>
      </c>
      <c r="BL261" s="17" t="s">
        <v>133</v>
      </c>
      <c r="BM261" s="167" t="s">
        <v>3028</v>
      </c>
    </row>
    <row r="262" spans="2:65" s="1" customFormat="1" ht="24" customHeight="1">
      <c r="B262" s="155"/>
      <c r="C262" s="208" t="s">
        <v>1265</v>
      </c>
      <c r="D262" s="208" t="s">
        <v>680</v>
      </c>
      <c r="E262" s="209" t="s">
        <v>3029</v>
      </c>
      <c r="F262" s="210" t="s">
        <v>3030</v>
      </c>
      <c r="G262" s="211" t="s">
        <v>2690</v>
      </c>
      <c r="H262" s="212">
        <v>2</v>
      </c>
      <c r="I262" s="213"/>
      <c r="J262" s="214">
        <f t="shared" si="50"/>
        <v>0</v>
      </c>
      <c r="K262" s="210" t="s">
        <v>1</v>
      </c>
      <c r="L262" s="215"/>
      <c r="M262" s="216" t="s">
        <v>1</v>
      </c>
      <c r="N262" s="217" t="s">
        <v>42</v>
      </c>
      <c r="O262" s="55"/>
      <c r="P262" s="165">
        <f t="shared" si="51"/>
        <v>0</v>
      </c>
      <c r="Q262" s="165">
        <v>0</v>
      </c>
      <c r="R262" s="165">
        <f t="shared" si="52"/>
        <v>0</v>
      </c>
      <c r="S262" s="165">
        <v>0</v>
      </c>
      <c r="T262" s="166">
        <f t="shared" si="53"/>
        <v>0</v>
      </c>
      <c r="AR262" s="167" t="s">
        <v>155</v>
      </c>
      <c r="AT262" s="167" t="s">
        <v>680</v>
      </c>
      <c r="AU262" s="167" t="s">
        <v>85</v>
      </c>
      <c r="AY262" s="17" t="s">
        <v>207</v>
      </c>
      <c r="BE262" s="168">
        <f t="shared" si="54"/>
        <v>0</v>
      </c>
      <c r="BF262" s="168">
        <f t="shared" si="55"/>
        <v>0</v>
      </c>
      <c r="BG262" s="168">
        <f t="shared" si="56"/>
        <v>0</v>
      </c>
      <c r="BH262" s="168">
        <f t="shared" si="57"/>
        <v>0</v>
      </c>
      <c r="BI262" s="168">
        <f t="shared" si="58"/>
        <v>0</v>
      </c>
      <c r="BJ262" s="17" t="s">
        <v>83</v>
      </c>
      <c r="BK262" s="168">
        <f t="shared" si="59"/>
        <v>0</v>
      </c>
      <c r="BL262" s="17" t="s">
        <v>133</v>
      </c>
      <c r="BM262" s="167" t="s">
        <v>3031</v>
      </c>
    </row>
    <row r="263" spans="2:65" s="1" customFormat="1" ht="24" customHeight="1">
      <c r="B263" s="155"/>
      <c r="C263" s="156" t="s">
        <v>1270</v>
      </c>
      <c r="D263" s="156" t="s">
        <v>209</v>
      </c>
      <c r="E263" s="157" t="s">
        <v>3032</v>
      </c>
      <c r="F263" s="158" t="s">
        <v>3033</v>
      </c>
      <c r="G263" s="159" t="s">
        <v>220</v>
      </c>
      <c r="H263" s="160">
        <v>1</v>
      </c>
      <c r="I263" s="161"/>
      <c r="J263" s="162">
        <f t="shared" si="50"/>
        <v>0</v>
      </c>
      <c r="K263" s="158" t="s">
        <v>1</v>
      </c>
      <c r="L263" s="32"/>
      <c r="M263" s="163" t="s">
        <v>1</v>
      </c>
      <c r="N263" s="164" t="s">
        <v>42</v>
      </c>
      <c r="O263" s="55"/>
      <c r="P263" s="165">
        <f t="shared" si="51"/>
        <v>0</v>
      </c>
      <c r="Q263" s="165">
        <v>0</v>
      </c>
      <c r="R263" s="165">
        <f t="shared" si="52"/>
        <v>0</v>
      </c>
      <c r="S263" s="165">
        <v>0</v>
      </c>
      <c r="T263" s="166">
        <f t="shared" si="53"/>
        <v>0</v>
      </c>
      <c r="AR263" s="167" t="s">
        <v>133</v>
      </c>
      <c r="AT263" s="167" t="s">
        <v>209</v>
      </c>
      <c r="AU263" s="167" t="s">
        <v>85</v>
      </c>
      <c r="AY263" s="17" t="s">
        <v>207</v>
      </c>
      <c r="BE263" s="168">
        <f t="shared" si="54"/>
        <v>0</v>
      </c>
      <c r="BF263" s="168">
        <f t="shared" si="55"/>
        <v>0</v>
      </c>
      <c r="BG263" s="168">
        <f t="shared" si="56"/>
        <v>0</v>
      </c>
      <c r="BH263" s="168">
        <f t="shared" si="57"/>
        <v>0</v>
      </c>
      <c r="BI263" s="168">
        <f t="shared" si="58"/>
        <v>0</v>
      </c>
      <c r="BJ263" s="17" t="s">
        <v>83</v>
      </c>
      <c r="BK263" s="168">
        <f t="shared" si="59"/>
        <v>0</v>
      </c>
      <c r="BL263" s="17" t="s">
        <v>133</v>
      </c>
      <c r="BM263" s="167" t="s">
        <v>3034</v>
      </c>
    </row>
    <row r="264" spans="2:65" s="1" customFormat="1" ht="16.5" customHeight="1">
      <c r="B264" s="155"/>
      <c r="C264" s="208" t="s">
        <v>1275</v>
      </c>
      <c r="D264" s="208" t="s">
        <v>680</v>
      </c>
      <c r="E264" s="209" t="s">
        <v>3035</v>
      </c>
      <c r="F264" s="210" t="s">
        <v>3036</v>
      </c>
      <c r="G264" s="211" t="s">
        <v>2690</v>
      </c>
      <c r="H264" s="212">
        <v>1</v>
      </c>
      <c r="I264" s="213"/>
      <c r="J264" s="214">
        <f t="shared" si="50"/>
        <v>0</v>
      </c>
      <c r="K264" s="210" t="s">
        <v>1</v>
      </c>
      <c r="L264" s="215"/>
      <c r="M264" s="216" t="s">
        <v>1</v>
      </c>
      <c r="N264" s="217" t="s">
        <v>42</v>
      </c>
      <c r="O264" s="55"/>
      <c r="P264" s="165">
        <f t="shared" si="51"/>
        <v>0</v>
      </c>
      <c r="Q264" s="165">
        <v>0</v>
      </c>
      <c r="R264" s="165">
        <f t="shared" si="52"/>
        <v>0</v>
      </c>
      <c r="S264" s="165">
        <v>0</v>
      </c>
      <c r="T264" s="166">
        <f t="shared" si="53"/>
        <v>0</v>
      </c>
      <c r="AR264" s="167" t="s">
        <v>155</v>
      </c>
      <c r="AT264" s="167" t="s">
        <v>680</v>
      </c>
      <c r="AU264" s="167" t="s">
        <v>85</v>
      </c>
      <c r="AY264" s="17" t="s">
        <v>207</v>
      </c>
      <c r="BE264" s="168">
        <f t="shared" si="54"/>
        <v>0</v>
      </c>
      <c r="BF264" s="168">
        <f t="shared" si="55"/>
        <v>0</v>
      </c>
      <c r="BG264" s="168">
        <f t="shared" si="56"/>
        <v>0</v>
      </c>
      <c r="BH264" s="168">
        <f t="shared" si="57"/>
        <v>0</v>
      </c>
      <c r="BI264" s="168">
        <f t="shared" si="58"/>
        <v>0</v>
      </c>
      <c r="BJ264" s="17" t="s">
        <v>83</v>
      </c>
      <c r="BK264" s="168">
        <f t="shared" si="59"/>
        <v>0</v>
      </c>
      <c r="BL264" s="17" t="s">
        <v>133</v>
      </c>
      <c r="BM264" s="167" t="s">
        <v>3037</v>
      </c>
    </row>
    <row r="265" spans="2:65" s="1" customFormat="1" ht="24" customHeight="1">
      <c r="B265" s="155"/>
      <c r="C265" s="156" t="s">
        <v>1280</v>
      </c>
      <c r="D265" s="156" t="s">
        <v>209</v>
      </c>
      <c r="E265" s="157" t="s">
        <v>3038</v>
      </c>
      <c r="F265" s="158" t="s">
        <v>3039</v>
      </c>
      <c r="G265" s="159" t="s">
        <v>220</v>
      </c>
      <c r="H265" s="160">
        <v>4</v>
      </c>
      <c r="I265" s="161"/>
      <c r="J265" s="162">
        <f t="shared" si="50"/>
        <v>0</v>
      </c>
      <c r="K265" s="158" t="s">
        <v>1</v>
      </c>
      <c r="L265" s="32"/>
      <c r="M265" s="163" t="s">
        <v>1</v>
      </c>
      <c r="N265" s="164" t="s">
        <v>42</v>
      </c>
      <c r="O265" s="55"/>
      <c r="P265" s="165">
        <f t="shared" si="51"/>
        <v>0</v>
      </c>
      <c r="Q265" s="165">
        <v>0</v>
      </c>
      <c r="R265" s="165">
        <f t="shared" si="52"/>
        <v>0</v>
      </c>
      <c r="S265" s="165">
        <v>0</v>
      </c>
      <c r="T265" s="166">
        <f t="shared" si="53"/>
        <v>0</v>
      </c>
      <c r="AR265" s="167" t="s">
        <v>133</v>
      </c>
      <c r="AT265" s="167" t="s">
        <v>209</v>
      </c>
      <c r="AU265" s="167" t="s">
        <v>85</v>
      </c>
      <c r="AY265" s="17" t="s">
        <v>207</v>
      </c>
      <c r="BE265" s="168">
        <f t="shared" si="54"/>
        <v>0</v>
      </c>
      <c r="BF265" s="168">
        <f t="shared" si="55"/>
        <v>0</v>
      </c>
      <c r="BG265" s="168">
        <f t="shared" si="56"/>
        <v>0</v>
      </c>
      <c r="BH265" s="168">
        <f t="shared" si="57"/>
        <v>0</v>
      </c>
      <c r="BI265" s="168">
        <f t="shared" si="58"/>
        <v>0</v>
      </c>
      <c r="BJ265" s="17" t="s">
        <v>83</v>
      </c>
      <c r="BK265" s="168">
        <f t="shared" si="59"/>
        <v>0</v>
      </c>
      <c r="BL265" s="17" t="s">
        <v>133</v>
      </c>
      <c r="BM265" s="167" t="s">
        <v>3040</v>
      </c>
    </row>
    <row r="266" spans="2:65" s="1" customFormat="1" ht="16.5" customHeight="1">
      <c r="B266" s="155"/>
      <c r="C266" s="208" t="s">
        <v>1286</v>
      </c>
      <c r="D266" s="208" t="s">
        <v>680</v>
      </c>
      <c r="E266" s="209" t="s">
        <v>3041</v>
      </c>
      <c r="F266" s="210" t="s">
        <v>3042</v>
      </c>
      <c r="G266" s="211" t="s">
        <v>2690</v>
      </c>
      <c r="H266" s="212">
        <v>4</v>
      </c>
      <c r="I266" s="213"/>
      <c r="J266" s="214">
        <f t="shared" si="50"/>
        <v>0</v>
      </c>
      <c r="K266" s="210" t="s">
        <v>1</v>
      </c>
      <c r="L266" s="215"/>
      <c r="M266" s="216" t="s">
        <v>1</v>
      </c>
      <c r="N266" s="217" t="s">
        <v>42</v>
      </c>
      <c r="O266" s="55"/>
      <c r="P266" s="165">
        <f t="shared" si="51"/>
        <v>0</v>
      </c>
      <c r="Q266" s="165">
        <v>0</v>
      </c>
      <c r="R266" s="165">
        <f t="shared" si="52"/>
        <v>0</v>
      </c>
      <c r="S266" s="165">
        <v>0</v>
      </c>
      <c r="T266" s="166">
        <f t="shared" si="53"/>
        <v>0</v>
      </c>
      <c r="AR266" s="167" t="s">
        <v>155</v>
      </c>
      <c r="AT266" s="167" t="s">
        <v>680</v>
      </c>
      <c r="AU266" s="167" t="s">
        <v>85</v>
      </c>
      <c r="AY266" s="17" t="s">
        <v>207</v>
      </c>
      <c r="BE266" s="168">
        <f t="shared" si="54"/>
        <v>0</v>
      </c>
      <c r="BF266" s="168">
        <f t="shared" si="55"/>
        <v>0</v>
      </c>
      <c r="BG266" s="168">
        <f t="shared" si="56"/>
        <v>0</v>
      </c>
      <c r="BH266" s="168">
        <f t="shared" si="57"/>
        <v>0</v>
      </c>
      <c r="BI266" s="168">
        <f t="shared" si="58"/>
        <v>0</v>
      </c>
      <c r="BJ266" s="17" t="s">
        <v>83</v>
      </c>
      <c r="BK266" s="168">
        <f t="shared" si="59"/>
        <v>0</v>
      </c>
      <c r="BL266" s="17" t="s">
        <v>133</v>
      </c>
      <c r="BM266" s="167" t="s">
        <v>3043</v>
      </c>
    </row>
    <row r="267" spans="2:65" s="1" customFormat="1" ht="24" customHeight="1">
      <c r="B267" s="155"/>
      <c r="C267" s="156" t="s">
        <v>1290</v>
      </c>
      <c r="D267" s="156" t="s">
        <v>209</v>
      </c>
      <c r="E267" s="157" t="s">
        <v>3044</v>
      </c>
      <c r="F267" s="158" t="s">
        <v>3045</v>
      </c>
      <c r="G267" s="159" t="s">
        <v>220</v>
      </c>
      <c r="H267" s="160">
        <v>1</v>
      </c>
      <c r="I267" s="161"/>
      <c r="J267" s="162">
        <f t="shared" si="50"/>
        <v>0</v>
      </c>
      <c r="K267" s="158" t="s">
        <v>1</v>
      </c>
      <c r="L267" s="32"/>
      <c r="M267" s="163" t="s">
        <v>1</v>
      </c>
      <c r="N267" s="164" t="s">
        <v>42</v>
      </c>
      <c r="O267" s="55"/>
      <c r="P267" s="165">
        <f t="shared" si="51"/>
        <v>0</v>
      </c>
      <c r="Q267" s="165">
        <v>0</v>
      </c>
      <c r="R267" s="165">
        <f t="shared" si="52"/>
        <v>0</v>
      </c>
      <c r="S267" s="165">
        <v>0</v>
      </c>
      <c r="T267" s="166">
        <f t="shared" si="53"/>
        <v>0</v>
      </c>
      <c r="AR267" s="167" t="s">
        <v>133</v>
      </c>
      <c r="AT267" s="167" t="s">
        <v>209</v>
      </c>
      <c r="AU267" s="167" t="s">
        <v>85</v>
      </c>
      <c r="AY267" s="17" t="s">
        <v>207</v>
      </c>
      <c r="BE267" s="168">
        <f t="shared" si="54"/>
        <v>0</v>
      </c>
      <c r="BF267" s="168">
        <f t="shared" si="55"/>
        <v>0</v>
      </c>
      <c r="BG267" s="168">
        <f t="shared" si="56"/>
        <v>0</v>
      </c>
      <c r="BH267" s="168">
        <f t="shared" si="57"/>
        <v>0</v>
      </c>
      <c r="BI267" s="168">
        <f t="shared" si="58"/>
        <v>0</v>
      </c>
      <c r="BJ267" s="17" t="s">
        <v>83</v>
      </c>
      <c r="BK267" s="168">
        <f t="shared" si="59"/>
        <v>0</v>
      </c>
      <c r="BL267" s="17" t="s">
        <v>133</v>
      </c>
      <c r="BM267" s="167" t="s">
        <v>3046</v>
      </c>
    </row>
    <row r="268" spans="2:65" s="1" customFormat="1" ht="16.5" customHeight="1">
      <c r="B268" s="155"/>
      <c r="C268" s="208" t="s">
        <v>308</v>
      </c>
      <c r="D268" s="208" t="s">
        <v>680</v>
      </c>
      <c r="E268" s="209" t="s">
        <v>3047</v>
      </c>
      <c r="F268" s="210" t="s">
        <v>3048</v>
      </c>
      <c r="G268" s="211" t="s">
        <v>2690</v>
      </c>
      <c r="H268" s="212">
        <v>1</v>
      </c>
      <c r="I268" s="213"/>
      <c r="J268" s="214">
        <f t="shared" si="50"/>
        <v>0</v>
      </c>
      <c r="K268" s="210" t="s">
        <v>1</v>
      </c>
      <c r="L268" s="215"/>
      <c r="M268" s="216" t="s">
        <v>1</v>
      </c>
      <c r="N268" s="217" t="s">
        <v>42</v>
      </c>
      <c r="O268" s="55"/>
      <c r="P268" s="165">
        <f t="shared" si="51"/>
        <v>0</v>
      </c>
      <c r="Q268" s="165">
        <v>0</v>
      </c>
      <c r="R268" s="165">
        <f t="shared" si="52"/>
        <v>0</v>
      </c>
      <c r="S268" s="165">
        <v>0</v>
      </c>
      <c r="T268" s="166">
        <f t="shared" si="53"/>
        <v>0</v>
      </c>
      <c r="AR268" s="167" t="s">
        <v>155</v>
      </c>
      <c r="AT268" s="167" t="s">
        <v>680</v>
      </c>
      <c r="AU268" s="167" t="s">
        <v>85</v>
      </c>
      <c r="AY268" s="17" t="s">
        <v>207</v>
      </c>
      <c r="BE268" s="168">
        <f t="shared" si="54"/>
        <v>0</v>
      </c>
      <c r="BF268" s="168">
        <f t="shared" si="55"/>
        <v>0</v>
      </c>
      <c r="BG268" s="168">
        <f t="shared" si="56"/>
        <v>0</v>
      </c>
      <c r="BH268" s="168">
        <f t="shared" si="57"/>
        <v>0</v>
      </c>
      <c r="BI268" s="168">
        <f t="shared" si="58"/>
        <v>0</v>
      </c>
      <c r="BJ268" s="17" t="s">
        <v>83</v>
      </c>
      <c r="BK268" s="168">
        <f t="shared" si="59"/>
        <v>0</v>
      </c>
      <c r="BL268" s="17" t="s">
        <v>133</v>
      </c>
      <c r="BM268" s="167" t="s">
        <v>3049</v>
      </c>
    </row>
    <row r="269" spans="2:65" s="1" customFormat="1" ht="16.5" customHeight="1">
      <c r="B269" s="155"/>
      <c r="C269" s="156" t="s">
        <v>1315</v>
      </c>
      <c r="D269" s="156" t="s">
        <v>209</v>
      </c>
      <c r="E269" s="157" t="s">
        <v>3050</v>
      </c>
      <c r="F269" s="158" t="s">
        <v>3051</v>
      </c>
      <c r="G269" s="159" t="s">
        <v>236</v>
      </c>
      <c r="H269" s="160">
        <v>0.78</v>
      </c>
      <c r="I269" s="161"/>
      <c r="J269" s="162">
        <f t="shared" si="50"/>
        <v>0</v>
      </c>
      <c r="K269" s="158" t="s">
        <v>1</v>
      </c>
      <c r="L269" s="32"/>
      <c r="M269" s="163" t="s">
        <v>1</v>
      </c>
      <c r="N269" s="164" t="s">
        <v>42</v>
      </c>
      <c r="O269" s="55"/>
      <c r="P269" s="165">
        <f t="shared" si="51"/>
        <v>0</v>
      </c>
      <c r="Q269" s="165">
        <v>0</v>
      </c>
      <c r="R269" s="165">
        <f t="shared" si="52"/>
        <v>0</v>
      </c>
      <c r="S269" s="165">
        <v>0</v>
      </c>
      <c r="T269" s="166">
        <f t="shared" si="53"/>
        <v>0</v>
      </c>
      <c r="AR269" s="167" t="s">
        <v>133</v>
      </c>
      <c r="AT269" s="167" t="s">
        <v>209</v>
      </c>
      <c r="AU269" s="167" t="s">
        <v>85</v>
      </c>
      <c r="AY269" s="17" t="s">
        <v>207</v>
      </c>
      <c r="BE269" s="168">
        <f t="shared" si="54"/>
        <v>0</v>
      </c>
      <c r="BF269" s="168">
        <f t="shared" si="55"/>
        <v>0</v>
      </c>
      <c r="BG269" s="168">
        <f t="shared" si="56"/>
        <v>0</v>
      </c>
      <c r="BH269" s="168">
        <f t="shared" si="57"/>
        <v>0</v>
      </c>
      <c r="BI269" s="168">
        <f t="shared" si="58"/>
        <v>0</v>
      </c>
      <c r="BJ269" s="17" t="s">
        <v>83</v>
      </c>
      <c r="BK269" s="168">
        <f t="shared" si="59"/>
        <v>0</v>
      </c>
      <c r="BL269" s="17" t="s">
        <v>133</v>
      </c>
      <c r="BM269" s="167" t="s">
        <v>3052</v>
      </c>
    </row>
    <row r="270" spans="2:65" s="11" customFormat="1" ht="25.9" customHeight="1">
      <c r="B270" s="142"/>
      <c r="D270" s="143" t="s">
        <v>76</v>
      </c>
      <c r="E270" s="144" t="s">
        <v>2620</v>
      </c>
      <c r="F270" s="144" t="s">
        <v>2621</v>
      </c>
      <c r="I270" s="145"/>
      <c r="J270" s="146">
        <f>BK270</f>
        <v>0</v>
      </c>
      <c r="L270" s="142"/>
      <c r="M270" s="147"/>
      <c r="N270" s="148"/>
      <c r="O270" s="148"/>
      <c r="P270" s="149">
        <f>SUM(P271:P275)</f>
        <v>0</v>
      </c>
      <c r="Q270" s="148"/>
      <c r="R270" s="149">
        <f>SUM(R271:R275)</f>
        <v>0</v>
      </c>
      <c r="S270" s="148"/>
      <c r="T270" s="150">
        <f>SUM(T271:T275)</f>
        <v>0</v>
      </c>
      <c r="AR270" s="143" t="s">
        <v>133</v>
      </c>
      <c r="AT270" s="151" t="s">
        <v>76</v>
      </c>
      <c r="AU270" s="151" t="s">
        <v>77</v>
      </c>
      <c r="AY270" s="143" t="s">
        <v>207</v>
      </c>
      <c r="BK270" s="152">
        <f>SUM(BK271:BK275)</f>
        <v>0</v>
      </c>
    </row>
    <row r="271" spans="2:65" s="1" customFormat="1" ht="16.5" customHeight="1">
      <c r="B271" s="155"/>
      <c r="C271" s="156" t="s">
        <v>1318</v>
      </c>
      <c r="D271" s="156" t="s">
        <v>209</v>
      </c>
      <c r="E271" s="157" t="s">
        <v>1177</v>
      </c>
      <c r="F271" s="158" t="s">
        <v>3053</v>
      </c>
      <c r="G271" s="159" t="s">
        <v>3054</v>
      </c>
      <c r="H271" s="160">
        <v>72</v>
      </c>
      <c r="I271" s="161"/>
      <c r="J271" s="162">
        <f>ROUND(I271*H271,2)</f>
        <v>0</v>
      </c>
      <c r="K271" s="158" t="s">
        <v>1</v>
      </c>
      <c r="L271" s="32"/>
      <c r="M271" s="163" t="s">
        <v>1</v>
      </c>
      <c r="N271" s="164" t="s">
        <v>42</v>
      </c>
      <c r="O271" s="55"/>
      <c r="P271" s="165">
        <f>O271*H271</f>
        <v>0</v>
      </c>
      <c r="Q271" s="165">
        <v>0</v>
      </c>
      <c r="R271" s="165">
        <f>Q271*H271</f>
        <v>0</v>
      </c>
      <c r="S271" s="165">
        <v>0</v>
      </c>
      <c r="T271" s="166">
        <f>S271*H271</f>
        <v>0</v>
      </c>
      <c r="AR271" s="167" t="s">
        <v>133</v>
      </c>
      <c r="AT271" s="167" t="s">
        <v>209</v>
      </c>
      <c r="AU271" s="167" t="s">
        <v>83</v>
      </c>
      <c r="AY271" s="17" t="s">
        <v>207</v>
      </c>
      <c r="BE271" s="168">
        <f>IF(N271="základní",J271,0)</f>
        <v>0</v>
      </c>
      <c r="BF271" s="168">
        <f>IF(N271="snížená",J271,0)</f>
        <v>0</v>
      </c>
      <c r="BG271" s="168">
        <f>IF(N271="zákl. přenesená",J271,0)</f>
        <v>0</v>
      </c>
      <c r="BH271" s="168">
        <f>IF(N271="sníž. přenesená",J271,0)</f>
        <v>0</v>
      </c>
      <c r="BI271" s="168">
        <f>IF(N271="nulová",J271,0)</f>
        <v>0</v>
      </c>
      <c r="BJ271" s="17" t="s">
        <v>83</v>
      </c>
      <c r="BK271" s="168">
        <f>ROUND(I271*H271,2)</f>
        <v>0</v>
      </c>
      <c r="BL271" s="17" t="s">
        <v>133</v>
      </c>
      <c r="BM271" s="167" t="s">
        <v>3055</v>
      </c>
    </row>
    <row r="272" spans="2:65" s="1" customFormat="1" ht="16.5" customHeight="1">
      <c r="B272" s="155"/>
      <c r="C272" s="156" t="s">
        <v>281</v>
      </c>
      <c r="D272" s="156" t="s">
        <v>209</v>
      </c>
      <c r="E272" s="157" t="s">
        <v>1182</v>
      </c>
      <c r="F272" s="158" t="s">
        <v>3056</v>
      </c>
      <c r="G272" s="159" t="s">
        <v>3054</v>
      </c>
      <c r="H272" s="160">
        <v>12</v>
      </c>
      <c r="I272" s="161"/>
      <c r="J272" s="162">
        <f>ROUND(I272*H272,2)</f>
        <v>0</v>
      </c>
      <c r="K272" s="158" t="s">
        <v>1</v>
      </c>
      <c r="L272" s="32"/>
      <c r="M272" s="163" t="s">
        <v>1</v>
      </c>
      <c r="N272" s="164" t="s">
        <v>42</v>
      </c>
      <c r="O272" s="55"/>
      <c r="P272" s="165">
        <f>O272*H272</f>
        <v>0</v>
      </c>
      <c r="Q272" s="165">
        <v>0</v>
      </c>
      <c r="R272" s="165">
        <f>Q272*H272</f>
        <v>0</v>
      </c>
      <c r="S272" s="165">
        <v>0</v>
      </c>
      <c r="T272" s="166">
        <f>S272*H272</f>
        <v>0</v>
      </c>
      <c r="AR272" s="167" t="s">
        <v>133</v>
      </c>
      <c r="AT272" s="167" t="s">
        <v>209</v>
      </c>
      <c r="AU272" s="167" t="s">
        <v>83</v>
      </c>
      <c r="AY272" s="17" t="s">
        <v>207</v>
      </c>
      <c r="BE272" s="168">
        <f>IF(N272="základní",J272,0)</f>
        <v>0</v>
      </c>
      <c r="BF272" s="168">
        <f>IF(N272="snížená",J272,0)</f>
        <v>0</v>
      </c>
      <c r="BG272" s="168">
        <f>IF(N272="zákl. přenesená",J272,0)</f>
        <v>0</v>
      </c>
      <c r="BH272" s="168">
        <f>IF(N272="sníž. přenesená",J272,0)</f>
        <v>0</v>
      </c>
      <c r="BI272" s="168">
        <f>IF(N272="nulová",J272,0)</f>
        <v>0</v>
      </c>
      <c r="BJ272" s="17" t="s">
        <v>83</v>
      </c>
      <c r="BK272" s="168">
        <f>ROUND(I272*H272,2)</f>
        <v>0</v>
      </c>
      <c r="BL272" s="17" t="s">
        <v>133</v>
      </c>
      <c r="BM272" s="167" t="s">
        <v>3057</v>
      </c>
    </row>
    <row r="273" spans="2:65" s="1" customFormat="1" ht="16.5" customHeight="1">
      <c r="B273" s="155"/>
      <c r="C273" s="156" t="s">
        <v>1330</v>
      </c>
      <c r="D273" s="156" t="s">
        <v>209</v>
      </c>
      <c r="E273" s="157" t="s">
        <v>1190</v>
      </c>
      <c r="F273" s="158" t="s">
        <v>3058</v>
      </c>
      <c r="G273" s="159" t="s">
        <v>3054</v>
      </c>
      <c r="H273" s="160">
        <v>32</v>
      </c>
      <c r="I273" s="161"/>
      <c r="J273" s="162">
        <f>ROUND(I273*H273,2)</f>
        <v>0</v>
      </c>
      <c r="K273" s="158" t="s">
        <v>1</v>
      </c>
      <c r="L273" s="32"/>
      <c r="M273" s="163" t="s">
        <v>1</v>
      </c>
      <c r="N273" s="164" t="s">
        <v>42</v>
      </c>
      <c r="O273" s="55"/>
      <c r="P273" s="165">
        <f>O273*H273</f>
        <v>0</v>
      </c>
      <c r="Q273" s="165">
        <v>0</v>
      </c>
      <c r="R273" s="165">
        <f>Q273*H273</f>
        <v>0</v>
      </c>
      <c r="S273" s="165">
        <v>0</v>
      </c>
      <c r="T273" s="166">
        <f>S273*H273</f>
        <v>0</v>
      </c>
      <c r="AR273" s="167" t="s">
        <v>133</v>
      </c>
      <c r="AT273" s="167" t="s">
        <v>209</v>
      </c>
      <c r="AU273" s="167" t="s">
        <v>83</v>
      </c>
      <c r="AY273" s="17" t="s">
        <v>207</v>
      </c>
      <c r="BE273" s="168">
        <f>IF(N273="základní",J273,0)</f>
        <v>0</v>
      </c>
      <c r="BF273" s="168">
        <f>IF(N273="snížená",J273,0)</f>
        <v>0</v>
      </c>
      <c r="BG273" s="168">
        <f>IF(N273="zákl. přenesená",J273,0)</f>
        <v>0</v>
      </c>
      <c r="BH273" s="168">
        <f>IF(N273="sníž. přenesená",J273,0)</f>
        <v>0</v>
      </c>
      <c r="BI273" s="168">
        <f>IF(N273="nulová",J273,0)</f>
        <v>0</v>
      </c>
      <c r="BJ273" s="17" t="s">
        <v>83</v>
      </c>
      <c r="BK273" s="168">
        <f>ROUND(I273*H273,2)</f>
        <v>0</v>
      </c>
      <c r="BL273" s="17" t="s">
        <v>133</v>
      </c>
      <c r="BM273" s="167" t="s">
        <v>3059</v>
      </c>
    </row>
    <row r="274" spans="2:65" s="1" customFormat="1" ht="24" customHeight="1">
      <c r="B274" s="155"/>
      <c r="C274" s="156" t="s">
        <v>1335</v>
      </c>
      <c r="D274" s="156" t="s">
        <v>209</v>
      </c>
      <c r="E274" s="157" t="s">
        <v>1195</v>
      </c>
      <c r="F274" s="158" t="s">
        <v>3060</v>
      </c>
      <c r="G274" s="159" t="s">
        <v>3054</v>
      </c>
      <c r="H274" s="160">
        <v>20</v>
      </c>
      <c r="I274" s="161"/>
      <c r="J274" s="162">
        <f>ROUND(I274*H274,2)</f>
        <v>0</v>
      </c>
      <c r="K274" s="158" t="s">
        <v>1</v>
      </c>
      <c r="L274" s="32"/>
      <c r="M274" s="163" t="s">
        <v>1</v>
      </c>
      <c r="N274" s="164" t="s">
        <v>42</v>
      </c>
      <c r="O274" s="55"/>
      <c r="P274" s="165">
        <f>O274*H274</f>
        <v>0</v>
      </c>
      <c r="Q274" s="165">
        <v>0</v>
      </c>
      <c r="R274" s="165">
        <f>Q274*H274</f>
        <v>0</v>
      </c>
      <c r="S274" s="165">
        <v>0</v>
      </c>
      <c r="T274" s="166">
        <f>S274*H274</f>
        <v>0</v>
      </c>
      <c r="AR274" s="167" t="s">
        <v>133</v>
      </c>
      <c r="AT274" s="167" t="s">
        <v>209</v>
      </c>
      <c r="AU274" s="167" t="s">
        <v>83</v>
      </c>
      <c r="AY274" s="17" t="s">
        <v>207</v>
      </c>
      <c r="BE274" s="168">
        <f>IF(N274="základní",J274,0)</f>
        <v>0</v>
      </c>
      <c r="BF274" s="168">
        <f>IF(N274="snížená",J274,0)</f>
        <v>0</v>
      </c>
      <c r="BG274" s="168">
        <f>IF(N274="zákl. přenesená",J274,0)</f>
        <v>0</v>
      </c>
      <c r="BH274" s="168">
        <f>IF(N274="sníž. přenesená",J274,0)</f>
        <v>0</v>
      </c>
      <c r="BI274" s="168">
        <f>IF(N274="nulová",J274,0)</f>
        <v>0</v>
      </c>
      <c r="BJ274" s="17" t="s">
        <v>83</v>
      </c>
      <c r="BK274" s="168">
        <f>ROUND(I274*H274,2)</f>
        <v>0</v>
      </c>
      <c r="BL274" s="17" t="s">
        <v>133</v>
      </c>
      <c r="BM274" s="167" t="s">
        <v>3061</v>
      </c>
    </row>
    <row r="275" spans="2:65" s="1" customFormat="1" ht="16.5" customHeight="1">
      <c r="B275" s="155"/>
      <c r="C275" s="156" t="s">
        <v>1340</v>
      </c>
      <c r="D275" s="156" t="s">
        <v>209</v>
      </c>
      <c r="E275" s="157" t="s">
        <v>1200</v>
      </c>
      <c r="F275" s="158" t="s">
        <v>3062</v>
      </c>
      <c r="G275" s="159" t="s">
        <v>3054</v>
      </c>
      <c r="H275" s="160">
        <v>4</v>
      </c>
      <c r="I275" s="161"/>
      <c r="J275" s="162">
        <f>ROUND(I275*H275,2)</f>
        <v>0</v>
      </c>
      <c r="K275" s="158" t="s">
        <v>1</v>
      </c>
      <c r="L275" s="32"/>
      <c r="M275" s="178" t="s">
        <v>1</v>
      </c>
      <c r="N275" s="179" t="s">
        <v>42</v>
      </c>
      <c r="O275" s="180"/>
      <c r="P275" s="181">
        <f>O275*H275</f>
        <v>0</v>
      </c>
      <c r="Q275" s="181">
        <v>0</v>
      </c>
      <c r="R275" s="181">
        <f>Q275*H275</f>
        <v>0</v>
      </c>
      <c r="S275" s="181">
        <v>0</v>
      </c>
      <c r="T275" s="182">
        <f>S275*H275</f>
        <v>0</v>
      </c>
      <c r="AR275" s="167" t="s">
        <v>133</v>
      </c>
      <c r="AT275" s="167" t="s">
        <v>209</v>
      </c>
      <c r="AU275" s="167" t="s">
        <v>83</v>
      </c>
      <c r="AY275" s="17" t="s">
        <v>207</v>
      </c>
      <c r="BE275" s="168">
        <f>IF(N275="základní",J275,0)</f>
        <v>0</v>
      </c>
      <c r="BF275" s="168">
        <f>IF(N275="snížená",J275,0)</f>
        <v>0</v>
      </c>
      <c r="BG275" s="168">
        <f>IF(N275="zákl. přenesená",J275,0)</f>
        <v>0</v>
      </c>
      <c r="BH275" s="168">
        <f>IF(N275="sníž. přenesená",J275,0)</f>
        <v>0</v>
      </c>
      <c r="BI275" s="168">
        <f>IF(N275="nulová",J275,0)</f>
        <v>0</v>
      </c>
      <c r="BJ275" s="17" t="s">
        <v>83</v>
      </c>
      <c r="BK275" s="168">
        <f>ROUND(I275*H275,2)</f>
        <v>0</v>
      </c>
      <c r="BL275" s="17" t="s">
        <v>133</v>
      </c>
      <c r="BM275" s="167" t="s">
        <v>3063</v>
      </c>
    </row>
    <row r="276" spans="2:65" s="1" customFormat="1" ht="6.95" customHeight="1">
      <c r="B276" s="44"/>
      <c r="C276" s="45"/>
      <c r="D276" s="45"/>
      <c r="E276" s="45"/>
      <c r="F276" s="45"/>
      <c r="G276" s="45"/>
      <c r="H276" s="45"/>
      <c r="I276" s="117"/>
      <c r="J276" s="45"/>
      <c r="K276" s="45"/>
      <c r="L276" s="32"/>
    </row>
  </sheetData>
  <autoFilter ref="C127:K275"/>
  <mergeCells count="12">
    <mergeCell ref="E120:H120"/>
    <mergeCell ref="L2:V2"/>
    <mergeCell ref="E85:H85"/>
    <mergeCell ref="E87:H87"/>
    <mergeCell ref="E89:H89"/>
    <mergeCell ref="E116:H116"/>
    <mergeCell ref="E118:H118"/>
    <mergeCell ref="E7:H7"/>
    <mergeCell ref="E9:H9"/>
    <mergeCell ref="E11:H11"/>
    <mergeCell ref="E20:H20"/>
    <mergeCell ref="E29:H29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96"/>
  <sheetViews>
    <sheetView showGridLines="0" topLeftCell="A153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109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.75">
      <c r="B8" s="20"/>
      <c r="D8" s="27" t="s">
        <v>179</v>
      </c>
      <c r="L8" s="20"/>
    </row>
    <row r="9" spans="2:46" ht="16.5" customHeight="1">
      <c r="B9" s="20"/>
      <c r="E9" s="283" t="s">
        <v>266</v>
      </c>
      <c r="F9" s="245"/>
      <c r="G9" s="245"/>
      <c r="H9" s="245"/>
      <c r="L9" s="20"/>
    </row>
    <row r="10" spans="2:46" ht="12" customHeight="1">
      <c r="B10" s="20"/>
      <c r="D10" s="27" t="s">
        <v>181</v>
      </c>
      <c r="L10" s="20"/>
    </row>
    <row r="11" spans="2:46" s="1" customFormat="1" ht="16.5" customHeight="1">
      <c r="B11" s="32"/>
      <c r="E11" s="286" t="s">
        <v>3064</v>
      </c>
      <c r="F11" s="282"/>
      <c r="G11" s="282"/>
      <c r="H11" s="282"/>
      <c r="I11" s="96"/>
      <c r="L11" s="32"/>
    </row>
    <row r="12" spans="2:46" s="1" customFormat="1" ht="12" customHeight="1">
      <c r="B12" s="32"/>
      <c r="D12" s="27" t="s">
        <v>3065</v>
      </c>
      <c r="I12" s="96"/>
      <c r="L12" s="32"/>
    </row>
    <row r="13" spans="2:46" s="1" customFormat="1" ht="36.950000000000003" customHeight="1">
      <c r="B13" s="32"/>
      <c r="E13" s="252" t="s">
        <v>3066</v>
      </c>
      <c r="F13" s="282"/>
      <c r="G13" s="282"/>
      <c r="H13" s="282"/>
      <c r="I13" s="96"/>
      <c r="L13" s="32"/>
    </row>
    <row r="14" spans="2:46" s="1" customFormat="1">
      <c r="B14" s="32"/>
      <c r="I14" s="96"/>
      <c r="L14" s="32"/>
    </row>
    <row r="15" spans="2:46" s="1" customFormat="1" ht="12" customHeight="1">
      <c r="B15" s="32"/>
      <c r="D15" s="27" t="s">
        <v>18</v>
      </c>
      <c r="F15" s="25" t="s">
        <v>1</v>
      </c>
      <c r="I15" s="97" t="s">
        <v>19</v>
      </c>
      <c r="J15" s="25" t="s">
        <v>1</v>
      </c>
      <c r="L15" s="32"/>
    </row>
    <row r="16" spans="2:46" s="1" customFormat="1" ht="12" customHeight="1">
      <c r="B16" s="32"/>
      <c r="D16" s="27" t="s">
        <v>20</v>
      </c>
      <c r="F16" s="25" t="s">
        <v>21</v>
      </c>
      <c r="I16" s="97" t="s">
        <v>22</v>
      </c>
      <c r="J16" s="52" t="str">
        <f>'Rekapitulace stavby'!AN8</f>
        <v>29. 3. 2019</v>
      </c>
      <c r="L16" s="32"/>
    </row>
    <row r="17" spans="2:12" s="1" customFormat="1" ht="10.9" customHeight="1">
      <c r="B17" s="32"/>
      <c r="I17" s="96"/>
      <c r="L17" s="32"/>
    </row>
    <row r="18" spans="2:12" s="1" customFormat="1" ht="12" customHeight="1">
      <c r="B18" s="32"/>
      <c r="D18" s="27" t="s">
        <v>24</v>
      </c>
      <c r="I18" s="97" t="s">
        <v>25</v>
      </c>
      <c r="J18" s="25" t="s">
        <v>26</v>
      </c>
      <c r="L18" s="32"/>
    </row>
    <row r="19" spans="2:12" s="1" customFormat="1" ht="18" customHeight="1">
      <c r="B19" s="32"/>
      <c r="E19" s="25" t="s">
        <v>27</v>
      </c>
      <c r="I19" s="97" t="s">
        <v>28</v>
      </c>
      <c r="J19" s="25" t="s">
        <v>1</v>
      </c>
      <c r="L19" s="32"/>
    </row>
    <row r="20" spans="2:12" s="1" customFormat="1" ht="6.95" customHeight="1">
      <c r="B20" s="32"/>
      <c r="I20" s="96"/>
      <c r="L20" s="32"/>
    </row>
    <row r="21" spans="2:12" s="1" customFormat="1" ht="12" customHeight="1">
      <c r="B21" s="32"/>
      <c r="D21" s="27" t="s">
        <v>29</v>
      </c>
      <c r="I21" s="97" t="s">
        <v>25</v>
      </c>
      <c r="J21" s="28" t="str">
        <f>'Rekapitulace stavby'!AN13</f>
        <v>Vyplň údaj</v>
      </c>
      <c r="L21" s="32"/>
    </row>
    <row r="22" spans="2:12" s="1" customFormat="1" ht="18" customHeight="1">
      <c r="B22" s="32"/>
      <c r="E22" s="285" t="str">
        <f>'Rekapitulace stavby'!E14</f>
        <v>Vyplň údaj</v>
      </c>
      <c r="F22" s="255"/>
      <c r="G22" s="255"/>
      <c r="H22" s="255"/>
      <c r="I22" s="97" t="s">
        <v>28</v>
      </c>
      <c r="J22" s="28" t="str">
        <f>'Rekapitulace stavby'!AN14</f>
        <v>Vyplň údaj</v>
      </c>
      <c r="L22" s="32"/>
    </row>
    <row r="23" spans="2:12" s="1" customFormat="1" ht="6.95" customHeight="1">
      <c r="B23" s="32"/>
      <c r="I23" s="96"/>
      <c r="L23" s="32"/>
    </row>
    <row r="24" spans="2:12" s="1" customFormat="1" ht="12" customHeight="1">
      <c r="B24" s="32"/>
      <c r="D24" s="27" t="s">
        <v>31</v>
      </c>
      <c r="I24" s="97" t="s">
        <v>25</v>
      </c>
      <c r="J24" s="25" t="s">
        <v>32</v>
      </c>
      <c r="L24" s="32"/>
    </row>
    <row r="25" spans="2:12" s="1" customFormat="1" ht="18" customHeight="1">
      <c r="B25" s="32"/>
      <c r="E25" s="25" t="s">
        <v>33</v>
      </c>
      <c r="I25" s="97" t="s">
        <v>28</v>
      </c>
      <c r="J25" s="25" t="s">
        <v>1</v>
      </c>
      <c r="L25" s="32"/>
    </row>
    <row r="26" spans="2:12" s="1" customFormat="1" ht="6.95" customHeight="1">
      <c r="B26" s="32"/>
      <c r="I26" s="96"/>
      <c r="L26" s="32"/>
    </row>
    <row r="27" spans="2:12" s="1" customFormat="1" ht="12" customHeight="1">
      <c r="B27" s="32"/>
      <c r="D27" s="27" t="s">
        <v>35</v>
      </c>
      <c r="I27" s="97" t="s">
        <v>25</v>
      </c>
      <c r="J27" s="25" t="str">
        <f>IF('Rekapitulace stavby'!AN19="","",'Rekapitulace stavby'!AN19)</f>
        <v/>
      </c>
      <c r="L27" s="32"/>
    </row>
    <row r="28" spans="2:12" s="1" customFormat="1" ht="18" customHeight="1">
      <c r="B28" s="32"/>
      <c r="E28" s="25" t="str">
        <f>IF('Rekapitulace stavby'!E20="","",'Rekapitulace stavby'!E20)</f>
        <v xml:space="preserve"> </v>
      </c>
      <c r="I28" s="97" t="s">
        <v>28</v>
      </c>
      <c r="J28" s="25" t="str">
        <f>IF('Rekapitulace stavby'!AN20="","",'Rekapitulace stavby'!AN20)</f>
        <v/>
      </c>
      <c r="L28" s="32"/>
    </row>
    <row r="29" spans="2:12" s="1" customFormat="1" ht="6.95" customHeight="1">
      <c r="B29" s="32"/>
      <c r="I29" s="96"/>
      <c r="L29" s="32"/>
    </row>
    <row r="30" spans="2:12" s="1" customFormat="1" ht="12" customHeight="1">
      <c r="B30" s="32"/>
      <c r="D30" s="27" t="s">
        <v>36</v>
      </c>
      <c r="I30" s="96"/>
      <c r="L30" s="32"/>
    </row>
    <row r="31" spans="2:12" s="7" customFormat="1" ht="16.5" customHeight="1">
      <c r="B31" s="98"/>
      <c r="E31" s="259" t="s">
        <v>1</v>
      </c>
      <c r="F31" s="259"/>
      <c r="G31" s="259"/>
      <c r="H31" s="259"/>
      <c r="I31" s="99"/>
      <c r="L31" s="98"/>
    </row>
    <row r="32" spans="2:12" s="1" customFormat="1" ht="6.95" customHeight="1">
      <c r="B32" s="32"/>
      <c r="I32" s="96"/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25.35" customHeight="1">
      <c r="B34" s="32"/>
      <c r="D34" s="101" t="s">
        <v>37</v>
      </c>
      <c r="I34" s="96"/>
      <c r="J34" s="66">
        <f>ROUND(J128, 2)</f>
        <v>0</v>
      </c>
      <c r="L34" s="32"/>
    </row>
    <row r="35" spans="2:12" s="1" customFormat="1" ht="6.95" customHeight="1">
      <c r="B35" s="32"/>
      <c r="D35" s="53"/>
      <c r="E35" s="53"/>
      <c r="F35" s="53"/>
      <c r="G35" s="53"/>
      <c r="H35" s="53"/>
      <c r="I35" s="100"/>
      <c r="J35" s="53"/>
      <c r="K35" s="53"/>
      <c r="L35" s="32"/>
    </row>
    <row r="36" spans="2:12" s="1" customFormat="1" ht="14.45" customHeight="1">
      <c r="B36" s="32"/>
      <c r="F36" s="35" t="s">
        <v>39</v>
      </c>
      <c r="I36" s="102" t="s">
        <v>38</v>
      </c>
      <c r="J36" s="35" t="s">
        <v>40</v>
      </c>
      <c r="L36" s="32"/>
    </row>
    <row r="37" spans="2:12" s="1" customFormat="1" ht="14.45" customHeight="1">
      <c r="B37" s="32"/>
      <c r="D37" s="103" t="s">
        <v>41</v>
      </c>
      <c r="E37" s="27" t="s">
        <v>42</v>
      </c>
      <c r="F37" s="104">
        <f>ROUND((SUM(BE128:BE195)),  2)</f>
        <v>0</v>
      </c>
      <c r="I37" s="105">
        <v>0.21</v>
      </c>
      <c r="J37" s="104">
        <f>ROUND(((SUM(BE128:BE195))*I37),  2)</f>
        <v>0</v>
      </c>
      <c r="L37" s="32"/>
    </row>
    <row r="38" spans="2:12" s="1" customFormat="1" ht="14.45" customHeight="1">
      <c r="B38" s="32"/>
      <c r="E38" s="27" t="s">
        <v>43</v>
      </c>
      <c r="F38" s="104">
        <f>ROUND((SUM(BF128:BF195)),  2)</f>
        <v>0</v>
      </c>
      <c r="I38" s="105">
        <v>0.15</v>
      </c>
      <c r="J38" s="104">
        <f>ROUND(((SUM(BF128:BF195))*I38),  2)</f>
        <v>0</v>
      </c>
      <c r="L38" s="32"/>
    </row>
    <row r="39" spans="2:12" s="1" customFormat="1" ht="14.45" hidden="1" customHeight="1">
      <c r="B39" s="32"/>
      <c r="E39" s="27" t="s">
        <v>44</v>
      </c>
      <c r="F39" s="104">
        <f>ROUND((SUM(BG128:BG195)),  2)</f>
        <v>0</v>
      </c>
      <c r="I39" s="105">
        <v>0.21</v>
      </c>
      <c r="J39" s="104">
        <f>0</f>
        <v>0</v>
      </c>
      <c r="L39" s="32"/>
    </row>
    <row r="40" spans="2:12" s="1" customFormat="1" ht="14.45" hidden="1" customHeight="1">
      <c r="B40" s="32"/>
      <c r="E40" s="27" t="s">
        <v>45</v>
      </c>
      <c r="F40" s="104">
        <f>ROUND((SUM(BH128:BH195)),  2)</f>
        <v>0</v>
      </c>
      <c r="I40" s="105">
        <v>0.15</v>
      </c>
      <c r="J40" s="104">
        <f>0</f>
        <v>0</v>
      </c>
      <c r="L40" s="32"/>
    </row>
    <row r="41" spans="2:12" s="1" customFormat="1" ht="14.45" hidden="1" customHeight="1">
      <c r="B41" s="32"/>
      <c r="E41" s="27" t="s">
        <v>46</v>
      </c>
      <c r="F41" s="104">
        <f>ROUND((SUM(BI128:BI195)),  2)</f>
        <v>0</v>
      </c>
      <c r="I41" s="105">
        <v>0</v>
      </c>
      <c r="J41" s="104">
        <f>0</f>
        <v>0</v>
      </c>
      <c r="L41" s="32"/>
    </row>
    <row r="42" spans="2:12" s="1" customFormat="1" ht="6.95" customHeight="1">
      <c r="B42" s="32"/>
      <c r="I42" s="96"/>
      <c r="L42" s="32"/>
    </row>
    <row r="43" spans="2:12" s="1" customFormat="1" ht="25.35" customHeight="1">
      <c r="B43" s="32"/>
      <c r="C43" s="106"/>
      <c r="D43" s="107" t="s">
        <v>47</v>
      </c>
      <c r="E43" s="57"/>
      <c r="F43" s="57"/>
      <c r="G43" s="108" t="s">
        <v>48</v>
      </c>
      <c r="H43" s="109" t="s">
        <v>49</v>
      </c>
      <c r="I43" s="110"/>
      <c r="J43" s="111">
        <f>SUM(J34:J41)</f>
        <v>0</v>
      </c>
      <c r="K43" s="112"/>
      <c r="L43" s="32"/>
    </row>
    <row r="44" spans="2:12" s="1" customFormat="1" ht="14.45" customHeight="1">
      <c r="B44" s="32"/>
      <c r="I44" s="96"/>
      <c r="L44" s="32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ht="16.5" customHeight="1">
      <c r="B87" s="20"/>
      <c r="E87" s="283" t="s">
        <v>266</v>
      </c>
      <c r="F87" s="245"/>
      <c r="G87" s="245"/>
      <c r="H87" s="245"/>
      <c r="L87" s="20"/>
    </row>
    <row r="88" spans="2:12" ht="12" customHeight="1">
      <c r="B88" s="20"/>
      <c r="C88" s="27" t="s">
        <v>181</v>
      </c>
      <c r="L88" s="20"/>
    </row>
    <row r="89" spans="2:12" s="1" customFormat="1" ht="16.5" customHeight="1">
      <c r="B89" s="32"/>
      <c r="E89" s="286" t="s">
        <v>3064</v>
      </c>
      <c r="F89" s="282"/>
      <c r="G89" s="282"/>
      <c r="H89" s="282"/>
      <c r="I89" s="96"/>
      <c r="L89" s="32"/>
    </row>
    <row r="90" spans="2:12" s="1" customFormat="1" ht="12" customHeight="1">
      <c r="B90" s="32"/>
      <c r="C90" s="27" t="s">
        <v>3065</v>
      </c>
      <c r="I90" s="96"/>
      <c r="L90" s="32"/>
    </row>
    <row r="91" spans="2:12" s="1" customFormat="1" ht="16.5" customHeight="1">
      <c r="B91" s="32"/>
      <c r="E91" s="252" t="str">
        <f>E13</f>
        <v>d1 - silnoproud</v>
      </c>
      <c r="F91" s="282"/>
      <c r="G91" s="282"/>
      <c r="H91" s="282"/>
      <c r="I91" s="96"/>
      <c r="L91" s="32"/>
    </row>
    <row r="92" spans="2:12" s="1" customFormat="1" ht="6.95" customHeight="1">
      <c r="B92" s="32"/>
      <c r="I92" s="96"/>
      <c r="L92" s="32"/>
    </row>
    <row r="93" spans="2:12" s="1" customFormat="1" ht="12" customHeight="1">
      <c r="B93" s="32"/>
      <c r="C93" s="27" t="s">
        <v>20</v>
      </c>
      <c r="F93" s="25" t="str">
        <f>F16</f>
        <v xml:space="preserve"> </v>
      </c>
      <c r="I93" s="97" t="s">
        <v>22</v>
      </c>
      <c r="J93" s="52" t="str">
        <f>IF(J16="","",J16)</f>
        <v>29. 3. 2019</v>
      </c>
      <c r="L93" s="32"/>
    </row>
    <row r="94" spans="2:12" s="1" customFormat="1" ht="6.95" customHeight="1">
      <c r="B94" s="32"/>
      <c r="I94" s="96"/>
      <c r="L94" s="32"/>
    </row>
    <row r="95" spans="2:12" s="1" customFormat="1" ht="58.15" customHeight="1">
      <c r="B95" s="32"/>
      <c r="C95" s="27" t="s">
        <v>24</v>
      </c>
      <c r="F95" s="25" t="str">
        <f>E19</f>
        <v>Statutární město Ostrava,MO Hrabová,Bažanova 4</v>
      </c>
      <c r="I95" s="97" t="s">
        <v>31</v>
      </c>
      <c r="J95" s="30" t="str">
        <f>E25</f>
        <v>DUPLEX sro,28.října 875/275,70900 Ostrava-Mar.Ho</v>
      </c>
      <c r="L95" s="32"/>
    </row>
    <row r="96" spans="2:12" s="1" customFormat="1" ht="15.2" customHeight="1">
      <c r="B96" s="32"/>
      <c r="C96" s="27" t="s">
        <v>29</v>
      </c>
      <c r="F96" s="25" t="str">
        <f>IF(E22="","",E22)</f>
        <v>Vyplň údaj</v>
      </c>
      <c r="I96" s="97" t="s">
        <v>35</v>
      </c>
      <c r="J96" s="30" t="str">
        <f>E28</f>
        <v xml:space="preserve"> </v>
      </c>
      <c r="L96" s="32"/>
    </row>
    <row r="97" spans="2:47" s="1" customFormat="1" ht="10.35" customHeight="1">
      <c r="B97" s="32"/>
      <c r="I97" s="96"/>
      <c r="L97" s="32"/>
    </row>
    <row r="98" spans="2:47" s="1" customFormat="1" ht="29.25" customHeight="1">
      <c r="B98" s="32"/>
      <c r="C98" s="119" t="s">
        <v>184</v>
      </c>
      <c r="D98" s="106"/>
      <c r="E98" s="106"/>
      <c r="F98" s="106"/>
      <c r="G98" s="106"/>
      <c r="H98" s="106"/>
      <c r="I98" s="120"/>
      <c r="J98" s="121" t="s">
        <v>185</v>
      </c>
      <c r="K98" s="106"/>
      <c r="L98" s="32"/>
    </row>
    <row r="99" spans="2:47" s="1" customFormat="1" ht="10.35" customHeight="1">
      <c r="B99" s="32"/>
      <c r="I99" s="96"/>
      <c r="L99" s="32"/>
    </row>
    <row r="100" spans="2:47" s="1" customFormat="1" ht="22.9" customHeight="1">
      <c r="B100" s="32"/>
      <c r="C100" s="122" t="s">
        <v>186</v>
      </c>
      <c r="I100" s="96"/>
      <c r="J100" s="66">
        <f>J128</f>
        <v>0</v>
      </c>
      <c r="L100" s="32"/>
      <c r="AU100" s="17" t="s">
        <v>187</v>
      </c>
    </row>
    <row r="101" spans="2:47" s="8" customFormat="1" ht="24.95" customHeight="1">
      <c r="B101" s="123"/>
      <c r="D101" s="124" t="s">
        <v>2271</v>
      </c>
      <c r="E101" s="125"/>
      <c r="F101" s="125"/>
      <c r="G101" s="125"/>
      <c r="H101" s="125"/>
      <c r="I101" s="126"/>
      <c r="J101" s="127">
        <f>J129</f>
        <v>0</v>
      </c>
      <c r="L101" s="123"/>
    </row>
    <row r="102" spans="2:47" s="9" customFormat="1" ht="19.899999999999999" customHeight="1">
      <c r="B102" s="128"/>
      <c r="D102" s="129" t="s">
        <v>3067</v>
      </c>
      <c r="E102" s="130"/>
      <c r="F102" s="130"/>
      <c r="G102" s="130"/>
      <c r="H102" s="130"/>
      <c r="I102" s="131"/>
      <c r="J102" s="132">
        <f>J130</f>
        <v>0</v>
      </c>
      <c r="L102" s="128"/>
    </row>
    <row r="103" spans="2:47" s="8" customFormat="1" ht="24.95" customHeight="1">
      <c r="B103" s="123"/>
      <c r="D103" s="124" t="s">
        <v>2273</v>
      </c>
      <c r="E103" s="125"/>
      <c r="F103" s="125"/>
      <c r="G103" s="125"/>
      <c r="H103" s="125"/>
      <c r="I103" s="126"/>
      <c r="J103" s="127">
        <f>J189</f>
        <v>0</v>
      </c>
      <c r="L103" s="123"/>
    </row>
    <row r="104" spans="2:47" s="8" customFormat="1" ht="24.95" customHeight="1">
      <c r="B104" s="123"/>
      <c r="D104" s="124" t="s">
        <v>3068</v>
      </c>
      <c r="E104" s="125"/>
      <c r="F104" s="125"/>
      <c r="G104" s="125"/>
      <c r="H104" s="125"/>
      <c r="I104" s="126"/>
      <c r="J104" s="127">
        <f>J192</f>
        <v>0</v>
      </c>
      <c r="L104" s="123"/>
    </row>
    <row r="105" spans="2:47" s="1" customFormat="1" ht="21.75" customHeight="1">
      <c r="B105" s="32"/>
      <c r="I105" s="96"/>
      <c r="L105" s="32"/>
    </row>
    <row r="106" spans="2:47" s="1" customFormat="1" ht="6.95" customHeight="1">
      <c r="B106" s="44"/>
      <c r="C106" s="45"/>
      <c r="D106" s="45"/>
      <c r="E106" s="45"/>
      <c r="F106" s="45"/>
      <c r="G106" s="45"/>
      <c r="H106" s="45"/>
      <c r="I106" s="117"/>
      <c r="J106" s="45"/>
      <c r="K106" s="45"/>
      <c r="L106" s="32"/>
    </row>
    <row r="110" spans="2:47" s="1" customFormat="1" ht="6.95" customHeight="1">
      <c r="B110" s="46"/>
      <c r="C110" s="47"/>
      <c r="D110" s="47"/>
      <c r="E110" s="47"/>
      <c r="F110" s="47"/>
      <c r="G110" s="47"/>
      <c r="H110" s="47"/>
      <c r="I110" s="118"/>
      <c r="J110" s="47"/>
      <c r="K110" s="47"/>
      <c r="L110" s="32"/>
    </row>
    <row r="111" spans="2:47" s="1" customFormat="1" ht="24.95" customHeight="1">
      <c r="B111" s="32"/>
      <c r="C111" s="21" t="s">
        <v>192</v>
      </c>
      <c r="I111" s="96"/>
      <c r="L111" s="32"/>
    </row>
    <row r="112" spans="2:47" s="1" customFormat="1" ht="6.95" customHeight="1">
      <c r="B112" s="32"/>
      <c r="I112" s="96"/>
      <c r="L112" s="32"/>
    </row>
    <row r="113" spans="2:63" s="1" customFormat="1" ht="12" customHeight="1">
      <c r="B113" s="32"/>
      <c r="C113" s="27" t="s">
        <v>16</v>
      </c>
      <c r="I113" s="96"/>
      <c r="L113" s="32"/>
    </row>
    <row r="114" spans="2:63" s="1" customFormat="1" ht="16.5" customHeight="1">
      <c r="B114" s="32"/>
      <c r="E114" s="283" t="str">
        <f>E7</f>
        <v>Novostavba MŠ Hrabová,ul. Bažanova</v>
      </c>
      <c r="F114" s="284"/>
      <c r="G114" s="284"/>
      <c r="H114" s="284"/>
      <c r="I114" s="96"/>
      <c r="L114" s="32"/>
    </row>
    <row r="115" spans="2:63" ht="12" customHeight="1">
      <c r="B115" s="20"/>
      <c r="C115" s="27" t="s">
        <v>179</v>
      </c>
      <c r="L115" s="20"/>
    </row>
    <row r="116" spans="2:63" ht="16.5" customHeight="1">
      <c r="B116" s="20"/>
      <c r="E116" s="283" t="s">
        <v>266</v>
      </c>
      <c r="F116" s="245"/>
      <c r="G116" s="245"/>
      <c r="H116" s="245"/>
      <c r="L116" s="20"/>
    </row>
    <row r="117" spans="2:63" ht="12" customHeight="1">
      <c r="B117" s="20"/>
      <c r="C117" s="27" t="s">
        <v>181</v>
      </c>
      <c r="L117" s="20"/>
    </row>
    <row r="118" spans="2:63" s="1" customFormat="1" ht="16.5" customHeight="1">
      <c r="B118" s="32"/>
      <c r="E118" s="286" t="s">
        <v>3064</v>
      </c>
      <c r="F118" s="282"/>
      <c r="G118" s="282"/>
      <c r="H118" s="282"/>
      <c r="I118" s="96"/>
      <c r="L118" s="32"/>
    </row>
    <row r="119" spans="2:63" s="1" customFormat="1" ht="12" customHeight="1">
      <c r="B119" s="32"/>
      <c r="C119" s="27" t="s">
        <v>3065</v>
      </c>
      <c r="I119" s="96"/>
      <c r="L119" s="32"/>
    </row>
    <row r="120" spans="2:63" s="1" customFormat="1" ht="16.5" customHeight="1">
      <c r="B120" s="32"/>
      <c r="E120" s="252" t="str">
        <f>E13</f>
        <v>d1 - silnoproud</v>
      </c>
      <c r="F120" s="282"/>
      <c r="G120" s="282"/>
      <c r="H120" s="282"/>
      <c r="I120" s="96"/>
      <c r="L120" s="32"/>
    </row>
    <row r="121" spans="2:63" s="1" customFormat="1" ht="6.95" customHeight="1">
      <c r="B121" s="32"/>
      <c r="I121" s="96"/>
      <c r="L121" s="32"/>
    </row>
    <row r="122" spans="2:63" s="1" customFormat="1" ht="12" customHeight="1">
      <c r="B122" s="32"/>
      <c r="C122" s="27" t="s">
        <v>20</v>
      </c>
      <c r="F122" s="25" t="str">
        <f>F16</f>
        <v xml:space="preserve"> </v>
      </c>
      <c r="I122" s="97" t="s">
        <v>22</v>
      </c>
      <c r="J122" s="52" t="str">
        <f>IF(J16="","",J16)</f>
        <v>29. 3. 2019</v>
      </c>
      <c r="L122" s="32"/>
    </row>
    <row r="123" spans="2:63" s="1" customFormat="1" ht="6.95" customHeight="1">
      <c r="B123" s="32"/>
      <c r="I123" s="96"/>
      <c r="L123" s="32"/>
    </row>
    <row r="124" spans="2:63" s="1" customFormat="1" ht="58.15" customHeight="1">
      <c r="B124" s="32"/>
      <c r="C124" s="27" t="s">
        <v>24</v>
      </c>
      <c r="F124" s="25" t="str">
        <f>E19</f>
        <v>Statutární město Ostrava,MO Hrabová,Bažanova 4</v>
      </c>
      <c r="I124" s="97" t="s">
        <v>31</v>
      </c>
      <c r="J124" s="30" t="str">
        <f>E25</f>
        <v>DUPLEX sro,28.října 875/275,70900 Ostrava-Mar.Ho</v>
      </c>
      <c r="L124" s="32"/>
    </row>
    <row r="125" spans="2:63" s="1" customFormat="1" ht="15.2" customHeight="1">
      <c r="B125" s="32"/>
      <c r="C125" s="27" t="s">
        <v>29</v>
      </c>
      <c r="F125" s="25" t="str">
        <f>IF(E22="","",E22)</f>
        <v>Vyplň údaj</v>
      </c>
      <c r="I125" s="97" t="s">
        <v>35</v>
      </c>
      <c r="J125" s="30" t="str">
        <f>E28</f>
        <v xml:space="preserve"> </v>
      </c>
      <c r="L125" s="32"/>
    </row>
    <row r="126" spans="2:63" s="1" customFormat="1" ht="10.35" customHeight="1">
      <c r="B126" s="32"/>
      <c r="I126" s="96"/>
      <c r="L126" s="32"/>
    </row>
    <row r="127" spans="2:63" s="10" customFormat="1" ht="29.25" customHeight="1">
      <c r="B127" s="133"/>
      <c r="C127" s="134" t="s">
        <v>193</v>
      </c>
      <c r="D127" s="135" t="s">
        <v>62</v>
      </c>
      <c r="E127" s="135" t="s">
        <v>58</v>
      </c>
      <c r="F127" s="135" t="s">
        <v>59</v>
      </c>
      <c r="G127" s="135" t="s">
        <v>194</v>
      </c>
      <c r="H127" s="135" t="s">
        <v>195</v>
      </c>
      <c r="I127" s="136" t="s">
        <v>196</v>
      </c>
      <c r="J127" s="135" t="s">
        <v>185</v>
      </c>
      <c r="K127" s="137" t="s">
        <v>197</v>
      </c>
      <c r="L127" s="133"/>
      <c r="M127" s="59" t="s">
        <v>1</v>
      </c>
      <c r="N127" s="60" t="s">
        <v>41</v>
      </c>
      <c r="O127" s="60" t="s">
        <v>198</v>
      </c>
      <c r="P127" s="60" t="s">
        <v>199</v>
      </c>
      <c r="Q127" s="60" t="s">
        <v>200</v>
      </c>
      <c r="R127" s="60" t="s">
        <v>201</v>
      </c>
      <c r="S127" s="60" t="s">
        <v>202</v>
      </c>
      <c r="T127" s="61" t="s">
        <v>203</v>
      </c>
    </row>
    <row r="128" spans="2:63" s="1" customFormat="1" ht="22.9" customHeight="1">
      <c r="B128" s="32"/>
      <c r="C128" s="64" t="s">
        <v>204</v>
      </c>
      <c r="I128" s="96"/>
      <c r="J128" s="138">
        <f>BK128</f>
        <v>0</v>
      </c>
      <c r="L128" s="32"/>
      <c r="M128" s="62"/>
      <c r="N128" s="53"/>
      <c r="O128" s="53"/>
      <c r="P128" s="139">
        <f>P129+P189+P192</f>
        <v>0</v>
      </c>
      <c r="Q128" s="53"/>
      <c r="R128" s="139">
        <f>R129+R189+R192</f>
        <v>0</v>
      </c>
      <c r="S128" s="53"/>
      <c r="T128" s="140">
        <f>T129+T189+T192</f>
        <v>0</v>
      </c>
      <c r="AT128" s="17" t="s">
        <v>76</v>
      </c>
      <c r="AU128" s="17" t="s">
        <v>187</v>
      </c>
      <c r="BK128" s="141">
        <f>BK129+BK189+BK192</f>
        <v>0</v>
      </c>
    </row>
    <row r="129" spans="2:65" s="11" customFormat="1" ht="25.9" customHeight="1">
      <c r="B129" s="142"/>
      <c r="D129" s="143" t="s">
        <v>76</v>
      </c>
      <c r="E129" s="144" t="s">
        <v>680</v>
      </c>
      <c r="F129" s="144" t="s">
        <v>2611</v>
      </c>
      <c r="I129" s="145"/>
      <c r="J129" s="146">
        <f>BK129</f>
        <v>0</v>
      </c>
      <c r="L129" s="142"/>
      <c r="M129" s="147"/>
      <c r="N129" s="148"/>
      <c r="O129" s="148"/>
      <c r="P129" s="149">
        <f>P130</f>
        <v>0</v>
      </c>
      <c r="Q129" s="148"/>
      <c r="R129" s="149">
        <f>R130</f>
        <v>0</v>
      </c>
      <c r="S129" s="148"/>
      <c r="T129" s="150">
        <f>T130</f>
        <v>0</v>
      </c>
      <c r="AR129" s="143" t="s">
        <v>108</v>
      </c>
      <c r="AT129" s="151" t="s">
        <v>76</v>
      </c>
      <c r="AU129" s="151" t="s">
        <v>77</v>
      </c>
      <c r="AY129" s="143" t="s">
        <v>207</v>
      </c>
      <c r="BK129" s="152">
        <f>BK130</f>
        <v>0</v>
      </c>
    </row>
    <row r="130" spans="2:65" s="11" customFormat="1" ht="22.9" customHeight="1">
      <c r="B130" s="142"/>
      <c r="D130" s="143" t="s">
        <v>76</v>
      </c>
      <c r="E130" s="153" t="s">
        <v>3069</v>
      </c>
      <c r="F130" s="153" t="s">
        <v>3070</v>
      </c>
      <c r="I130" s="145"/>
      <c r="J130" s="154">
        <f>BK130</f>
        <v>0</v>
      </c>
      <c r="L130" s="142"/>
      <c r="M130" s="147"/>
      <c r="N130" s="148"/>
      <c r="O130" s="148"/>
      <c r="P130" s="149">
        <f>SUM(P131:P188)</f>
        <v>0</v>
      </c>
      <c r="Q130" s="148"/>
      <c r="R130" s="149">
        <f>SUM(R131:R188)</f>
        <v>0</v>
      </c>
      <c r="S130" s="148"/>
      <c r="T130" s="150">
        <f>SUM(T131:T188)</f>
        <v>0</v>
      </c>
      <c r="AR130" s="143" t="s">
        <v>108</v>
      </c>
      <c r="AT130" s="151" t="s">
        <v>76</v>
      </c>
      <c r="AU130" s="151" t="s">
        <v>83</v>
      </c>
      <c r="AY130" s="143" t="s">
        <v>207</v>
      </c>
      <c r="BK130" s="152">
        <f>SUM(BK131:BK188)</f>
        <v>0</v>
      </c>
    </row>
    <row r="131" spans="2:65" s="1" customFormat="1" ht="16.5" customHeight="1">
      <c r="B131" s="155"/>
      <c r="C131" s="208" t="s">
        <v>83</v>
      </c>
      <c r="D131" s="208" t="s">
        <v>680</v>
      </c>
      <c r="E131" s="209" t="s">
        <v>3071</v>
      </c>
      <c r="F131" s="210" t="s">
        <v>3072</v>
      </c>
      <c r="G131" s="211" t="s">
        <v>774</v>
      </c>
      <c r="H131" s="212">
        <v>232</v>
      </c>
      <c r="I131" s="213"/>
      <c r="J131" s="214">
        <f t="shared" ref="J131:J162" si="0">ROUND(I131*H131,2)</f>
        <v>0</v>
      </c>
      <c r="K131" s="210" t="s">
        <v>1</v>
      </c>
      <c r="L131" s="215"/>
      <c r="M131" s="216" t="s">
        <v>1</v>
      </c>
      <c r="N131" s="217" t="s">
        <v>42</v>
      </c>
      <c r="O131" s="55"/>
      <c r="P131" s="165">
        <f t="shared" ref="P131:P162" si="1">O131*H131</f>
        <v>0</v>
      </c>
      <c r="Q131" s="165">
        <v>0</v>
      </c>
      <c r="R131" s="165">
        <f t="shared" ref="R131:R162" si="2">Q131*H131</f>
        <v>0</v>
      </c>
      <c r="S131" s="165">
        <v>0</v>
      </c>
      <c r="T131" s="166">
        <f t="shared" ref="T131:T162" si="3">S131*H131</f>
        <v>0</v>
      </c>
      <c r="AR131" s="167" t="s">
        <v>1952</v>
      </c>
      <c r="AT131" s="167" t="s">
        <v>680</v>
      </c>
      <c r="AU131" s="167" t="s">
        <v>85</v>
      </c>
      <c r="AY131" s="17" t="s">
        <v>207</v>
      </c>
      <c r="BE131" s="168">
        <f t="shared" ref="BE131:BE162" si="4">IF(N131="základní",J131,0)</f>
        <v>0</v>
      </c>
      <c r="BF131" s="168">
        <f t="shared" ref="BF131:BF162" si="5">IF(N131="snížená",J131,0)</f>
        <v>0</v>
      </c>
      <c r="BG131" s="168">
        <f t="shared" ref="BG131:BG162" si="6">IF(N131="zákl. přenesená",J131,0)</f>
        <v>0</v>
      </c>
      <c r="BH131" s="168">
        <f t="shared" ref="BH131:BH162" si="7">IF(N131="sníž. přenesená",J131,0)</f>
        <v>0</v>
      </c>
      <c r="BI131" s="168">
        <f t="shared" ref="BI131:BI162" si="8">IF(N131="nulová",J131,0)</f>
        <v>0</v>
      </c>
      <c r="BJ131" s="17" t="s">
        <v>83</v>
      </c>
      <c r="BK131" s="168">
        <f t="shared" ref="BK131:BK162" si="9">ROUND(I131*H131,2)</f>
        <v>0</v>
      </c>
      <c r="BL131" s="17" t="s">
        <v>759</v>
      </c>
      <c r="BM131" s="167" t="s">
        <v>3073</v>
      </c>
    </row>
    <row r="132" spans="2:65" s="1" customFormat="1" ht="16.5" customHeight="1">
      <c r="B132" s="155"/>
      <c r="C132" s="208" t="s">
        <v>85</v>
      </c>
      <c r="D132" s="208" t="s">
        <v>680</v>
      </c>
      <c r="E132" s="209" t="s">
        <v>3074</v>
      </c>
      <c r="F132" s="210" t="s">
        <v>3075</v>
      </c>
      <c r="G132" s="211" t="s">
        <v>774</v>
      </c>
      <c r="H132" s="212">
        <v>59</v>
      </c>
      <c r="I132" s="213"/>
      <c r="J132" s="214">
        <f t="shared" si="0"/>
        <v>0</v>
      </c>
      <c r="K132" s="210" t="s">
        <v>1</v>
      </c>
      <c r="L132" s="215"/>
      <c r="M132" s="216" t="s">
        <v>1</v>
      </c>
      <c r="N132" s="217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1952</v>
      </c>
      <c r="AT132" s="167" t="s">
        <v>680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759</v>
      </c>
      <c r="BM132" s="167" t="s">
        <v>3076</v>
      </c>
    </row>
    <row r="133" spans="2:65" s="1" customFormat="1" ht="16.5" customHeight="1">
      <c r="B133" s="155"/>
      <c r="C133" s="208" t="s">
        <v>108</v>
      </c>
      <c r="D133" s="208" t="s">
        <v>680</v>
      </c>
      <c r="E133" s="209" t="s">
        <v>3077</v>
      </c>
      <c r="F133" s="210" t="s">
        <v>3078</v>
      </c>
      <c r="G133" s="211" t="s">
        <v>774</v>
      </c>
      <c r="H133" s="212">
        <v>150</v>
      </c>
      <c r="I133" s="213"/>
      <c r="J133" s="214">
        <f t="shared" si="0"/>
        <v>0</v>
      </c>
      <c r="K133" s="210" t="s">
        <v>1</v>
      </c>
      <c r="L133" s="215"/>
      <c r="M133" s="216" t="s">
        <v>1</v>
      </c>
      <c r="N133" s="217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1952</v>
      </c>
      <c r="AT133" s="167" t="s">
        <v>680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759</v>
      </c>
      <c r="BM133" s="167" t="s">
        <v>3079</v>
      </c>
    </row>
    <row r="134" spans="2:65" s="1" customFormat="1" ht="16.5" customHeight="1">
      <c r="B134" s="155"/>
      <c r="C134" s="208" t="s">
        <v>133</v>
      </c>
      <c r="D134" s="208" t="s">
        <v>680</v>
      </c>
      <c r="E134" s="209" t="s">
        <v>3080</v>
      </c>
      <c r="F134" s="210" t="s">
        <v>3081</v>
      </c>
      <c r="G134" s="211" t="s">
        <v>774</v>
      </c>
      <c r="H134" s="212">
        <v>3</v>
      </c>
      <c r="I134" s="213"/>
      <c r="J134" s="214">
        <f t="shared" si="0"/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1952</v>
      </c>
      <c r="AT134" s="167" t="s">
        <v>680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759</v>
      </c>
      <c r="BM134" s="167" t="s">
        <v>3082</v>
      </c>
    </row>
    <row r="135" spans="2:65" s="1" customFormat="1" ht="16.5" customHeight="1">
      <c r="B135" s="155"/>
      <c r="C135" s="208" t="s">
        <v>140</v>
      </c>
      <c r="D135" s="208" t="s">
        <v>680</v>
      </c>
      <c r="E135" s="209" t="s">
        <v>3083</v>
      </c>
      <c r="F135" s="210" t="s">
        <v>3084</v>
      </c>
      <c r="G135" s="211" t="s">
        <v>774</v>
      </c>
      <c r="H135" s="212">
        <v>35</v>
      </c>
      <c r="I135" s="213"/>
      <c r="J135" s="214">
        <f t="shared" si="0"/>
        <v>0</v>
      </c>
      <c r="K135" s="210" t="s">
        <v>1</v>
      </c>
      <c r="L135" s="215"/>
      <c r="M135" s="216" t="s">
        <v>1</v>
      </c>
      <c r="N135" s="217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1952</v>
      </c>
      <c r="AT135" s="167" t="s">
        <v>680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759</v>
      </c>
      <c r="BM135" s="167" t="s">
        <v>3085</v>
      </c>
    </row>
    <row r="136" spans="2:65" s="1" customFormat="1" ht="16.5" customHeight="1">
      <c r="B136" s="155"/>
      <c r="C136" s="208" t="s">
        <v>145</v>
      </c>
      <c r="D136" s="208" t="s">
        <v>680</v>
      </c>
      <c r="E136" s="209" t="s">
        <v>3086</v>
      </c>
      <c r="F136" s="210" t="s">
        <v>3087</v>
      </c>
      <c r="G136" s="211" t="s">
        <v>774</v>
      </c>
      <c r="H136" s="212">
        <v>20</v>
      </c>
      <c r="I136" s="213"/>
      <c r="J136" s="214">
        <f t="shared" si="0"/>
        <v>0</v>
      </c>
      <c r="K136" s="210" t="s">
        <v>1</v>
      </c>
      <c r="L136" s="215"/>
      <c r="M136" s="216" t="s">
        <v>1</v>
      </c>
      <c r="N136" s="217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1952</v>
      </c>
      <c r="AT136" s="167" t="s">
        <v>680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759</v>
      </c>
      <c r="BM136" s="167" t="s">
        <v>3088</v>
      </c>
    </row>
    <row r="137" spans="2:65" s="1" customFormat="1" ht="16.5" customHeight="1">
      <c r="B137" s="155"/>
      <c r="C137" s="208" t="s">
        <v>150</v>
      </c>
      <c r="D137" s="208" t="s">
        <v>680</v>
      </c>
      <c r="E137" s="209" t="s">
        <v>3089</v>
      </c>
      <c r="F137" s="210" t="s">
        <v>3090</v>
      </c>
      <c r="G137" s="211" t="s">
        <v>774</v>
      </c>
      <c r="H137" s="212">
        <v>9</v>
      </c>
      <c r="I137" s="213"/>
      <c r="J137" s="214">
        <f t="shared" si="0"/>
        <v>0</v>
      </c>
      <c r="K137" s="210" t="s">
        <v>1</v>
      </c>
      <c r="L137" s="215"/>
      <c r="M137" s="216" t="s">
        <v>1</v>
      </c>
      <c r="N137" s="217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1952</v>
      </c>
      <c r="AT137" s="167" t="s">
        <v>680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759</v>
      </c>
      <c r="BM137" s="167" t="s">
        <v>3091</v>
      </c>
    </row>
    <row r="138" spans="2:65" s="1" customFormat="1" ht="16.5" customHeight="1">
      <c r="B138" s="155"/>
      <c r="C138" s="208" t="s">
        <v>155</v>
      </c>
      <c r="D138" s="208" t="s">
        <v>680</v>
      </c>
      <c r="E138" s="209" t="s">
        <v>3092</v>
      </c>
      <c r="F138" s="210" t="s">
        <v>3093</v>
      </c>
      <c r="G138" s="211" t="s">
        <v>774</v>
      </c>
      <c r="H138" s="212">
        <v>32</v>
      </c>
      <c r="I138" s="213"/>
      <c r="J138" s="214">
        <f t="shared" si="0"/>
        <v>0</v>
      </c>
      <c r="K138" s="210" t="s">
        <v>1</v>
      </c>
      <c r="L138" s="215"/>
      <c r="M138" s="216" t="s">
        <v>1</v>
      </c>
      <c r="N138" s="217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1952</v>
      </c>
      <c r="AT138" s="167" t="s">
        <v>680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759</v>
      </c>
      <c r="BM138" s="167" t="s">
        <v>3094</v>
      </c>
    </row>
    <row r="139" spans="2:65" s="1" customFormat="1" ht="16.5" customHeight="1">
      <c r="B139" s="155"/>
      <c r="C139" s="208" t="s">
        <v>162</v>
      </c>
      <c r="D139" s="208" t="s">
        <v>680</v>
      </c>
      <c r="E139" s="209" t="s">
        <v>3095</v>
      </c>
      <c r="F139" s="210" t="s">
        <v>3096</v>
      </c>
      <c r="G139" s="211" t="s">
        <v>774</v>
      </c>
      <c r="H139" s="212">
        <v>6</v>
      </c>
      <c r="I139" s="213"/>
      <c r="J139" s="214">
        <f t="shared" si="0"/>
        <v>0</v>
      </c>
      <c r="K139" s="210" t="s">
        <v>1</v>
      </c>
      <c r="L139" s="215"/>
      <c r="M139" s="216" t="s">
        <v>1</v>
      </c>
      <c r="N139" s="217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1952</v>
      </c>
      <c r="AT139" s="167" t="s">
        <v>680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759</v>
      </c>
      <c r="BM139" s="167" t="s">
        <v>3097</v>
      </c>
    </row>
    <row r="140" spans="2:65" s="1" customFormat="1" ht="16.5" customHeight="1">
      <c r="B140" s="155"/>
      <c r="C140" s="208" t="s">
        <v>167</v>
      </c>
      <c r="D140" s="208" t="s">
        <v>680</v>
      </c>
      <c r="E140" s="209" t="s">
        <v>3098</v>
      </c>
      <c r="F140" s="210" t="s">
        <v>3099</v>
      </c>
      <c r="G140" s="211" t="s">
        <v>774</v>
      </c>
      <c r="H140" s="212">
        <v>13</v>
      </c>
      <c r="I140" s="213"/>
      <c r="J140" s="214">
        <f t="shared" si="0"/>
        <v>0</v>
      </c>
      <c r="K140" s="210" t="s">
        <v>1</v>
      </c>
      <c r="L140" s="215"/>
      <c r="M140" s="216" t="s">
        <v>1</v>
      </c>
      <c r="N140" s="217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1952</v>
      </c>
      <c r="AT140" s="167" t="s">
        <v>680</v>
      </c>
      <c r="AU140" s="167" t="s">
        <v>85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759</v>
      </c>
      <c r="BM140" s="167" t="s">
        <v>3100</v>
      </c>
    </row>
    <row r="141" spans="2:65" s="1" customFormat="1" ht="16.5" customHeight="1">
      <c r="B141" s="155"/>
      <c r="C141" s="208" t="s">
        <v>174</v>
      </c>
      <c r="D141" s="208" t="s">
        <v>680</v>
      </c>
      <c r="E141" s="209" t="s">
        <v>3101</v>
      </c>
      <c r="F141" s="210" t="s">
        <v>3102</v>
      </c>
      <c r="G141" s="211" t="s">
        <v>224</v>
      </c>
      <c r="H141" s="212">
        <v>100</v>
      </c>
      <c r="I141" s="213"/>
      <c r="J141" s="214">
        <f t="shared" si="0"/>
        <v>0</v>
      </c>
      <c r="K141" s="210" t="s">
        <v>1</v>
      </c>
      <c r="L141" s="215"/>
      <c r="M141" s="216" t="s">
        <v>1</v>
      </c>
      <c r="N141" s="217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1952</v>
      </c>
      <c r="AT141" s="167" t="s">
        <v>680</v>
      </c>
      <c r="AU141" s="167" t="s">
        <v>85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759</v>
      </c>
      <c r="BM141" s="167" t="s">
        <v>3103</v>
      </c>
    </row>
    <row r="142" spans="2:65" s="1" customFormat="1" ht="16.5" customHeight="1">
      <c r="B142" s="155"/>
      <c r="C142" s="208" t="s">
        <v>425</v>
      </c>
      <c r="D142" s="208" t="s">
        <v>680</v>
      </c>
      <c r="E142" s="209" t="s">
        <v>3104</v>
      </c>
      <c r="F142" s="210" t="s">
        <v>3105</v>
      </c>
      <c r="G142" s="211" t="s">
        <v>224</v>
      </c>
      <c r="H142" s="212">
        <v>70</v>
      </c>
      <c r="I142" s="213"/>
      <c r="J142" s="214">
        <f t="shared" si="0"/>
        <v>0</v>
      </c>
      <c r="K142" s="210" t="s">
        <v>1</v>
      </c>
      <c r="L142" s="215"/>
      <c r="M142" s="216" t="s">
        <v>1</v>
      </c>
      <c r="N142" s="217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1952</v>
      </c>
      <c r="AT142" s="167" t="s">
        <v>680</v>
      </c>
      <c r="AU142" s="167" t="s">
        <v>85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759</v>
      </c>
      <c r="BM142" s="167" t="s">
        <v>3106</v>
      </c>
    </row>
    <row r="143" spans="2:65" s="1" customFormat="1" ht="16.5" customHeight="1">
      <c r="B143" s="155"/>
      <c r="C143" s="208" t="s">
        <v>432</v>
      </c>
      <c r="D143" s="208" t="s">
        <v>680</v>
      </c>
      <c r="E143" s="209" t="s">
        <v>3107</v>
      </c>
      <c r="F143" s="210" t="s">
        <v>3108</v>
      </c>
      <c r="G143" s="211" t="s">
        <v>224</v>
      </c>
      <c r="H143" s="212">
        <v>140</v>
      </c>
      <c r="I143" s="213"/>
      <c r="J143" s="214">
        <f t="shared" si="0"/>
        <v>0</v>
      </c>
      <c r="K143" s="210" t="s">
        <v>1</v>
      </c>
      <c r="L143" s="215"/>
      <c r="M143" s="216" t="s">
        <v>1</v>
      </c>
      <c r="N143" s="217" t="s">
        <v>42</v>
      </c>
      <c r="O143" s="55"/>
      <c r="P143" s="165">
        <f t="shared" si="1"/>
        <v>0</v>
      </c>
      <c r="Q143" s="165">
        <v>0</v>
      </c>
      <c r="R143" s="165">
        <f t="shared" si="2"/>
        <v>0</v>
      </c>
      <c r="S143" s="165">
        <v>0</v>
      </c>
      <c r="T143" s="166">
        <f t="shared" si="3"/>
        <v>0</v>
      </c>
      <c r="AR143" s="167" t="s">
        <v>1952</v>
      </c>
      <c r="AT143" s="167" t="s">
        <v>680</v>
      </c>
      <c r="AU143" s="167" t="s">
        <v>85</v>
      </c>
      <c r="AY143" s="17" t="s">
        <v>207</v>
      </c>
      <c r="BE143" s="168">
        <f t="shared" si="4"/>
        <v>0</v>
      </c>
      <c r="BF143" s="168">
        <f t="shared" si="5"/>
        <v>0</v>
      </c>
      <c r="BG143" s="168">
        <f t="shared" si="6"/>
        <v>0</v>
      </c>
      <c r="BH143" s="168">
        <f t="shared" si="7"/>
        <v>0</v>
      </c>
      <c r="BI143" s="168">
        <f t="shared" si="8"/>
        <v>0</v>
      </c>
      <c r="BJ143" s="17" t="s">
        <v>83</v>
      </c>
      <c r="BK143" s="168">
        <f t="shared" si="9"/>
        <v>0</v>
      </c>
      <c r="BL143" s="17" t="s">
        <v>759</v>
      </c>
      <c r="BM143" s="167" t="s">
        <v>3109</v>
      </c>
    </row>
    <row r="144" spans="2:65" s="1" customFormat="1" ht="16.5" customHeight="1">
      <c r="B144" s="155"/>
      <c r="C144" s="208" t="s">
        <v>436</v>
      </c>
      <c r="D144" s="208" t="s">
        <v>680</v>
      </c>
      <c r="E144" s="209" t="s">
        <v>3110</v>
      </c>
      <c r="F144" s="210" t="s">
        <v>3111</v>
      </c>
      <c r="G144" s="211" t="s">
        <v>224</v>
      </c>
      <c r="H144" s="212">
        <v>200</v>
      </c>
      <c r="I144" s="213"/>
      <c r="J144" s="214">
        <f t="shared" si="0"/>
        <v>0</v>
      </c>
      <c r="K144" s="210" t="s">
        <v>1</v>
      </c>
      <c r="L144" s="215"/>
      <c r="M144" s="216" t="s">
        <v>1</v>
      </c>
      <c r="N144" s="217" t="s">
        <v>42</v>
      </c>
      <c r="O144" s="55"/>
      <c r="P144" s="165">
        <f t="shared" si="1"/>
        <v>0</v>
      </c>
      <c r="Q144" s="165">
        <v>0</v>
      </c>
      <c r="R144" s="165">
        <f t="shared" si="2"/>
        <v>0</v>
      </c>
      <c r="S144" s="165">
        <v>0</v>
      </c>
      <c r="T144" s="166">
        <f t="shared" si="3"/>
        <v>0</v>
      </c>
      <c r="AR144" s="167" t="s">
        <v>1952</v>
      </c>
      <c r="AT144" s="167" t="s">
        <v>680</v>
      </c>
      <c r="AU144" s="167" t="s">
        <v>85</v>
      </c>
      <c r="AY144" s="17" t="s">
        <v>207</v>
      </c>
      <c r="BE144" s="168">
        <f t="shared" si="4"/>
        <v>0</v>
      </c>
      <c r="BF144" s="168">
        <f t="shared" si="5"/>
        <v>0</v>
      </c>
      <c r="BG144" s="168">
        <f t="shared" si="6"/>
        <v>0</v>
      </c>
      <c r="BH144" s="168">
        <f t="shared" si="7"/>
        <v>0</v>
      </c>
      <c r="BI144" s="168">
        <f t="shared" si="8"/>
        <v>0</v>
      </c>
      <c r="BJ144" s="17" t="s">
        <v>83</v>
      </c>
      <c r="BK144" s="168">
        <f t="shared" si="9"/>
        <v>0</v>
      </c>
      <c r="BL144" s="17" t="s">
        <v>759</v>
      </c>
      <c r="BM144" s="167" t="s">
        <v>3112</v>
      </c>
    </row>
    <row r="145" spans="2:65" s="1" customFormat="1" ht="16.5" customHeight="1">
      <c r="B145" s="155"/>
      <c r="C145" s="208" t="s">
        <v>8</v>
      </c>
      <c r="D145" s="208" t="s">
        <v>680</v>
      </c>
      <c r="E145" s="209" t="s">
        <v>3113</v>
      </c>
      <c r="F145" s="210" t="s">
        <v>3114</v>
      </c>
      <c r="G145" s="211" t="s">
        <v>224</v>
      </c>
      <c r="H145" s="212">
        <v>400</v>
      </c>
      <c r="I145" s="213"/>
      <c r="J145" s="214">
        <f t="shared" si="0"/>
        <v>0</v>
      </c>
      <c r="K145" s="210" t="s">
        <v>1</v>
      </c>
      <c r="L145" s="215"/>
      <c r="M145" s="216" t="s">
        <v>1</v>
      </c>
      <c r="N145" s="217" t="s">
        <v>42</v>
      </c>
      <c r="O145" s="55"/>
      <c r="P145" s="165">
        <f t="shared" si="1"/>
        <v>0</v>
      </c>
      <c r="Q145" s="165">
        <v>0</v>
      </c>
      <c r="R145" s="165">
        <f t="shared" si="2"/>
        <v>0</v>
      </c>
      <c r="S145" s="165">
        <v>0</v>
      </c>
      <c r="T145" s="166">
        <f t="shared" si="3"/>
        <v>0</v>
      </c>
      <c r="AR145" s="167" t="s">
        <v>1952</v>
      </c>
      <c r="AT145" s="167" t="s">
        <v>680</v>
      </c>
      <c r="AU145" s="167" t="s">
        <v>85</v>
      </c>
      <c r="AY145" s="17" t="s">
        <v>207</v>
      </c>
      <c r="BE145" s="168">
        <f t="shared" si="4"/>
        <v>0</v>
      </c>
      <c r="BF145" s="168">
        <f t="shared" si="5"/>
        <v>0</v>
      </c>
      <c r="BG145" s="168">
        <f t="shared" si="6"/>
        <v>0</v>
      </c>
      <c r="BH145" s="168">
        <f t="shared" si="7"/>
        <v>0</v>
      </c>
      <c r="BI145" s="168">
        <f t="shared" si="8"/>
        <v>0</v>
      </c>
      <c r="BJ145" s="17" t="s">
        <v>83</v>
      </c>
      <c r="BK145" s="168">
        <f t="shared" si="9"/>
        <v>0</v>
      </c>
      <c r="BL145" s="17" t="s">
        <v>759</v>
      </c>
      <c r="BM145" s="167" t="s">
        <v>3115</v>
      </c>
    </row>
    <row r="146" spans="2:65" s="1" customFormat="1" ht="16.5" customHeight="1">
      <c r="B146" s="155"/>
      <c r="C146" s="208" t="s">
        <v>448</v>
      </c>
      <c r="D146" s="208" t="s">
        <v>680</v>
      </c>
      <c r="E146" s="209" t="s">
        <v>3116</v>
      </c>
      <c r="F146" s="210" t="s">
        <v>3117</v>
      </c>
      <c r="G146" s="211" t="s">
        <v>224</v>
      </c>
      <c r="H146" s="212">
        <v>2310</v>
      </c>
      <c r="I146" s="213"/>
      <c r="J146" s="214">
        <f t="shared" si="0"/>
        <v>0</v>
      </c>
      <c r="K146" s="210" t="s">
        <v>1</v>
      </c>
      <c r="L146" s="215"/>
      <c r="M146" s="216" t="s">
        <v>1</v>
      </c>
      <c r="N146" s="217" t="s">
        <v>42</v>
      </c>
      <c r="O146" s="55"/>
      <c r="P146" s="165">
        <f t="shared" si="1"/>
        <v>0</v>
      </c>
      <c r="Q146" s="165">
        <v>0</v>
      </c>
      <c r="R146" s="165">
        <f t="shared" si="2"/>
        <v>0</v>
      </c>
      <c r="S146" s="165">
        <v>0</v>
      </c>
      <c r="T146" s="166">
        <f t="shared" si="3"/>
        <v>0</v>
      </c>
      <c r="AR146" s="167" t="s">
        <v>1952</v>
      </c>
      <c r="AT146" s="167" t="s">
        <v>680</v>
      </c>
      <c r="AU146" s="167" t="s">
        <v>85</v>
      </c>
      <c r="AY146" s="17" t="s">
        <v>207</v>
      </c>
      <c r="BE146" s="168">
        <f t="shared" si="4"/>
        <v>0</v>
      </c>
      <c r="BF146" s="168">
        <f t="shared" si="5"/>
        <v>0</v>
      </c>
      <c r="BG146" s="168">
        <f t="shared" si="6"/>
        <v>0</v>
      </c>
      <c r="BH146" s="168">
        <f t="shared" si="7"/>
        <v>0</v>
      </c>
      <c r="BI146" s="168">
        <f t="shared" si="8"/>
        <v>0</v>
      </c>
      <c r="BJ146" s="17" t="s">
        <v>83</v>
      </c>
      <c r="BK146" s="168">
        <f t="shared" si="9"/>
        <v>0</v>
      </c>
      <c r="BL146" s="17" t="s">
        <v>759</v>
      </c>
      <c r="BM146" s="167" t="s">
        <v>3118</v>
      </c>
    </row>
    <row r="147" spans="2:65" s="1" customFormat="1" ht="16.5" customHeight="1">
      <c r="B147" s="155"/>
      <c r="C147" s="208" t="s">
        <v>454</v>
      </c>
      <c r="D147" s="208" t="s">
        <v>680</v>
      </c>
      <c r="E147" s="209" t="s">
        <v>3119</v>
      </c>
      <c r="F147" s="210" t="s">
        <v>3120</v>
      </c>
      <c r="G147" s="211" t="s">
        <v>224</v>
      </c>
      <c r="H147" s="212">
        <v>3420</v>
      </c>
      <c r="I147" s="213"/>
      <c r="J147" s="214">
        <f t="shared" si="0"/>
        <v>0</v>
      </c>
      <c r="K147" s="210" t="s">
        <v>1</v>
      </c>
      <c r="L147" s="215"/>
      <c r="M147" s="216" t="s">
        <v>1</v>
      </c>
      <c r="N147" s="217" t="s">
        <v>42</v>
      </c>
      <c r="O147" s="55"/>
      <c r="P147" s="165">
        <f t="shared" si="1"/>
        <v>0</v>
      </c>
      <c r="Q147" s="165">
        <v>0</v>
      </c>
      <c r="R147" s="165">
        <f t="shared" si="2"/>
        <v>0</v>
      </c>
      <c r="S147" s="165">
        <v>0</v>
      </c>
      <c r="T147" s="166">
        <f t="shared" si="3"/>
        <v>0</v>
      </c>
      <c r="AR147" s="167" t="s">
        <v>1952</v>
      </c>
      <c r="AT147" s="167" t="s">
        <v>680</v>
      </c>
      <c r="AU147" s="167" t="s">
        <v>85</v>
      </c>
      <c r="AY147" s="17" t="s">
        <v>207</v>
      </c>
      <c r="BE147" s="168">
        <f t="shared" si="4"/>
        <v>0</v>
      </c>
      <c r="BF147" s="168">
        <f t="shared" si="5"/>
        <v>0</v>
      </c>
      <c r="BG147" s="168">
        <f t="shared" si="6"/>
        <v>0</v>
      </c>
      <c r="BH147" s="168">
        <f t="shared" si="7"/>
        <v>0</v>
      </c>
      <c r="BI147" s="168">
        <f t="shared" si="8"/>
        <v>0</v>
      </c>
      <c r="BJ147" s="17" t="s">
        <v>83</v>
      </c>
      <c r="BK147" s="168">
        <f t="shared" si="9"/>
        <v>0</v>
      </c>
      <c r="BL147" s="17" t="s">
        <v>759</v>
      </c>
      <c r="BM147" s="167" t="s">
        <v>3121</v>
      </c>
    </row>
    <row r="148" spans="2:65" s="1" customFormat="1" ht="16.5" customHeight="1">
      <c r="B148" s="155"/>
      <c r="C148" s="208" t="s">
        <v>491</v>
      </c>
      <c r="D148" s="208" t="s">
        <v>680</v>
      </c>
      <c r="E148" s="209" t="s">
        <v>3122</v>
      </c>
      <c r="F148" s="210" t="s">
        <v>3123</v>
      </c>
      <c r="G148" s="211" t="s">
        <v>224</v>
      </c>
      <c r="H148" s="212">
        <v>70</v>
      </c>
      <c r="I148" s="213"/>
      <c r="J148" s="214">
        <f t="shared" si="0"/>
        <v>0</v>
      </c>
      <c r="K148" s="210" t="s">
        <v>1</v>
      </c>
      <c r="L148" s="215"/>
      <c r="M148" s="216" t="s">
        <v>1</v>
      </c>
      <c r="N148" s="217" t="s">
        <v>42</v>
      </c>
      <c r="O148" s="55"/>
      <c r="P148" s="165">
        <f t="shared" si="1"/>
        <v>0</v>
      </c>
      <c r="Q148" s="165">
        <v>0</v>
      </c>
      <c r="R148" s="165">
        <f t="shared" si="2"/>
        <v>0</v>
      </c>
      <c r="S148" s="165">
        <v>0</v>
      </c>
      <c r="T148" s="166">
        <f t="shared" si="3"/>
        <v>0</v>
      </c>
      <c r="AR148" s="167" t="s">
        <v>1952</v>
      </c>
      <c r="AT148" s="167" t="s">
        <v>680</v>
      </c>
      <c r="AU148" s="167" t="s">
        <v>85</v>
      </c>
      <c r="AY148" s="17" t="s">
        <v>207</v>
      </c>
      <c r="BE148" s="168">
        <f t="shared" si="4"/>
        <v>0</v>
      </c>
      <c r="BF148" s="168">
        <f t="shared" si="5"/>
        <v>0</v>
      </c>
      <c r="BG148" s="168">
        <f t="shared" si="6"/>
        <v>0</v>
      </c>
      <c r="BH148" s="168">
        <f t="shared" si="7"/>
        <v>0</v>
      </c>
      <c r="BI148" s="168">
        <f t="shared" si="8"/>
        <v>0</v>
      </c>
      <c r="BJ148" s="17" t="s">
        <v>83</v>
      </c>
      <c r="BK148" s="168">
        <f t="shared" si="9"/>
        <v>0</v>
      </c>
      <c r="BL148" s="17" t="s">
        <v>759</v>
      </c>
      <c r="BM148" s="167" t="s">
        <v>3124</v>
      </c>
    </row>
    <row r="149" spans="2:65" s="1" customFormat="1" ht="16.5" customHeight="1">
      <c r="B149" s="155"/>
      <c r="C149" s="208" t="s">
        <v>497</v>
      </c>
      <c r="D149" s="208" t="s">
        <v>680</v>
      </c>
      <c r="E149" s="209" t="s">
        <v>3125</v>
      </c>
      <c r="F149" s="210" t="s">
        <v>3126</v>
      </c>
      <c r="G149" s="211" t="s">
        <v>224</v>
      </c>
      <c r="H149" s="212">
        <v>440</v>
      </c>
      <c r="I149" s="213"/>
      <c r="J149" s="214">
        <f t="shared" si="0"/>
        <v>0</v>
      </c>
      <c r="K149" s="210" t="s">
        <v>1</v>
      </c>
      <c r="L149" s="215"/>
      <c r="M149" s="216" t="s">
        <v>1</v>
      </c>
      <c r="N149" s="217" t="s">
        <v>42</v>
      </c>
      <c r="O149" s="55"/>
      <c r="P149" s="165">
        <f t="shared" si="1"/>
        <v>0</v>
      </c>
      <c r="Q149" s="165">
        <v>0</v>
      </c>
      <c r="R149" s="165">
        <f t="shared" si="2"/>
        <v>0</v>
      </c>
      <c r="S149" s="165">
        <v>0</v>
      </c>
      <c r="T149" s="166">
        <f t="shared" si="3"/>
        <v>0</v>
      </c>
      <c r="AR149" s="167" t="s">
        <v>1952</v>
      </c>
      <c r="AT149" s="167" t="s">
        <v>680</v>
      </c>
      <c r="AU149" s="167" t="s">
        <v>85</v>
      </c>
      <c r="AY149" s="17" t="s">
        <v>207</v>
      </c>
      <c r="BE149" s="168">
        <f t="shared" si="4"/>
        <v>0</v>
      </c>
      <c r="BF149" s="168">
        <f t="shared" si="5"/>
        <v>0</v>
      </c>
      <c r="BG149" s="168">
        <f t="shared" si="6"/>
        <v>0</v>
      </c>
      <c r="BH149" s="168">
        <f t="shared" si="7"/>
        <v>0</v>
      </c>
      <c r="BI149" s="168">
        <f t="shared" si="8"/>
        <v>0</v>
      </c>
      <c r="BJ149" s="17" t="s">
        <v>83</v>
      </c>
      <c r="BK149" s="168">
        <f t="shared" si="9"/>
        <v>0</v>
      </c>
      <c r="BL149" s="17" t="s">
        <v>759</v>
      </c>
      <c r="BM149" s="167" t="s">
        <v>3127</v>
      </c>
    </row>
    <row r="150" spans="2:65" s="1" customFormat="1" ht="16.5" customHeight="1">
      <c r="B150" s="155"/>
      <c r="C150" s="208" t="s">
        <v>503</v>
      </c>
      <c r="D150" s="208" t="s">
        <v>680</v>
      </c>
      <c r="E150" s="209" t="s">
        <v>3128</v>
      </c>
      <c r="F150" s="210" t="s">
        <v>3129</v>
      </c>
      <c r="G150" s="211" t="s">
        <v>224</v>
      </c>
      <c r="H150" s="212">
        <v>140</v>
      </c>
      <c r="I150" s="213"/>
      <c r="J150" s="214">
        <f t="shared" si="0"/>
        <v>0</v>
      </c>
      <c r="K150" s="210" t="s">
        <v>1</v>
      </c>
      <c r="L150" s="215"/>
      <c r="M150" s="216" t="s">
        <v>1</v>
      </c>
      <c r="N150" s="217" t="s">
        <v>42</v>
      </c>
      <c r="O150" s="55"/>
      <c r="P150" s="165">
        <f t="shared" si="1"/>
        <v>0</v>
      </c>
      <c r="Q150" s="165">
        <v>0</v>
      </c>
      <c r="R150" s="165">
        <f t="shared" si="2"/>
        <v>0</v>
      </c>
      <c r="S150" s="165">
        <v>0</v>
      </c>
      <c r="T150" s="166">
        <f t="shared" si="3"/>
        <v>0</v>
      </c>
      <c r="AR150" s="167" t="s">
        <v>1952</v>
      </c>
      <c r="AT150" s="167" t="s">
        <v>680</v>
      </c>
      <c r="AU150" s="167" t="s">
        <v>85</v>
      </c>
      <c r="AY150" s="17" t="s">
        <v>207</v>
      </c>
      <c r="BE150" s="168">
        <f t="shared" si="4"/>
        <v>0</v>
      </c>
      <c r="BF150" s="168">
        <f t="shared" si="5"/>
        <v>0</v>
      </c>
      <c r="BG150" s="168">
        <f t="shared" si="6"/>
        <v>0</v>
      </c>
      <c r="BH150" s="168">
        <f t="shared" si="7"/>
        <v>0</v>
      </c>
      <c r="BI150" s="168">
        <f t="shared" si="8"/>
        <v>0</v>
      </c>
      <c r="BJ150" s="17" t="s">
        <v>83</v>
      </c>
      <c r="BK150" s="168">
        <f t="shared" si="9"/>
        <v>0</v>
      </c>
      <c r="BL150" s="17" t="s">
        <v>759</v>
      </c>
      <c r="BM150" s="167" t="s">
        <v>3130</v>
      </c>
    </row>
    <row r="151" spans="2:65" s="1" customFormat="1" ht="16.5" customHeight="1">
      <c r="B151" s="155"/>
      <c r="C151" s="208" t="s">
        <v>7</v>
      </c>
      <c r="D151" s="208" t="s">
        <v>680</v>
      </c>
      <c r="E151" s="209" t="s">
        <v>3131</v>
      </c>
      <c r="F151" s="210" t="s">
        <v>3132</v>
      </c>
      <c r="G151" s="211" t="s">
        <v>224</v>
      </c>
      <c r="H151" s="212">
        <v>120</v>
      </c>
      <c r="I151" s="213"/>
      <c r="J151" s="214">
        <f t="shared" si="0"/>
        <v>0</v>
      </c>
      <c r="K151" s="210" t="s">
        <v>1</v>
      </c>
      <c r="L151" s="215"/>
      <c r="M151" s="216" t="s">
        <v>1</v>
      </c>
      <c r="N151" s="217" t="s">
        <v>42</v>
      </c>
      <c r="O151" s="55"/>
      <c r="P151" s="165">
        <f t="shared" si="1"/>
        <v>0</v>
      </c>
      <c r="Q151" s="165">
        <v>0</v>
      </c>
      <c r="R151" s="165">
        <f t="shared" si="2"/>
        <v>0</v>
      </c>
      <c r="S151" s="165">
        <v>0</v>
      </c>
      <c r="T151" s="166">
        <f t="shared" si="3"/>
        <v>0</v>
      </c>
      <c r="AR151" s="167" t="s">
        <v>1952</v>
      </c>
      <c r="AT151" s="167" t="s">
        <v>680</v>
      </c>
      <c r="AU151" s="167" t="s">
        <v>85</v>
      </c>
      <c r="AY151" s="17" t="s">
        <v>207</v>
      </c>
      <c r="BE151" s="168">
        <f t="shared" si="4"/>
        <v>0</v>
      </c>
      <c r="BF151" s="168">
        <f t="shared" si="5"/>
        <v>0</v>
      </c>
      <c r="BG151" s="168">
        <f t="shared" si="6"/>
        <v>0</v>
      </c>
      <c r="BH151" s="168">
        <f t="shared" si="7"/>
        <v>0</v>
      </c>
      <c r="BI151" s="168">
        <f t="shared" si="8"/>
        <v>0</v>
      </c>
      <c r="BJ151" s="17" t="s">
        <v>83</v>
      </c>
      <c r="BK151" s="168">
        <f t="shared" si="9"/>
        <v>0</v>
      </c>
      <c r="BL151" s="17" t="s">
        <v>759</v>
      </c>
      <c r="BM151" s="167" t="s">
        <v>3133</v>
      </c>
    </row>
    <row r="152" spans="2:65" s="1" customFormat="1" ht="16.5" customHeight="1">
      <c r="B152" s="155"/>
      <c r="C152" s="208" t="s">
        <v>513</v>
      </c>
      <c r="D152" s="208" t="s">
        <v>680</v>
      </c>
      <c r="E152" s="209" t="s">
        <v>3134</v>
      </c>
      <c r="F152" s="210" t="s">
        <v>3135</v>
      </c>
      <c r="G152" s="211" t="s">
        <v>224</v>
      </c>
      <c r="H152" s="212">
        <v>150</v>
      </c>
      <c r="I152" s="213"/>
      <c r="J152" s="214">
        <f t="shared" si="0"/>
        <v>0</v>
      </c>
      <c r="K152" s="210" t="s">
        <v>1</v>
      </c>
      <c r="L152" s="215"/>
      <c r="M152" s="216" t="s">
        <v>1</v>
      </c>
      <c r="N152" s="217" t="s">
        <v>42</v>
      </c>
      <c r="O152" s="55"/>
      <c r="P152" s="165">
        <f t="shared" si="1"/>
        <v>0</v>
      </c>
      <c r="Q152" s="165">
        <v>0</v>
      </c>
      <c r="R152" s="165">
        <f t="shared" si="2"/>
        <v>0</v>
      </c>
      <c r="S152" s="165">
        <v>0</v>
      </c>
      <c r="T152" s="166">
        <f t="shared" si="3"/>
        <v>0</v>
      </c>
      <c r="AR152" s="167" t="s">
        <v>1952</v>
      </c>
      <c r="AT152" s="167" t="s">
        <v>680</v>
      </c>
      <c r="AU152" s="167" t="s">
        <v>85</v>
      </c>
      <c r="AY152" s="17" t="s">
        <v>207</v>
      </c>
      <c r="BE152" s="168">
        <f t="shared" si="4"/>
        <v>0</v>
      </c>
      <c r="BF152" s="168">
        <f t="shared" si="5"/>
        <v>0</v>
      </c>
      <c r="BG152" s="168">
        <f t="shared" si="6"/>
        <v>0</v>
      </c>
      <c r="BH152" s="168">
        <f t="shared" si="7"/>
        <v>0</v>
      </c>
      <c r="BI152" s="168">
        <f t="shared" si="8"/>
        <v>0</v>
      </c>
      <c r="BJ152" s="17" t="s">
        <v>83</v>
      </c>
      <c r="BK152" s="168">
        <f t="shared" si="9"/>
        <v>0</v>
      </c>
      <c r="BL152" s="17" t="s">
        <v>759</v>
      </c>
      <c r="BM152" s="167" t="s">
        <v>3136</v>
      </c>
    </row>
    <row r="153" spans="2:65" s="1" customFormat="1" ht="16.5" customHeight="1">
      <c r="B153" s="155"/>
      <c r="C153" s="208" t="s">
        <v>518</v>
      </c>
      <c r="D153" s="208" t="s">
        <v>680</v>
      </c>
      <c r="E153" s="209" t="s">
        <v>3137</v>
      </c>
      <c r="F153" s="210" t="s">
        <v>3138</v>
      </c>
      <c r="G153" s="211" t="s">
        <v>774</v>
      </c>
      <c r="H153" s="212">
        <v>38</v>
      </c>
      <c r="I153" s="213"/>
      <c r="J153" s="214">
        <f t="shared" si="0"/>
        <v>0</v>
      </c>
      <c r="K153" s="210" t="s">
        <v>1</v>
      </c>
      <c r="L153" s="215"/>
      <c r="M153" s="216" t="s">
        <v>1</v>
      </c>
      <c r="N153" s="217" t="s">
        <v>42</v>
      </c>
      <c r="O153" s="55"/>
      <c r="P153" s="165">
        <f t="shared" si="1"/>
        <v>0</v>
      </c>
      <c r="Q153" s="165">
        <v>0</v>
      </c>
      <c r="R153" s="165">
        <f t="shared" si="2"/>
        <v>0</v>
      </c>
      <c r="S153" s="165">
        <v>0</v>
      </c>
      <c r="T153" s="166">
        <f t="shared" si="3"/>
        <v>0</v>
      </c>
      <c r="AR153" s="167" t="s">
        <v>1952</v>
      </c>
      <c r="AT153" s="167" t="s">
        <v>680</v>
      </c>
      <c r="AU153" s="167" t="s">
        <v>85</v>
      </c>
      <c r="AY153" s="17" t="s">
        <v>207</v>
      </c>
      <c r="BE153" s="168">
        <f t="shared" si="4"/>
        <v>0</v>
      </c>
      <c r="BF153" s="168">
        <f t="shared" si="5"/>
        <v>0</v>
      </c>
      <c r="BG153" s="168">
        <f t="shared" si="6"/>
        <v>0</v>
      </c>
      <c r="BH153" s="168">
        <f t="shared" si="7"/>
        <v>0</v>
      </c>
      <c r="BI153" s="168">
        <f t="shared" si="8"/>
        <v>0</v>
      </c>
      <c r="BJ153" s="17" t="s">
        <v>83</v>
      </c>
      <c r="BK153" s="168">
        <f t="shared" si="9"/>
        <v>0</v>
      </c>
      <c r="BL153" s="17" t="s">
        <v>759</v>
      </c>
      <c r="BM153" s="167" t="s">
        <v>3139</v>
      </c>
    </row>
    <row r="154" spans="2:65" s="1" customFormat="1" ht="16.5" customHeight="1">
      <c r="B154" s="155"/>
      <c r="C154" s="208" t="s">
        <v>523</v>
      </c>
      <c r="D154" s="208" t="s">
        <v>680</v>
      </c>
      <c r="E154" s="209" t="s">
        <v>3140</v>
      </c>
      <c r="F154" s="210" t="s">
        <v>3141</v>
      </c>
      <c r="G154" s="211" t="s">
        <v>774</v>
      </c>
      <c r="H154" s="212">
        <v>12</v>
      </c>
      <c r="I154" s="213"/>
      <c r="J154" s="214">
        <f t="shared" si="0"/>
        <v>0</v>
      </c>
      <c r="K154" s="210" t="s">
        <v>1</v>
      </c>
      <c r="L154" s="215"/>
      <c r="M154" s="216" t="s">
        <v>1</v>
      </c>
      <c r="N154" s="217" t="s">
        <v>42</v>
      </c>
      <c r="O154" s="55"/>
      <c r="P154" s="165">
        <f t="shared" si="1"/>
        <v>0</v>
      </c>
      <c r="Q154" s="165">
        <v>0</v>
      </c>
      <c r="R154" s="165">
        <f t="shared" si="2"/>
        <v>0</v>
      </c>
      <c r="S154" s="165">
        <v>0</v>
      </c>
      <c r="T154" s="166">
        <f t="shared" si="3"/>
        <v>0</v>
      </c>
      <c r="AR154" s="167" t="s">
        <v>1952</v>
      </c>
      <c r="AT154" s="167" t="s">
        <v>680</v>
      </c>
      <c r="AU154" s="167" t="s">
        <v>85</v>
      </c>
      <c r="AY154" s="17" t="s">
        <v>207</v>
      </c>
      <c r="BE154" s="168">
        <f t="shared" si="4"/>
        <v>0</v>
      </c>
      <c r="BF154" s="168">
        <f t="shared" si="5"/>
        <v>0</v>
      </c>
      <c r="BG154" s="168">
        <f t="shared" si="6"/>
        <v>0</v>
      </c>
      <c r="BH154" s="168">
        <f t="shared" si="7"/>
        <v>0</v>
      </c>
      <c r="BI154" s="168">
        <f t="shared" si="8"/>
        <v>0</v>
      </c>
      <c r="BJ154" s="17" t="s">
        <v>83</v>
      </c>
      <c r="BK154" s="168">
        <f t="shared" si="9"/>
        <v>0</v>
      </c>
      <c r="BL154" s="17" t="s">
        <v>759</v>
      </c>
      <c r="BM154" s="167" t="s">
        <v>3142</v>
      </c>
    </row>
    <row r="155" spans="2:65" s="1" customFormat="1" ht="16.5" customHeight="1">
      <c r="B155" s="155"/>
      <c r="C155" s="208" t="s">
        <v>528</v>
      </c>
      <c r="D155" s="208" t="s">
        <v>680</v>
      </c>
      <c r="E155" s="209" t="s">
        <v>3143</v>
      </c>
      <c r="F155" s="210" t="s">
        <v>3144</v>
      </c>
      <c r="G155" s="211" t="s">
        <v>774</v>
      </c>
      <c r="H155" s="212">
        <v>212</v>
      </c>
      <c r="I155" s="213"/>
      <c r="J155" s="214">
        <f t="shared" si="0"/>
        <v>0</v>
      </c>
      <c r="K155" s="210" t="s">
        <v>1</v>
      </c>
      <c r="L155" s="215"/>
      <c r="M155" s="216" t="s">
        <v>1</v>
      </c>
      <c r="N155" s="217" t="s">
        <v>42</v>
      </c>
      <c r="O155" s="55"/>
      <c r="P155" s="165">
        <f t="shared" si="1"/>
        <v>0</v>
      </c>
      <c r="Q155" s="165">
        <v>0</v>
      </c>
      <c r="R155" s="165">
        <f t="shared" si="2"/>
        <v>0</v>
      </c>
      <c r="S155" s="165">
        <v>0</v>
      </c>
      <c r="T155" s="166">
        <f t="shared" si="3"/>
        <v>0</v>
      </c>
      <c r="AR155" s="167" t="s">
        <v>1952</v>
      </c>
      <c r="AT155" s="167" t="s">
        <v>680</v>
      </c>
      <c r="AU155" s="167" t="s">
        <v>85</v>
      </c>
      <c r="AY155" s="17" t="s">
        <v>207</v>
      </c>
      <c r="BE155" s="168">
        <f t="shared" si="4"/>
        <v>0</v>
      </c>
      <c r="BF155" s="168">
        <f t="shared" si="5"/>
        <v>0</v>
      </c>
      <c r="BG155" s="168">
        <f t="shared" si="6"/>
        <v>0</v>
      </c>
      <c r="BH155" s="168">
        <f t="shared" si="7"/>
        <v>0</v>
      </c>
      <c r="BI155" s="168">
        <f t="shared" si="8"/>
        <v>0</v>
      </c>
      <c r="BJ155" s="17" t="s">
        <v>83</v>
      </c>
      <c r="BK155" s="168">
        <f t="shared" si="9"/>
        <v>0</v>
      </c>
      <c r="BL155" s="17" t="s">
        <v>759</v>
      </c>
      <c r="BM155" s="167" t="s">
        <v>3145</v>
      </c>
    </row>
    <row r="156" spans="2:65" s="1" customFormat="1" ht="16.5" customHeight="1">
      <c r="B156" s="155"/>
      <c r="C156" s="208" t="s">
        <v>535</v>
      </c>
      <c r="D156" s="208" t="s">
        <v>680</v>
      </c>
      <c r="E156" s="209" t="s">
        <v>3146</v>
      </c>
      <c r="F156" s="210" t="s">
        <v>3147</v>
      </c>
      <c r="G156" s="211" t="s">
        <v>774</v>
      </c>
      <c r="H156" s="212">
        <v>2</v>
      </c>
      <c r="I156" s="213"/>
      <c r="J156" s="214">
        <f t="shared" si="0"/>
        <v>0</v>
      </c>
      <c r="K156" s="210" t="s">
        <v>1</v>
      </c>
      <c r="L156" s="215"/>
      <c r="M156" s="216" t="s">
        <v>1</v>
      </c>
      <c r="N156" s="217" t="s">
        <v>42</v>
      </c>
      <c r="O156" s="55"/>
      <c r="P156" s="165">
        <f t="shared" si="1"/>
        <v>0</v>
      </c>
      <c r="Q156" s="165">
        <v>0</v>
      </c>
      <c r="R156" s="165">
        <f t="shared" si="2"/>
        <v>0</v>
      </c>
      <c r="S156" s="165">
        <v>0</v>
      </c>
      <c r="T156" s="166">
        <f t="shared" si="3"/>
        <v>0</v>
      </c>
      <c r="AR156" s="167" t="s">
        <v>1952</v>
      </c>
      <c r="AT156" s="167" t="s">
        <v>680</v>
      </c>
      <c r="AU156" s="167" t="s">
        <v>85</v>
      </c>
      <c r="AY156" s="17" t="s">
        <v>207</v>
      </c>
      <c r="BE156" s="168">
        <f t="shared" si="4"/>
        <v>0</v>
      </c>
      <c r="BF156" s="168">
        <f t="shared" si="5"/>
        <v>0</v>
      </c>
      <c r="BG156" s="168">
        <f t="shared" si="6"/>
        <v>0</v>
      </c>
      <c r="BH156" s="168">
        <f t="shared" si="7"/>
        <v>0</v>
      </c>
      <c r="BI156" s="168">
        <f t="shared" si="8"/>
        <v>0</v>
      </c>
      <c r="BJ156" s="17" t="s">
        <v>83</v>
      </c>
      <c r="BK156" s="168">
        <f t="shared" si="9"/>
        <v>0</v>
      </c>
      <c r="BL156" s="17" t="s">
        <v>759</v>
      </c>
      <c r="BM156" s="167" t="s">
        <v>3148</v>
      </c>
    </row>
    <row r="157" spans="2:65" s="1" customFormat="1" ht="16.5" customHeight="1">
      <c r="B157" s="155"/>
      <c r="C157" s="208" t="s">
        <v>541</v>
      </c>
      <c r="D157" s="208" t="s">
        <v>680</v>
      </c>
      <c r="E157" s="209" t="s">
        <v>3149</v>
      </c>
      <c r="F157" s="210" t="s">
        <v>3150</v>
      </c>
      <c r="G157" s="211" t="s">
        <v>774</v>
      </c>
      <c r="H157" s="212">
        <v>28</v>
      </c>
      <c r="I157" s="213"/>
      <c r="J157" s="214">
        <f t="shared" si="0"/>
        <v>0</v>
      </c>
      <c r="K157" s="210" t="s">
        <v>1</v>
      </c>
      <c r="L157" s="215"/>
      <c r="M157" s="216" t="s">
        <v>1</v>
      </c>
      <c r="N157" s="217" t="s">
        <v>42</v>
      </c>
      <c r="O157" s="55"/>
      <c r="P157" s="165">
        <f t="shared" si="1"/>
        <v>0</v>
      </c>
      <c r="Q157" s="165">
        <v>0</v>
      </c>
      <c r="R157" s="165">
        <f t="shared" si="2"/>
        <v>0</v>
      </c>
      <c r="S157" s="165">
        <v>0</v>
      </c>
      <c r="T157" s="166">
        <f t="shared" si="3"/>
        <v>0</v>
      </c>
      <c r="AR157" s="167" t="s">
        <v>1952</v>
      </c>
      <c r="AT157" s="167" t="s">
        <v>680</v>
      </c>
      <c r="AU157" s="167" t="s">
        <v>85</v>
      </c>
      <c r="AY157" s="17" t="s">
        <v>207</v>
      </c>
      <c r="BE157" s="168">
        <f t="shared" si="4"/>
        <v>0</v>
      </c>
      <c r="BF157" s="168">
        <f t="shared" si="5"/>
        <v>0</v>
      </c>
      <c r="BG157" s="168">
        <f t="shared" si="6"/>
        <v>0</v>
      </c>
      <c r="BH157" s="168">
        <f t="shared" si="7"/>
        <v>0</v>
      </c>
      <c r="BI157" s="168">
        <f t="shared" si="8"/>
        <v>0</v>
      </c>
      <c r="BJ157" s="17" t="s">
        <v>83</v>
      </c>
      <c r="BK157" s="168">
        <f t="shared" si="9"/>
        <v>0</v>
      </c>
      <c r="BL157" s="17" t="s">
        <v>759</v>
      </c>
      <c r="BM157" s="167" t="s">
        <v>3151</v>
      </c>
    </row>
    <row r="158" spans="2:65" s="1" customFormat="1" ht="16.5" customHeight="1">
      <c r="B158" s="155"/>
      <c r="C158" s="208" t="s">
        <v>547</v>
      </c>
      <c r="D158" s="208" t="s">
        <v>680</v>
      </c>
      <c r="E158" s="209" t="s">
        <v>3152</v>
      </c>
      <c r="F158" s="210" t="s">
        <v>3153</v>
      </c>
      <c r="G158" s="211" t="s">
        <v>774</v>
      </c>
      <c r="H158" s="212">
        <v>55</v>
      </c>
      <c r="I158" s="213"/>
      <c r="J158" s="214">
        <f t="shared" si="0"/>
        <v>0</v>
      </c>
      <c r="K158" s="210" t="s">
        <v>1</v>
      </c>
      <c r="L158" s="215"/>
      <c r="M158" s="216" t="s">
        <v>1</v>
      </c>
      <c r="N158" s="217" t="s">
        <v>42</v>
      </c>
      <c r="O158" s="55"/>
      <c r="P158" s="165">
        <f t="shared" si="1"/>
        <v>0</v>
      </c>
      <c r="Q158" s="165">
        <v>0</v>
      </c>
      <c r="R158" s="165">
        <f t="shared" si="2"/>
        <v>0</v>
      </c>
      <c r="S158" s="165">
        <v>0</v>
      </c>
      <c r="T158" s="166">
        <f t="shared" si="3"/>
        <v>0</v>
      </c>
      <c r="AR158" s="167" t="s">
        <v>1952</v>
      </c>
      <c r="AT158" s="167" t="s">
        <v>680</v>
      </c>
      <c r="AU158" s="167" t="s">
        <v>85</v>
      </c>
      <c r="AY158" s="17" t="s">
        <v>207</v>
      </c>
      <c r="BE158" s="168">
        <f t="shared" si="4"/>
        <v>0</v>
      </c>
      <c r="BF158" s="168">
        <f t="shared" si="5"/>
        <v>0</v>
      </c>
      <c r="BG158" s="168">
        <f t="shared" si="6"/>
        <v>0</v>
      </c>
      <c r="BH158" s="168">
        <f t="shared" si="7"/>
        <v>0</v>
      </c>
      <c r="BI158" s="168">
        <f t="shared" si="8"/>
        <v>0</v>
      </c>
      <c r="BJ158" s="17" t="s">
        <v>83</v>
      </c>
      <c r="BK158" s="168">
        <f t="shared" si="9"/>
        <v>0</v>
      </c>
      <c r="BL158" s="17" t="s">
        <v>759</v>
      </c>
      <c r="BM158" s="167" t="s">
        <v>3154</v>
      </c>
    </row>
    <row r="159" spans="2:65" s="1" customFormat="1" ht="24" customHeight="1">
      <c r="B159" s="155"/>
      <c r="C159" s="208" t="s">
        <v>552</v>
      </c>
      <c r="D159" s="208" t="s">
        <v>680</v>
      </c>
      <c r="E159" s="209" t="s">
        <v>3155</v>
      </c>
      <c r="F159" s="210" t="s">
        <v>3156</v>
      </c>
      <c r="G159" s="211" t="s">
        <v>774</v>
      </c>
      <c r="H159" s="212">
        <v>82</v>
      </c>
      <c r="I159" s="213"/>
      <c r="J159" s="214">
        <f t="shared" si="0"/>
        <v>0</v>
      </c>
      <c r="K159" s="210" t="s">
        <v>1</v>
      </c>
      <c r="L159" s="215"/>
      <c r="M159" s="216" t="s">
        <v>1</v>
      </c>
      <c r="N159" s="217" t="s">
        <v>42</v>
      </c>
      <c r="O159" s="55"/>
      <c r="P159" s="165">
        <f t="shared" si="1"/>
        <v>0</v>
      </c>
      <c r="Q159" s="165">
        <v>0</v>
      </c>
      <c r="R159" s="165">
        <f t="shared" si="2"/>
        <v>0</v>
      </c>
      <c r="S159" s="165">
        <v>0</v>
      </c>
      <c r="T159" s="166">
        <f t="shared" si="3"/>
        <v>0</v>
      </c>
      <c r="AR159" s="167" t="s">
        <v>1952</v>
      </c>
      <c r="AT159" s="167" t="s">
        <v>680</v>
      </c>
      <c r="AU159" s="167" t="s">
        <v>85</v>
      </c>
      <c r="AY159" s="17" t="s">
        <v>207</v>
      </c>
      <c r="BE159" s="168">
        <f t="shared" si="4"/>
        <v>0</v>
      </c>
      <c r="BF159" s="168">
        <f t="shared" si="5"/>
        <v>0</v>
      </c>
      <c r="BG159" s="168">
        <f t="shared" si="6"/>
        <v>0</v>
      </c>
      <c r="BH159" s="168">
        <f t="shared" si="7"/>
        <v>0</v>
      </c>
      <c r="BI159" s="168">
        <f t="shared" si="8"/>
        <v>0</v>
      </c>
      <c r="BJ159" s="17" t="s">
        <v>83</v>
      </c>
      <c r="BK159" s="168">
        <f t="shared" si="9"/>
        <v>0</v>
      </c>
      <c r="BL159" s="17" t="s">
        <v>759</v>
      </c>
      <c r="BM159" s="167" t="s">
        <v>3157</v>
      </c>
    </row>
    <row r="160" spans="2:65" s="1" customFormat="1" ht="24" customHeight="1">
      <c r="B160" s="155"/>
      <c r="C160" s="208" t="s">
        <v>275</v>
      </c>
      <c r="D160" s="208" t="s">
        <v>680</v>
      </c>
      <c r="E160" s="209" t="s">
        <v>3158</v>
      </c>
      <c r="F160" s="210" t="s">
        <v>3159</v>
      </c>
      <c r="G160" s="211" t="s">
        <v>774</v>
      </c>
      <c r="H160" s="212">
        <v>32</v>
      </c>
      <c r="I160" s="213"/>
      <c r="J160" s="214">
        <f t="shared" si="0"/>
        <v>0</v>
      </c>
      <c r="K160" s="210" t="s">
        <v>1</v>
      </c>
      <c r="L160" s="215"/>
      <c r="M160" s="216" t="s">
        <v>1</v>
      </c>
      <c r="N160" s="217" t="s">
        <v>42</v>
      </c>
      <c r="O160" s="55"/>
      <c r="P160" s="165">
        <f t="shared" si="1"/>
        <v>0</v>
      </c>
      <c r="Q160" s="165">
        <v>0</v>
      </c>
      <c r="R160" s="165">
        <f t="shared" si="2"/>
        <v>0</v>
      </c>
      <c r="S160" s="165">
        <v>0</v>
      </c>
      <c r="T160" s="166">
        <f t="shared" si="3"/>
        <v>0</v>
      </c>
      <c r="AR160" s="167" t="s">
        <v>1952</v>
      </c>
      <c r="AT160" s="167" t="s">
        <v>680</v>
      </c>
      <c r="AU160" s="167" t="s">
        <v>85</v>
      </c>
      <c r="AY160" s="17" t="s">
        <v>207</v>
      </c>
      <c r="BE160" s="168">
        <f t="shared" si="4"/>
        <v>0</v>
      </c>
      <c r="BF160" s="168">
        <f t="shared" si="5"/>
        <v>0</v>
      </c>
      <c r="BG160" s="168">
        <f t="shared" si="6"/>
        <v>0</v>
      </c>
      <c r="BH160" s="168">
        <f t="shared" si="7"/>
        <v>0</v>
      </c>
      <c r="BI160" s="168">
        <f t="shared" si="8"/>
        <v>0</v>
      </c>
      <c r="BJ160" s="17" t="s">
        <v>83</v>
      </c>
      <c r="BK160" s="168">
        <f t="shared" si="9"/>
        <v>0</v>
      </c>
      <c r="BL160" s="17" t="s">
        <v>759</v>
      </c>
      <c r="BM160" s="167" t="s">
        <v>3160</v>
      </c>
    </row>
    <row r="161" spans="2:65" s="1" customFormat="1" ht="16.5" customHeight="1">
      <c r="B161" s="155"/>
      <c r="C161" s="208" t="s">
        <v>562</v>
      </c>
      <c r="D161" s="208" t="s">
        <v>680</v>
      </c>
      <c r="E161" s="209" t="s">
        <v>3161</v>
      </c>
      <c r="F161" s="210" t="s">
        <v>3162</v>
      </c>
      <c r="G161" s="211" t="s">
        <v>774</v>
      </c>
      <c r="H161" s="212">
        <v>34</v>
      </c>
      <c r="I161" s="213"/>
      <c r="J161" s="214">
        <f t="shared" si="0"/>
        <v>0</v>
      </c>
      <c r="K161" s="210" t="s">
        <v>1</v>
      </c>
      <c r="L161" s="215"/>
      <c r="M161" s="216" t="s">
        <v>1</v>
      </c>
      <c r="N161" s="217" t="s">
        <v>42</v>
      </c>
      <c r="O161" s="55"/>
      <c r="P161" s="165">
        <f t="shared" si="1"/>
        <v>0</v>
      </c>
      <c r="Q161" s="165">
        <v>0</v>
      </c>
      <c r="R161" s="165">
        <f t="shared" si="2"/>
        <v>0</v>
      </c>
      <c r="S161" s="165">
        <v>0</v>
      </c>
      <c r="T161" s="166">
        <f t="shared" si="3"/>
        <v>0</v>
      </c>
      <c r="AR161" s="167" t="s">
        <v>1952</v>
      </c>
      <c r="AT161" s="167" t="s">
        <v>680</v>
      </c>
      <c r="AU161" s="167" t="s">
        <v>85</v>
      </c>
      <c r="AY161" s="17" t="s">
        <v>207</v>
      </c>
      <c r="BE161" s="168">
        <f t="shared" si="4"/>
        <v>0</v>
      </c>
      <c r="BF161" s="168">
        <f t="shared" si="5"/>
        <v>0</v>
      </c>
      <c r="BG161" s="168">
        <f t="shared" si="6"/>
        <v>0</v>
      </c>
      <c r="BH161" s="168">
        <f t="shared" si="7"/>
        <v>0</v>
      </c>
      <c r="BI161" s="168">
        <f t="shared" si="8"/>
        <v>0</v>
      </c>
      <c r="BJ161" s="17" t="s">
        <v>83</v>
      </c>
      <c r="BK161" s="168">
        <f t="shared" si="9"/>
        <v>0</v>
      </c>
      <c r="BL161" s="17" t="s">
        <v>759</v>
      </c>
      <c r="BM161" s="167" t="s">
        <v>3163</v>
      </c>
    </row>
    <row r="162" spans="2:65" s="1" customFormat="1" ht="16.5" customHeight="1">
      <c r="B162" s="155"/>
      <c r="C162" s="156" t="s">
        <v>569</v>
      </c>
      <c r="D162" s="156" t="s">
        <v>209</v>
      </c>
      <c r="E162" s="157" t="s">
        <v>3164</v>
      </c>
      <c r="F162" s="158" t="s">
        <v>3165</v>
      </c>
      <c r="G162" s="159" t="s">
        <v>774</v>
      </c>
      <c r="H162" s="160">
        <v>232</v>
      </c>
      <c r="I162" s="161"/>
      <c r="J162" s="162">
        <f t="shared" si="0"/>
        <v>0</v>
      </c>
      <c r="K162" s="158" t="s">
        <v>1</v>
      </c>
      <c r="L162" s="32"/>
      <c r="M162" s="163" t="s">
        <v>1</v>
      </c>
      <c r="N162" s="164" t="s">
        <v>42</v>
      </c>
      <c r="O162" s="55"/>
      <c r="P162" s="165">
        <f t="shared" si="1"/>
        <v>0</v>
      </c>
      <c r="Q162" s="165">
        <v>0</v>
      </c>
      <c r="R162" s="165">
        <f t="shared" si="2"/>
        <v>0</v>
      </c>
      <c r="S162" s="165">
        <v>0</v>
      </c>
      <c r="T162" s="166">
        <f t="shared" si="3"/>
        <v>0</v>
      </c>
      <c r="AR162" s="167" t="s">
        <v>759</v>
      </c>
      <c r="AT162" s="167" t="s">
        <v>209</v>
      </c>
      <c r="AU162" s="167" t="s">
        <v>85</v>
      </c>
      <c r="AY162" s="17" t="s">
        <v>207</v>
      </c>
      <c r="BE162" s="168">
        <f t="shared" si="4"/>
        <v>0</v>
      </c>
      <c r="BF162" s="168">
        <f t="shared" si="5"/>
        <v>0</v>
      </c>
      <c r="BG162" s="168">
        <f t="shared" si="6"/>
        <v>0</v>
      </c>
      <c r="BH162" s="168">
        <f t="shared" si="7"/>
        <v>0</v>
      </c>
      <c r="BI162" s="168">
        <f t="shared" si="8"/>
        <v>0</v>
      </c>
      <c r="BJ162" s="17" t="s">
        <v>83</v>
      </c>
      <c r="BK162" s="168">
        <f t="shared" si="9"/>
        <v>0</v>
      </c>
      <c r="BL162" s="17" t="s">
        <v>759</v>
      </c>
      <c r="BM162" s="167" t="s">
        <v>3166</v>
      </c>
    </row>
    <row r="163" spans="2:65" s="1" customFormat="1" ht="24" customHeight="1">
      <c r="B163" s="155"/>
      <c r="C163" s="156" t="s">
        <v>576</v>
      </c>
      <c r="D163" s="156" t="s">
        <v>209</v>
      </c>
      <c r="E163" s="157" t="s">
        <v>3167</v>
      </c>
      <c r="F163" s="158" t="s">
        <v>3168</v>
      </c>
      <c r="G163" s="159" t="s">
        <v>774</v>
      </c>
      <c r="H163" s="160">
        <v>59</v>
      </c>
      <c r="I163" s="161"/>
      <c r="J163" s="162">
        <f t="shared" ref="J163:J188" si="10">ROUND(I163*H163,2)</f>
        <v>0</v>
      </c>
      <c r="K163" s="158" t="s">
        <v>1</v>
      </c>
      <c r="L163" s="32"/>
      <c r="M163" s="163" t="s">
        <v>1</v>
      </c>
      <c r="N163" s="164" t="s">
        <v>42</v>
      </c>
      <c r="O163" s="55"/>
      <c r="P163" s="165">
        <f t="shared" ref="P163:P188" si="11">O163*H163</f>
        <v>0</v>
      </c>
      <c r="Q163" s="165">
        <v>0</v>
      </c>
      <c r="R163" s="165">
        <f t="shared" ref="R163:R188" si="12">Q163*H163</f>
        <v>0</v>
      </c>
      <c r="S163" s="165">
        <v>0</v>
      </c>
      <c r="T163" s="166">
        <f t="shared" ref="T163:T188" si="13">S163*H163</f>
        <v>0</v>
      </c>
      <c r="AR163" s="167" t="s">
        <v>759</v>
      </c>
      <c r="AT163" s="167" t="s">
        <v>209</v>
      </c>
      <c r="AU163" s="167" t="s">
        <v>85</v>
      </c>
      <c r="AY163" s="17" t="s">
        <v>207</v>
      </c>
      <c r="BE163" s="168">
        <f t="shared" ref="BE163:BE188" si="14">IF(N163="základní",J163,0)</f>
        <v>0</v>
      </c>
      <c r="BF163" s="168">
        <f t="shared" ref="BF163:BF188" si="15">IF(N163="snížená",J163,0)</f>
        <v>0</v>
      </c>
      <c r="BG163" s="168">
        <f t="shared" ref="BG163:BG188" si="16">IF(N163="zákl. přenesená",J163,0)</f>
        <v>0</v>
      </c>
      <c r="BH163" s="168">
        <f t="shared" ref="BH163:BH188" si="17">IF(N163="sníž. přenesená",J163,0)</f>
        <v>0</v>
      </c>
      <c r="BI163" s="168">
        <f t="shared" ref="BI163:BI188" si="18">IF(N163="nulová",J163,0)</f>
        <v>0</v>
      </c>
      <c r="BJ163" s="17" t="s">
        <v>83</v>
      </c>
      <c r="BK163" s="168">
        <f t="shared" ref="BK163:BK188" si="19">ROUND(I163*H163,2)</f>
        <v>0</v>
      </c>
      <c r="BL163" s="17" t="s">
        <v>759</v>
      </c>
      <c r="BM163" s="167" t="s">
        <v>3169</v>
      </c>
    </row>
    <row r="164" spans="2:65" s="1" customFormat="1" ht="24" customHeight="1">
      <c r="B164" s="155"/>
      <c r="C164" s="156" t="s">
        <v>582</v>
      </c>
      <c r="D164" s="156" t="s">
        <v>209</v>
      </c>
      <c r="E164" s="157" t="s">
        <v>3170</v>
      </c>
      <c r="F164" s="158" t="s">
        <v>3171</v>
      </c>
      <c r="G164" s="159" t="s">
        <v>224</v>
      </c>
      <c r="H164" s="160">
        <v>150</v>
      </c>
      <c r="I164" s="161"/>
      <c r="J164" s="162">
        <f t="shared" si="10"/>
        <v>0</v>
      </c>
      <c r="K164" s="158" t="s">
        <v>1</v>
      </c>
      <c r="L164" s="32"/>
      <c r="M164" s="163" t="s">
        <v>1</v>
      </c>
      <c r="N164" s="164" t="s">
        <v>42</v>
      </c>
      <c r="O164" s="55"/>
      <c r="P164" s="165">
        <f t="shared" si="11"/>
        <v>0</v>
      </c>
      <c r="Q164" s="165">
        <v>0</v>
      </c>
      <c r="R164" s="165">
        <f t="shared" si="12"/>
        <v>0</v>
      </c>
      <c r="S164" s="165">
        <v>0</v>
      </c>
      <c r="T164" s="166">
        <f t="shared" si="13"/>
        <v>0</v>
      </c>
      <c r="AR164" s="167" t="s">
        <v>759</v>
      </c>
      <c r="AT164" s="167" t="s">
        <v>209</v>
      </c>
      <c r="AU164" s="167" t="s">
        <v>85</v>
      </c>
      <c r="AY164" s="17" t="s">
        <v>207</v>
      </c>
      <c r="BE164" s="168">
        <f t="shared" si="14"/>
        <v>0</v>
      </c>
      <c r="BF164" s="168">
        <f t="shared" si="15"/>
        <v>0</v>
      </c>
      <c r="BG164" s="168">
        <f t="shared" si="16"/>
        <v>0</v>
      </c>
      <c r="BH164" s="168">
        <f t="shared" si="17"/>
        <v>0</v>
      </c>
      <c r="BI164" s="168">
        <f t="shared" si="18"/>
        <v>0</v>
      </c>
      <c r="BJ164" s="17" t="s">
        <v>83</v>
      </c>
      <c r="BK164" s="168">
        <f t="shared" si="19"/>
        <v>0</v>
      </c>
      <c r="BL164" s="17" t="s">
        <v>759</v>
      </c>
      <c r="BM164" s="167" t="s">
        <v>3172</v>
      </c>
    </row>
    <row r="165" spans="2:65" s="1" customFormat="1" ht="24" customHeight="1">
      <c r="B165" s="155"/>
      <c r="C165" s="156" t="s">
        <v>586</v>
      </c>
      <c r="D165" s="156" t="s">
        <v>209</v>
      </c>
      <c r="E165" s="157" t="s">
        <v>3173</v>
      </c>
      <c r="F165" s="158" t="s">
        <v>3174</v>
      </c>
      <c r="G165" s="159" t="s">
        <v>224</v>
      </c>
      <c r="H165" s="160">
        <v>120</v>
      </c>
      <c r="I165" s="161"/>
      <c r="J165" s="162">
        <f t="shared" si="10"/>
        <v>0</v>
      </c>
      <c r="K165" s="158" t="s">
        <v>1</v>
      </c>
      <c r="L165" s="32"/>
      <c r="M165" s="163" t="s">
        <v>1</v>
      </c>
      <c r="N165" s="164" t="s">
        <v>42</v>
      </c>
      <c r="O165" s="55"/>
      <c r="P165" s="165">
        <f t="shared" si="11"/>
        <v>0</v>
      </c>
      <c r="Q165" s="165">
        <v>0</v>
      </c>
      <c r="R165" s="165">
        <f t="shared" si="12"/>
        <v>0</v>
      </c>
      <c r="S165" s="165">
        <v>0</v>
      </c>
      <c r="T165" s="166">
        <f t="shared" si="13"/>
        <v>0</v>
      </c>
      <c r="AR165" s="167" t="s">
        <v>759</v>
      </c>
      <c r="AT165" s="167" t="s">
        <v>209</v>
      </c>
      <c r="AU165" s="167" t="s">
        <v>85</v>
      </c>
      <c r="AY165" s="17" t="s">
        <v>207</v>
      </c>
      <c r="BE165" s="168">
        <f t="shared" si="14"/>
        <v>0</v>
      </c>
      <c r="BF165" s="168">
        <f t="shared" si="15"/>
        <v>0</v>
      </c>
      <c r="BG165" s="168">
        <f t="shared" si="16"/>
        <v>0</v>
      </c>
      <c r="BH165" s="168">
        <f t="shared" si="17"/>
        <v>0</v>
      </c>
      <c r="BI165" s="168">
        <f t="shared" si="18"/>
        <v>0</v>
      </c>
      <c r="BJ165" s="17" t="s">
        <v>83</v>
      </c>
      <c r="BK165" s="168">
        <f t="shared" si="19"/>
        <v>0</v>
      </c>
      <c r="BL165" s="17" t="s">
        <v>759</v>
      </c>
      <c r="BM165" s="167" t="s">
        <v>3175</v>
      </c>
    </row>
    <row r="166" spans="2:65" s="1" customFormat="1" ht="24" customHeight="1">
      <c r="B166" s="155"/>
      <c r="C166" s="156" t="s">
        <v>591</v>
      </c>
      <c r="D166" s="156" t="s">
        <v>209</v>
      </c>
      <c r="E166" s="157" t="s">
        <v>3176</v>
      </c>
      <c r="F166" s="158" t="s">
        <v>3177</v>
      </c>
      <c r="G166" s="159" t="s">
        <v>224</v>
      </c>
      <c r="H166" s="160">
        <v>140</v>
      </c>
      <c r="I166" s="161"/>
      <c r="J166" s="162">
        <f t="shared" si="10"/>
        <v>0</v>
      </c>
      <c r="K166" s="158" t="s">
        <v>1</v>
      </c>
      <c r="L166" s="32"/>
      <c r="M166" s="163" t="s">
        <v>1</v>
      </c>
      <c r="N166" s="164" t="s">
        <v>42</v>
      </c>
      <c r="O166" s="55"/>
      <c r="P166" s="165">
        <f t="shared" si="11"/>
        <v>0</v>
      </c>
      <c r="Q166" s="165">
        <v>0</v>
      </c>
      <c r="R166" s="165">
        <f t="shared" si="12"/>
        <v>0</v>
      </c>
      <c r="S166" s="165">
        <v>0</v>
      </c>
      <c r="T166" s="166">
        <f t="shared" si="13"/>
        <v>0</v>
      </c>
      <c r="AR166" s="167" t="s">
        <v>759</v>
      </c>
      <c r="AT166" s="167" t="s">
        <v>209</v>
      </c>
      <c r="AU166" s="167" t="s">
        <v>85</v>
      </c>
      <c r="AY166" s="17" t="s">
        <v>207</v>
      </c>
      <c r="BE166" s="168">
        <f t="shared" si="14"/>
        <v>0</v>
      </c>
      <c r="BF166" s="168">
        <f t="shared" si="15"/>
        <v>0</v>
      </c>
      <c r="BG166" s="168">
        <f t="shared" si="16"/>
        <v>0</v>
      </c>
      <c r="BH166" s="168">
        <f t="shared" si="17"/>
        <v>0</v>
      </c>
      <c r="BI166" s="168">
        <f t="shared" si="18"/>
        <v>0</v>
      </c>
      <c r="BJ166" s="17" t="s">
        <v>83</v>
      </c>
      <c r="BK166" s="168">
        <f t="shared" si="19"/>
        <v>0</v>
      </c>
      <c r="BL166" s="17" t="s">
        <v>759</v>
      </c>
      <c r="BM166" s="167" t="s">
        <v>3178</v>
      </c>
    </row>
    <row r="167" spans="2:65" s="1" customFormat="1" ht="16.5" customHeight="1">
      <c r="B167" s="155"/>
      <c r="C167" s="156" t="s">
        <v>597</v>
      </c>
      <c r="D167" s="156" t="s">
        <v>209</v>
      </c>
      <c r="E167" s="157" t="s">
        <v>3179</v>
      </c>
      <c r="F167" s="158" t="s">
        <v>3180</v>
      </c>
      <c r="G167" s="159" t="s">
        <v>774</v>
      </c>
      <c r="H167" s="160">
        <v>2620</v>
      </c>
      <c r="I167" s="161"/>
      <c r="J167" s="162">
        <f t="shared" si="10"/>
        <v>0</v>
      </c>
      <c r="K167" s="158" t="s">
        <v>1</v>
      </c>
      <c r="L167" s="32"/>
      <c r="M167" s="163" t="s">
        <v>1</v>
      </c>
      <c r="N167" s="164" t="s">
        <v>42</v>
      </c>
      <c r="O167" s="55"/>
      <c r="P167" s="165">
        <f t="shared" si="11"/>
        <v>0</v>
      </c>
      <c r="Q167" s="165">
        <v>0</v>
      </c>
      <c r="R167" s="165">
        <f t="shared" si="12"/>
        <v>0</v>
      </c>
      <c r="S167" s="165">
        <v>0</v>
      </c>
      <c r="T167" s="166">
        <f t="shared" si="13"/>
        <v>0</v>
      </c>
      <c r="AR167" s="167" t="s">
        <v>759</v>
      </c>
      <c r="AT167" s="167" t="s">
        <v>209</v>
      </c>
      <c r="AU167" s="167" t="s">
        <v>85</v>
      </c>
      <c r="AY167" s="17" t="s">
        <v>207</v>
      </c>
      <c r="BE167" s="168">
        <f t="shared" si="14"/>
        <v>0</v>
      </c>
      <c r="BF167" s="168">
        <f t="shared" si="15"/>
        <v>0</v>
      </c>
      <c r="BG167" s="168">
        <f t="shared" si="16"/>
        <v>0</v>
      </c>
      <c r="BH167" s="168">
        <f t="shared" si="17"/>
        <v>0</v>
      </c>
      <c r="BI167" s="168">
        <f t="shared" si="18"/>
        <v>0</v>
      </c>
      <c r="BJ167" s="17" t="s">
        <v>83</v>
      </c>
      <c r="BK167" s="168">
        <f t="shared" si="19"/>
        <v>0</v>
      </c>
      <c r="BL167" s="17" t="s">
        <v>759</v>
      </c>
      <c r="BM167" s="167" t="s">
        <v>3181</v>
      </c>
    </row>
    <row r="168" spans="2:65" s="1" customFormat="1" ht="16.5" customHeight="1">
      <c r="B168" s="155"/>
      <c r="C168" s="156" t="s">
        <v>603</v>
      </c>
      <c r="D168" s="156" t="s">
        <v>209</v>
      </c>
      <c r="E168" s="157" t="s">
        <v>3182</v>
      </c>
      <c r="F168" s="158" t="s">
        <v>3183</v>
      </c>
      <c r="G168" s="159" t="s">
        <v>774</v>
      </c>
      <c r="H168" s="160">
        <v>30</v>
      </c>
      <c r="I168" s="161"/>
      <c r="J168" s="162">
        <f t="shared" si="10"/>
        <v>0</v>
      </c>
      <c r="K168" s="158" t="s">
        <v>1</v>
      </c>
      <c r="L168" s="32"/>
      <c r="M168" s="163" t="s">
        <v>1</v>
      </c>
      <c r="N168" s="164" t="s">
        <v>42</v>
      </c>
      <c r="O168" s="55"/>
      <c r="P168" s="165">
        <f t="shared" si="11"/>
        <v>0</v>
      </c>
      <c r="Q168" s="165">
        <v>0</v>
      </c>
      <c r="R168" s="165">
        <f t="shared" si="12"/>
        <v>0</v>
      </c>
      <c r="S168" s="165">
        <v>0</v>
      </c>
      <c r="T168" s="166">
        <f t="shared" si="13"/>
        <v>0</v>
      </c>
      <c r="AR168" s="167" t="s">
        <v>759</v>
      </c>
      <c r="AT168" s="167" t="s">
        <v>209</v>
      </c>
      <c r="AU168" s="167" t="s">
        <v>85</v>
      </c>
      <c r="AY168" s="17" t="s">
        <v>207</v>
      </c>
      <c r="BE168" s="168">
        <f t="shared" si="14"/>
        <v>0</v>
      </c>
      <c r="BF168" s="168">
        <f t="shared" si="15"/>
        <v>0</v>
      </c>
      <c r="BG168" s="168">
        <f t="shared" si="16"/>
        <v>0</v>
      </c>
      <c r="BH168" s="168">
        <f t="shared" si="17"/>
        <v>0</v>
      </c>
      <c r="BI168" s="168">
        <f t="shared" si="18"/>
        <v>0</v>
      </c>
      <c r="BJ168" s="17" t="s">
        <v>83</v>
      </c>
      <c r="BK168" s="168">
        <f t="shared" si="19"/>
        <v>0</v>
      </c>
      <c r="BL168" s="17" t="s">
        <v>759</v>
      </c>
      <c r="BM168" s="167" t="s">
        <v>3184</v>
      </c>
    </row>
    <row r="169" spans="2:65" s="1" customFormat="1" ht="16.5" customHeight="1">
      <c r="B169" s="155"/>
      <c r="C169" s="156" t="s">
        <v>611</v>
      </c>
      <c r="D169" s="156" t="s">
        <v>209</v>
      </c>
      <c r="E169" s="157" t="s">
        <v>3185</v>
      </c>
      <c r="F169" s="158" t="s">
        <v>3186</v>
      </c>
      <c r="G169" s="159" t="s">
        <v>774</v>
      </c>
      <c r="H169" s="160">
        <v>30</v>
      </c>
      <c r="I169" s="161"/>
      <c r="J169" s="162">
        <f t="shared" si="10"/>
        <v>0</v>
      </c>
      <c r="K169" s="158" t="s">
        <v>1</v>
      </c>
      <c r="L169" s="32"/>
      <c r="M169" s="163" t="s">
        <v>1</v>
      </c>
      <c r="N169" s="164" t="s">
        <v>42</v>
      </c>
      <c r="O169" s="55"/>
      <c r="P169" s="165">
        <f t="shared" si="11"/>
        <v>0</v>
      </c>
      <c r="Q169" s="165">
        <v>0</v>
      </c>
      <c r="R169" s="165">
        <f t="shared" si="12"/>
        <v>0</v>
      </c>
      <c r="S169" s="165">
        <v>0</v>
      </c>
      <c r="T169" s="166">
        <f t="shared" si="13"/>
        <v>0</v>
      </c>
      <c r="AR169" s="167" t="s">
        <v>759</v>
      </c>
      <c r="AT169" s="167" t="s">
        <v>209</v>
      </c>
      <c r="AU169" s="167" t="s">
        <v>85</v>
      </c>
      <c r="AY169" s="17" t="s">
        <v>207</v>
      </c>
      <c r="BE169" s="168">
        <f t="shared" si="14"/>
        <v>0</v>
      </c>
      <c r="BF169" s="168">
        <f t="shared" si="15"/>
        <v>0</v>
      </c>
      <c r="BG169" s="168">
        <f t="shared" si="16"/>
        <v>0</v>
      </c>
      <c r="BH169" s="168">
        <f t="shared" si="17"/>
        <v>0</v>
      </c>
      <c r="BI169" s="168">
        <f t="shared" si="18"/>
        <v>0</v>
      </c>
      <c r="BJ169" s="17" t="s">
        <v>83</v>
      </c>
      <c r="BK169" s="168">
        <f t="shared" si="19"/>
        <v>0</v>
      </c>
      <c r="BL169" s="17" t="s">
        <v>759</v>
      </c>
      <c r="BM169" s="167" t="s">
        <v>3187</v>
      </c>
    </row>
    <row r="170" spans="2:65" s="1" customFormat="1" ht="16.5" customHeight="1">
      <c r="B170" s="155"/>
      <c r="C170" s="156" t="s">
        <v>627</v>
      </c>
      <c r="D170" s="156" t="s">
        <v>209</v>
      </c>
      <c r="E170" s="157" t="s">
        <v>3188</v>
      </c>
      <c r="F170" s="158" t="s">
        <v>3189</v>
      </c>
      <c r="G170" s="159" t="s">
        <v>774</v>
      </c>
      <c r="H170" s="160">
        <v>35</v>
      </c>
      <c r="I170" s="161"/>
      <c r="J170" s="162">
        <f t="shared" si="10"/>
        <v>0</v>
      </c>
      <c r="K170" s="158" t="s">
        <v>1</v>
      </c>
      <c r="L170" s="32"/>
      <c r="M170" s="163" t="s">
        <v>1</v>
      </c>
      <c r="N170" s="164" t="s">
        <v>42</v>
      </c>
      <c r="O170" s="55"/>
      <c r="P170" s="165">
        <f t="shared" si="11"/>
        <v>0</v>
      </c>
      <c r="Q170" s="165">
        <v>0</v>
      </c>
      <c r="R170" s="165">
        <f t="shared" si="12"/>
        <v>0</v>
      </c>
      <c r="S170" s="165">
        <v>0</v>
      </c>
      <c r="T170" s="166">
        <f t="shared" si="13"/>
        <v>0</v>
      </c>
      <c r="AR170" s="167" t="s">
        <v>759</v>
      </c>
      <c r="AT170" s="167" t="s">
        <v>209</v>
      </c>
      <c r="AU170" s="167" t="s">
        <v>85</v>
      </c>
      <c r="AY170" s="17" t="s">
        <v>207</v>
      </c>
      <c r="BE170" s="168">
        <f t="shared" si="14"/>
        <v>0</v>
      </c>
      <c r="BF170" s="168">
        <f t="shared" si="15"/>
        <v>0</v>
      </c>
      <c r="BG170" s="168">
        <f t="shared" si="16"/>
        <v>0</v>
      </c>
      <c r="BH170" s="168">
        <f t="shared" si="17"/>
        <v>0</v>
      </c>
      <c r="BI170" s="168">
        <f t="shared" si="18"/>
        <v>0</v>
      </c>
      <c r="BJ170" s="17" t="s">
        <v>83</v>
      </c>
      <c r="BK170" s="168">
        <f t="shared" si="19"/>
        <v>0</v>
      </c>
      <c r="BL170" s="17" t="s">
        <v>759</v>
      </c>
      <c r="BM170" s="167" t="s">
        <v>3190</v>
      </c>
    </row>
    <row r="171" spans="2:65" s="1" customFormat="1" ht="16.5" customHeight="1">
      <c r="B171" s="155"/>
      <c r="C171" s="156" t="s">
        <v>634</v>
      </c>
      <c r="D171" s="156" t="s">
        <v>209</v>
      </c>
      <c r="E171" s="157" t="s">
        <v>3191</v>
      </c>
      <c r="F171" s="158" t="s">
        <v>3192</v>
      </c>
      <c r="G171" s="159" t="s">
        <v>774</v>
      </c>
      <c r="H171" s="160">
        <v>20</v>
      </c>
      <c r="I171" s="161"/>
      <c r="J171" s="162">
        <f t="shared" si="10"/>
        <v>0</v>
      </c>
      <c r="K171" s="158" t="s">
        <v>1</v>
      </c>
      <c r="L171" s="32"/>
      <c r="M171" s="163" t="s">
        <v>1</v>
      </c>
      <c r="N171" s="164" t="s">
        <v>42</v>
      </c>
      <c r="O171" s="55"/>
      <c r="P171" s="165">
        <f t="shared" si="11"/>
        <v>0</v>
      </c>
      <c r="Q171" s="165">
        <v>0</v>
      </c>
      <c r="R171" s="165">
        <f t="shared" si="12"/>
        <v>0</v>
      </c>
      <c r="S171" s="165">
        <v>0</v>
      </c>
      <c r="T171" s="166">
        <f t="shared" si="13"/>
        <v>0</v>
      </c>
      <c r="AR171" s="167" t="s">
        <v>759</v>
      </c>
      <c r="AT171" s="167" t="s">
        <v>209</v>
      </c>
      <c r="AU171" s="167" t="s">
        <v>85</v>
      </c>
      <c r="AY171" s="17" t="s">
        <v>207</v>
      </c>
      <c r="BE171" s="168">
        <f t="shared" si="14"/>
        <v>0</v>
      </c>
      <c r="BF171" s="168">
        <f t="shared" si="15"/>
        <v>0</v>
      </c>
      <c r="BG171" s="168">
        <f t="shared" si="16"/>
        <v>0</v>
      </c>
      <c r="BH171" s="168">
        <f t="shared" si="17"/>
        <v>0</v>
      </c>
      <c r="BI171" s="168">
        <f t="shared" si="18"/>
        <v>0</v>
      </c>
      <c r="BJ171" s="17" t="s">
        <v>83</v>
      </c>
      <c r="BK171" s="168">
        <f t="shared" si="19"/>
        <v>0</v>
      </c>
      <c r="BL171" s="17" t="s">
        <v>759</v>
      </c>
      <c r="BM171" s="167" t="s">
        <v>3193</v>
      </c>
    </row>
    <row r="172" spans="2:65" s="1" customFormat="1" ht="16.5" customHeight="1">
      <c r="B172" s="155"/>
      <c r="C172" s="156" t="s">
        <v>643</v>
      </c>
      <c r="D172" s="156" t="s">
        <v>209</v>
      </c>
      <c r="E172" s="157" t="s">
        <v>3194</v>
      </c>
      <c r="F172" s="158" t="s">
        <v>3195</v>
      </c>
      <c r="G172" s="159" t="s">
        <v>774</v>
      </c>
      <c r="H172" s="160">
        <v>9</v>
      </c>
      <c r="I172" s="161"/>
      <c r="J172" s="162">
        <f t="shared" si="10"/>
        <v>0</v>
      </c>
      <c r="K172" s="158" t="s">
        <v>1</v>
      </c>
      <c r="L172" s="32"/>
      <c r="M172" s="163" t="s">
        <v>1</v>
      </c>
      <c r="N172" s="164" t="s">
        <v>42</v>
      </c>
      <c r="O172" s="55"/>
      <c r="P172" s="165">
        <f t="shared" si="11"/>
        <v>0</v>
      </c>
      <c r="Q172" s="165">
        <v>0</v>
      </c>
      <c r="R172" s="165">
        <f t="shared" si="12"/>
        <v>0</v>
      </c>
      <c r="S172" s="165">
        <v>0</v>
      </c>
      <c r="T172" s="166">
        <f t="shared" si="13"/>
        <v>0</v>
      </c>
      <c r="AR172" s="167" t="s">
        <v>759</v>
      </c>
      <c r="AT172" s="167" t="s">
        <v>209</v>
      </c>
      <c r="AU172" s="167" t="s">
        <v>85</v>
      </c>
      <c r="AY172" s="17" t="s">
        <v>207</v>
      </c>
      <c r="BE172" s="168">
        <f t="shared" si="14"/>
        <v>0</v>
      </c>
      <c r="BF172" s="168">
        <f t="shared" si="15"/>
        <v>0</v>
      </c>
      <c r="BG172" s="168">
        <f t="shared" si="16"/>
        <v>0</v>
      </c>
      <c r="BH172" s="168">
        <f t="shared" si="17"/>
        <v>0</v>
      </c>
      <c r="BI172" s="168">
        <f t="shared" si="18"/>
        <v>0</v>
      </c>
      <c r="BJ172" s="17" t="s">
        <v>83</v>
      </c>
      <c r="BK172" s="168">
        <f t="shared" si="19"/>
        <v>0</v>
      </c>
      <c r="BL172" s="17" t="s">
        <v>759</v>
      </c>
      <c r="BM172" s="167" t="s">
        <v>3196</v>
      </c>
    </row>
    <row r="173" spans="2:65" s="1" customFormat="1" ht="16.5" customHeight="1">
      <c r="B173" s="155"/>
      <c r="C173" s="156" t="s">
        <v>649</v>
      </c>
      <c r="D173" s="156" t="s">
        <v>209</v>
      </c>
      <c r="E173" s="157" t="s">
        <v>3197</v>
      </c>
      <c r="F173" s="158" t="s">
        <v>3198</v>
      </c>
      <c r="G173" s="159" t="s">
        <v>774</v>
      </c>
      <c r="H173" s="160">
        <v>32</v>
      </c>
      <c r="I173" s="161"/>
      <c r="J173" s="162">
        <f t="shared" si="10"/>
        <v>0</v>
      </c>
      <c r="K173" s="158" t="s">
        <v>1</v>
      </c>
      <c r="L173" s="32"/>
      <c r="M173" s="163" t="s">
        <v>1</v>
      </c>
      <c r="N173" s="164" t="s">
        <v>42</v>
      </c>
      <c r="O173" s="55"/>
      <c r="P173" s="165">
        <f t="shared" si="11"/>
        <v>0</v>
      </c>
      <c r="Q173" s="165">
        <v>0</v>
      </c>
      <c r="R173" s="165">
        <f t="shared" si="12"/>
        <v>0</v>
      </c>
      <c r="S173" s="165">
        <v>0</v>
      </c>
      <c r="T173" s="166">
        <f t="shared" si="13"/>
        <v>0</v>
      </c>
      <c r="AR173" s="167" t="s">
        <v>759</v>
      </c>
      <c r="AT173" s="167" t="s">
        <v>209</v>
      </c>
      <c r="AU173" s="167" t="s">
        <v>85</v>
      </c>
      <c r="AY173" s="17" t="s">
        <v>207</v>
      </c>
      <c r="BE173" s="168">
        <f t="shared" si="14"/>
        <v>0</v>
      </c>
      <c r="BF173" s="168">
        <f t="shared" si="15"/>
        <v>0</v>
      </c>
      <c r="BG173" s="168">
        <f t="shared" si="16"/>
        <v>0</v>
      </c>
      <c r="BH173" s="168">
        <f t="shared" si="17"/>
        <v>0</v>
      </c>
      <c r="BI173" s="168">
        <f t="shared" si="18"/>
        <v>0</v>
      </c>
      <c r="BJ173" s="17" t="s">
        <v>83</v>
      </c>
      <c r="BK173" s="168">
        <f t="shared" si="19"/>
        <v>0</v>
      </c>
      <c r="BL173" s="17" t="s">
        <v>759</v>
      </c>
      <c r="BM173" s="167" t="s">
        <v>3199</v>
      </c>
    </row>
    <row r="174" spans="2:65" s="1" customFormat="1" ht="16.5" customHeight="1">
      <c r="B174" s="155"/>
      <c r="C174" s="156" t="s">
        <v>655</v>
      </c>
      <c r="D174" s="156" t="s">
        <v>209</v>
      </c>
      <c r="E174" s="157" t="s">
        <v>3200</v>
      </c>
      <c r="F174" s="158" t="s">
        <v>3201</v>
      </c>
      <c r="G174" s="159" t="s">
        <v>774</v>
      </c>
      <c r="H174" s="160">
        <v>6</v>
      </c>
      <c r="I174" s="161"/>
      <c r="J174" s="162">
        <f t="shared" si="10"/>
        <v>0</v>
      </c>
      <c r="K174" s="158" t="s">
        <v>1</v>
      </c>
      <c r="L174" s="32"/>
      <c r="M174" s="163" t="s">
        <v>1</v>
      </c>
      <c r="N174" s="164" t="s">
        <v>42</v>
      </c>
      <c r="O174" s="55"/>
      <c r="P174" s="165">
        <f t="shared" si="11"/>
        <v>0</v>
      </c>
      <c r="Q174" s="165">
        <v>0</v>
      </c>
      <c r="R174" s="165">
        <f t="shared" si="12"/>
        <v>0</v>
      </c>
      <c r="S174" s="165">
        <v>0</v>
      </c>
      <c r="T174" s="166">
        <f t="shared" si="13"/>
        <v>0</v>
      </c>
      <c r="AR174" s="167" t="s">
        <v>759</v>
      </c>
      <c r="AT174" s="167" t="s">
        <v>209</v>
      </c>
      <c r="AU174" s="167" t="s">
        <v>85</v>
      </c>
      <c r="AY174" s="17" t="s">
        <v>207</v>
      </c>
      <c r="BE174" s="168">
        <f t="shared" si="14"/>
        <v>0</v>
      </c>
      <c r="BF174" s="168">
        <f t="shared" si="15"/>
        <v>0</v>
      </c>
      <c r="BG174" s="168">
        <f t="shared" si="16"/>
        <v>0</v>
      </c>
      <c r="BH174" s="168">
        <f t="shared" si="17"/>
        <v>0</v>
      </c>
      <c r="BI174" s="168">
        <f t="shared" si="18"/>
        <v>0</v>
      </c>
      <c r="BJ174" s="17" t="s">
        <v>83</v>
      </c>
      <c r="BK174" s="168">
        <f t="shared" si="19"/>
        <v>0</v>
      </c>
      <c r="BL174" s="17" t="s">
        <v>759</v>
      </c>
      <c r="BM174" s="167" t="s">
        <v>3202</v>
      </c>
    </row>
    <row r="175" spans="2:65" s="1" customFormat="1" ht="16.5" customHeight="1">
      <c r="B175" s="155"/>
      <c r="C175" s="156" t="s">
        <v>666</v>
      </c>
      <c r="D175" s="156" t="s">
        <v>209</v>
      </c>
      <c r="E175" s="157" t="s">
        <v>3203</v>
      </c>
      <c r="F175" s="158" t="s">
        <v>3099</v>
      </c>
      <c r="G175" s="159" t="s">
        <v>774</v>
      </c>
      <c r="H175" s="160">
        <v>13</v>
      </c>
      <c r="I175" s="161"/>
      <c r="J175" s="162">
        <f t="shared" si="10"/>
        <v>0</v>
      </c>
      <c r="K175" s="158" t="s">
        <v>1</v>
      </c>
      <c r="L175" s="32"/>
      <c r="M175" s="163" t="s">
        <v>1</v>
      </c>
      <c r="N175" s="164" t="s">
        <v>42</v>
      </c>
      <c r="O175" s="55"/>
      <c r="P175" s="165">
        <f t="shared" si="11"/>
        <v>0</v>
      </c>
      <c r="Q175" s="165">
        <v>0</v>
      </c>
      <c r="R175" s="165">
        <f t="shared" si="12"/>
        <v>0</v>
      </c>
      <c r="S175" s="165">
        <v>0</v>
      </c>
      <c r="T175" s="166">
        <f t="shared" si="13"/>
        <v>0</v>
      </c>
      <c r="AR175" s="167" t="s">
        <v>759</v>
      </c>
      <c r="AT175" s="167" t="s">
        <v>209</v>
      </c>
      <c r="AU175" s="167" t="s">
        <v>85</v>
      </c>
      <c r="AY175" s="17" t="s">
        <v>207</v>
      </c>
      <c r="BE175" s="168">
        <f t="shared" si="14"/>
        <v>0</v>
      </c>
      <c r="BF175" s="168">
        <f t="shared" si="15"/>
        <v>0</v>
      </c>
      <c r="BG175" s="168">
        <f t="shared" si="16"/>
        <v>0</v>
      </c>
      <c r="BH175" s="168">
        <f t="shared" si="17"/>
        <v>0</v>
      </c>
      <c r="BI175" s="168">
        <f t="shared" si="18"/>
        <v>0</v>
      </c>
      <c r="BJ175" s="17" t="s">
        <v>83</v>
      </c>
      <c r="BK175" s="168">
        <f t="shared" si="19"/>
        <v>0</v>
      </c>
      <c r="BL175" s="17" t="s">
        <v>759</v>
      </c>
      <c r="BM175" s="167" t="s">
        <v>3204</v>
      </c>
    </row>
    <row r="176" spans="2:65" s="1" customFormat="1" ht="16.5" customHeight="1">
      <c r="B176" s="155"/>
      <c r="C176" s="156" t="s">
        <v>679</v>
      </c>
      <c r="D176" s="156" t="s">
        <v>209</v>
      </c>
      <c r="E176" s="157" t="s">
        <v>3205</v>
      </c>
      <c r="F176" s="158" t="s">
        <v>3206</v>
      </c>
      <c r="G176" s="159" t="s">
        <v>774</v>
      </c>
      <c r="H176" s="160">
        <v>153</v>
      </c>
      <c r="I176" s="161"/>
      <c r="J176" s="162">
        <f t="shared" si="10"/>
        <v>0</v>
      </c>
      <c r="K176" s="158" t="s">
        <v>1</v>
      </c>
      <c r="L176" s="32"/>
      <c r="M176" s="163" t="s">
        <v>1</v>
      </c>
      <c r="N176" s="164" t="s">
        <v>42</v>
      </c>
      <c r="O176" s="55"/>
      <c r="P176" s="165">
        <f t="shared" si="11"/>
        <v>0</v>
      </c>
      <c r="Q176" s="165">
        <v>0</v>
      </c>
      <c r="R176" s="165">
        <f t="shared" si="12"/>
        <v>0</v>
      </c>
      <c r="S176" s="165">
        <v>0</v>
      </c>
      <c r="T176" s="166">
        <f t="shared" si="13"/>
        <v>0</v>
      </c>
      <c r="AR176" s="167" t="s">
        <v>759</v>
      </c>
      <c r="AT176" s="167" t="s">
        <v>209</v>
      </c>
      <c r="AU176" s="167" t="s">
        <v>85</v>
      </c>
      <c r="AY176" s="17" t="s">
        <v>207</v>
      </c>
      <c r="BE176" s="168">
        <f t="shared" si="14"/>
        <v>0</v>
      </c>
      <c r="BF176" s="168">
        <f t="shared" si="15"/>
        <v>0</v>
      </c>
      <c r="BG176" s="168">
        <f t="shared" si="16"/>
        <v>0</v>
      </c>
      <c r="BH176" s="168">
        <f t="shared" si="17"/>
        <v>0</v>
      </c>
      <c r="BI176" s="168">
        <f t="shared" si="18"/>
        <v>0</v>
      </c>
      <c r="BJ176" s="17" t="s">
        <v>83</v>
      </c>
      <c r="BK176" s="168">
        <f t="shared" si="19"/>
        <v>0</v>
      </c>
      <c r="BL176" s="17" t="s">
        <v>759</v>
      </c>
      <c r="BM176" s="167" t="s">
        <v>3207</v>
      </c>
    </row>
    <row r="177" spans="2:65" s="1" customFormat="1" ht="16.5" customHeight="1">
      <c r="B177" s="155"/>
      <c r="C177" s="156" t="s">
        <v>684</v>
      </c>
      <c r="D177" s="156" t="s">
        <v>209</v>
      </c>
      <c r="E177" s="157" t="s">
        <v>3208</v>
      </c>
      <c r="F177" s="158" t="s">
        <v>3209</v>
      </c>
      <c r="G177" s="159" t="s">
        <v>774</v>
      </c>
      <c r="H177" s="160">
        <v>379</v>
      </c>
      <c r="I177" s="161"/>
      <c r="J177" s="162">
        <f t="shared" si="10"/>
        <v>0</v>
      </c>
      <c r="K177" s="158" t="s">
        <v>1</v>
      </c>
      <c r="L177" s="32"/>
      <c r="M177" s="163" t="s">
        <v>1</v>
      </c>
      <c r="N177" s="164" t="s">
        <v>42</v>
      </c>
      <c r="O177" s="55"/>
      <c r="P177" s="165">
        <f t="shared" si="11"/>
        <v>0</v>
      </c>
      <c r="Q177" s="165">
        <v>0</v>
      </c>
      <c r="R177" s="165">
        <f t="shared" si="12"/>
        <v>0</v>
      </c>
      <c r="S177" s="165">
        <v>0</v>
      </c>
      <c r="T177" s="166">
        <f t="shared" si="13"/>
        <v>0</v>
      </c>
      <c r="AR177" s="167" t="s">
        <v>759</v>
      </c>
      <c r="AT177" s="167" t="s">
        <v>209</v>
      </c>
      <c r="AU177" s="167" t="s">
        <v>85</v>
      </c>
      <c r="AY177" s="17" t="s">
        <v>207</v>
      </c>
      <c r="BE177" s="168">
        <f t="shared" si="14"/>
        <v>0</v>
      </c>
      <c r="BF177" s="168">
        <f t="shared" si="15"/>
        <v>0</v>
      </c>
      <c r="BG177" s="168">
        <f t="shared" si="16"/>
        <v>0</v>
      </c>
      <c r="BH177" s="168">
        <f t="shared" si="17"/>
        <v>0</v>
      </c>
      <c r="BI177" s="168">
        <f t="shared" si="18"/>
        <v>0</v>
      </c>
      <c r="BJ177" s="17" t="s">
        <v>83</v>
      </c>
      <c r="BK177" s="168">
        <f t="shared" si="19"/>
        <v>0</v>
      </c>
      <c r="BL177" s="17" t="s">
        <v>759</v>
      </c>
      <c r="BM177" s="167" t="s">
        <v>3210</v>
      </c>
    </row>
    <row r="178" spans="2:65" s="1" customFormat="1" ht="16.5" customHeight="1">
      <c r="B178" s="155"/>
      <c r="C178" s="156" t="s">
        <v>688</v>
      </c>
      <c r="D178" s="156" t="s">
        <v>209</v>
      </c>
      <c r="E178" s="157" t="s">
        <v>3211</v>
      </c>
      <c r="F178" s="158" t="s">
        <v>3212</v>
      </c>
      <c r="G178" s="159" t="s">
        <v>774</v>
      </c>
      <c r="H178" s="160">
        <v>34</v>
      </c>
      <c r="I178" s="161"/>
      <c r="J178" s="162">
        <f t="shared" si="10"/>
        <v>0</v>
      </c>
      <c r="K178" s="158" t="s">
        <v>1</v>
      </c>
      <c r="L178" s="32"/>
      <c r="M178" s="163" t="s">
        <v>1</v>
      </c>
      <c r="N178" s="164" t="s">
        <v>42</v>
      </c>
      <c r="O178" s="55"/>
      <c r="P178" s="165">
        <f t="shared" si="11"/>
        <v>0</v>
      </c>
      <c r="Q178" s="165">
        <v>0</v>
      </c>
      <c r="R178" s="165">
        <f t="shared" si="12"/>
        <v>0</v>
      </c>
      <c r="S178" s="165">
        <v>0</v>
      </c>
      <c r="T178" s="166">
        <f t="shared" si="13"/>
        <v>0</v>
      </c>
      <c r="AR178" s="167" t="s">
        <v>759</v>
      </c>
      <c r="AT178" s="167" t="s">
        <v>209</v>
      </c>
      <c r="AU178" s="167" t="s">
        <v>85</v>
      </c>
      <c r="AY178" s="17" t="s">
        <v>207</v>
      </c>
      <c r="BE178" s="168">
        <f t="shared" si="14"/>
        <v>0</v>
      </c>
      <c r="BF178" s="168">
        <f t="shared" si="15"/>
        <v>0</v>
      </c>
      <c r="BG178" s="168">
        <f t="shared" si="16"/>
        <v>0</v>
      </c>
      <c r="BH178" s="168">
        <f t="shared" si="17"/>
        <v>0</v>
      </c>
      <c r="BI178" s="168">
        <f t="shared" si="18"/>
        <v>0</v>
      </c>
      <c r="BJ178" s="17" t="s">
        <v>83</v>
      </c>
      <c r="BK178" s="168">
        <f t="shared" si="19"/>
        <v>0</v>
      </c>
      <c r="BL178" s="17" t="s">
        <v>759</v>
      </c>
      <c r="BM178" s="167" t="s">
        <v>3213</v>
      </c>
    </row>
    <row r="179" spans="2:65" s="1" customFormat="1" ht="16.5" customHeight="1">
      <c r="B179" s="155"/>
      <c r="C179" s="156" t="s">
        <v>692</v>
      </c>
      <c r="D179" s="156" t="s">
        <v>209</v>
      </c>
      <c r="E179" s="157" t="s">
        <v>3214</v>
      </c>
      <c r="F179" s="158" t="s">
        <v>3215</v>
      </c>
      <c r="G179" s="159" t="s">
        <v>774</v>
      </c>
      <c r="H179" s="160">
        <v>32</v>
      </c>
      <c r="I179" s="161"/>
      <c r="J179" s="162">
        <f t="shared" si="10"/>
        <v>0</v>
      </c>
      <c r="K179" s="158" t="s">
        <v>1</v>
      </c>
      <c r="L179" s="32"/>
      <c r="M179" s="163" t="s">
        <v>1</v>
      </c>
      <c r="N179" s="164" t="s">
        <v>42</v>
      </c>
      <c r="O179" s="55"/>
      <c r="P179" s="165">
        <f t="shared" si="11"/>
        <v>0</v>
      </c>
      <c r="Q179" s="165">
        <v>0</v>
      </c>
      <c r="R179" s="165">
        <f t="shared" si="12"/>
        <v>0</v>
      </c>
      <c r="S179" s="165">
        <v>0</v>
      </c>
      <c r="T179" s="166">
        <f t="shared" si="13"/>
        <v>0</v>
      </c>
      <c r="AR179" s="167" t="s">
        <v>759</v>
      </c>
      <c r="AT179" s="167" t="s">
        <v>209</v>
      </c>
      <c r="AU179" s="167" t="s">
        <v>85</v>
      </c>
      <c r="AY179" s="17" t="s">
        <v>207</v>
      </c>
      <c r="BE179" s="168">
        <f t="shared" si="14"/>
        <v>0</v>
      </c>
      <c r="BF179" s="168">
        <f t="shared" si="15"/>
        <v>0</v>
      </c>
      <c r="BG179" s="168">
        <f t="shared" si="16"/>
        <v>0</v>
      </c>
      <c r="BH179" s="168">
        <f t="shared" si="17"/>
        <v>0</v>
      </c>
      <c r="BI179" s="168">
        <f t="shared" si="18"/>
        <v>0</v>
      </c>
      <c r="BJ179" s="17" t="s">
        <v>83</v>
      </c>
      <c r="BK179" s="168">
        <f t="shared" si="19"/>
        <v>0</v>
      </c>
      <c r="BL179" s="17" t="s">
        <v>759</v>
      </c>
      <c r="BM179" s="167" t="s">
        <v>3216</v>
      </c>
    </row>
    <row r="180" spans="2:65" s="1" customFormat="1" ht="16.5" customHeight="1">
      <c r="B180" s="155"/>
      <c r="C180" s="156" t="s">
        <v>696</v>
      </c>
      <c r="D180" s="156" t="s">
        <v>209</v>
      </c>
      <c r="E180" s="157" t="s">
        <v>3217</v>
      </c>
      <c r="F180" s="158" t="s">
        <v>3218</v>
      </c>
      <c r="G180" s="159" t="s">
        <v>774</v>
      </c>
      <c r="H180" s="160">
        <v>50</v>
      </c>
      <c r="I180" s="161"/>
      <c r="J180" s="162">
        <f t="shared" si="10"/>
        <v>0</v>
      </c>
      <c r="K180" s="158" t="s">
        <v>1</v>
      </c>
      <c r="L180" s="32"/>
      <c r="M180" s="163" t="s">
        <v>1</v>
      </c>
      <c r="N180" s="164" t="s">
        <v>42</v>
      </c>
      <c r="O180" s="55"/>
      <c r="P180" s="165">
        <f t="shared" si="11"/>
        <v>0</v>
      </c>
      <c r="Q180" s="165">
        <v>0</v>
      </c>
      <c r="R180" s="165">
        <f t="shared" si="12"/>
        <v>0</v>
      </c>
      <c r="S180" s="165">
        <v>0</v>
      </c>
      <c r="T180" s="166">
        <f t="shared" si="13"/>
        <v>0</v>
      </c>
      <c r="AR180" s="167" t="s">
        <v>759</v>
      </c>
      <c r="AT180" s="167" t="s">
        <v>209</v>
      </c>
      <c r="AU180" s="167" t="s">
        <v>85</v>
      </c>
      <c r="AY180" s="17" t="s">
        <v>207</v>
      </c>
      <c r="BE180" s="168">
        <f t="shared" si="14"/>
        <v>0</v>
      </c>
      <c r="BF180" s="168">
        <f t="shared" si="15"/>
        <v>0</v>
      </c>
      <c r="BG180" s="168">
        <f t="shared" si="16"/>
        <v>0</v>
      </c>
      <c r="BH180" s="168">
        <f t="shared" si="17"/>
        <v>0</v>
      </c>
      <c r="BI180" s="168">
        <f t="shared" si="18"/>
        <v>0</v>
      </c>
      <c r="BJ180" s="17" t="s">
        <v>83</v>
      </c>
      <c r="BK180" s="168">
        <f t="shared" si="19"/>
        <v>0</v>
      </c>
      <c r="BL180" s="17" t="s">
        <v>759</v>
      </c>
      <c r="BM180" s="167" t="s">
        <v>3219</v>
      </c>
    </row>
    <row r="181" spans="2:65" s="1" customFormat="1" ht="16.5" customHeight="1">
      <c r="B181" s="155"/>
      <c r="C181" s="156" t="s">
        <v>700</v>
      </c>
      <c r="D181" s="156" t="s">
        <v>209</v>
      </c>
      <c r="E181" s="157" t="s">
        <v>3220</v>
      </c>
      <c r="F181" s="158" t="s">
        <v>3221</v>
      </c>
      <c r="G181" s="159" t="s">
        <v>224</v>
      </c>
      <c r="H181" s="160">
        <v>440</v>
      </c>
      <c r="I181" s="161"/>
      <c r="J181" s="162">
        <f t="shared" si="10"/>
        <v>0</v>
      </c>
      <c r="K181" s="158" t="s">
        <v>1</v>
      </c>
      <c r="L181" s="32"/>
      <c r="M181" s="163" t="s">
        <v>1</v>
      </c>
      <c r="N181" s="164" t="s">
        <v>42</v>
      </c>
      <c r="O181" s="55"/>
      <c r="P181" s="165">
        <f t="shared" si="11"/>
        <v>0</v>
      </c>
      <c r="Q181" s="165">
        <v>0</v>
      </c>
      <c r="R181" s="165">
        <f t="shared" si="12"/>
        <v>0</v>
      </c>
      <c r="S181" s="165">
        <v>0</v>
      </c>
      <c r="T181" s="166">
        <f t="shared" si="13"/>
        <v>0</v>
      </c>
      <c r="AR181" s="167" t="s">
        <v>759</v>
      </c>
      <c r="AT181" s="167" t="s">
        <v>209</v>
      </c>
      <c r="AU181" s="167" t="s">
        <v>85</v>
      </c>
      <c r="AY181" s="17" t="s">
        <v>207</v>
      </c>
      <c r="BE181" s="168">
        <f t="shared" si="14"/>
        <v>0</v>
      </c>
      <c r="BF181" s="168">
        <f t="shared" si="15"/>
        <v>0</v>
      </c>
      <c r="BG181" s="168">
        <f t="shared" si="16"/>
        <v>0</v>
      </c>
      <c r="BH181" s="168">
        <f t="shared" si="17"/>
        <v>0</v>
      </c>
      <c r="BI181" s="168">
        <f t="shared" si="18"/>
        <v>0</v>
      </c>
      <c r="BJ181" s="17" t="s">
        <v>83</v>
      </c>
      <c r="BK181" s="168">
        <f t="shared" si="19"/>
        <v>0</v>
      </c>
      <c r="BL181" s="17" t="s">
        <v>759</v>
      </c>
      <c r="BM181" s="167" t="s">
        <v>3222</v>
      </c>
    </row>
    <row r="182" spans="2:65" s="1" customFormat="1" ht="16.5" customHeight="1">
      <c r="B182" s="155"/>
      <c r="C182" s="156" t="s">
        <v>704</v>
      </c>
      <c r="D182" s="156" t="s">
        <v>209</v>
      </c>
      <c r="E182" s="157" t="s">
        <v>3223</v>
      </c>
      <c r="F182" s="158" t="s">
        <v>3224</v>
      </c>
      <c r="G182" s="159" t="s">
        <v>224</v>
      </c>
      <c r="H182" s="160">
        <v>70</v>
      </c>
      <c r="I182" s="161"/>
      <c r="J182" s="162">
        <f t="shared" si="10"/>
        <v>0</v>
      </c>
      <c r="K182" s="158" t="s">
        <v>1</v>
      </c>
      <c r="L182" s="32"/>
      <c r="M182" s="163" t="s">
        <v>1</v>
      </c>
      <c r="N182" s="164" t="s">
        <v>42</v>
      </c>
      <c r="O182" s="55"/>
      <c r="P182" s="165">
        <f t="shared" si="11"/>
        <v>0</v>
      </c>
      <c r="Q182" s="165">
        <v>0</v>
      </c>
      <c r="R182" s="165">
        <f t="shared" si="12"/>
        <v>0</v>
      </c>
      <c r="S182" s="165">
        <v>0</v>
      </c>
      <c r="T182" s="166">
        <f t="shared" si="13"/>
        <v>0</v>
      </c>
      <c r="AR182" s="167" t="s">
        <v>759</v>
      </c>
      <c r="AT182" s="167" t="s">
        <v>209</v>
      </c>
      <c r="AU182" s="167" t="s">
        <v>85</v>
      </c>
      <c r="AY182" s="17" t="s">
        <v>207</v>
      </c>
      <c r="BE182" s="168">
        <f t="shared" si="14"/>
        <v>0</v>
      </c>
      <c r="BF182" s="168">
        <f t="shared" si="15"/>
        <v>0</v>
      </c>
      <c r="BG182" s="168">
        <f t="shared" si="16"/>
        <v>0</v>
      </c>
      <c r="BH182" s="168">
        <f t="shared" si="17"/>
        <v>0</v>
      </c>
      <c r="BI182" s="168">
        <f t="shared" si="18"/>
        <v>0</v>
      </c>
      <c r="BJ182" s="17" t="s">
        <v>83</v>
      </c>
      <c r="BK182" s="168">
        <f t="shared" si="19"/>
        <v>0</v>
      </c>
      <c r="BL182" s="17" t="s">
        <v>759</v>
      </c>
      <c r="BM182" s="167" t="s">
        <v>3225</v>
      </c>
    </row>
    <row r="183" spans="2:65" s="1" customFormat="1" ht="16.5" customHeight="1">
      <c r="B183" s="155"/>
      <c r="C183" s="156" t="s">
        <v>708</v>
      </c>
      <c r="D183" s="156" t="s">
        <v>209</v>
      </c>
      <c r="E183" s="157" t="s">
        <v>3226</v>
      </c>
      <c r="F183" s="158" t="s">
        <v>3227</v>
      </c>
      <c r="G183" s="159" t="s">
        <v>224</v>
      </c>
      <c r="H183" s="160">
        <v>3420</v>
      </c>
      <c r="I183" s="161"/>
      <c r="J183" s="162">
        <f t="shared" si="10"/>
        <v>0</v>
      </c>
      <c r="K183" s="158" t="s">
        <v>1</v>
      </c>
      <c r="L183" s="32"/>
      <c r="M183" s="163" t="s">
        <v>1</v>
      </c>
      <c r="N183" s="164" t="s">
        <v>42</v>
      </c>
      <c r="O183" s="55"/>
      <c r="P183" s="165">
        <f t="shared" si="11"/>
        <v>0</v>
      </c>
      <c r="Q183" s="165">
        <v>0</v>
      </c>
      <c r="R183" s="165">
        <f t="shared" si="12"/>
        <v>0</v>
      </c>
      <c r="S183" s="165">
        <v>0</v>
      </c>
      <c r="T183" s="166">
        <f t="shared" si="13"/>
        <v>0</v>
      </c>
      <c r="AR183" s="167" t="s">
        <v>759</v>
      </c>
      <c r="AT183" s="167" t="s">
        <v>209</v>
      </c>
      <c r="AU183" s="167" t="s">
        <v>85</v>
      </c>
      <c r="AY183" s="17" t="s">
        <v>207</v>
      </c>
      <c r="BE183" s="168">
        <f t="shared" si="14"/>
        <v>0</v>
      </c>
      <c r="BF183" s="168">
        <f t="shared" si="15"/>
        <v>0</v>
      </c>
      <c r="BG183" s="168">
        <f t="shared" si="16"/>
        <v>0</v>
      </c>
      <c r="BH183" s="168">
        <f t="shared" si="17"/>
        <v>0</v>
      </c>
      <c r="BI183" s="168">
        <f t="shared" si="18"/>
        <v>0</v>
      </c>
      <c r="BJ183" s="17" t="s">
        <v>83</v>
      </c>
      <c r="BK183" s="168">
        <f t="shared" si="19"/>
        <v>0</v>
      </c>
      <c r="BL183" s="17" t="s">
        <v>759</v>
      </c>
      <c r="BM183" s="167" t="s">
        <v>3228</v>
      </c>
    </row>
    <row r="184" spans="2:65" s="1" customFormat="1" ht="16.5" customHeight="1">
      <c r="B184" s="155"/>
      <c r="C184" s="156" t="s">
        <v>712</v>
      </c>
      <c r="D184" s="156" t="s">
        <v>209</v>
      </c>
      <c r="E184" s="157" t="s">
        <v>3229</v>
      </c>
      <c r="F184" s="158" t="s">
        <v>3230</v>
      </c>
      <c r="G184" s="159" t="s">
        <v>224</v>
      </c>
      <c r="H184" s="160">
        <v>2310</v>
      </c>
      <c r="I184" s="161"/>
      <c r="J184" s="162">
        <f t="shared" si="10"/>
        <v>0</v>
      </c>
      <c r="K184" s="158" t="s">
        <v>1</v>
      </c>
      <c r="L184" s="32"/>
      <c r="M184" s="163" t="s">
        <v>1</v>
      </c>
      <c r="N184" s="164" t="s">
        <v>42</v>
      </c>
      <c r="O184" s="55"/>
      <c r="P184" s="165">
        <f t="shared" si="11"/>
        <v>0</v>
      </c>
      <c r="Q184" s="165">
        <v>0</v>
      </c>
      <c r="R184" s="165">
        <f t="shared" si="12"/>
        <v>0</v>
      </c>
      <c r="S184" s="165">
        <v>0</v>
      </c>
      <c r="T184" s="166">
        <f t="shared" si="13"/>
        <v>0</v>
      </c>
      <c r="AR184" s="167" t="s">
        <v>759</v>
      </c>
      <c r="AT184" s="167" t="s">
        <v>209</v>
      </c>
      <c r="AU184" s="167" t="s">
        <v>85</v>
      </c>
      <c r="AY184" s="17" t="s">
        <v>207</v>
      </c>
      <c r="BE184" s="168">
        <f t="shared" si="14"/>
        <v>0</v>
      </c>
      <c r="BF184" s="168">
        <f t="shared" si="15"/>
        <v>0</v>
      </c>
      <c r="BG184" s="168">
        <f t="shared" si="16"/>
        <v>0</v>
      </c>
      <c r="BH184" s="168">
        <f t="shared" si="17"/>
        <v>0</v>
      </c>
      <c r="BI184" s="168">
        <f t="shared" si="18"/>
        <v>0</v>
      </c>
      <c r="BJ184" s="17" t="s">
        <v>83</v>
      </c>
      <c r="BK184" s="168">
        <f t="shared" si="19"/>
        <v>0</v>
      </c>
      <c r="BL184" s="17" t="s">
        <v>759</v>
      </c>
      <c r="BM184" s="167" t="s">
        <v>3231</v>
      </c>
    </row>
    <row r="185" spans="2:65" s="1" customFormat="1" ht="16.5" customHeight="1">
      <c r="B185" s="155"/>
      <c r="C185" s="156" t="s">
        <v>716</v>
      </c>
      <c r="D185" s="156" t="s">
        <v>209</v>
      </c>
      <c r="E185" s="157" t="s">
        <v>3232</v>
      </c>
      <c r="F185" s="158" t="s">
        <v>3233</v>
      </c>
      <c r="G185" s="159" t="s">
        <v>224</v>
      </c>
      <c r="H185" s="160">
        <v>400</v>
      </c>
      <c r="I185" s="161"/>
      <c r="J185" s="162">
        <f t="shared" si="10"/>
        <v>0</v>
      </c>
      <c r="K185" s="158" t="s">
        <v>1</v>
      </c>
      <c r="L185" s="32"/>
      <c r="M185" s="163" t="s">
        <v>1</v>
      </c>
      <c r="N185" s="164" t="s">
        <v>42</v>
      </c>
      <c r="O185" s="55"/>
      <c r="P185" s="165">
        <f t="shared" si="11"/>
        <v>0</v>
      </c>
      <c r="Q185" s="165">
        <v>0</v>
      </c>
      <c r="R185" s="165">
        <f t="shared" si="12"/>
        <v>0</v>
      </c>
      <c r="S185" s="165">
        <v>0</v>
      </c>
      <c r="T185" s="166">
        <f t="shared" si="13"/>
        <v>0</v>
      </c>
      <c r="AR185" s="167" t="s">
        <v>759</v>
      </c>
      <c r="AT185" s="167" t="s">
        <v>209</v>
      </c>
      <c r="AU185" s="167" t="s">
        <v>85</v>
      </c>
      <c r="AY185" s="17" t="s">
        <v>207</v>
      </c>
      <c r="BE185" s="168">
        <f t="shared" si="14"/>
        <v>0</v>
      </c>
      <c r="BF185" s="168">
        <f t="shared" si="15"/>
        <v>0</v>
      </c>
      <c r="BG185" s="168">
        <f t="shared" si="16"/>
        <v>0</v>
      </c>
      <c r="BH185" s="168">
        <f t="shared" si="17"/>
        <v>0</v>
      </c>
      <c r="BI185" s="168">
        <f t="shared" si="18"/>
        <v>0</v>
      </c>
      <c r="BJ185" s="17" t="s">
        <v>83</v>
      </c>
      <c r="BK185" s="168">
        <f t="shared" si="19"/>
        <v>0</v>
      </c>
      <c r="BL185" s="17" t="s">
        <v>759</v>
      </c>
      <c r="BM185" s="167" t="s">
        <v>3234</v>
      </c>
    </row>
    <row r="186" spans="2:65" s="1" customFormat="1" ht="16.5" customHeight="1">
      <c r="B186" s="155"/>
      <c r="C186" s="156" t="s">
        <v>725</v>
      </c>
      <c r="D186" s="156" t="s">
        <v>209</v>
      </c>
      <c r="E186" s="157" t="s">
        <v>3235</v>
      </c>
      <c r="F186" s="158" t="s">
        <v>3236</v>
      </c>
      <c r="G186" s="159" t="s">
        <v>224</v>
      </c>
      <c r="H186" s="160">
        <v>200</v>
      </c>
      <c r="I186" s="161"/>
      <c r="J186" s="162">
        <f t="shared" si="10"/>
        <v>0</v>
      </c>
      <c r="K186" s="158" t="s">
        <v>1</v>
      </c>
      <c r="L186" s="32"/>
      <c r="M186" s="163" t="s">
        <v>1</v>
      </c>
      <c r="N186" s="164" t="s">
        <v>42</v>
      </c>
      <c r="O186" s="55"/>
      <c r="P186" s="165">
        <f t="shared" si="11"/>
        <v>0</v>
      </c>
      <c r="Q186" s="165">
        <v>0</v>
      </c>
      <c r="R186" s="165">
        <f t="shared" si="12"/>
        <v>0</v>
      </c>
      <c r="S186" s="165">
        <v>0</v>
      </c>
      <c r="T186" s="166">
        <f t="shared" si="13"/>
        <v>0</v>
      </c>
      <c r="AR186" s="167" t="s">
        <v>759</v>
      </c>
      <c r="AT186" s="167" t="s">
        <v>209</v>
      </c>
      <c r="AU186" s="167" t="s">
        <v>85</v>
      </c>
      <c r="AY186" s="17" t="s">
        <v>207</v>
      </c>
      <c r="BE186" s="168">
        <f t="shared" si="14"/>
        <v>0</v>
      </c>
      <c r="BF186" s="168">
        <f t="shared" si="15"/>
        <v>0</v>
      </c>
      <c r="BG186" s="168">
        <f t="shared" si="16"/>
        <v>0</v>
      </c>
      <c r="BH186" s="168">
        <f t="shared" si="17"/>
        <v>0</v>
      </c>
      <c r="BI186" s="168">
        <f t="shared" si="18"/>
        <v>0</v>
      </c>
      <c r="BJ186" s="17" t="s">
        <v>83</v>
      </c>
      <c r="BK186" s="168">
        <f t="shared" si="19"/>
        <v>0</v>
      </c>
      <c r="BL186" s="17" t="s">
        <v>759</v>
      </c>
      <c r="BM186" s="167" t="s">
        <v>3237</v>
      </c>
    </row>
    <row r="187" spans="2:65" s="1" customFormat="1" ht="16.5" customHeight="1">
      <c r="B187" s="155"/>
      <c r="C187" s="156" t="s">
        <v>729</v>
      </c>
      <c r="D187" s="156" t="s">
        <v>209</v>
      </c>
      <c r="E187" s="157" t="s">
        <v>3238</v>
      </c>
      <c r="F187" s="158" t="s">
        <v>3239</v>
      </c>
      <c r="G187" s="159" t="s">
        <v>224</v>
      </c>
      <c r="H187" s="160">
        <v>100</v>
      </c>
      <c r="I187" s="161"/>
      <c r="J187" s="162">
        <f t="shared" si="10"/>
        <v>0</v>
      </c>
      <c r="K187" s="158" t="s">
        <v>1</v>
      </c>
      <c r="L187" s="32"/>
      <c r="M187" s="163" t="s">
        <v>1</v>
      </c>
      <c r="N187" s="164" t="s">
        <v>42</v>
      </c>
      <c r="O187" s="55"/>
      <c r="P187" s="165">
        <f t="shared" si="11"/>
        <v>0</v>
      </c>
      <c r="Q187" s="165">
        <v>0</v>
      </c>
      <c r="R187" s="165">
        <f t="shared" si="12"/>
        <v>0</v>
      </c>
      <c r="S187" s="165">
        <v>0</v>
      </c>
      <c r="T187" s="166">
        <f t="shared" si="13"/>
        <v>0</v>
      </c>
      <c r="AR187" s="167" t="s">
        <v>759</v>
      </c>
      <c r="AT187" s="167" t="s">
        <v>209</v>
      </c>
      <c r="AU187" s="167" t="s">
        <v>85</v>
      </c>
      <c r="AY187" s="17" t="s">
        <v>207</v>
      </c>
      <c r="BE187" s="168">
        <f t="shared" si="14"/>
        <v>0</v>
      </c>
      <c r="BF187" s="168">
        <f t="shared" si="15"/>
        <v>0</v>
      </c>
      <c r="BG187" s="168">
        <f t="shared" si="16"/>
        <v>0</v>
      </c>
      <c r="BH187" s="168">
        <f t="shared" si="17"/>
        <v>0</v>
      </c>
      <c r="BI187" s="168">
        <f t="shared" si="18"/>
        <v>0</v>
      </c>
      <c r="BJ187" s="17" t="s">
        <v>83</v>
      </c>
      <c r="BK187" s="168">
        <f t="shared" si="19"/>
        <v>0</v>
      </c>
      <c r="BL187" s="17" t="s">
        <v>759</v>
      </c>
      <c r="BM187" s="167" t="s">
        <v>3240</v>
      </c>
    </row>
    <row r="188" spans="2:65" s="1" customFormat="1" ht="16.5" customHeight="1">
      <c r="B188" s="155"/>
      <c r="C188" s="156" t="s">
        <v>733</v>
      </c>
      <c r="D188" s="156" t="s">
        <v>209</v>
      </c>
      <c r="E188" s="157" t="s">
        <v>3241</v>
      </c>
      <c r="F188" s="158" t="s">
        <v>3242</v>
      </c>
      <c r="G188" s="159" t="s">
        <v>224</v>
      </c>
      <c r="H188" s="160">
        <v>400</v>
      </c>
      <c r="I188" s="161"/>
      <c r="J188" s="162">
        <f t="shared" si="10"/>
        <v>0</v>
      </c>
      <c r="K188" s="158" t="s">
        <v>1</v>
      </c>
      <c r="L188" s="32"/>
      <c r="M188" s="163" t="s">
        <v>1</v>
      </c>
      <c r="N188" s="164" t="s">
        <v>42</v>
      </c>
      <c r="O188" s="55"/>
      <c r="P188" s="165">
        <f t="shared" si="11"/>
        <v>0</v>
      </c>
      <c r="Q188" s="165">
        <v>0</v>
      </c>
      <c r="R188" s="165">
        <f t="shared" si="12"/>
        <v>0</v>
      </c>
      <c r="S188" s="165">
        <v>0</v>
      </c>
      <c r="T188" s="166">
        <f t="shared" si="13"/>
        <v>0</v>
      </c>
      <c r="AR188" s="167" t="s">
        <v>759</v>
      </c>
      <c r="AT188" s="167" t="s">
        <v>209</v>
      </c>
      <c r="AU188" s="167" t="s">
        <v>85</v>
      </c>
      <c r="AY188" s="17" t="s">
        <v>207</v>
      </c>
      <c r="BE188" s="168">
        <f t="shared" si="14"/>
        <v>0</v>
      </c>
      <c r="BF188" s="168">
        <f t="shared" si="15"/>
        <v>0</v>
      </c>
      <c r="BG188" s="168">
        <f t="shared" si="16"/>
        <v>0</v>
      </c>
      <c r="BH188" s="168">
        <f t="shared" si="17"/>
        <v>0</v>
      </c>
      <c r="BI188" s="168">
        <f t="shared" si="18"/>
        <v>0</v>
      </c>
      <c r="BJ188" s="17" t="s">
        <v>83</v>
      </c>
      <c r="BK188" s="168">
        <f t="shared" si="19"/>
        <v>0</v>
      </c>
      <c r="BL188" s="17" t="s">
        <v>759</v>
      </c>
      <c r="BM188" s="167" t="s">
        <v>3243</v>
      </c>
    </row>
    <row r="189" spans="2:65" s="11" customFormat="1" ht="25.9" customHeight="1">
      <c r="B189" s="142"/>
      <c r="D189" s="143" t="s">
        <v>76</v>
      </c>
      <c r="E189" s="144" t="s">
        <v>2620</v>
      </c>
      <c r="F189" s="144" t="s">
        <v>2621</v>
      </c>
      <c r="I189" s="145"/>
      <c r="J189" s="146">
        <f>BK189</f>
        <v>0</v>
      </c>
      <c r="L189" s="142"/>
      <c r="M189" s="147"/>
      <c r="N189" s="148"/>
      <c r="O189" s="148"/>
      <c r="P189" s="149">
        <f>SUM(P190:P191)</f>
        <v>0</v>
      </c>
      <c r="Q189" s="148"/>
      <c r="R189" s="149">
        <f>SUM(R190:R191)</f>
        <v>0</v>
      </c>
      <c r="S189" s="148"/>
      <c r="T189" s="150">
        <f>SUM(T190:T191)</f>
        <v>0</v>
      </c>
      <c r="AR189" s="143" t="s">
        <v>133</v>
      </c>
      <c r="AT189" s="151" t="s">
        <v>76</v>
      </c>
      <c r="AU189" s="151" t="s">
        <v>77</v>
      </c>
      <c r="AY189" s="143" t="s">
        <v>207</v>
      </c>
      <c r="BK189" s="152">
        <f>SUM(BK190:BK191)</f>
        <v>0</v>
      </c>
    </row>
    <row r="190" spans="2:65" s="1" customFormat="1" ht="16.5" customHeight="1">
      <c r="B190" s="155"/>
      <c r="C190" s="156" t="s">
        <v>737</v>
      </c>
      <c r="D190" s="156" t="s">
        <v>209</v>
      </c>
      <c r="E190" s="157" t="s">
        <v>133</v>
      </c>
      <c r="F190" s="158" t="s">
        <v>3244</v>
      </c>
      <c r="G190" s="159" t="s">
        <v>2624</v>
      </c>
      <c r="H190" s="160">
        <v>24</v>
      </c>
      <c r="I190" s="161"/>
      <c r="J190" s="162">
        <f>ROUND(I190*H190,2)</f>
        <v>0</v>
      </c>
      <c r="K190" s="158" t="s">
        <v>1</v>
      </c>
      <c r="L190" s="32"/>
      <c r="M190" s="163" t="s">
        <v>1</v>
      </c>
      <c r="N190" s="164" t="s">
        <v>42</v>
      </c>
      <c r="O190" s="55"/>
      <c r="P190" s="165">
        <f>O190*H190</f>
        <v>0</v>
      </c>
      <c r="Q190" s="165">
        <v>0</v>
      </c>
      <c r="R190" s="165">
        <f>Q190*H190</f>
        <v>0</v>
      </c>
      <c r="S190" s="165">
        <v>0</v>
      </c>
      <c r="T190" s="166">
        <f>S190*H190</f>
        <v>0</v>
      </c>
      <c r="AR190" s="167" t="s">
        <v>2625</v>
      </c>
      <c r="AT190" s="167" t="s">
        <v>209</v>
      </c>
      <c r="AU190" s="167" t="s">
        <v>83</v>
      </c>
      <c r="AY190" s="17" t="s">
        <v>207</v>
      </c>
      <c r="BE190" s="168">
        <f>IF(N190="základní",J190,0)</f>
        <v>0</v>
      </c>
      <c r="BF190" s="168">
        <f>IF(N190="snížená",J190,0)</f>
        <v>0</v>
      </c>
      <c r="BG190" s="168">
        <f>IF(N190="zákl. přenesená",J190,0)</f>
        <v>0</v>
      </c>
      <c r="BH190" s="168">
        <f>IF(N190="sníž. přenesená",J190,0)</f>
        <v>0</v>
      </c>
      <c r="BI190" s="168">
        <f>IF(N190="nulová",J190,0)</f>
        <v>0</v>
      </c>
      <c r="BJ190" s="17" t="s">
        <v>83</v>
      </c>
      <c r="BK190" s="168">
        <f>ROUND(I190*H190,2)</f>
        <v>0</v>
      </c>
      <c r="BL190" s="17" t="s">
        <v>2625</v>
      </c>
      <c r="BM190" s="167" t="s">
        <v>3245</v>
      </c>
    </row>
    <row r="191" spans="2:65" s="1" customFormat="1" ht="16.5" customHeight="1">
      <c r="B191" s="155"/>
      <c r="C191" s="156" t="s">
        <v>741</v>
      </c>
      <c r="D191" s="156" t="s">
        <v>209</v>
      </c>
      <c r="E191" s="157" t="s">
        <v>140</v>
      </c>
      <c r="F191" s="158" t="s">
        <v>3246</v>
      </c>
      <c r="G191" s="159" t="s">
        <v>2624</v>
      </c>
      <c r="H191" s="160">
        <v>24</v>
      </c>
      <c r="I191" s="161"/>
      <c r="J191" s="162">
        <f>ROUND(I191*H191,2)</f>
        <v>0</v>
      </c>
      <c r="K191" s="158" t="s">
        <v>1</v>
      </c>
      <c r="L191" s="32"/>
      <c r="M191" s="163" t="s">
        <v>1</v>
      </c>
      <c r="N191" s="164" t="s">
        <v>42</v>
      </c>
      <c r="O191" s="55"/>
      <c r="P191" s="165">
        <f>O191*H191</f>
        <v>0</v>
      </c>
      <c r="Q191" s="165">
        <v>0</v>
      </c>
      <c r="R191" s="165">
        <f>Q191*H191</f>
        <v>0</v>
      </c>
      <c r="S191" s="165">
        <v>0</v>
      </c>
      <c r="T191" s="166">
        <f>S191*H191</f>
        <v>0</v>
      </c>
      <c r="AR191" s="167" t="s">
        <v>2625</v>
      </c>
      <c r="AT191" s="167" t="s">
        <v>209</v>
      </c>
      <c r="AU191" s="167" t="s">
        <v>83</v>
      </c>
      <c r="AY191" s="17" t="s">
        <v>207</v>
      </c>
      <c r="BE191" s="168">
        <f>IF(N191="základní",J191,0)</f>
        <v>0</v>
      </c>
      <c r="BF191" s="168">
        <f>IF(N191="snížená",J191,0)</f>
        <v>0</v>
      </c>
      <c r="BG191" s="168">
        <f>IF(N191="zákl. přenesená",J191,0)</f>
        <v>0</v>
      </c>
      <c r="BH191" s="168">
        <f>IF(N191="sníž. přenesená",J191,0)</f>
        <v>0</v>
      </c>
      <c r="BI191" s="168">
        <f>IF(N191="nulová",J191,0)</f>
        <v>0</v>
      </c>
      <c r="BJ191" s="17" t="s">
        <v>83</v>
      </c>
      <c r="BK191" s="168">
        <f>ROUND(I191*H191,2)</f>
        <v>0</v>
      </c>
      <c r="BL191" s="17" t="s">
        <v>2625</v>
      </c>
      <c r="BM191" s="167" t="s">
        <v>3247</v>
      </c>
    </row>
    <row r="192" spans="2:65" s="11" customFormat="1" ht="25.9" customHeight="1">
      <c r="B192" s="142"/>
      <c r="D192" s="143" t="s">
        <v>76</v>
      </c>
      <c r="E192" s="144" t="s">
        <v>3248</v>
      </c>
      <c r="F192" s="144" t="s">
        <v>3249</v>
      </c>
      <c r="I192" s="145"/>
      <c r="J192" s="146">
        <f>BK192</f>
        <v>0</v>
      </c>
      <c r="L192" s="142"/>
      <c r="M192" s="147"/>
      <c r="N192" s="148"/>
      <c r="O192" s="148"/>
      <c r="P192" s="149">
        <f>SUM(P193:P195)</f>
        <v>0</v>
      </c>
      <c r="Q192" s="148"/>
      <c r="R192" s="149">
        <f>SUM(R193:R195)</f>
        <v>0</v>
      </c>
      <c r="S192" s="148"/>
      <c r="T192" s="150">
        <f>SUM(T193:T195)</f>
        <v>0</v>
      </c>
      <c r="AR192" s="143" t="s">
        <v>133</v>
      </c>
      <c r="AT192" s="151" t="s">
        <v>76</v>
      </c>
      <c r="AU192" s="151" t="s">
        <v>77</v>
      </c>
      <c r="AY192" s="143" t="s">
        <v>207</v>
      </c>
      <c r="BK192" s="152">
        <f>SUM(BK193:BK195)</f>
        <v>0</v>
      </c>
    </row>
    <row r="193" spans="2:65" s="1" customFormat="1" ht="16.5" customHeight="1">
      <c r="B193" s="155"/>
      <c r="C193" s="156" t="s">
        <v>745</v>
      </c>
      <c r="D193" s="156" t="s">
        <v>209</v>
      </c>
      <c r="E193" s="157" t="s">
        <v>83</v>
      </c>
      <c r="F193" s="158" t="s">
        <v>3250</v>
      </c>
      <c r="G193" s="159" t="s">
        <v>250</v>
      </c>
      <c r="H193" s="160">
        <v>1</v>
      </c>
      <c r="I193" s="161"/>
      <c r="J193" s="162">
        <f>ROUND(I193*H193,2)</f>
        <v>0</v>
      </c>
      <c r="K193" s="158" t="s">
        <v>1</v>
      </c>
      <c r="L193" s="32"/>
      <c r="M193" s="163" t="s">
        <v>1</v>
      </c>
      <c r="N193" s="164" t="s">
        <v>42</v>
      </c>
      <c r="O193" s="55"/>
      <c r="P193" s="165">
        <f>O193*H193</f>
        <v>0</v>
      </c>
      <c r="Q193" s="165">
        <v>0</v>
      </c>
      <c r="R193" s="165">
        <f>Q193*H193</f>
        <v>0</v>
      </c>
      <c r="S193" s="165">
        <v>0</v>
      </c>
      <c r="T193" s="166">
        <f>S193*H193</f>
        <v>0</v>
      </c>
      <c r="AR193" s="167" t="s">
        <v>3251</v>
      </c>
      <c r="AT193" s="167" t="s">
        <v>209</v>
      </c>
      <c r="AU193" s="167" t="s">
        <v>83</v>
      </c>
      <c r="AY193" s="17" t="s">
        <v>207</v>
      </c>
      <c r="BE193" s="168">
        <f>IF(N193="základní",J193,0)</f>
        <v>0</v>
      </c>
      <c r="BF193" s="168">
        <f>IF(N193="snížená",J193,0)</f>
        <v>0</v>
      </c>
      <c r="BG193" s="168">
        <f>IF(N193="zákl. přenesená",J193,0)</f>
        <v>0</v>
      </c>
      <c r="BH193" s="168">
        <f>IF(N193="sníž. přenesená",J193,0)</f>
        <v>0</v>
      </c>
      <c r="BI193" s="168">
        <f>IF(N193="nulová",J193,0)</f>
        <v>0</v>
      </c>
      <c r="BJ193" s="17" t="s">
        <v>83</v>
      </c>
      <c r="BK193" s="168">
        <f>ROUND(I193*H193,2)</f>
        <v>0</v>
      </c>
      <c r="BL193" s="17" t="s">
        <v>3251</v>
      </c>
      <c r="BM193" s="167" t="s">
        <v>3252</v>
      </c>
    </row>
    <row r="194" spans="2:65" s="1" customFormat="1" ht="16.5" customHeight="1">
      <c r="B194" s="155"/>
      <c r="C194" s="156" t="s">
        <v>751</v>
      </c>
      <c r="D194" s="156" t="s">
        <v>209</v>
      </c>
      <c r="E194" s="157" t="s">
        <v>85</v>
      </c>
      <c r="F194" s="158" t="s">
        <v>3250</v>
      </c>
      <c r="G194" s="159" t="s">
        <v>250</v>
      </c>
      <c r="H194" s="160">
        <v>1</v>
      </c>
      <c r="I194" s="161"/>
      <c r="J194" s="162">
        <f>ROUND(I194*H194,2)</f>
        <v>0</v>
      </c>
      <c r="K194" s="158" t="s">
        <v>1</v>
      </c>
      <c r="L194" s="32"/>
      <c r="M194" s="163" t="s">
        <v>1</v>
      </c>
      <c r="N194" s="164" t="s">
        <v>42</v>
      </c>
      <c r="O194" s="55"/>
      <c r="P194" s="165">
        <f>O194*H194</f>
        <v>0</v>
      </c>
      <c r="Q194" s="165">
        <v>0</v>
      </c>
      <c r="R194" s="165">
        <f>Q194*H194</f>
        <v>0</v>
      </c>
      <c r="S194" s="165">
        <v>0</v>
      </c>
      <c r="T194" s="166">
        <f>S194*H194</f>
        <v>0</v>
      </c>
      <c r="AR194" s="167" t="s">
        <v>3251</v>
      </c>
      <c r="AT194" s="167" t="s">
        <v>209</v>
      </c>
      <c r="AU194" s="167" t="s">
        <v>83</v>
      </c>
      <c r="AY194" s="17" t="s">
        <v>207</v>
      </c>
      <c r="BE194" s="168">
        <f>IF(N194="základní",J194,0)</f>
        <v>0</v>
      </c>
      <c r="BF194" s="168">
        <f>IF(N194="snížená",J194,0)</f>
        <v>0</v>
      </c>
      <c r="BG194" s="168">
        <f>IF(N194="zákl. přenesená",J194,0)</f>
        <v>0</v>
      </c>
      <c r="BH194" s="168">
        <f>IF(N194="sníž. přenesená",J194,0)</f>
        <v>0</v>
      </c>
      <c r="BI194" s="168">
        <f>IF(N194="nulová",J194,0)</f>
        <v>0</v>
      </c>
      <c r="BJ194" s="17" t="s">
        <v>83</v>
      </c>
      <c r="BK194" s="168">
        <f>ROUND(I194*H194,2)</f>
        <v>0</v>
      </c>
      <c r="BL194" s="17" t="s">
        <v>3251</v>
      </c>
      <c r="BM194" s="167" t="s">
        <v>3253</v>
      </c>
    </row>
    <row r="195" spans="2:65" s="1" customFormat="1" ht="16.5" customHeight="1">
      <c r="B195" s="155"/>
      <c r="C195" s="156" t="s">
        <v>755</v>
      </c>
      <c r="D195" s="156" t="s">
        <v>209</v>
      </c>
      <c r="E195" s="157" t="s">
        <v>108</v>
      </c>
      <c r="F195" s="158" t="s">
        <v>3250</v>
      </c>
      <c r="G195" s="159" t="s">
        <v>250</v>
      </c>
      <c r="H195" s="160">
        <v>1</v>
      </c>
      <c r="I195" s="161"/>
      <c r="J195" s="162">
        <f>ROUND(I195*H195,2)</f>
        <v>0</v>
      </c>
      <c r="K195" s="158" t="s">
        <v>1</v>
      </c>
      <c r="L195" s="32"/>
      <c r="M195" s="178" t="s">
        <v>1</v>
      </c>
      <c r="N195" s="179" t="s">
        <v>42</v>
      </c>
      <c r="O195" s="180"/>
      <c r="P195" s="181">
        <f>O195*H195</f>
        <v>0</v>
      </c>
      <c r="Q195" s="181">
        <v>0</v>
      </c>
      <c r="R195" s="181">
        <f>Q195*H195</f>
        <v>0</v>
      </c>
      <c r="S195" s="181">
        <v>0</v>
      </c>
      <c r="T195" s="182">
        <f>S195*H195</f>
        <v>0</v>
      </c>
      <c r="AR195" s="167" t="s">
        <v>3251</v>
      </c>
      <c r="AT195" s="167" t="s">
        <v>209</v>
      </c>
      <c r="AU195" s="167" t="s">
        <v>83</v>
      </c>
      <c r="AY195" s="17" t="s">
        <v>207</v>
      </c>
      <c r="BE195" s="168">
        <f>IF(N195="základní",J195,0)</f>
        <v>0</v>
      </c>
      <c r="BF195" s="168">
        <f>IF(N195="snížená",J195,0)</f>
        <v>0</v>
      </c>
      <c r="BG195" s="168">
        <f>IF(N195="zákl. přenesená",J195,0)</f>
        <v>0</v>
      </c>
      <c r="BH195" s="168">
        <f>IF(N195="sníž. přenesená",J195,0)</f>
        <v>0</v>
      </c>
      <c r="BI195" s="168">
        <f>IF(N195="nulová",J195,0)</f>
        <v>0</v>
      </c>
      <c r="BJ195" s="17" t="s">
        <v>83</v>
      </c>
      <c r="BK195" s="168">
        <f>ROUND(I195*H195,2)</f>
        <v>0</v>
      </c>
      <c r="BL195" s="17" t="s">
        <v>3251</v>
      </c>
      <c r="BM195" s="167" t="s">
        <v>3254</v>
      </c>
    </row>
    <row r="196" spans="2:65" s="1" customFormat="1" ht="6.95" customHeight="1">
      <c r="B196" s="44"/>
      <c r="C196" s="45"/>
      <c r="D196" s="45"/>
      <c r="E196" s="45"/>
      <c r="F196" s="45"/>
      <c r="G196" s="45"/>
      <c r="H196" s="45"/>
      <c r="I196" s="117"/>
      <c r="J196" s="45"/>
      <c r="K196" s="45"/>
      <c r="L196" s="32"/>
    </row>
  </sheetData>
  <autoFilter ref="C127:K195"/>
  <mergeCells count="15">
    <mergeCell ref="E114:H114"/>
    <mergeCell ref="E118:H118"/>
    <mergeCell ref="E116:H116"/>
    <mergeCell ref="E120:H120"/>
    <mergeCell ref="L2:V2"/>
    <mergeCell ref="E31:H31"/>
    <mergeCell ref="E85:H85"/>
    <mergeCell ref="E89:H89"/>
    <mergeCell ref="E87:H87"/>
    <mergeCell ref="E91:H91"/>
    <mergeCell ref="E7:H7"/>
    <mergeCell ref="E11:H11"/>
    <mergeCell ref="E9:H9"/>
    <mergeCell ref="E13:H13"/>
    <mergeCell ref="E22:H22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55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112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.75">
      <c r="B8" s="20"/>
      <c r="D8" s="27" t="s">
        <v>179</v>
      </c>
      <c r="L8" s="20"/>
    </row>
    <row r="9" spans="2:46" ht="16.5" customHeight="1">
      <c r="B9" s="20"/>
      <c r="E9" s="283" t="s">
        <v>266</v>
      </c>
      <c r="F9" s="245"/>
      <c r="G9" s="245"/>
      <c r="H9" s="245"/>
      <c r="L9" s="20"/>
    </row>
    <row r="10" spans="2:46" ht="12" customHeight="1">
      <c r="B10" s="20"/>
      <c r="D10" s="27" t="s">
        <v>181</v>
      </c>
      <c r="L10" s="20"/>
    </row>
    <row r="11" spans="2:46" s="1" customFormat="1" ht="16.5" customHeight="1">
      <c r="B11" s="32"/>
      <c r="E11" s="286" t="s">
        <v>3064</v>
      </c>
      <c r="F11" s="282"/>
      <c r="G11" s="282"/>
      <c r="H11" s="282"/>
      <c r="I11" s="96"/>
      <c r="L11" s="32"/>
    </row>
    <row r="12" spans="2:46" s="1" customFormat="1" ht="12" customHeight="1">
      <c r="B12" s="32"/>
      <c r="D12" s="27" t="s">
        <v>3065</v>
      </c>
      <c r="I12" s="96"/>
      <c r="L12" s="32"/>
    </row>
    <row r="13" spans="2:46" s="1" customFormat="1" ht="36.950000000000003" customHeight="1">
      <c r="B13" s="32"/>
      <c r="E13" s="252" t="s">
        <v>3255</v>
      </c>
      <c r="F13" s="282"/>
      <c r="G13" s="282"/>
      <c r="H13" s="282"/>
      <c r="I13" s="96"/>
      <c r="L13" s="32"/>
    </row>
    <row r="14" spans="2:46" s="1" customFormat="1">
      <c r="B14" s="32"/>
      <c r="I14" s="96"/>
      <c r="L14" s="32"/>
    </row>
    <row r="15" spans="2:46" s="1" customFormat="1" ht="12" customHeight="1">
      <c r="B15" s="32"/>
      <c r="D15" s="27" t="s">
        <v>18</v>
      </c>
      <c r="F15" s="25" t="s">
        <v>1</v>
      </c>
      <c r="I15" s="97" t="s">
        <v>19</v>
      </c>
      <c r="J15" s="25" t="s">
        <v>1</v>
      </c>
      <c r="L15" s="32"/>
    </row>
    <row r="16" spans="2:46" s="1" customFormat="1" ht="12" customHeight="1">
      <c r="B16" s="32"/>
      <c r="D16" s="27" t="s">
        <v>20</v>
      </c>
      <c r="F16" s="25" t="s">
        <v>21</v>
      </c>
      <c r="I16" s="97" t="s">
        <v>22</v>
      </c>
      <c r="J16" s="52" t="str">
        <f>'Rekapitulace stavby'!AN8</f>
        <v>29. 3. 2019</v>
      </c>
      <c r="L16" s="32"/>
    </row>
    <row r="17" spans="2:12" s="1" customFormat="1" ht="10.9" customHeight="1">
      <c r="B17" s="32"/>
      <c r="I17" s="96"/>
      <c r="L17" s="32"/>
    </row>
    <row r="18" spans="2:12" s="1" customFormat="1" ht="12" customHeight="1">
      <c r="B18" s="32"/>
      <c r="D18" s="27" t="s">
        <v>24</v>
      </c>
      <c r="I18" s="97" t="s">
        <v>25</v>
      </c>
      <c r="J18" s="25" t="s">
        <v>26</v>
      </c>
      <c r="L18" s="32"/>
    </row>
    <row r="19" spans="2:12" s="1" customFormat="1" ht="18" customHeight="1">
      <c r="B19" s="32"/>
      <c r="E19" s="25" t="s">
        <v>27</v>
      </c>
      <c r="I19" s="97" t="s">
        <v>28</v>
      </c>
      <c r="J19" s="25" t="s">
        <v>1</v>
      </c>
      <c r="L19" s="32"/>
    </row>
    <row r="20" spans="2:12" s="1" customFormat="1" ht="6.95" customHeight="1">
      <c r="B20" s="32"/>
      <c r="I20" s="96"/>
      <c r="L20" s="32"/>
    </row>
    <row r="21" spans="2:12" s="1" customFormat="1" ht="12" customHeight="1">
      <c r="B21" s="32"/>
      <c r="D21" s="27" t="s">
        <v>29</v>
      </c>
      <c r="I21" s="97" t="s">
        <v>25</v>
      </c>
      <c r="J21" s="28" t="str">
        <f>'Rekapitulace stavby'!AN13</f>
        <v>Vyplň údaj</v>
      </c>
      <c r="L21" s="32"/>
    </row>
    <row r="22" spans="2:12" s="1" customFormat="1" ht="18" customHeight="1">
      <c r="B22" s="32"/>
      <c r="E22" s="285" t="str">
        <f>'Rekapitulace stavby'!E14</f>
        <v>Vyplň údaj</v>
      </c>
      <c r="F22" s="255"/>
      <c r="G22" s="255"/>
      <c r="H22" s="255"/>
      <c r="I22" s="97" t="s">
        <v>28</v>
      </c>
      <c r="J22" s="28" t="str">
        <f>'Rekapitulace stavby'!AN14</f>
        <v>Vyplň údaj</v>
      </c>
      <c r="L22" s="32"/>
    </row>
    <row r="23" spans="2:12" s="1" customFormat="1" ht="6.95" customHeight="1">
      <c r="B23" s="32"/>
      <c r="I23" s="96"/>
      <c r="L23" s="32"/>
    </row>
    <row r="24" spans="2:12" s="1" customFormat="1" ht="12" customHeight="1">
      <c r="B24" s="32"/>
      <c r="D24" s="27" t="s">
        <v>31</v>
      </c>
      <c r="I24" s="97" t="s">
        <v>25</v>
      </c>
      <c r="J24" s="25" t="s">
        <v>32</v>
      </c>
      <c r="L24" s="32"/>
    </row>
    <row r="25" spans="2:12" s="1" customFormat="1" ht="18" customHeight="1">
      <c r="B25" s="32"/>
      <c r="E25" s="25" t="s">
        <v>33</v>
      </c>
      <c r="I25" s="97" t="s">
        <v>28</v>
      </c>
      <c r="J25" s="25" t="s">
        <v>1</v>
      </c>
      <c r="L25" s="32"/>
    </row>
    <row r="26" spans="2:12" s="1" customFormat="1" ht="6.95" customHeight="1">
      <c r="B26" s="32"/>
      <c r="I26" s="96"/>
      <c r="L26" s="32"/>
    </row>
    <row r="27" spans="2:12" s="1" customFormat="1" ht="12" customHeight="1">
      <c r="B27" s="32"/>
      <c r="D27" s="27" t="s">
        <v>35</v>
      </c>
      <c r="I27" s="97" t="s">
        <v>25</v>
      </c>
      <c r="J27" s="25" t="str">
        <f>IF('Rekapitulace stavby'!AN19="","",'Rekapitulace stavby'!AN19)</f>
        <v/>
      </c>
      <c r="L27" s="32"/>
    </row>
    <row r="28" spans="2:12" s="1" customFormat="1" ht="18" customHeight="1">
      <c r="B28" s="32"/>
      <c r="E28" s="25" t="str">
        <f>IF('Rekapitulace stavby'!E20="","",'Rekapitulace stavby'!E20)</f>
        <v xml:space="preserve"> </v>
      </c>
      <c r="I28" s="97" t="s">
        <v>28</v>
      </c>
      <c r="J28" s="25" t="str">
        <f>IF('Rekapitulace stavby'!AN20="","",'Rekapitulace stavby'!AN20)</f>
        <v/>
      </c>
      <c r="L28" s="32"/>
    </row>
    <row r="29" spans="2:12" s="1" customFormat="1" ht="6.95" customHeight="1">
      <c r="B29" s="32"/>
      <c r="I29" s="96"/>
      <c r="L29" s="32"/>
    </row>
    <row r="30" spans="2:12" s="1" customFormat="1" ht="12" customHeight="1">
      <c r="B30" s="32"/>
      <c r="D30" s="27" t="s">
        <v>36</v>
      </c>
      <c r="I30" s="96"/>
      <c r="L30" s="32"/>
    </row>
    <row r="31" spans="2:12" s="7" customFormat="1" ht="16.5" customHeight="1">
      <c r="B31" s="98"/>
      <c r="E31" s="259" t="s">
        <v>1</v>
      </c>
      <c r="F31" s="259"/>
      <c r="G31" s="259"/>
      <c r="H31" s="259"/>
      <c r="I31" s="99"/>
      <c r="L31" s="98"/>
    </row>
    <row r="32" spans="2:12" s="1" customFormat="1" ht="6.95" customHeight="1">
      <c r="B32" s="32"/>
      <c r="I32" s="96"/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25.35" customHeight="1">
      <c r="B34" s="32"/>
      <c r="D34" s="101" t="s">
        <v>37</v>
      </c>
      <c r="I34" s="96"/>
      <c r="J34" s="66">
        <f>ROUND(J128, 2)</f>
        <v>0</v>
      </c>
      <c r="L34" s="32"/>
    </row>
    <row r="35" spans="2:12" s="1" customFormat="1" ht="6.95" customHeight="1">
      <c r="B35" s="32"/>
      <c r="D35" s="53"/>
      <c r="E35" s="53"/>
      <c r="F35" s="53"/>
      <c r="G35" s="53"/>
      <c r="H35" s="53"/>
      <c r="I35" s="100"/>
      <c r="J35" s="53"/>
      <c r="K35" s="53"/>
      <c r="L35" s="32"/>
    </row>
    <row r="36" spans="2:12" s="1" customFormat="1" ht="14.45" customHeight="1">
      <c r="B36" s="32"/>
      <c r="F36" s="35" t="s">
        <v>39</v>
      </c>
      <c r="I36" s="102" t="s">
        <v>38</v>
      </c>
      <c r="J36" s="35" t="s">
        <v>40</v>
      </c>
      <c r="L36" s="32"/>
    </row>
    <row r="37" spans="2:12" s="1" customFormat="1" ht="14.45" customHeight="1">
      <c r="B37" s="32"/>
      <c r="D37" s="103" t="s">
        <v>41</v>
      </c>
      <c r="E37" s="27" t="s">
        <v>42</v>
      </c>
      <c r="F37" s="104">
        <f>ROUND((SUM(BE128:BE154)),  2)</f>
        <v>0</v>
      </c>
      <c r="I37" s="105">
        <v>0.21</v>
      </c>
      <c r="J37" s="104">
        <f>ROUND(((SUM(BE128:BE154))*I37),  2)</f>
        <v>0</v>
      </c>
      <c r="L37" s="32"/>
    </row>
    <row r="38" spans="2:12" s="1" customFormat="1" ht="14.45" customHeight="1">
      <c r="B38" s="32"/>
      <c r="E38" s="27" t="s">
        <v>43</v>
      </c>
      <c r="F38" s="104">
        <f>ROUND((SUM(BF128:BF154)),  2)</f>
        <v>0</v>
      </c>
      <c r="I38" s="105">
        <v>0.15</v>
      </c>
      <c r="J38" s="104">
        <f>ROUND(((SUM(BF128:BF154))*I38),  2)</f>
        <v>0</v>
      </c>
      <c r="L38" s="32"/>
    </row>
    <row r="39" spans="2:12" s="1" customFormat="1" ht="14.45" hidden="1" customHeight="1">
      <c r="B39" s="32"/>
      <c r="E39" s="27" t="s">
        <v>44</v>
      </c>
      <c r="F39" s="104">
        <f>ROUND((SUM(BG128:BG154)),  2)</f>
        <v>0</v>
      </c>
      <c r="I39" s="105">
        <v>0.21</v>
      </c>
      <c r="J39" s="104">
        <f>0</f>
        <v>0</v>
      </c>
      <c r="L39" s="32"/>
    </row>
    <row r="40" spans="2:12" s="1" customFormat="1" ht="14.45" hidden="1" customHeight="1">
      <c r="B40" s="32"/>
      <c r="E40" s="27" t="s">
        <v>45</v>
      </c>
      <c r="F40" s="104">
        <f>ROUND((SUM(BH128:BH154)),  2)</f>
        <v>0</v>
      </c>
      <c r="I40" s="105">
        <v>0.15</v>
      </c>
      <c r="J40" s="104">
        <f>0</f>
        <v>0</v>
      </c>
      <c r="L40" s="32"/>
    </row>
    <row r="41" spans="2:12" s="1" customFormat="1" ht="14.45" hidden="1" customHeight="1">
      <c r="B41" s="32"/>
      <c r="E41" s="27" t="s">
        <v>46</v>
      </c>
      <c r="F41" s="104">
        <f>ROUND((SUM(BI128:BI154)),  2)</f>
        <v>0</v>
      </c>
      <c r="I41" s="105">
        <v>0</v>
      </c>
      <c r="J41" s="104">
        <f>0</f>
        <v>0</v>
      </c>
      <c r="L41" s="32"/>
    </row>
    <row r="42" spans="2:12" s="1" customFormat="1" ht="6.95" customHeight="1">
      <c r="B42" s="32"/>
      <c r="I42" s="96"/>
      <c r="L42" s="32"/>
    </row>
    <row r="43" spans="2:12" s="1" customFormat="1" ht="25.35" customHeight="1">
      <c r="B43" s="32"/>
      <c r="C43" s="106"/>
      <c r="D43" s="107" t="s">
        <v>47</v>
      </c>
      <c r="E43" s="57"/>
      <c r="F43" s="57"/>
      <c r="G43" s="108" t="s">
        <v>48</v>
      </c>
      <c r="H43" s="109" t="s">
        <v>49</v>
      </c>
      <c r="I43" s="110"/>
      <c r="J43" s="111">
        <f>SUM(J34:J41)</f>
        <v>0</v>
      </c>
      <c r="K43" s="112"/>
      <c r="L43" s="32"/>
    </row>
    <row r="44" spans="2:12" s="1" customFormat="1" ht="14.45" customHeight="1">
      <c r="B44" s="32"/>
      <c r="I44" s="96"/>
      <c r="L44" s="32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ht="16.5" customHeight="1">
      <c r="B87" s="20"/>
      <c r="E87" s="283" t="s">
        <v>266</v>
      </c>
      <c r="F87" s="245"/>
      <c r="G87" s="245"/>
      <c r="H87" s="245"/>
      <c r="L87" s="20"/>
    </row>
    <row r="88" spans="2:12" ht="12" customHeight="1">
      <c r="B88" s="20"/>
      <c r="C88" s="27" t="s">
        <v>181</v>
      </c>
      <c r="L88" s="20"/>
    </row>
    <row r="89" spans="2:12" s="1" customFormat="1" ht="16.5" customHeight="1">
      <c r="B89" s="32"/>
      <c r="E89" s="286" t="s">
        <v>3064</v>
      </c>
      <c r="F89" s="282"/>
      <c r="G89" s="282"/>
      <c r="H89" s="282"/>
      <c r="I89" s="96"/>
      <c r="L89" s="32"/>
    </row>
    <row r="90" spans="2:12" s="1" customFormat="1" ht="12" customHeight="1">
      <c r="B90" s="32"/>
      <c r="C90" s="27" t="s">
        <v>3065</v>
      </c>
      <c r="I90" s="96"/>
      <c r="L90" s="32"/>
    </row>
    <row r="91" spans="2:12" s="1" customFormat="1" ht="16.5" customHeight="1">
      <c r="B91" s="32"/>
      <c r="E91" s="252" t="str">
        <f>E13</f>
        <v>d2 - uzemnění a jímací souprava</v>
      </c>
      <c r="F91" s="282"/>
      <c r="G91" s="282"/>
      <c r="H91" s="282"/>
      <c r="I91" s="96"/>
      <c r="L91" s="32"/>
    </row>
    <row r="92" spans="2:12" s="1" customFormat="1" ht="6.95" customHeight="1">
      <c r="B92" s="32"/>
      <c r="I92" s="96"/>
      <c r="L92" s="32"/>
    </row>
    <row r="93" spans="2:12" s="1" customFormat="1" ht="12" customHeight="1">
      <c r="B93" s="32"/>
      <c r="C93" s="27" t="s">
        <v>20</v>
      </c>
      <c r="F93" s="25" t="str">
        <f>F16</f>
        <v xml:space="preserve"> </v>
      </c>
      <c r="I93" s="97" t="s">
        <v>22</v>
      </c>
      <c r="J93" s="52" t="str">
        <f>IF(J16="","",J16)</f>
        <v>29. 3. 2019</v>
      </c>
      <c r="L93" s="32"/>
    </row>
    <row r="94" spans="2:12" s="1" customFormat="1" ht="6.95" customHeight="1">
      <c r="B94" s="32"/>
      <c r="I94" s="96"/>
      <c r="L94" s="32"/>
    </row>
    <row r="95" spans="2:12" s="1" customFormat="1" ht="58.15" customHeight="1">
      <c r="B95" s="32"/>
      <c r="C95" s="27" t="s">
        <v>24</v>
      </c>
      <c r="F95" s="25" t="str">
        <f>E19</f>
        <v>Statutární město Ostrava,MO Hrabová,Bažanova 4</v>
      </c>
      <c r="I95" s="97" t="s">
        <v>31</v>
      </c>
      <c r="J95" s="30" t="str">
        <f>E25</f>
        <v>DUPLEX sro,28.října 875/275,70900 Ostrava-Mar.Ho</v>
      </c>
      <c r="L95" s="32"/>
    </row>
    <row r="96" spans="2:12" s="1" customFormat="1" ht="15.2" customHeight="1">
      <c r="B96" s="32"/>
      <c r="C96" s="27" t="s">
        <v>29</v>
      </c>
      <c r="F96" s="25" t="str">
        <f>IF(E22="","",E22)</f>
        <v>Vyplň údaj</v>
      </c>
      <c r="I96" s="97" t="s">
        <v>35</v>
      </c>
      <c r="J96" s="30" t="str">
        <f>E28</f>
        <v xml:space="preserve"> </v>
      </c>
      <c r="L96" s="32"/>
    </row>
    <row r="97" spans="2:47" s="1" customFormat="1" ht="10.35" customHeight="1">
      <c r="B97" s="32"/>
      <c r="I97" s="96"/>
      <c r="L97" s="32"/>
    </row>
    <row r="98" spans="2:47" s="1" customFormat="1" ht="29.25" customHeight="1">
      <c r="B98" s="32"/>
      <c r="C98" s="119" t="s">
        <v>184</v>
      </c>
      <c r="D98" s="106"/>
      <c r="E98" s="106"/>
      <c r="F98" s="106"/>
      <c r="G98" s="106"/>
      <c r="H98" s="106"/>
      <c r="I98" s="120"/>
      <c r="J98" s="121" t="s">
        <v>185</v>
      </c>
      <c r="K98" s="106"/>
      <c r="L98" s="32"/>
    </row>
    <row r="99" spans="2:47" s="1" customFormat="1" ht="10.35" customHeight="1">
      <c r="B99" s="32"/>
      <c r="I99" s="96"/>
      <c r="L99" s="32"/>
    </row>
    <row r="100" spans="2:47" s="1" customFormat="1" ht="22.9" customHeight="1">
      <c r="B100" s="32"/>
      <c r="C100" s="122" t="s">
        <v>186</v>
      </c>
      <c r="I100" s="96"/>
      <c r="J100" s="66">
        <f>J128</f>
        <v>0</v>
      </c>
      <c r="L100" s="32"/>
      <c r="AU100" s="17" t="s">
        <v>187</v>
      </c>
    </row>
    <row r="101" spans="2:47" s="8" customFormat="1" ht="24.95" customHeight="1">
      <c r="B101" s="123"/>
      <c r="D101" s="124" t="s">
        <v>2271</v>
      </c>
      <c r="E101" s="125"/>
      <c r="F101" s="125"/>
      <c r="G101" s="125"/>
      <c r="H101" s="125"/>
      <c r="I101" s="126"/>
      <c r="J101" s="127">
        <f>J129</f>
        <v>0</v>
      </c>
      <c r="L101" s="123"/>
    </row>
    <row r="102" spans="2:47" s="9" customFormat="1" ht="19.899999999999999" customHeight="1">
      <c r="B102" s="128"/>
      <c r="D102" s="129" t="s">
        <v>3256</v>
      </c>
      <c r="E102" s="130"/>
      <c r="F102" s="130"/>
      <c r="G102" s="130"/>
      <c r="H102" s="130"/>
      <c r="I102" s="131"/>
      <c r="J102" s="132">
        <f>J130</f>
        <v>0</v>
      </c>
      <c r="L102" s="128"/>
    </row>
    <row r="103" spans="2:47" s="8" customFormat="1" ht="24.95" customHeight="1">
      <c r="B103" s="123"/>
      <c r="D103" s="124" t="s">
        <v>2273</v>
      </c>
      <c r="E103" s="125"/>
      <c r="F103" s="125"/>
      <c r="G103" s="125"/>
      <c r="H103" s="125"/>
      <c r="I103" s="126"/>
      <c r="J103" s="127">
        <f>J148</f>
        <v>0</v>
      </c>
      <c r="L103" s="123"/>
    </row>
    <row r="104" spans="2:47" s="8" customFormat="1" ht="24.95" customHeight="1">
      <c r="B104" s="123"/>
      <c r="D104" s="124" t="s">
        <v>3068</v>
      </c>
      <c r="E104" s="125"/>
      <c r="F104" s="125"/>
      <c r="G104" s="125"/>
      <c r="H104" s="125"/>
      <c r="I104" s="126"/>
      <c r="J104" s="127">
        <f>J151</f>
        <v>0</v>
      </c>
      <c r="L104" s="123"/>
    </row>
    <row r="105" spans="2:47" s="1" customFormat="1" ht="21.75" customHeight="1">
      <c r="B105" s="32"/>
      <c r="I105" s="96"/>
      <c r="L105" s="32"/>
    </row>
    <row r="106" spans="2:47" s="1" customFormat="1" ht="6.95" customHeight="1">
      <c r="B106" s="44"/>
      <c r="C106" s="45"/>
      <c r="D106" s="45"/>
      <c r="E106" s="45"/>
      <c r="F106" s="45"/>
      <c r="G106" s="45"/>
      <c r="H106" s="45"/>
      <c r="I106" s="117"/>
      <c r="J106" s="45"/>
      <c r="K106" s="45"/>
      <c r="L106" s="32"/>
    </row>
    <row r="110" spans="2:47" s="1" customFormat="1" ht="6.95" customHeight="1">
      <c r="B110" s="46"/>
      <c r="C110" s="47"/>
      <c r="D110" s="47"/>
      <c r="E110" s="47"/>
      <c r="F110" s="47"/>
      <c r="G110" s="47"/>
      <c r="H110" s="47"/>
      <c r="I110" s="118"/>
      <c r="J110" s="47"/>
      <c r="K110" s="47"/>
      <c r="L110" s="32"/>
    </row>
    <row r="111" spans="2:47" s="1" customFormat="1" ht="24.95" customHeight="1">
      <c r="B111" s="32"/>
      <c r="C111" s="21" t="s">
        <v>192</v>
      </c>
      <c r="I111" s="96"/>
      <c r="L111" s="32"/>
    </row>
    <row r="112" spans="2:47" s="1" customFormat="1" ht="6.95" customHeight="1">
      <c r="B112" s="32"/>
      <c r="I112" s="96"/>
      <c r="L112" s="32"/>
    </row>
    <row r="113" spans="2:63" s="1" customFormat="1" ht="12" customHeight="1">
      <c r="B113" s="32"/>
      <c r="C113" s="27" t="s">
        <v>16</v>
      </c>
      <c r="I113" s="96"/>
      <c r="L113" s="32"/>
    </row>
    <row r="114" spans="2:63" s="1" customFormat="1" ht="16.5" customHeight="1">
      <c r="B114" s="32"/>
      <c r="E114" s="283" t="str">
        <f>E7</f>
        <v>Novostavba MŠ Hrabová,ul. Bažanova</v>
      </c>
      <c r="F114" s="284"/>
      <c r="G114" s="284"/>
      <c r="H114" s="284"/>
      <c r="I114" s="96"/>
      <c r="L114" s="32"/>
    </row>
    <row r="115" spans="2:63" ht="12" customHeight="1">
      <c r="B115" s="20"/>
      <c r="C115" s="27" t="s">
        <v>179</v>
      </c>
      <c r="L115" s="20"/>
    </row>
    <row r="116" spans="2:63" ht="16.5" customHeight="1">
      <c r="B116" s="20"/>
      <c r="E116" s="283" t="s">
        <v>266</v>
      </c>
      <c r="F116" s="245"/>
      <c r="G116" s="245"/>
      <c r="H116" s="245"/>
      <c r="L116" s="20"/>
    </row>
    <row r="117" spans="2:63" ht="12" customHeight="1">
      <c r="B117" s="20"/>
      <c r="C117" s="27" t="s">
        <v>181</v>
      </c>
      <c r="L117" s="20"/>
    </row>
    <row r="118" spans="2:63" s="1" customFormat="1" ht="16.5" customHeight="1">
      <c r="B118" s="32"/>
      <c r="E118" s="286" t="s">
        <v>3064</v>
      </c>
      <c r="F118" s="282"/>
      <c r="G118" s="282"/>
      <c r="H118" s="282"/>
      <c r="I118" s="96"/>
      <c r="L118" s="32"/>
    </row>
    <row r="119" spans="2:63" s="1" customFormat="1" ht="12" customHeight="1">
      <c r="B119" s="32"/>
      <c r="C119" s="27" t="s">
        <v>3065</v>
      </c>
      <c r="I119" s="96"/>
      <c r="L119" s="32"/>
    </row>
    <row r="120" spans="2:63" s="1" customFormat="1" ht="16.5" customHeight="1">
      <c r="B120" s="32"/>
      <c r="E120" s="252" t="str">
        <f>E13</f>
        <v>d2 - uzemnění a jímací souprava</v>
      </c>
      <c r="F120" s="282"/>
      <c r="G120" s="282"/>
      <c r="H120" s="282"/>
      <c r="I120" s="96"/>
      <c r="L120" s="32"/>
    </row>
    <row r="121" spans="2:63" s="1" customFormat="1" ht="6.95" customHeight="1">
      <c r="B121" s="32"/>
      <c r="I121" s="96"/>
      <c r="L121" s="32"/>
    </row>
    <row r="122" spans="2:63" s="1" customFormat="1" ht="12" customHeight="1">
      <c r="B122" s="32"/>
      <c r="C122" s="27" t="s">
        <v>20</v>
      </c>
      <c r="F122" s="25" t="str">
        <f>F16</f>
        <v xml:space="preserve"> </v>
      </c>
      <c r="I122" s="97" t="s">
        <v>22</v>
      </c>
      <c r="J122" s="52" t="str">
        <f>IF(J16="","",J16)</f>
        <v>29. 3. 2019</v>
      </c>
      <c r="L122" s="32"/>
    </row>
    <row r="123" spans="2:63" s="1" customFormat="1" ht="6.95" customHeight="1">
      <c r="B123" s="32"/>
      <c r="I123" s="96"/>
      <c r="L123" s="32"/>
    </row>
    <row r="124" spans="2:63" s="1" customFormat="1" ht="58.15" customHeight="1">
      <c r="B124" s="32"/>
      <c r="C124" s="27" t="s">
        <v>24</v>
      </c>
      <c r="F124" s="25" t="str">
        <f>E19</f>
        <v>Statutární město Ostrava,MO Hrabová,Bažanova 4</v>
      </c>
      <c r="I124" s="97" t="s">
        <v>31</v>
      </c>
      <c r="J124" s="30" t="str">
        <f>E25</f>
        <v>DUPLEX sro,28.října 875/275,70900 Ostrava-Mar.Ho</v>
      </c>
      <c r="L124" s="32"/>
    </row>
    <row r="125" spans="2:63" s="1" customFormat="1" ht="15.2" customHeight="1">
      <c r="B125" s="32"/>
      <c r="C125" s="27" t="s">
        <v>29</v>
      </c>
      <c r="F125" s="25" t="str">
        <f>IF(E22="","",E22)</f>
        <v>Vyplň údaj</v>
      </c>
      <c r="I125" s="97" t="s">
        <v>35</v>
      </c>
      <c r="J125" s="30" t="str">
        <f>E28</f>
        <v xml:space="preserve"> </v>
      </c>
      <c r="L125" s="32"/>
    </row>
    <row r="126" spans="2:63" s="1" customFormat="1" ht="10.35" customHeight="1">
      <c r="B126" s="32"/>
      <c r="I126" s="96"/>
      <c r="L126" s="32"/>
    </row>
    <row r="127" spans="2:63" s="10" customFormat="1" ht="29.25" customHeight="1">
      <c r="B127" s="133"/>
      <c r="C127" s="134" t="s">
        <v>193</v>
      </c>
      <c r="D127" s="135" t="s">
        <v>62</v>
      </c>
      <c r="E127" s="135" t="s">
        <v>58</v>
      </c>
      <c r="F127" s="135" t="s">
        <v>59</v>
      </c>
      <c r="G127" s="135" t="s">
        <v>194</v>
      </c>
      <c r="H127" s="135" t="s">
        <v>195</v>
      </c>
      <c r="I127" s="136" t="s">
        <v>196</v>
      </c>
      <c r="J127" s="135" t="s">
        <v>185</v>
      </c>
      <c r="K127" s="137" t="s">
        <v>197</v>
      </c>
      <c r="L127" s="133"/>
      <c r="M127" s="59" t="s">
        <v>1</v>
      </c>
      <c r="N127" s="60" t="s">
        <v>41</v>
      </c>
      <c r="O127" s="60" t="s">
        <v>198</v>
      </c>
      <c r="P127" s="60" t="s">
        <v>199</v>
      </c>
      <c r="Q127" s="60" t="s">
        <v>200</v>
      </c>
      <c r="R127" s="60" t="s">
        <v>201</v>
      </c>
      <c r="S127" s="60" t="s">
        <v>202</v>
      </c>
      <c r="T127" s="61" t="s">
        <v>203</v>
      </c>
    </row>
    <row r="128" spans="2:63" s="1" customFormat="1" ht="22.9" customHeight="1">
      <c r="B128" s="32"/>
      <c r="C128" s="64" t="s">
        <v>204</v>
      </c>
      <c r="I128" s="96"/>
      <c r="J128" s="138">
        <f>BK128</f>
        <v>0</v>
      </c>
      <c r="L128" s="32"/>
      <c r="M128" s="62"/>
      <c r="N128" s="53"/>
      <c r="O128" s="53"/>
      <c r="P128" s="139">
        <f>P129+P148+P151</f>
        <v>0</v>
      </c>
      <c r="Q128" s="53"/>
      <c r="R128" s="139">
        <f>R129+R148+R151</f>
        <v>0</v>
      </c>
      <c r="S128" s="53"/>
      <c r="T128" s="140">
        <f>T129+T148+T151</f>
        <v>0</v>
      </c>
      <c r="AT128" s="17" t="s">
        <v>76</v>
      </c>
      <c r="AU128" s="17" t="s">
        <v>187</v>
      </c>
      <c r="BK128" s="141">
        <f>BK129+BK148+BK151</f>
        <v>0</v>
      </c>
    </row>
    <row r="129" spans="2:65" s="11" customFormat="1" ht="25.9" customHeight="1">
      <c r="B129" s="142"/>
      <c r="D129" s="143" t="s">
        <v>76</v>
      </c>
      <c r="E129" s="144" t="s">
        <v>680</v>
      </c>
      <c r="F129" s="144" t="s">
        <v>2611</v>
      </c>
      <c r="I129" s="145"/>
      <c r="J129" s="146">
        <f>BK129</f>
        <v>0</v>
      </c>
      <c r="L129" s="142"/>
      <c r="M129" s="147"/>
      <c r="N129" s="148"/>
      <c r="O129" s="148"/>
      <c r="P129" s="149">
        <f>P130</f>
        <v>0</v>
      </c>
      <c r="Q129" s="148"/>
      <c r="R129" s="149">
        <f>R130</f>
        <v>0</v>
      </c>
      <c r="S129" s="148"/>
      <c r="T129" s="150">
        <f>T130</f>
        <v>0</v>
      </c>
      <c r="AR129" s="143" t="s">
        <v>108</v>
      </c>
      <c r="AT129" s="151" t="s">
        <v>76</v>
      </c>
      <c r="AU129" s="151" t="s">
        <v>77</v>
      </c>
      <c r="AY129" s="143" t="s">
        <v>207</v>
      </c>
      <c r="BK129" s="152">
        <f>BK130</f>
        <v>0</v>
      </c>
    </row>
    <row r="130" spans="2:65" s="11" customFormat="1" ht="22.9" customHeight="1">
      <c r="B130" s="142"/>
      <c r="D130" s="143" t="s">
        <v>76</v>
      </c>
      <c r="E130" s="153" t="s">
        <v>3257</v>
      </c>
      <c r="F130" s="153" t="s">
        <v>3070</v>
      </c>
      <c r="I130" s="145"/>
      <c r="J130" s="154">
        <f>BK130</f>
        <v>0</v>
      </c>
      <c r="L130" s="142"/>
      <c r="M130" s="147"/>
      <c r="N130" s="148"/>
      <c r="O130" s="148"/>
      <c r="P130" s="149">
        <f>SUM(P131:P147)</f>
        <v>0</v>
      </c>
      <c r="Q130" s="148"/>
      <c r="R130" s="149">
        <f>SUM(R131:R147)</f>
        <v>0</v>
      </c>
      <c r="S130" s="148"/>
      <c r="T130" s="150">
        <f>SUM(T131:T147)</f>
        <v>0</v>
      </c>
      <c r="AR130" s="143" t="s">
        <v>108</v>
      </c>
      <c r="AT130" s="151" t="s">
        <v>76</v>
      </c>
      <c r="AU130" s="151" t="s">
        <v>83</v>
      </c>
      <c r="AY130" s="143" t="s">
        <v>207</v>
      </c>
      <c r="BK130" s="152">
        <f>SUM(BK131:BK147)</f>
        <v>0</v>
      </c>
    </row>
    <row r="131" spans="2:65" s="1" customFormat="1" ht="16.5" customHeight="1">
      <c r="B131" s="155"/>
      <c r="C131" s="208" t="s">
        <v>83</v>
      </c>
      <c r="D131" s="208" t="s">
        <v>680</v>
      </c>
      <c r="E131" s="209" t="s">
        <v>3071</v>
      </c>
      <c r="F131" s="210" t="s">
        <v>3258</v>
      </c>
      <c r="G131" s="211" t="s">
        <v>224</v>
      </c>
      <c r="H131" s="212">
        <v>585</v>
      </c>
      <c r="I131" s="213"/>
      <c r="J131" s="214">
        <f t="shared" ref="J131:J147" si="0">ROUND(I131*H131,2)</f>
        <v>0</v>
      </c>
      <c r="K131" s="210" t="s">
        <v>1</v>
      </c>
      <c r="L131" s="215"/>
      <c r="M131" s="216" t="s">
        <v>1</v>
      </c>
      <c r="N131" s="217" t="s">
        <v>42</v>
      </c>
      <c r="O131" s="55"/>
      <c r="P131" s="165">
        <f t="shared" ref="P131:P147" si="1">O131*H131</f>
        <v>0</v>
      </c>
      <c r="Q131" s="165">
        <v>0</v>
      </c>
      <c r="R131" s="165">
        <f t="shared" ref="R131:R147" si="2">Q131*H131</f>
        <v>0</v>
      </c>
      <c r="S131" s="165">
        <v>0</v>
      </c>
      <c r="T131" s="166">
        <f t="shared" ref="T131:T147" si="3">S131*H131</f>
        <v>0</v>
      </c>
      <c r="AR131" s="167" t="s">
        <v>1952</v>
      </c>
      <c r="AT131" s="167" t="s">
        <v>680</v>
      </c>
      <c r="AU131" s="167" t="s">
        <v>85</v>
      </c>
      <c r="AY131" s="17" t="s">
        <v>207</v>
      </c>
      <c r="BE131" s="168">
        <f t="shared" ref="BE131:BE147" si="4">IF(N131="základní",J131,0)</f>
        <v>0</v>
      </c>
      <c r="BF131" s="168">
        <f t="shared" ref="BF131:BF147" si="5">IF(N131="snížená",J131,0)</f>
        <v>0</v>
      </c>
      <c r="BG131" s="168">
        <f t="shared" ref="BG131:BG147" si="6">IF(N131="zákl. přenesená",J131,0)</f>
        <v>0</v>
      </c>
      <c r="BH131" s="168">
        <f t="shared" ref="BH131:BH147" si="7">IF(N131="sníž. přenesená",J131,0)</f>
        <v>0</v>
      </c>
      <c r="BI131" s="168">
        <f t="shared" ref="BI131:BI147" si="8">IF(N131="nulová",J131,0)</f>
        <v>0</v>
      </c>
      <c r="BJ131" s="17" t="s">
        <v>83</v>
      </c>
      <c r="BK131" s="168">
        <f t="shared" ref="BK131:BK147" si="9">ROUND(I131*H131,2)</f>
        <v>0</v>
      </c>
      <c r="BL131" s="17" t="s">
        <v>759</v>
      </c>
      <c r="BM131" s="167" t="s">
        <v>3259</v>
      </c>
    </row>
    <row r="132" spans="2:65" s="1" customFormat="1" ht="16.5" customHeight="1">
      <c r="B132" s="155"/>
      <c r="C132" s="208" t="s">
        <v>85</v>
      </c>
      <c r="D132" s="208" t="s">
        <v>680</v>
      </c>
      <c r="E132" s="209" t="s">
        <v>3074</v>
      </c>
      <c r="F132" s="210" t="s">
        <v>3260</v>
      </c>
      <c r="G132" s="211" t="s">
        <v>224</v>
      </c>
      <c r="H132" s="212">
        <v>70</v>
      </c>
      <c r="I132" s="213"/>
      <c r="J132" s="214">
        <f t="shared" si="0"/>
        <v>0</v>
      </c>
      <c r="K132" s="210" t="s">
        <v>1</v>
      </c>
      <c r="L132" s="215"/>
      <c r="M132" s="216" t="s">
        <v>1</v>
      </c>
      <c r="N132" s="217" t="s">
        <v>42</v>
      </c>
      <c r="O132" s="55"/>
      <c r="P132" s="165">
        <f t="shared" si="1"/>
        <v>0</v>
      </c>
      <c r="Q132" s="165">
        <v>0</v>
      </c>
      <c r="R132" s="165">
        <f t="shared" si="2"/>
        <v>0</v>
      </c>
      <c r="S132" s="165">
        <v>0</v>
      </c>
      <c r="T132" s="166">
        <f t="shared" si="3"/>
        <v>0</v>
      </c>
      <c r="AR132" s="167" t="s">
        <v>1952</v>
      </c>
      <c r="AT132" s="167" t="s">
        <v>680</v>
      </c>
      <c r="AU132" s="167" t="s">
        <v>85</v>
      </c>
      <c r="AY132" s="17" t="s">
        <v>207</v>
      </c>
      <c r="BE132" s="168">
        <f t="shared" si="4"/>
        <v>0</v>
      </c>
      <c r="BF132" s="168">
        <f t="shared" si="5"/>
        <v>0</v>
      </c>
      <c r="BG132" s="168">
        <f t="shared" si="6"/>
        <v>0</v>
      </c>
      <c r="BH132" s="168">
        <f t="shared" si="7"/>
        <v>0</v>
      </c>
      <c r="BI132" s="168">
        <f t="shared" si="8"/>
        <v>0</v>
      </c>
      <c r="BJ132" s="17" t="s">
        <v>83</v>
      </c>
      <c r="BK132" s="168">
        <f t="shared" si="9"/>
        <v>0</v>
      </c>
      <c r="BL132" s="17" t="s">
        <v>759</v>
      </c>
      <c r="BM132" s="167" t="s">
        <v>3261</v>
      </c>
    </row>
    <row r="133" spans="2:65" s="1" customFormat="1" ht="16.5" customHeight="1">
      <c r="B133" s="155"/>
      <c r="C133" s="208" t="s">
        <v>108</v>
      </c>
      <c r="D133" s="208" t="s">
        <v>680</v>
      </c>
      <c r="E133" s="209" t="s">
        <v>3077</v>
      </c>
      <c r="F133" s="210" t="s">
        <v>3262</v>
      </c>
      <c r="G133" s="211" t="s">
        <v>224</v>
      </c>
      <c r="H133" s="212">
        <v>620</v>
      </c>
      <c r="I133" s="213"/>
      <c r="J133" s="214">
        <f t="shared" si="0"/>
        <v>0</v>
      </c>
      <c r="K133" s="210" t="s">
        <v>1</v>
      </c>
      <c r="L133" s="215"/>
      <c r="M133" s="216" t="s">
        <v>1</v>
      </c>
      <c r="N133" s="217" t="s">
        <v>42</v>
      </c>
      <c r="O133" s="55"/>
      <c r="P133" s="165">
        <f t="shared" si="1"/>
        <v>0</v>
      </c>
      <c r="Q133" s="165">
        <v>0</v>
      </c>
      <c r="R133" s="165">
        <f t="shared" si="2"/>
        <v>0</v>
      </c>
      <c r="S133" s="165">
        <v>0</v>
      </c>
      <c r="T133" s="166">
        <f t="shared" si="3"/>
        <v>0</v>
      </c>
      <c r="AR133" s="167" t="s">
        <v>1952</v>
      </c>
      <c r="AT133" s="167" t="s">
        <v>680</v>
      </c>
      <c r="AU133" s="167" t="s">
        <v>85</v>
      </c>
      <c r="AY133" s="17" t="s">
        <v>207</v>
      </c>
      <c r="BE133" s="168">
        <f t="shared" si="4"/>
        <v>0</v>
      </c>
      <c r="BF133" s="168">
        <f t="shared" si="5"/>
        <v>0</v>
      </c>
      <c r="BG133" s="168">
        <f t="shared" si="6"/>
        <v>0</v>
      </c>
      <c r="BH133" s="168">
        <f t="shared" si="7"/>
        <v>0</v>
      </c>
      <c r="BI133" s="168">
        <f t="shared" si="8"/>
        <v>0</v>
      </c>
      <c r="BJ133" s="17" t="s">
        <v>83</v>
      </c>
      <c r="BK133" s="168">
        <f t="shared" si="9"/>
        <v>0</v>
      </c>
      <c r="BL133" s="17" t="s">
        <v>759</v>
      </c>
      <c r="BM133" s="167" t="s">
        <v>3263</v>
      </c>
    </row>
    <row r="134" spans="2:65" s="1" customFormat="1" ht="16.5" customHeight="1">
      <c r="B134" s="155"/>
      <c r="C134" s="208" t="s">
        <v>133</v>
      </c>
      <c r="D134" s="208" t="s">
        <v>680</v>
      </c>
      <c r="E134" s="209" t="s">
        <v>3080</v>
      </c>
      <c r="F134" s="210" t="s">
        <v>3264</v>
      </c>
      <c r="G134" s="211" t="s">
        <v>774</v>
      </c>
      <c r="H134" s="212">
        <v>12</v>
      </c>
      <c r="I134" s="213"/>
      <c r="J134" s="214">
        <f t="shared" si="0"/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si="1"/>
        <v>0</v>
      </c>
      <c r="Q134" s="165">
        <v>0</v>
      </c>
      <c r="R134" s="165">
        <f t="shared" si="2"/>
        <v>0</v>
      </c>
      <c r="S134" s="165">
        <v>0</v>
      </c>
      <c r="T134" s="166">
        <f t="shared" si="3"/>
        <v>0</v>
      </c>
      <c r="AR134" s="167" t="s">
        <v>1952</v>
      </c>
      <c r="AT134" s="167" t="s">
        <v>680</v>
      </c>
      <c r="AU134" s="167" t="s">
        <v>85</v>
      </c>
      <c r="AY134" s="17" t="s">
        <v>207</v>
      </c>
      <c r="BE134" s="168">
        <f t="shared" si="4"/>
        <v>0</v>
      </c>
      <c r="BF134" s="168">
        <f t="shared" si="5"/>
        <v>0</v>
      </c>
      <c r="BG134" s="168">
        <f t="shared" si="6"/>
        <v>0</v>
      </c>
      <c r="BH134" s="168">
        <f t="shared" si="7"/>
        <v>0</v>
      </c>
      <c r="BI134" s="168">
        <f t="shared" si="8"/>
        <v>0</v>
      </c>
      <c r="BJ134" s="17" t="s">
        <v>83</v>
      </c>
      <c r="BK134" s="168">
        <f t="shared" si="9"/>
        <v>0</v>
      </c>
      <c r="BL134" s="17" t="s">
        <v>759</v>
      </c>
      <c r="BM134" s="167" t="s">
        <v>3265</v>
      </c>
    </row>
    <row r="135" spans="2:65" s="1" customFormat="1" ht="16.5" customHeight="1">
      <c r="B135" s="155"/>
      <c r="C135" s="208" t="s">
        <v>140</v>
      </c>
      <c r="D135" s="208" t="s">
        <v>680</v>
      </c>
      <c r="E135" s="209" t="s">
        <v>3083</v>
      </c>
      <c r="F135" s="210" t="s">
        <v>3266</v>
      </c>
      <c r="G135" s="211" t="s">
        <v>774</v>
      </c>
      <c r="H135" s="212">
        <v>18</v>
      </c>
      <c r="I135" s="213"/>
      <c r="J135" s="214">
        <f t="shared" si="0"/>
        <v>0</v>
      </c>
      <c r="K135" s="210" t="s">
        <v>1</v>
      </c>
      <c r="L135" s="215"/>
      <c r="M135" s="216" t="s">
        <v>1</v>
      </c>
      <c r="N135" s="217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1952</v>
      </c>
      <c r="AT135" s="167" t="s">
        <v>680</v>
      </c>
      <c r="AU135" s="167" t="s">
        <v>85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759</v>
      </c>
      <c r="BM135" s="167" t="s">
        <v>3267</v>
      </c>
    </row>
    <row r="136" spans="2:65" s="1" customFormat="1" ht="16.5" customHeight="1">
      <c r="B136" s="155"/>
      <c r="C136" s="208" t="s">
        <v>145</v>
      </c>
      <c r="D136" s="208" t="s">
        <v>680</v>
      </c>
      <c r="E136" s="209" t="s">
        <v>3086</v>
      </c>
      <c r="F136" s="210" t="s">
        <v>3268</v>
      </c>
      <c r="G136" s="211" t="s">
        <v>774</v>
      </c>
      <c r="H136" s="212">
        <v>110</v>
      </c>
      <c r="I136" s="213"/>
      <c r="J136" s="214">
        <f t="shared" si="0"/>
        <v>0</v>
      </c>
      <c r="K136" s="210" t="s">
        <v>1</v>
      </c>
      <c r="L136" s="215"/>
      <c r="M136" s="216" t="s">
        <v>1</v>
      </c>
      <c r="N136" s="217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1952</v>
      </c>
      <c r="AT136" s="167" t="s">
        <v>680</v>
      </c>
      <c r="AU136" s="167" t="s">
        <v>85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759</v>
      </c>
      <c r="BM136" s="167" t="s">
        <v>3269</v>
      </c>
    </row>
    <row r="137" spans="2:65" s="1" customFormat="1" ht="16.5" customHeight="1">
      <c r="B137" s="155"/>
      <c r="C137" s="208" t="s">
        <v>150</v>
      </c>
      <c r="D137" s="208" t="s">
        <v>680</v>
      </c>
      <c r="E137" s="209" t="s">
        <v>3089</v>
      </c>
      <c r="F137" s="210" t="s">
        <v>3270</v>
      </c>
      <c r="G137" s="211" t="s">
        <v>774</v>
      </c>
      <c r="H137" s="212">
        <v>520</v>
      </c>
      <c r="I137" s="213"/>
      <c r="J137" s="214">
        <f t="shared" si="0"/>
        <v>0</v>
      </c>
      <c r="K137" s="210" t="s">
        <v>1</v>
      </c>
      <c r="L137" s="215"/>
      <c r="M137" s="216" t="s">
        <v>1</v>
      </c>
      <c r="N137" s="217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1952</v>
      </c>
      <c r="AT137" s="167" t="s">
        <v>680</v>
      </c>
      <c r="AU137" s="167" t="s">
        <v>85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759</v>
      </c>
      <c r="BM137" s="167" t="s">
        <v>3271</v>
      </c>
    </row>
    <row r="138" spans="2:65" s="1" customFormat="1" ht="16.5" customHeight="1">
      <c r="B138" s="155"/>
      <c r="C138" s="208" t="s">
        <v>155</v>
      </c>
      <c r="D138" s="208" t="s">
        <v>680</v>
      </c>
      <c r="E138" s="209" t="s">
        <v>3092</v>
      </c>
      <c r="F138" s="210" t="s">
        <v>3272</v>
      </c>
      <c r="G138" s="211" t="s">
        <v>774</v>
      </c>
      <c r="H138" s="212">
        <v>100</v>
      </c>
      <c r="I138" s="213"/>
      <c r="J138" s="214">
        <f t="shared" si="0"/>
        <v>0</v>
      </c>
      <c r="K138" s="210" t="s">
        <v>1</v>
      </c>
      <c r="L138" s="215"/>
      <c r="M138" s="216" t="s">
        <v>1</v>
      </c>
      <c r="N138" s="217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1952</v>
      </c>
      <c r="AT138" s="167" t="s">
        <v>680</v>
      </c>
      <c r="AU138" s="167" t="s">
        <v>85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759</v>
      </c>
      <c r="BM138" s="167" t="s">
        <v>3273</v>
      </c>
    </row>
    <row r="139" spans="2:65" s="1" customFormat="1" ht="16.5" customHeight="1">
      <c r="B139" s="155"/>
      <c r="C139" s="208" t="s">
        <v>162</v>
      </c>
      <c r="D139" s="208" t="s">
        <v>680</v>
      </c>
      <c r="E139" s="209" t="s">
        <v>3095</v>
      </c>
      <c r="F139" s="210" t="s">
        <v>3274</v>
      </c>
      <c r="G139" s="211" t="s">
        <v>774</v>
      </c>
      <c r="H139" s="212">
        <v>180</v>
      </c>
      <c r="I139" s="213"/>
      <c r="J139" s="214">
        <f t="shared" si="0"/>
        <v>0</v>
      </c>
      <c r="K139" s="210" t="s">
        <v>1</v>
      </c>
      <c r="L139" s="215"/>
      <c r="M139" s="216" t="s">
        <v>1</v>
      </c>
      <c r="N139" s="217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1952</v>
      </c>
      <c r="AT139" s="167" t="s">
        <v>680</v>
      </c>
      <c r="AU139" s="167" t="s">
        <v>85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759</v>
      </c>
      <c r="BM139" s="167" t="s">
        <v>3275</v>
      </c>
    </row>
    <row r="140" spans="2:65" s="1" customFormat="1" ht="16.5" customHeight="1">
      <c r="B140" s="155"/>
      <c r="C140" s="156" t="s">
        <v>167</v>
      </c>
      <c r="D140" s="156" t="s">
        <v>209</v>
      </c>
      <c r="E140" s="157" t="s">
        <v>3276</v>
      </c>
      <c r="F140" s="158" t="s">
        <v>3277</v>
      </c>
      <c r="G140" s="159" t="s">
        <v>224</v>
      </c>
      <c r="H140" s="160">
        <v>585</v>
      </c>
      <c r="I140" s="161"/>
      <c r="J140" s="162">
        <f t="shared" si="0"/>
        <v>0</v>
      </c>
      <c r="K140" s="158" t="s">
        <v>1</v>
      </c>
      <c r="L140" s="32"/>
      <c r="M140" s="163" t="s">
        <v>1</v>
      </c>
      <c r="N140" s="164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759</v>
      </c>
      <c r="AT140" s="167" t="s">
        <v>209</v>
      </c>
      <c r="AU140" s="167" t="s">
        <v>85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759</v>
      </c>
      <c r="BM140" s="167" t="s">
        <v>3278</v>
      </c>
    </row>
    <row r="141" spans="2:65" s="1" customFormat="1" ht="16.5" customHeight="1">
      <c r="B141" s="155"/>
      <c r="C141" s="156" t="s">
        <v>174</v>
      </c>
      <c r="D141" s="156" t="s">
        <v>209</v>
      </c>
      <c r="E141" s="157" t="s">
        <v>3279</v>
      </c>
      <c r="F141" s="158" t="s">
        <v>3280</v>
      </c>
      <c r="G141" s="159" t="s">
        <v>224</v>
      </c>
      <c r="H141" s="160">
        <v>70</v>
      </c>
      <c r="I141" s="161"/>
      <c r="J141" s="162">
        <f t="shared" si="0"/>
        <v>0</v>
      </c>
      <c r="K141" s="158" t="s">
        <v>1</v>
      </c>
      <c r="L141" s="32"/>
      <c r="M141" s="163" t="s">
        <v>1</v>
      </c>
      <c r="N141" s="164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759</v>
      </c>
      <c r="AT141" s="167" t="s">
        <v>209</v>
      </c>
      <c r="AU141" s="167" t="s">
        <v>85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759</v>
      </c>
      <c r="BM141" s="167" t="s">
        <v>3281</v>
      </c>
    </row>
    <row r="142" spans="2:65" s="1" customFormat="1" ht="16.5" customHeight="1">
      <c r="B142" s="155"/>
      <c r="C142" s="156" t="s">
        <v>425</v>
      </c>
      <c r="D142" s="156" t="s">
        <v>209</v>
      </c>
      <c r="E142" s="157" t="s">
        <v>3282</v>
      </c>
      <c r="F142" s="158" t="s">
        <v>3283</v>
      </c>
      <c r="G142" s="159" t="s">
        <v>224</v>
      </c>
      <c r="H142" s="160">
        <v>620</v>
      </c>
      <c r="I142" s="161"/>
      <c r="J142" s="162">
        <f t="shared" si="0"/>
        <v>0</v>
      </c>
      <c r="K142" s="158" t="s">
        <v>1</v>
      </c>
      <c r="L142" s="32"/>
      <c r="M142" s="163" t="s">
        <v>1</v>
      </c>
      <c r="N142" s="164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759</v>
      </c>
      <c r="AT142" s="167" t="s">
        <v>209</v>
      </c>
      <c r="AU142" s="167" t="s">
        <v>85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759</v>
      </c>
      <c r="BM142" s="167" t="s">
        <v>3284</v>
      </c>
    </row>
    <row r="143" spans="2:65" s="1" customFormat="1" ht="16.5" customHeight="1">
      <c r="B143" s="155"/>
      <c r="C143" s="156" t="s">
        <v>432</v>
      </c>
      <c r="D143" s="156" t="s">
        <v>209</v>
      </c>
      <c r="E143" s="157" t="s">
        <v>3285</v>
      </c>
      <c r="F143" s="158" t="s">
        <v>3286</v>
      </c>
      <c r="G143" s="159" t="s">
        <v>774</v>
      </c>
      <c r="H143" s="160">
        <v>30</v>
      </c>
      <c r="I143" s="161"/>
      <c r="J143" s="162">
        <f t="shared" si="0"/>
        <v>0</v>
      </c>
      <c r="K143" s="158" t="s">
        <v>1</v>
      </c>
      <c r="L143" s="32"/>
      <c r="M143" s="163" t="s">
        <v>1</v>
      </c>
      <c r="N143" s="164" t="s">
        <v>42</v>
      </c>
      <c r="O143" s="55"/>
      <c r="P143" s="165">
        <f t="shared" si="1"/>
        <v>0</v>
      </c>
      <c r="Q143" s="165">
        <v>0</v>
      </c>
      <c r="R143" s="165">
        <f t="shared" si="2"/>
        <v>0</v>
      </c>
      <c r="S143" s="165">
        <v>0</v>
      </c>
      <c r="T143" s="166">
        <f t="shared" si="3"/>
        <v>0</v>
      </c>
      <c r="AR143" s="167" t="s">
        <v>759</v>
      </c>
      <c r="AT143" s="167" t="s">
        <v>209</v>
      </c>
      <c r="AU143" s="167" t="s">
        <v>85</v>
      </c>
      <c r="AY143" s="17" t="s">
        <v>207</v>
      </c>
      <c r="BE143" s="168">
        <f t="shared" si="4"/>
        <v>0</v>
      </c>
      <c r="BF143" s="168">
        <f t="shared" si="5"/>
        <v>0</v>
      </c>
      <c r="BG143" s="168">
        <f t="shared" si="6"/>
        <v>0</v>
      </c>
      <c r="BH143" s="168">
        <f t="shared" si="7"/>
        <v>0</v>
      </c>
      <c r="BI143" s="168">
        <f t="shared" si="8"/>
        <v>0</v>
      </c>
      <c r="BJ143" s="17" t="s">
        <v>83</v>
      </c>
      <c r="BK143" s="168">
        <f t="shared" si="9"/>
        <v>0</v>
      </c>
      <c r="BL143" s="17" t="s">
        <v>759</v>
      </c>
      <c r="BM143" s="167" t="s">
        <v>3287</v>
      </c>
    </row>
    <row r="144" spans="2:65" s="1" customFormat="1" ht="16.5" customHeight="1">
      <c r="B144" s="155"/>
      <c r="C144" s="156" t="s">
        <v>436</v>
      </c>
      <c r="D144" s="156" t="s">
        <v>209</v>
      </c>
      <c r="E144" s="157" t="s">
        <v>3288</v>
      </c>
      <c r="F144" s="158" t="s">
        <v>3289</v>
      </c>
      <c r="G144" s="159" t="s">
        <v>774</v>
      </c>
      <c r="H144" s="160">
        <v>100</v>
      </c>
      <c r="I144" s="161"/>
      <c r="J144" s="162">
        <f t="shared" si="0"/>
        <v>0</v>
      </c>
      <c r="K144" s="158" t="s">
        <v>1</v>
      </c>
      <c r="L144" s="32"/>
      <c r="M144" s="163" t="s">
        <v>1</v>
      </c>
      <c r="N144" s="164" t="s">
        <v>42</v>
      </c>
      <c r="O144" s="55"/>
      <c r="P144" s="165">
        <f t="shared" si="1"/>
        <v>0</v>
      </c>
      <c r="Q144" s="165">
        <v>0</v>
      </c>
      <c r="R144" s="165">
        <f t="shared" si="2"/>
        <v>0</v>
      </c>
      <c r="S144" s="165">
        <v>0</v>
      </c>
      <c r="T144" s="166">
        <f t="shared" si="3"/>
        <v>0</v>
      </c>
      <c r="AR144" s="167" t="s">
        <v>759</v>
      </c>
      <c r="AT144" s="167" t="s">
        <v>209</v>
      </c>
      <c r="AU144" s="167" t="s">
        <v>85</v>
      </c>
      <c r="AY144" s="17" t="s">
        <v>207</v>
      </c>
      <c r="BE144" s="168">
        <f t="shared" si="4"/>
        <v>0</v>
      </c>
      <c r="BF144" s="168">
        <f t="shared" si="5"/>
        <v>0</v>
      </c>
      <c r="BG144" s="168">
        <f t="shared" si="6"/>
        <v>0</v>
      </c>
      <c r="BH144" s="168">
        <f t="shared" si="7"/>
        <v>0</v>
      </c>
      <c r="BI144" s="168">
        <f t="shared" si="8"/>
        <v>0</v>
      </c>
      <c r="BJ144" s="17" t="s">
        <v>83</v>
      </c>
      <c r="BK144" s="168">
        <f t="shared" si="9"/>
        <v>0</v>
      </c>
      <c r="BL144" s="17" t="s">
        <v>759</v>
      </c>
      <c r="BM144" s="167" t="s">
        <v>3290</v>
      </c>
    </row>
    <row r="145" spans="2:65" s="1" customFormat="1" ht="16.5" customHeight="1">
      <c r="B145" s="155"/>
      <c r="C145" s="156" t="s">
        <v>8</v>
      </c>
      <c r="D145" s="156" t="s">
        <v>209</v>
      </c>
      <c r="E145" s="157" t="s">
        <v>3291</v>
      </c>
      <c r="F145" s="158" t="s">
        <v>3292</v>
      </c>
      <c r="G145" s="159" t="s">
        <v>774</v>
      </c>
      <c r="H145" s="160">
        <v>180</v>
      </c>
      <c r="I145" s="161"/>
      <c r="J145" s="162">
        <f t="shared" si="0"/>
        <v>0</v>
      </c>
      <c r="K145" s="158" t="s">
        <v>1</v>
      </c>
      <c r="L145" s="32"/>
      <c r="M145" s="163" t="s">
        <v>1</v>
      </c>
      <c r="N145" s="164" t="s">
        <v>42</v>
      </c>
      <c r="O145" s="55"/>
      <c r="P145" s="165">
        <f t="shared" si="1"/>
        <v>0</v>
      </c>
      <c r="Q145" s="165">
        <v>0</v>
      </c>
      <c r="R145" s="165">
        <f t="shared" si="2"/>
        <v>0</v>
      </c>
      <c r="S145" s="165">
        <v>0</v>
      </c>
      <c r="T145" s="166">
        <f t="shared" si="3"/>
        <v>0</v>
      </c>
      <c r="AR145" s="167" t="s">
        <v>759</v>
      </c>
      <c r="AT145" s="167" t="s">
        <v>209</v>
      </c>
      <c r="AU145" s="167" t="s">
        <v>85</v>
      </c>
      <c r="AY145" s="17" t="s">
        <v>207</v>
      </c>
      <c r="BE145" s="168">
        <f t="shared" si="4"/>
        <v>0</v>
      </c>
      <c r="BF145" s="168">
        <f t="shared" si="5"/>
        <v>0</v>
      </c>
      <c r="BG145" s="168">
        <f t="shared" si="6"/>
        <v>0</v>
      </c>
      <c r="BH145" s="168">
        <f t="shared" si="7"/>
        <v>0</v>
      </c>
      <c r="BI145" s="168">
        <f t="shared" si="8"/>
        <v>0</v>
      </c>
      <c r="BJ145" s="17" t="s">
        <v>83</v>
      </c>
      <c r="BK145" s="168">
        <f t="shared" si="9"/>
        <v>0</v>
      </c>
      <c r="BL145" s="17" t="s">
        <v>759</v>
      </c>
      <c r="BM145" s="167" t="s">
        <v>3293</v>
      </c>
    </row>
    <row r="146" spans="2:65" s="1" customFormat="1" ht="16.5" customHeight="1">
      <c r="B146" s="155"/>
      <c r="C146" s="156" t="s">
        <v>448</v>
      </c>
      <c r="D146" s="156" t="s">
        <v>209</v>
      </c>
      <c r="E146" s="157" t="s">
        <v>3294</v>
      </c>
      <c r="F146" s="158" t="s">
        <v>3295</v>
      </c>
      <c r="G146" s="159" t="s">
        <v>774</v>
      </c>
      <c r="H146" s="160">
        <v>18</v>
      </c>
      <c r="I146" s="161"/>
      <c r="J146" s="162">
        <f t="shared" si="0"/>
        <v>0</v>
      </c>
      <c r="K146" s="158" t="s">
        <v>1</v>
      </c>
      <c r="L146" s="32"/>
      <c r="M146" s="163" t="s">
        <v>1</v>
      </c>
      <c r="N146" s="164" t="s">
        <v>42</v>
      </c>
      <c r="O146" s="55"/>
      <c r="P146" s="165">
        <f t="shared" si="1"/>
        <v>0</v>
      </c>
      <c r="Q146" s="165">
        <v>0</v>
      </c>
      <c r="R146" s="165">
        <f t="shared" si="2"/>
        <v>0</v>
      </c>
      <c r="S146" s="165">
        <v>0</v>
      </c>
      <c r="T146" s="166">
        <f t="shared" si="3"/>
        <v>0</v>
      </c>
      <c r="AR146" s="167" t="s">
        <v>759</v>
      </c>
      <c r="AT146" s="167" t="s">
        <v>209</v>
      </c>
      <c r="AU146" s="167" t="s">
        <v>85</v>
      </c>
      <c r="AY146" s="17" t="s">
        <v>207</v>
      </c>
      <c r="BE146" s="168">
        <f t="shared" si="4"/>
        <v>0</v>
      </c>
      <c r="BF146" s="168">
        <f t="shared" si="5"/>
        <v>0</v>
      </c>
      <c r="BG146" s="168">
        <f t="shared" si="6"/>
        <v>0</v>
      </c>
      <c r="BH146" s="168">
        <f t="shared" si="7"/>
        <v>0</v>
      </c>
      <c r="BI146" s="168">
        <f t="shared" si="8"/>
        <v>0</v>
      </c>
      <c r="BJ146" s="17" t="s">
        <v>83</v>
      </c>
      <c r="BK146" s="168">
        <f t="shared" si="9"/>
        <v>0</v>
      </c>
      <c r="BL146" s="17" t="s">
        <v>759</v>
      </c>
      <c r="BM146" s="167" t="s">
        <v>3296</v>
      </c>
    </row>
    <row r="147" spans="2:65" s="1" customFormat="1" ht="16.5" customHeight="1">
      <c r="B147" s="155"/>
      <c r="C147" s="156" t="s">
        <v>454</v>
      </c>
      <c r="D147" s="156" t="s">
        <v>209</v>
      </c>
      <c r="E147" s="157" t="s">
        <v>3297</v>
      </c>
      <c r="F147" s="158" t="s">
        <v>3298</v>
      </c>
      <c r="G147" s="159" t="s">
        <v>774</v>
      </c>
      <c r="H147" s="160">
        <v>18</v>
      </c>
      <c r="I147" s="161"/>
      <c r="J147" s="162">
        <f t="shared" si="0"/>
        <v>0</v>
      </c>
      <c r="K147" s="158" t="s">
        <v>1</v>
      </c>
      <c r="L147" s="32"/>
      <c r="M147" s="163" t="s">
        <v>1</v>
      </c>
      <c r="N147" s="164" t="s">
        <v>42</v>
      </c>
      <c r="O147" s="55"/>
      <c r="P147" s="165">
        <f t="shared" si="1"/>
        <v>0</v>
      </c>
      <c r="Q147" s="165">
        <v>0</v>
      </c>
      <c r="R147" s="165">
        <f t="shared" si="2"/>
        <v>0</v>
      </c>
      <c r="S147" s="165">
        <v>0</v>
      </c>
      <c r="T147" s="166">
        <f t="shared" si="3"/>
        <v>0</v>
      </c>
      <c r="AR147" s="167" t="s">
        <v>759</v>
      </c>
      <c r="AT147" s="167" t="s">
        <v>209</v>
      </c>
      <c r="AU147" s="167" t="s">
        <v>85</v>
      </c>
      <c r="AY147" s="17" t="s">
        <v>207</v>
      </c>
      <c r="BE147" s="168">
        <f t="shared" si="4"/>
        <v>0</v>
      </c>
      <c r="BF147" s="168">
        <f t="shared" si="5"/>
        <v>0</v>
      </c>
      <c r="BG147" s="168">
        <f t="shared" si="6"/>
        <v>0</v>
      </c>
      <c r="BH147" s="168">
        <f t="shared" si="7"/>
        <v>0</v>
      </c>
      <c r="BI147" s="168">
        <f t="shared" si="8"/>
        <v>0</v>
      </c>
      <c r="BJ147" s="17" t="s">
        <v>83</v>
      </c>
      <c r="BK147" s="168">
        <f t="shared" si="9"/>
        <v>0</v>
      </c>
      <c r="BL147" s="17" t="s">
        <v>759</v>
      </c>
      <c r="BM147" s="167" t="s">
        <v>3299</v>
      </c>
    </row>
    <row r="148" spans="2:65" s="11" customFormat="1" ht="25.9" customHeight="1">
      <c r="B148" s="142"/>
      <c r="D148" s="143" t="s">
        <v>76</v>
      </c>
      <c r="E148" s="144" t="s">
        <v>2620</v>
      </c>
      <c r="F148" s="144" t="s">
        <v>2621</v>
      </c>
      <c r="I148" s="145"/>
      <c r="J148" s="146">
        <f>BK148</f>
        <v>0</v>
      </c>
      <c r="L148" s="142"/>
      <c r="M148" s="147"/>
      <c r="N148" s="148"/>
      <c r="O148" s="148"/>
      <c r="P148" s="149">
        <f>SUM(P149:P150)</f>
        <v>0</v>
      </c>
      <c r="Q148" s="148"/>
      <c r="R148" s="149">
        <f>SUM(R149:R150)</f>
        <v>0</v>
      </c>
      <c r="S148" s="148"/>
      <c r="T148" s="150">
        <f>SUM(T149:T150)</f>
        <v>0</v>
      </c>
      <c r="AR148" s="143" t="s">
        <v>133</v>
      </c>
      <c r="AT148" s="151" t="s">
        <v>76</v>
      </c>
      <c r="AU148" s="151" t="s">
        <v>77</v>
      </c>
      <c r="AY148" s="143" t="s">
        <v>207</v>
      </c>
      <c r="BK148" s="152">
        <f>SUM(BK149:BK150)</f>
        <v>0</v>
      </c>
    </row>
    <row r="149" spans="2:65" s="1" customFormat="1" ht="16.5" customHeight="1">
      <c r="B149" s="155"/>
      <c r="C149" s="156" t="s">
        <v>491</v>
      </c>
      <c r="D149" s="156" t="s">
        <v>209</v>
      </c>
      <c r="E149" s="157" t="s">
        <v>133</v>
      </c>
      <c r="F149" s="158" t="s">
        <v>3300</v>
      </c>
      <c r="G149" s="159" t="s">
        <v>2624</v>
      </c>
      <c r="H149" s="160">
        <v>12</v>
      </c>
      <c r="I149" s="161"/>
      <c r="J149" s="162">
        <f>ROUND(I149*H149,2)</f>
        <v>0</v>
      </c>
      <c r="K149" s="158" t="s">
        <v>1</v>
      </c>
      <c r="L149" s="32"/>
      <c r="M149" s="163" t="s">
        <v>1</v>
      </c>
      <c r="N149" s="164" t="s">
        <v>42</v>
      </c>
      <c r="O149" s="55"/>
      <c r="P149" s="165">
        <f>O149*H149</f>
        <v>0</v>
      </c>
      <c r="Q149" s="165">
        <v>0</v>
      </c>
      <c r="R149" s="165">
        <f>Q149*H149</f>
        <v>0</v>
      </c>
      <c r="S149" s="165">
        <v>0</v>
      </c>
      <c r="T149" s="166">
        <f>S149*H149</f>
        <v>0</v>
      </c>
      <c r="AR149" s="167" t="s">
        <v>759</v>
      </c>
      <c r="AT149" s="167" t="s">
        <v>209</v>
      </c>
      <c r="AU149" s="167" t="s">
        <v>83</v>
      </c>
      <c r="AY149" s="17" t="s">
        <v>207</v>
      </c>
      <c r="BE149" s="168">
        <f>IF(N149="základní",J149,0)</f>
        <v>0</v>
      </c>
      <c r="BF149" s="168">
        <f>IF(N149="snížená",J149,0)</f>
        <v>0</v>
      </c>
      <c r="BG149" s="168">
        <f>IF(N149="zákl. přenesená",J149,0)</f>
        <v>0</v>
      </c>
      <c r="BH149" s="168">
        <f>IF(N149="sníž. přenesená",J149,0)</f>
        <v>0</v>
      </c>
      <c r="BI149" s="168">
        <f>IF(N149="nulová",J149,0)</f>
        <v>0</v>
      </c>
      <c r="BJ149" s="17" t="s">
        <v>83</v>
      </c>
      <c r="BK149" s="168">
        <f>ROUND(I149*H149,2)</f>
        <v>0</v>
      </c>
      <c r="BL149" s="17" t="s">
        <v>759</v>
      </c>
      <c r="BM149" s="167" t="s">
        <v>3301</v>
      </c>
    </row>
    <row r="150" spans="2:65" s="1" customFormat="1" ht="16.5" customHeight="1">
      <c r="B150" s="155"/>
      <c r="C150" s="156" t="s">
        <v>497</v>
      </c>
      <c r="D150" s="156" t="s">
        <v>209</v>
      </c>
      <c r="E150" s="157" t="s">
        <v>140</v>
      </c>
      <c r="F150" s="158" t="s">
        <v>3246</v>
      </c>
      <c r="G150" s="159" t="s">
        <v>2624</v>
      </c>
      <c r="H150" s="160">
        <v>8</v>
      </c>
      <c r="I150" s="161"/>
      <c r="J150" s="162">
        <f>ROUND(I150*H150,2)</f>
        <v>0</v>
      </c>
      <c r="K150" s="158" t="s">
        <v>1</v>
      </c>
      <c r="L150" s="32"/>
      <c r="M150" s="163" t="s">
        <v>1</v>
      </c>
      <c r="N150" s="164" t="s">
        <v>42</v>
      </c>
      <c r="O150" s="55"/>
      <c r="P150" s="165">
        <f>O150*H150</f>
        <v>0</v>
      </c>
      <c r="Q150" s="165">
        <v>0</v>
      </c>
      <c r="R150" s="165">
        <f>Q150*H150</f>
        <v>0</v>
      </c>
      <c r="S150" s="165">
        <v>0</v>
      </c>
      <c r="T150" s="166">
        <f>S150*H150</f>
        <v>0</v>
      </c>
      <c r="AR150" s="167" t="s">
        <v>759</v>
      </c>
      <c r="AT150" s="167" t="s">
        <v>209</v>
      </c>
      <c r="AU150" s="167" t="s">
        <v>83</v>
      </c>
      <c r="AY150" s="17" t="s">
        <v>207</v>
      </c>
      <c r="BE150" s="168">
        <f>IF(N150="základní",J150,0)</f>
        <v>0</v>
      </c>
      <c r="BF150" s="168">
        <f>IF(N150="snížená",J150,0)</f>
        <v>0</v>
      </c>
      <c r="BG150" s="168">
        <f>IF(N150="zákl. přenesená",J150,0)</f>
        <v>0</v>
      </c>
      <c r="BH150" s="168">
        <f>IF(N150="sníž. přenesená",J150,0)</f>
        <v>0</v>
      </c>
      <c r="BI150" s="168">
        <f>IF(N150="nulová",J150,0)</f>
        <v>0</v>
      </c>
      <c r="BJ150" s="17" t="s">
        <v>83</v>
      </c>
      <c r="BK150" s="168">
        <f>ROUND(I150*H150,2)</f>
        <v>0</v>
      </c>
      <c r="BL150" s="17" t="s">
        <v>759</v>
      </c>
      <c r="BM150" s="167" t="s">
        <v>3302</v>
      </c>
    </row>
    <row r="151" spans="2:65" s="11" customFormat="1" ht="25.9" customHeight="1">
      <c r="B151" s="142"/>
      <c r="D151" s="143" t="s">
        <v>76</v>
      </c>
      <c r="E151" s="144" t="s">
        <v>3248</v>
      </c>
      <c r="F151" s="144" t="s">
        <v>3249</v>
      </c>
      <c r="I151" s="145"/>
      <c r="J151" s="146">
        <f>BK151</f>
        <v>0</v>
      </c>
      <c r="L151" s="142"/>
      <c r="M151" s="147"/>
      <c r="N151" s="148"/>
      <c r="O151" s="148"/>
      <c r="P151" s="149">
        <f>SUM(P152:P154)</f>
        <v>0</v>
      </c>
      <c r="Q151" s="148"/>
      <c r="R151" s="149">
        <f>SUM(R152:R154)</f>
        <v>0</v>
      </c>
      <c r="S151" s="148"/>
      <c r="T151" s="150">
        <f>SUM(T152:T154)</f>
        <v>0</v>
      </c>
      <c r="AR151" s="143" t="s">
        <v>133</v>
      </c>
      <c r="AT151" s="151" t="s">
        <v>76</v>
      </c>
      <c r="AU151" s="151" t="s">
        <v>77</v>
      </c>
      <c r="AY151" s="143" t="s">
        <v>207</v>
      </c>
      <c r="BK151" s="152">
        <f>SUM(BK152:BK154)</f>
        <v>0</v>
      </c>
    </row>
    <row r="152" spans="2:65" s="1" customFormat="1" ht="16.5" customHeight="1">
      <c r="B152" s="155"/>
      <c r="C152" s="156" t="s">
        <v>503</v>
      </c>
      <c r="D152" s="156" t="s">
        <v>209</v>
      </c>
      <c r="E152" s="157" t="s">
        <v>83</v>
      </c>
      <c r="F152" s="158" t="s">
        <v>3250</v>
      </c>
      <c r="G152" s="159" t="s">
        <v>250</v>
      </c>
      <c r="H152" s="160">
        <v>1</v>
      </c>
      <c r="I152" s="161"/>
      <c r="J152" s="162">
        <f>ROUND(I152*H152,2)</f>
        <v>0</v>
      </c>
      <c r="K152" s="158" t="s">
        <v>1</v>
      </c>
      <c r="L152" s="32"/>
      <c r="M152" s="163" t="s">
        <v>1</v>
      </c>
      <c r="N152" s="164" t="s">
        <v>42</v>
      </c>
      <c r="O152" s="55"/>
      <c r="P152" s="165">
        <f>O152*H152</f>
        <v>0</v>
      </c>
      <c r="Q152" s="165">
        <v>0</v>
      </c>
      <c r="R152" s="165">
        <f>Q152*H152</f>
        <v>0</v>
      </c>
      <c r="S152" s="165">
        <v>0</v>
      </c>
      <c r="T152" s="166">
        <f>S152*H152</f>
        <v>0</v>
      </c>
      <c r="AR152" s="167" t="s">
        <v>3251</v>
      </c>
      <c r="AT152" s="167" t="s">
        <v>209</v>
      </c>
      <c r="AU152" s="167" t="s">
        <v>83</v>
      </c>
      <c r="AY152" s="17" t="s">
        <v>207</v>
      </c>
      <c r="BE152" s="168">
        <f>IF(N152="základní",J152,0)</f>
        <v>0</v>
      </c>
      <c r="BF152" s="168">
        <f>IF(N152="snížená",J152,0)</f>
        <v>0</v>
      </c>
      <c r="BG152" s="168">
        <f>IF(N152="zákl. přenesená",J152,0)</f>
        <v>0</v>
      </c>
      <c r="BH152" s="168">
        <f>IF(N152="sníž. přenesená",J152,0)</f>
        <v>0</v>
      </c>
      <c r="BI152" s="168">
        <f>IF(N152="nulová",J152,0)</f>
        <v>0</v>
      </c>
      <c r="BJ152" s="17" t="s">
        <v>83</v>
      </c>
      <c r="BK152" s="168">
        <f>ROUND(I152*H152,2)</f>
        <v>0</v>
      </c>
      <c r="BL152" s="17" t="s">
        <v>3251</v>
      </c>
      <c r="BM152" s="167" t="s">
        <v>3303</v>
      </c>
    </row>
    <row r="153" spans="2:65" s="1" customFormat="1" ht="16.5" customHeight="1">
      <c r="B153" s="155"/>
      <c r="C153" s="156" t="s">
        <v>7</v>
      </c>
      <c r="D153" s="156" t="s">
        <v>209</v>
      </c>
      <c r="E153" s="157" t="s">
        <v>85</v>
      </c>
      <c r="F153" s="158" t="s">
        <v>3250</v>
      </c>
      <c r="G153" s="159" t="s">
        <v>250</v>
      </c>
      <c r="H153" s="160">
        <v>1</v>
      </c>
      <c r="I153" s="161"/>
      <c r="J153" s="162">
        <f>ROUND(I153*H153,2)</f>
        <v>0</v>
      </c>
      <c r="K153" s="158" t="s">
        <v>1</v>
      </c>
      <c r="L153" s="32"/>
      <c r="M153" s="163" t="s">
        <v>1</v>
      </c>
      <c r="N153" s="164" t="s">
        <v>42</v>
      </c>
      <c r="O153" s="55"/>
      <c r="P153" s="165">
        <f>O153*H153</f>
        <v>0</v>
      </c>
      <c r="Q153" s="165">
        <v>0</v>
      </c>
      <c r="R153" s="165">
        <f>Q153*H153</f>
        <v>0</v>
      </c>
      <c r="S153" s="165">
        <v>0</v>
      </c>
      <c r="T153" s="166">
        <f>S153*H153</f>
        <v>0</v>
      </c>
      <c r="AR153" s="167" t="s">
        <v>3251</v>
      </c>
      <c r="AT153" s="167" t="s">
        <v>209</v>
      </c>
      <c r="AU153" s="167" t="s">
        <v>83</v>
      </c>
      <c r="AY153" s="17" t="s">
        <v>207</v>
      </c>
      <c r="BE153" s="168">
        <f>IF(N153="základní",J153,0)</f>
        <v>0</v>
      </c>
      <c r="BF153" s="168">
        <f>IF(N153="snížená",J153,0)</f>
        <v>0</v>
      </c>
      <c r="BG153" s="168">
        <f>IF(N153="zákl. přenesená",J153,0)</f>
        <v>0</v>
      </c>
      <c r="BH153" s="168">
        <f>IF(N153="sníž. přenesená",J153,0)</f>
        <v>0</v>
      </c>
      <c r="BI153" s="168">
        <f>IF(N153="nulová",J153,0)</f>
        <v>0</v>
      </c>
      <c r="BJ153" s="17" t="s">
        <v>83</v>
      </c>
      <c r="BK153" s="168">
        <f>ROUND(I153*H153,2)</f>
        <v>0</v>
      </c>
      <c r="BL153" s="17" t="s">
        <v>3251</v>
      </c>
      <c r="BM153" s="167" t="s">
        <v>3304</v>
      </c>
    </row>
    <row r="154" spans="2:65" s="1" customFormat="1" ht="16.5" customHeight="1">
      <c r="B154" s="155"/>
      <c r="C154" s="156" t="s">
        <v>513</v>
      </c>
      <c r="D154" s="156" t="s">
        <v>209</v>
      </c>
      <c r="E154" s="157" t="s">
        <v>108</v>
      </c>
      <c r="F154" s="158" t="s">
        <v>3250</v>
      </c>
      <c r="G154" s="159" t="s">
        <v>250</v>
      </c>
      <c r="H154" s="160">
        <v>1</v>
      </c>
      <c r="I154" s="161"/>
      <c r="J154" s="162">
        <f>ROUND(I154*H154,2)</f>
        <v>0</v>
      </c>
      <c r="K154" s="158" t="s">
        <v>1</v>
      </c>
      <c r="L154" s="32"/>
      <c r="M154" s="178" t="s">
        <v>1</v>
      </c>
      <c r="N154" s="179" t="s">
        <v>42</v>
      </c>
      <c r="O154" s="180"/>
      <c r="P154" s="181">
        <f>O154*H154</f>
        <v>0</v>
      </c>
      <c r="Q154" s="181">
        <v>0</v>
      </c>
      <c r="R154" s="181">
        <f>Q154*H154</f>
        <v>0</v>
      </c>
      <c r="S154" s="181">
        <v>0</v>
      </c>
      <c r="T154" s="182">
        <f>S154*H154</f>
        <v>0</v>
      </c>
      <c r="AR154" s="167" t="s">
        <v>3251</v>
      </c>
      <c r="AT154" s="167" t="s">
        <v>209</v>
      </c>
      <c r="AU154" s="167" t="s">
        <v>83</v>
      </c>
      <c r="AY154" s="17" t="s">
        <v>207</v>
      </c>
      <c r="BE154" s="168">
        <f>IF(N154="základní",J154,0)</f>
        <v>0</v>
      </c>
      <c r="BF154" s="168">
        <f>IF(N154="snížená",J154,0)</f>
        <v>0</v>
      </c>
      <c r="BG154" s="168">
        <f>IF(N154="zákl. přenesená",J154,0)</f>
        <v>0</v>
      </c>
      <c r="BH154" s="168">
        <f>IF(N154="sníž. přenesená",J154,0)</f>
        <v>0</v>
      </c>
      <c r="BI154" s="168">
        <f>IF(N154="nulová",J154,0)</f>
        <v>0</v>
      </c>
      <c r="BJ154" s="17" t="s">
        <v>83</v>
      </c>
      <c r="BK154" s="168">
        <f>ROUND(I154*H154,2)</f>
        <v>0</v>
      </c>
      <c r="BL154" s="17" t="s">
        <v>3251</v>
      </c>
      <c r="BM154" s="167" t="s">
        <v>3305</v>
      </c>
    </row>
    <row r="155" spans="2:65" s="1" customFormat="1" ht="6.95" customHeight="1">
      <c r="B155" s="44"/>
      <c r="C155" s="45"/>
      <c r="D155" s="45"/>
      <c r="E155" s="45"/>
      <c r="F155" s="45"/>
      <c r="G155" s="45"/>
      <c r="H155" s="45"/>
      <c r="I155" s="117"/>
      <c r="J155" s="45"/>
      <c r="K155" s="45"/>
      <c r="L155" s="32"/>
    </row>
  </sheetData>
  <autoFilter ref="C127:K154"/>
  <mergeCells count="15">
    <mergeCell ref="E114:H114"/>
    <mergeCell ref="E118:H118"/>
    <mergeCell ref="E116:H116"/>
    <mergeCell ref="E120:H120"/>
    <mergeCell ref="L2:V2"/>
    <mergeCell ref="E31:H31"/>
    <mergeCell ref="E85:H85"/>
    <mergeCell ref="E89:H89"/>
    <mergeCell ref="E87:H87"/>
    <mergeCell ref="E91:H91"/>
    <mergeCell ref="E7:H7"/>
    <mergeCell ref="E11:H11"/>
    <mergeCell ref="E9:H9"/>
    <mergeCell ref="E13:H13"/>
    <mergeCell ref="E22:H22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BM180"/>
  <sheetViews>
    <sheetView showGridLines="0" workbookViewId="0"/>
  </sheetViews>
  <sheetFormatPr defaultRowHeight="11.25"/>
  <cols>
    <col min="1" max="1" width="8.33203125" customWidth="1"/>
    <col min="2" max="2" width="1.6640625" customWidth="1"/>
    <col min="3" max="3" width="4.1640625" customWidth="1"/>
    <col min="4" max="4" width="4.33203125" customWidth="1"/>
    <col min="5" max="5" width="17.1640625" customWidth="1"/>
    <col min="6" max="6" width="50.83203125" customWidth="1"/>
    <col min="7" max="7" width="7" customWidth="1"/>
    <col min="8" max="8" width="11.5" customWidth="1"/>
    <col min="9" max="9" width="20.1640625" style="93" customWidth="1"/>
    <col min="10" max="11" width="20.1640625" customWidth="1"/>
    <col min="12" max="12" width="9.33203125" customWidth="1"/>
    <col min="13" max="13" width="10.83203125" hidden="1" customWidth="1"/>
    <col min="14" max="14" width="9.33203125" hidden="1"/>
    <col min="15" max="20" width="14.1640625" hidden="1" customWidth="1"/>
    <col min="21" max="21" width="16.33203125" hidden="1" customWidth="1"/>
    <col min="22" max="22" width="12.33203125" customWidth="1"/>
    <col min="23" max="23" width="16.33203125" customWidth="1"/>
    <col min="24" max="24" width="12.33203125" customWidth="1"/>
    <col min="25" max="25" width="15" customWidth="1"/>
    <col min="26" max="26" width="11" customWidth="1"/>
    <col min="27" max="27" width="15" customWidth="1"/>
    <col min="28" max="28" width="16.33203125" customWidth="1"/>
    <col min="29" max="29" width="11" customWidth="1"/>
    <col min="30" max="30" width="15" customWidth="1"/>
    <col min="31" max="31" width="16.33203125" customWidth="1"/>
    <col min="44" max="65" width="9.33203125" hidden="1"/>
  </cols>
  <sheetData>
    <row r="2" spans="2:46" ht="36.950000000000003" customHeight="1">
      <c r="L2" s="244" t="s">
        <v>5</v>
      </c>
      <c r="M2" s="245"/>
      <c r="N2" s="245"/>
      <c r="O2" s="245"/>
      <c r="P2" s="245"/>
      <c r="Q2" s="245"/>
      <c r="R2" s="245"/>
      <c r="S2" s="245"/>
      <c r="T2" s="245"/>
      <c r="U2" s="245"/>
      <c r="V2" s="245"/>
      <c r="AT2" s="17" t="s">
        <v>115</v>
      </c>
    </row>
    <row r="3" spans="2:46" ht="6.95" customHeight="1">
      <c r="B3" s="18"/>
      <c r="C3" s="19"/>
      <c r="D3" s="19"/>
      <c r="E3" s="19"/>
      <c r="F3" s="19"/>
      <c r="G3" s="19"/>
      <c r="H3" s="19"/>
      <c r="I3" s="94"/>
      <c r="J3" s="19"/>
      <c r="K3" s="19"/>
      <c r="L3" s="20"/>
      <c r="AT3" s="17" t="s">
        <v>85</v>
      </c>
    </row>
    <row r="4" spans="2:46" ht="24.95" customHeight="1">
      <c r="B4" s="20"/>
      <c r="D4" s="21" t="s">
        <v>178</v>
      </c>
      <c r="L4" s="20"/>
      <c r="M4" s="95" t="s">
        <v>10</v>
      </c>
      <c r="AT4" s="17" t="s">
        <v>3</v>
      </c>
    </row>
    <row r="5" spans="2:46" ht="6.95" customHeight="1">
      <c r="B5" s="20"/>
      <c r="L5" s="20"/>
    </row>
    <row r="6" spans="2:46" ht="12" customHeight="1">
      <c r="B6" s="20"/>
      <c r="D6" s="27" t="s">
        <v>16</v>
      </c>
      <c r="L6" s="20"/>
    </row>
    <row r="7" spans="2:46" ht="16.5" customHeight="1">
      <c r="B7" s="20"/>
      <c r="E7" s="283" t="str">
        <f>'Rekapitulace stavby'!K6</f>
        <v>Novostavba MŠ Hrabová,ul. Bažanova</v>
      </c>
      <c r="F7" s="284"/>
      <c r="G7" s="284"/>
      <c r="H7" s="284"/>
      <c r="L7" s="20"/>
    </row>
    <row r="8" spans="2:46" ht="12.75">
      <c r="B8" s="20"/>
      <c r="D8" s="27" t="s">
        <v>179</v>
      </c>
      <c r="L8" s="20"/>
    </row>
    <row r="9" spans="2:46" ht="16.5" customHeight="1">
      <c r="B9" s="20"/>
      <c r="E9" s="283" t="s">
        <v>266</v>
      </c>
      <c r="F9" s="245"/>
      <c r="G9" s="245"/>
      <c r="H9" s="245"/>
      <c r="L9" s="20"/>
    </row>
    <row r="10" spans="2:46" ht="12" customHeight="1">
      <c r="B10" s="20"/>
      <c r="D10" s="27" t="s">
        <v>181</v>
      </c>
      <c r="L10" s="20"/>
    </row>
    <row r="11" spans="2:46" s="1" customFormat="1" ht="16.5" customHeight="1">
      <c r="B11" s="32"/>
      <c r="E11" s="286" t="s">
        <v>3064</v>
      </c>
      <c r="F11" s="282"/>
      <c r="G11" s="282"/>
      <c r="H11" s="282"/>
      <c r="I11" s="96"/>
      <c r="L11" s="32"/>
    </row>
    <row r="12" spans="2:46" s="1" customFormat="1" ht="12" customHeight="1">
      <c r="B12" s="32"/>
      <c r="D12" s="27" t="s">
        <v>3065</v>
      </c>
      <c r="I12" s="96"/>
      <c r="L12" s="32"/>
    </row>
    <row r="13" spans="2:46" s="1" customFormat="1" ht="36.950000000000003" customHeight="1">
      <c r="B13" s="32"/>
      <c r="E13" s="252" t="s">
        <v>3306</v>
      </c>
      <c r="F13" s="282"/>
      <c r="G13" s="282"/>
      <c r="H13" s="282"/>
      <c r="I13" s="96"/>
      <c r="L13" s="32"/>
    </row>
    <row r="14" spans="2:46" s="1" customFormat="1">
      <c r="B14" s="32"/>
      <c r="I14" s="96"/>
      <c r="L14" s="32"/>
    </row>
    <row r="15" spans="2:46" s="1" customFormat="1" ht="12" customHeight="1">
      <c r="B15" s="32"/>
      <c r="D15" s="27" t="s">
        <v>18</v>
      </c>
      <c r="F15" s="25" t="s">
        <v>1</v>
      </c>
      <c r="I15" s="97" t="s">
        <v>19</v>
      </c>
      <c r="J15" s="25" t="s">
        <v>1</v>
      </c>
      <c r="L15" s="32"/>
    </row>
    <row r="16" spans="2:46" s="1" customFormat="1" ht="12" customHeight="1">
      <c r="B16" s="32"/>
      <c r="D16" s="27" t="s">
        <v>20</v>
      </c>
      <c r="F16" s="25" t="s">
        <v>21</v>
      </c>
      <c r="I16" s="97" t="s">
        <v>22</v>
      </c>
      <c r="J16" s="52" t="str">
        <f>'Rekapitulace stavby'!AN8</f>
        <v>29. 3. 2019</v>
      </c>
      <c r="L16" s="32"/>
    </row>
    <row r="17" spans="2:12" s="1" customFormat="1" ht="10.9" customHeight="1">
      <c r="B17" s="32"/>
      <c r="I17" s="96"/>
      <c r="L17" s="32"/>
    </row>
    <row r="18" spans="2:12" s="1" customFormat="1" ht="12" customHeight="1">
      <c r="B18" s="32"/>
      <c r="D18" s="27" t="s">
        <v>24</v>
      </c>
      <c r="I18" s="97" t="s">
        <v>25</v>
      </c>
      <c r="J18" s="25" t="s">
        <v>26</v>
      </c>
      <c r="L18" s="32"/>
    </row>
    <row r="19" spans="2:12" s="1" customFormat="1" ht="18" customHeight="1">
      <c r="B19" s="32"/>
      <c r="E19" s="25" t="s">
        <v>27</v>
      </c>
      <c r="I19" s="97" t="s">
        <v>28</v>
      </c>
      <c r="J19" s="25" t="s">
        <v>1</v>
      </c>
      <c r="L19" s="32"/>
    </row>
    <row r="20" spans="2:12" s="1" customFormat="1" ht="6.95" customHeight="1">
      <c r="B20" s="32"/>
      <c r="I20" s="96"/>
      <c r="L20" s="32"/>
    </row>
    <row r="21" spans="2:12" s="1" customFormat="1" ht="12" customHeight="1">
      <c r="B21" s="32"/>
      <c r="D21" s="27" t="s">
        <v>29</v>
      </c>
      <c r="I21" s="97" t="s">
        <v>25</v>
      </c>
      <c r="J21" s="28" t="str">
        <f>'Rekapitulace stavby'!AN13</f>
        <v>Vyplň údaj</v>
      </c>
      <c r="L21" s="32"/>
    </row>
    <row r="22" spans="2:12" s="1" customFormat="1" ht="18" customHeight="1">
      <c r="B22" s="32"/>
      <c r="E22" s="285" t="str">
        <f>'Rekapitulace stavby'!E14</f>
        <v>Vyplň údaj</v>
      </c>
      <c r="F22" s="255"/>
      <c r="G22" s="255"/>
      <c r="H22" s="255"/>
      <c r="I22" s="97" t="s">
        <v>28</v>
      </c>
      <c r="J22" s="28" t="str">
        <f>'Rekapitulace stavby'!AN14</f>
        <v>Vyplň údaj</v>
      </c>
      <c r="L22" s="32"/>
    </row>
    <row r="23" spans="2:12" s="1" customFormat="1" ht="6.95" customHeight="1">
      <c r="B23" s="32"/>
      <c r="I23" s="96"/>
      <c r="L23" s="32"/>
    </row>
    <row r="24" spans="2:12" s="1" customFormat="1" ht="12" customHeight="1">
      <c r="B24" s="32"/>
      <c r="D24" s="27" t="s">
        <v>31</v>
      </c>
      <c r="I24" s="97" t="s">
        <v>25</v>
      </c>
      <c r="J24" s="25" t="s">
        <v>32</v>
      </c>
      <c r="L24" s="32"/>
    </row>
    <row r="25" spans="2:12" s="1" customFormat="1" ht="18" customHeight="1">
      <c r="B25" s="32"/>
      <c r="E25" s="25" t="s">
        <v>33</v>
      </c>
      <c r="I25" s="97" t="s">
        <v>28</v>
      </c>
      <c r="J25" s="25" t="s">
        <v>1</v>
      </c>
      <c r="L25" s="32"/>
    </row>
    <row r="26" spans="2:12" s="1" customFormat="1" ht="6.95" customHeight="1">
      <c r="B26" s="32"/>
      <c r="I26" s="96"/>
      <c r="L26" s="32"/>
    </row>
    <row r="27" spans="2:12" s="1" customFormat="1" ht="12" customHeight="1">
      <c r="B27" s="32"/>
      <c r="D27" s="27" t="s">
        <v>35</v>
      </c>
      <c r="I27" s="97" t="s">
        <v>25</v>
      </c>
      <c r="J27" s="25" t="str">
        <f>IF('Rekapitulace stavby'!AN19="","",'Rekapitulace stavby'!AN19)</f>
        <v/>
      </c>
      <c r="L27" s="32"/>
    </row>
    <row r="28" spans="2:12" s="1" customFormat="1" ht="18" customHeight="1">
      <c r="B28" s="32"/>
      <c r="E28" s="25" t="str">
        <f>IF('Rekapitulace stavby'!E20="","",'Rekapitulace stavby'!E20)</f>
        <v xml:space="preserve"> </v>
      </c>
      <c r="I28" s="97" t="s">
        <v>28</v>
      </c>
      <c r="J28" s="25" t="str">
        <f>IF('Rekapitulace stavby'!AN20="","",'Rekapitulace stavby'!AN20)</f>
        <v/>
      </c>
      <c r="L28" s="32"/>
    </row>
    <row r="29" spans="2:12" s="1" customFormat="1" ht="6.95" customHeight="1">
      <c r="B29" s="32"/>
      <c r="I29" s="96"/>
      <c r="L29" s="32"/>
    </row>
    <row r="30" spans="2:12" s="1" customFormat="1" ht="12" customHeight="1">
      <c r="B30" s="32"/>
      <c r="D30" s="27" t="s">
        <v>36</v>
      </c>
      <c r="I30" s="96"/>
      <c r="L30" s="32"/>
    </row>
    <row r="31" spans="2:12" s="7" customFormat="1" ht="16.5" customHeight="1">
      <c r="B31" s="98"/>
      <c r="E31" s="259" t="s">
        <v>1</v>
      </c>
      <c r="F31" s="259"/>
      <c r="G31" s="259"/>
      <c r="H31" s="259"/>
      <c r="I31" s="99"/>
      <c r="L31" s="98"/>
    </row>
    <row r="32" spans="2:12" s="1" customFormat="1" ht="6.95" customHeight="1">
      <c r="B32" s="32"/>
      <c r="I32" s="96"/>
      <c r="L32" s="32"/>
    </row>
    <row r="33" spans="2:12" s="1" customFormat="1" ht="6.95" customHeight="1">
      <c r="B33" s="32"/>
      <c r="D33" s="53"/>
      <c r="E33" s="53"/>
      <c r="F33" s="53"/>
      <c r="G33" s="53"/>
      <c r="H33" s="53"/>
      <c r="I33" s="100"/>
      <c r="J33" s="53"/>
      <c r="K33" s="53"/>
      <c r="L33" s="32"/>
    </row>
    <row r="34" spans="2:12" s="1" customFormat="1" ht="25.35" customHeight="1">
      <c r="B34" s="32"/>
      <c r="D34" s="101" t="s">
        <v>37</v>
      </c>
      <c r="I34" s="96"/>
      <c r="J34" s="66">
        <f>ROUND(J130, 2)</f>
        <v>0</v>
      </c>
      <c r="L34" s="32"/>
    </row>
    <row r="35" spans="2:12" s="1" customFormat="1" ht="6.95" customHeight="1">
      <c r="B35" s="32"/>
      <c r="D35" s="53"/>
      <c r="E35" s="53"/>
      <c r="F35" s="53"/>
      <c r="G35" s="53"/>
      <c r="H35" s="53"/>
      <c r="I35" s="100"/>
      <c r="J35" s="53"/>
      <c r="K35" s="53"/>
      <c r="L35" s="32"/>
    </row>
    <row r="36" spans="2:12" s="1" customFormat="1" ht="14.45" customHeight="1">
      <c r="B36" s="32"/>
      <c r="F36" s="35" t="s">
        <v>39</v>
      </c>
      <c r="I36" s="102" t="s">
        <v>38</v>
      </c>
      <c r="J36" s="35" t="s">
        <v>40</v>
      </c>
      <c r="L36" s="32"/>
    </row>
    <row r="37" spans="2:12" s="1" customFormat="1" ht="14.45" customHeight="1">
      <c r="B37" s="32"/>
      <c r="D37" s="103" t="s">
        <v>41</v>
      </c>
      <c r="E37" s="27" t="s">
        <v>42</v>
      </c>
      <c r="F37" s="104">
        <f>ROUND((SUM(BE130:BE179)),  2)</f>
        <v>0</v>
      </c>
      <c r="I37" s="105">
        <v>0.21</v>
      </c>
      <c r="J37" s="104">
        <f>ROUND(((SUM(BE130:BE179))*I37),  2)</f>
        <v>0</v>
      </c>
      <c r="L37" s="32"/>
    </row>
    <row r="38" spans="2:12" s="1" customFormat="1" ht="14.45" customHeight="1">
      <c r="B38" s="32"/>
      <c r="E38" s="27" t="s">
        <v>43</v>
      </c>
      <c r="F38" s="104">
        <f>ROUND((SUM(BF130:BF179)),  2)</f>
        <v>0</v>
      </c>
      <c r="I38" s="105">
        <v>0.15</v>
      </c>
      <c r="J38" s="104">
        <f>ROUND(((SUM(BF130:BF179))*I38),  2)</f>
        <v>0</v>
      </c>
      <c r="L38" s="32"/>
    </row>
    <row r="39" spans="2:12" s="1" customFormat="1" ht="14.45" hidden="1" customHeight="1">
      <c r="B39" s="32"/>
      <c r="E39" s="27" t="s">
        <v>44</v>
      </c>
      <c r="F39" s="104">
        <f>ROUND((SUM(BG130:BG179)),  2)</f>
        <v>0</v>
      </c>
      <c r="I39" s="105">
        <v>0.21</v>
      </c>
      <c r="J39" s="104">
        <f>0</f>
        <v>0</v>
      </c>
      <c r="L39" s="32"/>
    </row>
    <row r="40" spans="2:12" s="1" customFormat="1" ht="14.45" hidden="1" customHeight="1">
      <c r="B40" s="32"/>
      <c r="E40" s="27" t="s">
        <v>45</v>
      </c>
      <c r="F40" s="104">
        <f>ROUND((SUM(BH130:BH179)),  2)</f>
        <v>0</v>
      </c>
      <c r="I40" s="105">
        <v>0.15</v>
      </c>
      <c r="J40" s="104">
        <f>0</f>
        <v>0</v>
      </c>
      <c r="L40" s="32"/>
    </row>
    <row r="41" spans="2:12" s="1" customFormat="1" ht="14.45" hidden="1" customHeight="1">
      <c r="B41" s="32"/>
      <c r="E41" s="27" t="s">
        <v>46</v>
      </c>
      <c r="F41" s="104">
        <f>ROUND((SUM(BI130:BI179)),  2)</f>
        <v>0</v>
      </c>
      <c r="I41" s="105">
        <v>0</v>
      </c>
      <c r="J41" s="104">
        <f>0</f>
        <v>0</v>
      </c>
      <c r="L41" s="32"/>
    </row>
    <row r="42" spans="2:12" s="1" customFormat="1" ht="6.95" customHeight="1">
      <c r="B42" s="32"/>
      <c r="I42" s="96"/>
      <c r="L42" s="32"/>
    </row>
    <row r="43" spans="2:12" s="1" customFormat="1" ht="25.35" customHeight="1">
      <c r="B43" s="32"/>
      <c r="C43" s="106"/>
      <c r="D43" s="107" t="s">
        <v>47</v>
      </c>
      <c r="E43" s="57"/>
      <c r="F43" s="57"/>
      <c r="G43" s="108" t="s">
        <v>48</v>
      </c>
      <c r="H43" s="109" t="s">
        <v>49</v>
      </c>
      <c r="I43" s="110"/>
      <c r="J43" s="111">
        <f>SUM(J34:J41)</f>
        <v>0</v>
      </c>
      <c r="K43" s="112"/>
      <c r="L43" s="32"/>
    </row>
    <row r="44" spans="2:12" s="1" customFormat="1" ht="14.45" customHeight="1">
      <c r="B44" s="32"/>
      <c r="I44" s="96"/>
      <c r="L44" s="32"/>
    </row>
    <row r="45" spans="2:12" ht="14.45" customHeight="1">
      <c r="B45" s="20"/>
      <c r="L45" s="20"/>
    </row>
    <row r="46" spans="2:12" ht="14.45" customHeight="1">
      <c r="B46" s="20"/>
      <c r="L46" s="20"/>
    </row>
    <row r="47" spans="2:12" ht="14.45" customHeight="1">
      <c r="B47" s="20"/>
      <c r="L47" s="20"/>
    </row>
    <row r="48" spans="2:12" ht="14.45" customHeight="1">
      <c r="B48" s="20"/>
      <c r="L48" s="20"/>
    </row>
    <row r="49" spans="2:12" ht="14.45" customHeight="1">
      <c r="B49" s="20"/>
      <c r="L49" s="20"/>
    </row>
    <row r="50" spans="2:12" s="1" customFormat="1" ht="14.45" customHeight="1">
      <c r="B50" s="32"/>
      <c r="D50" s="41" t="s">
        <v>50</v>
      </c>
      <c r="E50" s="42"/>
      <c r="F50" s="42"/>
      <c r="G50" s="41" t="s">
        <v>51</v>
      </c>
      <c r="H50" s="42"/>
      <c r="I50" s="113"/>
      <c r="J50" s="42"/>
      <c r="K50" s="42"/>
      <c r="L50" s="32"/>
    </row>
    <row r="51" spans="2:12">
      <c r="B51" s="20"/>
      <c r="L51" s="20"/>
    </row>
    <row r="52" spans="2:12">
      <c r="B52" s="20"/>
      <c r="L52" s="20"/>
    </row>
    <row r="53" spans="2:12">
      <c r="B53" s="20"/>
      <c r="L53" s="20"/>
    </row>
    <row r="54" spans="2:12">
      <c r="B54" s="20"/>
      <c r="L54" s="20"/>
    </row>
    <row r="55" spans="2:12">
      <c r="B55" s="20"/>
      <c r="L55" s="20"/>
    </row>
    <row r="56" spans="2:12">
      <c r="B56" s="20"/>
      <c r="L56" s="20"/>
    </row>
    <row r="57" spans="2:12">
      <c r="B57" s="20"/>
      <c r="L57" s="20"/>
    </row>
    <row r="58" spans="2:12">
      <c r="B58" s="20"/>
      <c r="L58" s="20"/>
    </row>
    <row r="59" spans="2:12">
      <c r="B59" s="20"/>
      <c r="L59" s="20"/>
    </row>
    <row r="60" spans="2:12">
      <c r="B60" s="20"/>
      <c r="L60" s="20"/>
    </row>
    <row r="61" spans="2:12" s="1" customFormat="1" ht="12.75">
      <c r="B61" s="32"/>
      <c r="D61" s="43" t="s">
        <v>52</v>
      </c>
      <c r="E61" s="34"/>
      <c r="F61" s="114" t="s">
        <v>53</v>
      </c>
      <c r="G61" s="43" t="s">
        <v>52</v>
      </c>
      <c r="H61" s="34"/>
      <c r="I61" s="115"/>
      <c r="J61" s="116" t="s">
        <v>53</v>
      </c>
      <c r="K61" s="34"/>
      <c r="L61" s="32"/>
    </row>
    <row r="62" spans="2:12">
      <c r="B62" s="20"/>
      <c r="L62" s="20"/>
    </row>
    <row r="63" spans="2:12">
      <c r="B63" s="20"/>
      <c r="L63" s="20"/>
    </row>
    <row r="64" spans="2:12">
      <c r="B64" s="20"/>
      <c r="L64" s="20"/>
    </row>
    <row r="65" spans="2:12" s="1" customFormat="1" ht="12.75">
      <c r="B65" s="32"/>
      <c r="D65" s="41" t="s">
        <v>54</v>
      </c>
      <c r="E65" s="42"/>
      <c r="F65" s="42"/>
      <c r="G65" s="41" t="s">
        <v>55</v>
      </c>
      <c r="H65" s="42"/>
      <c r="I65" s="113"/>
      <c r="J65" s="42"/>
      <c r="K65" s="42"/>
      <c r="L65" s="32"/>
    </row>
    <row r="66" spans="2:12">
      <c r="B66" s="20"/>
      <c r="L66" s="20"/>
    </row>
    <row r="67" spans="2:12">
      <c r="B67" s="20"/>
      <c r="L67" s="20"/>
    </row>
    <row r="68" spans="2:12">
      <c r="B68" s="20"/>
      <c r="L68" s="20"/>
    </row>
    <row r="69" spans="2:12">
      <c r="B69" s="20"/>
      <c r="L69" s="20"/>
    </row>
    <row r="70" spans="2:12">
      <c r="B70" s="20"/>
      <c r="L70" s="20"/>
    </row>
    <row r="71" spans="2:12">
      <c r="B71" s="20"/>
      <c r="L71" s="20"/>
    </row>
    <row r="72" spans="2:12">
      <c r="B72" s="20"/>
      <c r="L72" s="20"/>
    </row>
    <row r="73" spans="2:12">
      <c r="B73" s="20"/>
      <c r="L73" s="20"/>
    </row>
    <row r="74" spans="2:12">
      <c r="B74" s="20"/>
      <c r="L74" s="20"/>
    </row>
    <row r="75" spans="2:12">
      <c r="B75" s="20"/>
      <c r="L75" s="20"/>
    </row>
    <row r="76" spans="2:12" s="1" customFormat="1" ht="12.75">
      <c r="B76" s="32"/>
      <c r="D76" s="43" t="s">
        <v>52</v>
      </c>
      <c r="E76" s="34"/>
      <c r="F76" s="114" t="s">
        <v>53</v>
      </c>
      <c r="G76" s="43" t="s">
        <v>52</v>
      </c>
      <c r="H76" s="34"/>
      <c r="I76" s="115"/>
      <c r="J76" s="116" t="s">
        <v>53</v>
      </c>
      <c r="K76" s="34"/>
      <c r="L76" s="32"/>
    </row>
    <row r="77" spans="2:12" s="1" customFormat="1" ht="14.45" customHeight="1">
      <c r="B77" s="44"/>
      <c r="C77" s="45"/>
      <c r="D77" s="45"/>
      <c r="E77" s="45"/>
      <c r="F77" s="45"/>
      <c r="G77" s="45"/>
      <c r="H77" s="45"/>
      <c r="I77" s="117"/>
      <c r="J77" s="45"/>
      <c r="K77" s="45"/>
      <c r="L77" s="32"/>
    </row>
    <row r="81" spans="2:12" s="1" customFormat="1" ht="6.95" customHeight="1">
      <c r="B81" s="46"/>
      <c r="C81" s="47"/>
      <c r="D81" s="47"/>
      <c r="E81" s="47"/>
      <c r="F81" s="47"/>
      <c r="G81" s="47"/>
      <c r="H81" s="47"/>
      <c r="I81" s="118"/>
      <c r="J81" s="47"/>
      <c r="K81" s="47"/>
      <c r="L81" s="32"/>
    </row>
    <row r="82" spans="2:12" s="1" customFormat="1" ht="24.95" customHeight="1">
      <c r="B82" s="32"/>
      <c r="C82" s="21" t="s">
        <v>183</v>
      </c>
      <c r="I82" s="96"/>
      <c r="L82" s="32"/>
    </row>
    <row r="83" spans="2:12" s="1" customFormat="1" ht="6.95" customHeight="1">
      <c r="B83" s="32"/>
      <c r="I83" s="96"/>
      <c r="L83" s="32"/>
    </row>
    <row r="84" spans="2:12" s="1" customFormat="1" ht="12" customHeight="1">
      <c r="B84" s="32"/>
      <c r="C84" s="27" t="s">
        <v>16</v>
      </c>
      <c r="I84" s="96"/>
      <c r="L84" s="32"/>
    </row>
    <row r="85" spans="2:12" s="1" customFormat="1" ht="16.5" customHeight="1">
      <c r="B85" s="32"/>
      <c r="E85" s="283" t="str">
        <f>E7</f>
        <v>Novostavba MŠ Hrabová,ul. Bažanova</v>
      </c>
      <c r="F85" s="284"/>
      <c r="G85" s="284"/>
      <c r="H85" s="284"/>
      <c r="I85" s="96"/>
      <c r="L85" s="32"/>
    </row>
    <row r="86" spans="2:12" ht="12" customHeight="1">
      <c r="B86" s="20"/>
      <c r="C86" s="27" t="s">
        <v>179</v>
      </c>
      <c r="L86" s="20"/>
    </row>
    <row r="87" spans="2:12" ht="16.5" customHeight="1">
      <c r="B87" s="20"/>
      <c r="E87" s="283" t="s">
        <v>266</v>
      </c>
      <c r="F87" s="245"/>
      <c r="G87" s="245"/>
      <c r="H87" s="245"/>
      <c r="L87" s="20"/>
    </row>
    <row r="88" spans="2:12" ht="12" customHeight="1">
      <c r="B88" s="20"/>
      <c r="C88" s="27" t="s">
        <v>181</v>
      </c>
      <c r="L88" s="20"/>
    </row>
    <row r="89" spans="2:12" s="1" customFormat="1" ht="16.5" customHeight="1">
      <c r="B89" s="32"/>
      <c r="E89" s="286" t="s">
        <v>3064</v>
      </c>
      <c r="F89" s="282"/>
      <c r="G89" s="282"/>
      <c r="H89" s="282"/>
      <c r="I89" s="96"/>
      <c r="L89" s="32"/>
    </row>
    <row r="90" spans="2:12" s="1" customFormat="1" ht="12" customHeight="1">
      <c r="B90" s="32"/>
      <c r="C90" s="27" t="s">
        <v>3065</v>
      </c>
      <c r="I90" s="96"/>
      <c r="L90" s="32"/>
    </row>
    <row r="91" spans="2:12" s="1" customFormat="1" ht="16.5" customHeight="1">
      <c r="B91" s="32"/>
      <c r="E91" s="252" t="str">
        <f>E13</f>
        <v>d3 - rozvaděče</v>
      </c>
      <c r="F91" s="282"/>
      <c r="G91" s="282"/>
      <c r="H91" s="282"/>
      <c r="I91" s="96"/>
      <c r="L91" s="32"/>
    </row>
    <row r="92" spans="2:12" s="1" customFormat="1" ht="6.95" customHeight="1">
      <c r="B92" s="32"/>
      <c r="I92" s="96"/>
      <c r="L92" s="32"/>
    </row>
    <row r="93" spans="2:12" s="1" customFormat="1" ht="12" customHeight="1">
      <c r="B93" s="32"/>
      <c r="C93" s="27" t="s">
        <v>20</v>
      </c>
      <c r="F93" s="25" t="str">
        <f>F16</f>
        <v xml:space="preserve"> </v>
      </c>
      <c r="I93" s="97" t="s">
        <v>22</v>
      </c>
      <c r="J93" s="52" t="str">
        <f>IF(J16="","",J16)</f>
        <v>29. 3. 2019</v>
      </c>
      <c r="L93" s="32"/>
    </row>
    <row r="94" spans="2:12" s="1" customFormat="1" ht="6.95" customHeight="1">
      <c r="B94" s="32"/>
      <c r="I94" s="96"/>
      <c r="L94" s="32"/>
    </row>
    <row r="95" spans="2:12" s="1" customFormat="1" ht="58.15" customHeight="1">
      <c r="B95" s="32"/>
      <c r="C95" s="27" t="s">
        <v>24</v>
      </c>
      <c r="F95" s="25" t="str">
        <f>E19</f>
        <v>Statutární město Ostrava,MO Hrabová,Bažanova 4</v>
      </c>
      <c r="I95" s="97" t="s">
        <v>31</v>
      </c>
      <c r="J95" s="30" t="str">
        <f>E25</f>
        <v>DUPLEX sro,28.října 875/275,70900 Ostrava-Mar.Ho</v>
      </c>
      <c r="L95" s="32"/>
    </row>
    <row r="96" spans="2:12" s="1" customFormat="1" ht="15.2" customHeight="1">
      <c r="B96" s="32"/>
      <c r="C96" s="27" t="s">
        <v>29</v>
      </c>
      <c r="F96" s="25" t="str">
        <f>IF(E22="","",E22)</f>
        <v>Vyplň údaj</v>
      </c>
      <c r="I96" s="97" t="s">
        <v>35</v>
      </c>
      <c r="J96" s="30" t="str">
        <f>E28</f>
        <v xml:space="preserve"> </v>
      </c>
      <c r="L96" s="32"/>
    </row>
    <row r="97" spans="2:47" s="1" customFormat="1" ht="10.35" customHeight="1">
      <c r="B97" s="32"/>
      <c r="I97" s="96"/>
      <c r="L97" s="32"/>
    </row>
    <row r="98" spans="2:47" s="1" customFormat="1" ht="29.25" customHeight="1">
      <c r="B98" s="32"/>
      <c r="C98" s="119" t="s">
        <v>184</v>
      </c>
      <c r="D98" s="106"/>
      <c r="E98" s="106"/>
      <c r="F98" s="106"/>
      <c r="G98" s="106"/>
      <c r="H98" s="106"/>
      <c r="I98" s="120"/>
      <c r="J98" s="121" t="s">
        <v>185</v>
      </c>
      <c r="K98" s="106"/>
      <c r="L98" s="32"/>
    </row>
    <row r="99" spans="2:47" s="1" customFormat="1" ht="10.35" customHeight="1">
      <c r="B99" s="32"/>
      <c r="I99" s="96"/>
      <c r="L99" s="32"/>
    </row>
    <row r="100" spans="2:47" s="1" customFormat="1" ht="22.9" customHeight="1">
      <c r="B100" s="32"/>
      <c r="C100" s="122" t="s">
        <v>186</v>
      </c>
      <c r="I100" s="96"/>
      <c r="J100" s="66">
        <f>J130</f>
        <v>0</v>
      </c>
      <c r="L100" s="32"/>
      <c r="AU100" s="17" t="s">
        <v>187</v>
      </c>
    </row>
    <row r="101" spans="2:47" s="8" customFormat="1" ht="24.95" customHeight="1">
      <c r="B101" s="123"/>
      <c r="D101" s="124" t="s">
        <v>2271</v>
      </c>
      <c r="E101" s="125"/>
      <c r="F101" s="125"/>
      <c r="G101" s="125"/>
      <c r="H101" s="125"/>
      <c r="I101" s="126"/>
      <c r="J101" s="127">
        <f>J131</f>
        <v>0</v>
      </c>
      <c r="L101" s="123"/>
    </row>
    <row r="102" spans="2:47" s="9" customFormat="1" ht="19.899999999999999" customHeight="1">
      <c r="B102" s="128"/>
      <c r="D102" s="129" t="s">
        <v>3256</v>
      </c>
      <c r="E102" s="130"/>
      <c r="F102" s="130"/>
      <c r="G102" s="130"/>
      <c r="H102" s="130"/>
      <c r="I102" s="131"/>
      <c r="J102" s="132">
        <f>J132</f>
        <v>0</v>
      </c>
      <c r="L102" s="128"/>
    </row>
    <row r="103" spans="2:47" s="9" customFormat="1" ht="14.85" customHeight="1">
      <c r="B103" s="128"/>
      <c r="D103" s="129" t="s">
        <v>3307</v>
      </c>
      <c r="E103" s="130"/>
      <c r="F103" s="130"/>
      <c r="G103" s="130"/>
      <c r="H103" s="130"/>
      <c r="I103" s="131"/>
      <c r="J103" s="132">
        <f>J133</f>
        <v>0</v>
      </c>
      <c r="L103" s="128"/>
    </row>
    <row r="104" spans="2:47" s="9" customFormat="1" ht="14.85" customHeight="1">
      <c r="B104" s="128"/>
      <c r="D104" s="129" t="s">
        <v>3308</v>
      </c>
      <c r="E104" s="130"/>
      <c r="F104" s="130"/>
      <c r="G104" s="130"/>
      <c r="H104" s="130"/>
      <c r="I104" s="131"/>
      <c r="J104" s="132">
        <f>J156</f>
        <v>0</v>
      </c>
      <c r="L104" s="128"/>
    </row>
    <row r="105" spans="2:47" s="8" customFormat="1" ht="24.95" customHeight="1">
      <c r="B105" s="123"/>
      <c r="D105" s="124" t="s">
        <v>2273</v>
      </c>
      <c r="E105" s="125"/>
      <c r="F105" s="125"/>
      <c r="G105" s="125"/>
      <c r="H105" s="125"/>
      <c r="I105" s="126"/>
      <c r="J105" s="127">
        <f>J173</f>
        <v>0</v>
      </c>
      <c r="L105" s="123"/>
    </row>
    <row r="106" spans="2:47" s="8" customFormat="1" ht="24.95" customHeight="1">
      <c r="B106" s="123"/>
      <c r="D106" s="124" t="s">
        <v>3068</v>
      </c>
      <c r="E106" s="125"/>
      <c r="F106" s="125"/>
      <c r="G106" s="125"/>
      <c r="H106" s="125"/>
      <c r="I106" s="126"/>
      <c r="J106" s="127">
        <f>J176</f>
        <v>0</v>
      </c>
      <c r="L106" s="123"/>
    </row>
    <row r="107" spans="2:47" s="1" customFormat="1" ht="21.75" customHeight="1">
      <c r="B107" s="32"/>
      <c r="I107" s="96"/>
      <c r="L107" s="32"/>
    </row>
    <row r="108" spans="2:47" s="1" customFormat="1" ht="6.95" customHeight="1">
      <c r="B108" s="44"/>
      <c r="C108" s="45"/>
      <c r="D108" s="45"/>
      <c r="E108" s="45"/>
      <c r="F108" s="45"/>
      <c r="G108" s="45"/>
      <c r="H108" s="45"/>
      <c r="I108" s="117"/>
      <c r="J108" s="45"/>
      <c r="K108" s="45"/>
      <c r="L108" s="32"/>
    </row>
    <row r="112" spans="2:47" s="1" customFormat="1" ht="6.95" customHeight="1">
      <c r="B112" s="46"/>
      <c r="C112" s="47"/>
      <c r="D112" s="47"/>
      <c r="E112" s="47"/>
      <c r="F112" s="47"/>
      <c r="G112" s="47"/>
      <c r="H112" s="47"/>
      <c r="I112" s="118"/>
      <c r="J112" s="47"/>
      <c r="K112" s="47"/>
      <c r="L112" s="32"/>
    </row>
    <row r="113" spans="2:12" s="1" customFormat="1" ht="24.95" customHeight="1">
      <c r="B113" s="32"/>
      <c r="C113" s="21" t="s">
        <v>192</v>
      </c>
      <c r="I113" s="96"/>
      <c r="L113" s="32"/>
    </row>
    <row r="114" spans="2:12" s="1" customFormat="1" ht="6.95" customHeight="1">
      <c r="B114" s="32"/>
      <c r="I114" s="96"/>
      <c r="L114" s="32"/>
    </row>
    <row r="115" spans="2:12" s="1" customFormat="1" ht="12" customHeight="1">
      <c r="B115" s="32"/>
      <c r="C115" s="27" t="s">
        <v>16</v>
      </c>
      <c r="I115" s="96"/>
      <c r="L115" s="32"/>
    </row>
    <row r="116" spans="2:12" s="1" customFormat="1" ht="16.5" customHeight="1">
      <c r="B116" s="32"/>
      <c r="E116" s="283" t="str">
        <f>E7</f>
        <v>Novostavba MŠ Hrabová,ul. Bažanova</v>
      </c>
      <c r="F116" s="284"/>
      <c r="G116" s="284"/>
      <c r="H116" s="284"/>
      <c r="I116" s="96"/>
      <c r="L116" s="32"/>
    </row>
    <row r="117" spans="2:12" ht="12" customHeight="1">
      <c r="B117" s="20"/>
      <c r="C117" s="27" t="s">
        <v>179</v>
      </c>
      <c r="L117" s="20"/>
    </row>
    <row r="118" spans="2:12" ht="16.5" customHeight="1">
      <c r="B118" s="20"/>
      <c r="E118" s="283" t="s">
        <v>266</v>
      </c>
      <c r="F118" s="245"/>
      <c r="G118" s="245"/>
      <c r="H118" s="245"/>
      <c r="L118" s="20"/>
    </row>
    <row r="119" spans="2:12" ht="12" customHeight="1">
      <c r="B119" s="20"/>
      <c r="C119" s="27" t="s">
        <v>181</v>
      </c>
      <c r="L119" s="20"/>
    </row>
    <row r="120" spans="2:12" s="1" customFormat="1" ht="16.5" customHeight="1">
      <c r="B120" s="32"/>
      <c r="E120" s="286" t="s">
        <v>3064</v>
      </c>
      <c r="F120" s="282"/>
      <c r="G120" s="282"/>
      <c r="H120" s="282"/>
      <c r="I120" s="96"/>
      <c r="L120" s="32"/>
    </row>
    <row r="121" spans="2:12" s="1" customFormat="1" ht="12" customHeight="1">
      <c r="B121" s="32"/>
      <c r="C121" s="27" t="s">
        <v>3065</v>
      </c>
      <c r="I121" s="96"/>
      <c r="L121" s="32"/>
    </row>
    <row r="122" spans="2:12" s="1" customFormat="1" ht="16.5" customHeight="1">
      <c r="B122" s="32"/>
      <c r="E122" s="252" t="str">
        <f>E13</f>
        <v>d3 - rozvaděče</v>
      </c>
      <c r="F122" s="282"/>
      <c r="G122" s="282"/>
      <c r="H122" s="282"/>
      <c r="I122" s="96"/>
      <c r="L122" s="32"/>
    </row>
    <row r="123" spans="2:12" s="1" customFormat="1" ht="6.95" customHeight="1">
      <c r="B123" s="32"/>
      <c r="I123" s="96"/>
      <c r="L123" s="32"/>
    </row>
    <row r="124" spans="2:12" s="1" customFormat="1" ht="12" customHeight="1">
      <c r="B124" s="32"/>
      <c r="C124" s="27" t="s">
        <v>20</v>
      </c>
      <c r="F124" s="25" t="str">
        <f>F16</f>
        <v xml:space="preserve"> </v>
      </c>
      <c r="I124" s="97" t="s">
        <v>22</v>
      </c>
      <c r="J124" s="52" t="str">
        <f>IF(J16="","",J16)</f>
        <v>29. 3. 2019</v>
      </c>
      <c r="L124" s="32"/>
    </row>
    <row r="125" spans="2:12" s="1" customFormat="1" ht="6.95" customHeight="1">
      <c r="B125" s="32"/>
      <c r="I125" s="96"/>
      <c r="L125" s="32"/>
    </row>
    <row r="126" spans="2:12" s="1" customFormat="1" ht="58.15" customHeight="1">
      <c r="B126" s="32"/>
      <c r="C126" s="27" t="s">
        <v>24</v>
      </c>
      <c r="F126" s="25" t="str">
        <f>E19</f>
        <v>Statutární město Ostrava,MO Hrabová,Bažanova 4</v>
      </c>
      <c r="I126" s="97" t="s">
        <v>31</v>
      </c>
      <c r="J126" s="30" t="str">
        <f>E25</f>
        <v>DUPLEX sro,28.října 875/275,70900 Ostrava-Mar.Ho</v>
      </c>
      <c r="L126" s="32"/>
    </row>
    <row r="127" spans="2:12" s="1" customFormat="1" ht="15.2" customHeight="1">
      <c r="B127" s="32"/>
      <c r="C127" s="27" t="s">
        <v>29</v>
      </c>
      <c r="F127" s="25" t="str">
        <f>IF(E22="","",E22)</f>
        <v>Vyplň údaj</v>
      </c>
      <c r="I127" s="97" t="s">
        <v>35</v>
      </c>
      <c r="J127" s="30" t="str">
        <f>E28</f>
        <v xml:space="preserve"> </v>
      </c>
      <c r="L127" s="32"/>
    </row>
    <row r="128" spans="2:12" s="1" customFormat="1" ht="10.35" customHeight="1">
      <c r="B128" s="32"/>
      <c r="I128" s="96"/>
      <c r="L128" s="32"/>
    </row>
    <row r="129" spans="2:65" s="10" customFormat="1" ht="29.25" customHeight="1">
      <c r="B129" s="133"/>
      <c r="C129" s="134" t="s">
        <v>193</v>
      </c>
      <c r="D129" s="135" t="s">
        <v>62</v>
      </c>
      <c r="E129" s="135" t="s">
        <v>58</v>
      </c>
      <c r="F129" s="135" t="s">
        <v>59</v>
      </c>
      <c r="G129" s="135" t="s">
        <v>194</v>
      </c>
      <c r="H129" s="135" t="s">
        <v>195</v>
      </c>
      <c r="I129" s="136" t="s">
        <v>196</v>
      </c>
      <c r="J129" s="135" t="s">
        <v>185</v>
      </c>
      <c r="K129" s="137" t="s">
        <v>197</v>
      </c>
      <c r="L129" s="133"/>
      <c r="M129" s="59" t="s">
        <v>1</v>
      </c>
      <c r="N129" s="60" t="s">
        <v>41</v>
      </c>
      <c r="O129" s="60" t="s">
        <v>198</v>
      </c>
      <c r="P129" s="60" t="s">
        <v>199</v>
      </c>
      <c r="Q129" s="60" t="s">
        <v>200</v>
      </c>
      <c r="R129" s="60" t="s">
        <v>201</v>
      </c>
      <c r="S129" s="60" t="s">
        <v>202</v>
      </c>
      <c r="T129" s="61" t="s">
        <v>203</v>
      </c>
    </row>
    <row r="130" spans="2:65" s="1" customFormat="1" ht="22.9" customHeight="1">
      <c r="B130" s="32"/>
      <c r="C130" s="64" t="s">
        <v>204</v>
      </c>
      <c r="I130" s="96"/>
      <c r="J130" s="138">
        <f>BK130</f>
        <v>0</v>
      </c>
      <c r="L130" s="32"/>
      <c r="M130" s="62"/>
      <c r="N130" s="53"/>
      <c r="O130" s="53"/>
      <c r="P130" s="139">
        <f>P131+P173+P176</f>
        <v>0</v>
      </c>
      <c r="Q130" s="53"/>
      <c r="R130" s="139">
        <f>R131+R173+R176</f>
        <v>0</v>
      </c>
      <c r="S130" s="53"/>
      <c r="T130" s="140">
        <f>T131+T173+T176</f>
        <v>0</v>
      </c>
      <c r="AT130" s="17" t="s">
        <v>76</v>
      </c>
      <c r="AU130" s="17" t="s">
        <v>187</v>
      </c>
      <c r="BK130" s="141">
        <f>BK131+BK173+BK176</f>
        <v>0</v>
      </c>
    </row>
    <row r="131" spans="2:65" s="11" customFormat="1" ht="25.9" customHeight="1">
      <c r="B131" s="142"/>
      <c r="D131" s="143" t="s">
        <v>76</v>
      </c>
      <c r="E131" s="144" t="s">
        <v>680</v>
      </c>
      <c r="F131" s="144" t="s">
        <v>2611</v>
      </c>
      <c r="I131" s="145"/>
      <c r="J131" s="146">
        <f>BK131</f>
        <v>0</v>
      </c>
      <c r="L131" s="142"/>
      <c r="M131" s="147"/>
      <c r="N131" s="148"/>
      <c r="O131" s="148"/>
      <c r="P131" s="149">
        <f>P132</f>
        <v>0</v>
      </c>
      <c r="Q131" s="148"/>
      <c r="R131" s="149">
        <f>R132</f>
        <v>0</v>
      </c>
      <c r="S131" s="148"/>
      <c r="T131" s="150">
        <f>T132</f>
        <v>0</v>
      </c>
      <c r="AR131" s="143" t="s">
        <v>108</v>
      </c>
      <c r="AT131" s="151" t="s">
        <v>76</v>
      </c>
      <c r="AU131" s="151" t="s">
        <v>77</v>
      </c>
      <c r="AY131" s="143" t="s">
        <v>207</v>
      </c>
      <c r="BK131" s="152">
        <f>BK132</f>
        <v>0</v>
      </c>
    </row>
    <row r="132" spans="2:65" s="11" customFormat="1" ht="22.9" customHeight="1">
      <c r="B132" s="142"/>
      <c r="D132" s="143" t="s">
        <v>76</v>
      </c>
      <c r="E132" s="153" t="s">
        <v>3257</v>
      </c>
      <c r="F132" s="153" t="s">
        <v>3070</v>
      </c>
      <c r="I132" s="145"/>
      <c r="J132" s="154">
        <f>BK132</f>
        <v>0</v>
      </c>
      <c r="L132" s="142"/>
      <c r="M132" s="147"/>
      <c r="N132" s="148"/>
      <c r="O132" s="148"/>
      <c r="P132" s="149">
        <f>P133+P156</f>
        <v>0</v>
      </c>
      <c r="Q132" s="148"/>
      <c r="R132" s="149">
        <f>R133+R156</f>
        <v>0</v>
      </c>
      <c r="S132" s="148"/>
      <c r="T132" s="150">
        <f>T133+T156</f>
        <v>0</v>
      </c>
      <c r="AR132" s="143" t="s">
        <v>108</v>
      </c>
      <c r="AT132" s="151" t="s">
        <v>76</v>
      </c>
      <c r="AU132" s="151" t="s">
        <v>83</v>
      </c>
      <c r="AY132" s="143" t="s">
        <v>207</v>
      </c>
      <c r="BK132" s="152">
        <f>BK133+BK156</f>
        <v>0</v>
      </c>
    </row>
    <row r="133" spans="2:65" s="11" customFormat="1" ht="20.85" customHeight="1">
      <c r="B133" s="142"/>
      <c r="D133" s="143" t="s">
        <v>76</v>
      </c>
      <c r="E133" s="153" t="s">
        <v>3309</v>
      </c>
      <c r="F133" s="153" t="s">
        <v>3310</v>
      </c>
      <c r="I133" s="145"/>
      <c r="J133" s="154">
        <f>BK133</f>
        <v>0</v>
      </c>
      <c r="L133" s="142"/>
      <c r="M133" s="147"/>
      <c r="N133" s="148"/>
      <c r="O133" s="148"/>
      <c r="P133" s="149">
        <f>SUM(P134:P155)</f>
        <v>0</v>
      </c>
      <c r="Q133" s="148"/>
      <c r="R133" s="149">
        <f>SUM(R134:R155)</f>
        <v>0</v>
      </c>
      <c r="S133" s="148"/>
      <c r="T133" s="150">
        <f>SUM(T134:T155)</f>
        <v>0</v>
      </c>
      <c r="AR133" s="143" t="s">
        <v>108</v>
      </c>
      <c r="AT133" s="151" t="s">
        <v>76</v>
      </c>
      <c r="AU133" s="151" t="s">
        <v>85</v>
      </c>
      <c r="AY133" s="143" t="s">
        <v>207</v>
      </c>
      <c r="BK133" s="152">
        <f>SUM(BK134:BK155)</f>
        <v>0</v>
      </c>
    </row>
    <row r="134" spans="2:65" s="1" customFormat="1" ht="16.5" customHeight="1">
      <c r="B134" s="155"/>
      <c r="C134" s="208" t="s">
        <v>83</v>
      </c>
      <c r="D134" s="208" t="s">
        <v>680</v>
      </c>
      <c r="E134" s="209" t="s">
        <v>3071</v>
      </c>
      <c r="F134" s="210" t="s">
        <v>3311</v>
      </c>
      <c r="G134" s="211" t="s">
        <v>774</v>
      </c>
      <c r="H134" s="212">
        <v>1</v>
      </c>
      <c r="I134" s="213"/>
      <c r="J134" s="214">
        <f t="shared" ref="J134:J155" si="0">ROUND(I134*H134,2)</f>
        <v>0</v>
      </c>
      <c r="K134" s="210" t="s">
        <v>1</v>
      </c>
      <c r="L134" s="215"/>
      <c r="M134" s="216" t="s">
        <v>1</v>
      </c>
      <c r="N134" s="217" t="s">
        <v>42</v>
      </c>
      <c r="O134" s="55"/>
      <c r="P134" s="165">
        <f t="shared" ref="P134:P155" si="1">O134*H134</f>
        <v>0</v>
      </c>
      <c r="Q134" s="165">
        <v>0</v>
      </c>
      <c r="R134" s="165">
        <f t="shared" ref="R134:R155" si="2">Q134*H134</f>
        <v>0</v>
      </c>
      <c r="S134" s="165">
        <v>0</v>
      </c>
      <c r="T134" s="166">
        <f t="shared" ref="T134:T155" si="3">S134*H134</f>
        <v>0</v>
      </c>
      <c r="AR134" s="167" t="s">
        <v>1952</v>
      </c>
      <c r="AT134" s="167" t="s">
        <v>680</v>
      </c>
      <c r="AU134" s="167" t="s">
        <v>108</v>
      </c>
      <c r="AY134" s="17" t="s">
        <v>207</v>
      </c>
      <c r="BE134" s="168">
        <f t="shared" ref="BE134:BE155" si="4">IF(N134="základní",J134,0)</f>
        <v>0</v>
      </c>
      <c r="BF134" s="168">
        <f t="shared" ref="BF134:BF155" si="5">IF(N134="snížená",J134,0)</f>
        <v>0</v>
      </c>
      <c r="BG134" s="168">
        <f t="shared" ref="BG134:BG155" si="6">IF(N134="zákl. přenesená",J134,0)</f>
        <v>0</v>
      </c>
      <c r="BH134" s="168">
        <f t="shared" ref="BH134:BH155" si="7">IF(N134="sníž. přenesená",J134,0)</f>
        <v>0</v>
      </c>
      <c r="BI134" s="168">
        <f t="shared" ref="BI134:BI155" si="8">IF(N134="nulová",J134,0)</f>
        <v>0</v>
      </c>
      <c r="BJ134" s="17" t="s">
        <v>83</v>
      </c>
      <c r="BK134" s="168">
        <f t="shared" ref="BK134:BK155" si="9">ROUND(I134*H134,2)</f>
        <v>0</v>
      </c>
      <c r="BL134" s="17" t="s">
        <v>759</v>
      </c>
      <c r="BM134" s="167" t="s">
        <v>3312</v>
      </c>
    </row>
    <row r="135" spans="2:65" s="1" customFormat="1" ht="16.5" customHeight="1">
      <c r="B135" s="155"/>
      <c r="C135" s="208" t="s">
        <v>85</v>
      </c>
      <c r="D135" s="208" t="s">
        <v>680</v>
      </c>
      <c r="E135" s="209" t="s">
        <v>3074</v>
      </c>
      <c r="F135" s="210" t="s">
        <v>3313</v>
      </c>
      <c r="G135" s="211" t="s">
        <v>774</v>
      </c>
      <c r="H135" s="212">
        <v>1</v>
      </c>
      <c r="I135" s="213"/>
      <c r="J135" s="214">
        <f t="shared" si="0"/>
        <v>0</v>
      </c>
      <c r="K135" s="210" t="s">
        <v>1</v>
      </c>
      <c r="L135" s="215"/>
      <c r="M135" s="216" t="s">
        <v>1</v>
      </c>
      <c r="N135" s="217" t="s">
        <v>42</v>
      </c>
      <c r="O135" s="55"/>
      <c r="P135" s="165">
        <f t="shared" si="1"/>
        <v>0</v>
      </c>
      <c r="Q135" s="165">
        <v>0</v>
      </c>
      <c r="R135" s="165">
        <f t="shared" si="2"/>
        <v>0</v>
      </c>
      <c r="S135" s="165">
        <v>0</v>
      </c>
      <c r="T135" s="166">
        <f t="shared" si="3"/>
        <v>0</v>
      </c>
      <c r="AR135" s="167" t="s">
        <v>1952</v>
      </c>
      <c r="AT135" s="167" t="s">
        <v>680</v>
      </c>
      <c r="AU135" s="167" t="s">
        <v>108</v>
      </c>
      <c r="AY135" s="17" t="s">
        <v>207</v>
      </c>
      <c r="BE135" s="168">
        <f t="shared" si="4"/>
        <v>0</v>
      </c>
      <c r="BF135" s="168">
        <f t="shared" si="5"/>
        <v>0</v>
      </c>
      <c r="BG135" s="168">
        <f t="shared" si="6"/>
        <v>0</v>
      </c>
      <c r="BH135" s="168">
        <f t="shared" si="7"/>
        <v>0</v>
      </c>
      <c r="BI135" s="168">
        <f t="shared" si="8"/>
        <v>0</v>
      </c>
      <c r="BJ135" s="17" t="s">
        <v>83</v>
      </c>
      <c r="BK135" s="168">
        <f t="shared" si="9"/>
        <v>0</v>
      </c>
      <c r="BL135" s="17" t="s">
        <v>759</v>
      </c>
      <c r="BM135" s="167" t="s">
        <v>3314</v>
      </c>
    </row>
    <row r="136" spans="2:65" s="1" customFormat="1" ht="16.5" customHeight="1">
      <c r="B136" s="155"/>
      <c r="C136" s="208" t="s">
        <v>108</v>
      </c>
      <c r="D136" s="208" t="s">
        <v>680</v>
      </c>
      <c r="E136" s="209" t="s">
        <v>3077</v>
      </c>
      <c r="F136" s="210" t="s">
        <v>3315</v>
      </c>
      <c r="G136" s="211" t="s">
        <v>774</v>
      </c>
      <c r="H136" s="212">
        <v>1</v>
      </c>
      <c r="I136" s="213"/>
      <c r="J136" s="214">
        <f t="shared" si="0"/>
        <v>0</v>
      </c>
      <c r="K136" s="210" t="s">
        <v>1</v>
      </c>
      <c r="L136" s="215"/>
      <c r="M136" s="216" t="s">
        <v>1</v>
      </c>
      <c r="N136" s="217" t="s">
        <v>42</v>
      </c>
      <c r="O136" s="55"/>
      <c r="P136" s="165">
        <f t="shared" si="1"/>
        <v>0</v>
      </c>
      <c r="Q136" s="165">
        <v>0</v>
      </c>
      <c r="R136" s="165">
        <f t="shared" si="2"/>
        <v>0</v>
      </c>
      <c r="S136" s="165">
        <v>0</v>
      </c>
      <c r="T136" s="166">
        <f t="shared" si="3"/>
        <v>0</v>
      </c>
      <c r="AR136" s="167" t="s">
        <v>1952</v>
      </c>
      <c r="AT136" s="167" t="s">
        <v>680</v>
      </c>
      <c r="AU136" s="167" t="s">
        <v>108</v>
      </c>
      <c r="AY136" s="17" t="s">
        <v>207</v>
      </c>
      <c r="BE136" s="168">
        <f t="shared" si="4"/>
        <v>0</v>
      </c>
      <c r="BF136" s="168">
        <f t="shared" si="5"/>
        <v>0</v>
      </c>
      <c r="BG136" s="168">
        <f t="shared" si="6"/>
        <v>0</v>
      </c>
      <c r="BH136" s="168">
        <f t="shared" si="7"/>
        <v>0</v>
      </c>
      <c r="BI136" s="168">
        <f t="shared" si="8"/>
        <v>0</v>
      </c>
      <c r="BJ136" s="17" t="s">
        <v>83</v>
      </c>
      <c r="BK136" s="168">
        <f t="shared" si="9"/>
        <v>0</v>
      </c>
      <c r="BL136" s="17" t="s">
        <v>759</v>
      </c>
      <c r="BM136" s="167" t="s">
        <v>3316</v>
      </c>
    </row>
    <row r="137" spans="2:65" s="1" customFormat="1" ht="16.5" customHeight="1">
      <c r="B137" s="155"/>
      <c r="C137" s="208" t="s">
        <v>133</v>
      </c>
      <c r="D137" s="208" t="s">
        <v>680</v>
      </c>
      <c r="E137" s="209" t="s">
        <v>3080</v>
      </c>
      <c r="F137" s="210" t="s">
        <v>3317</v>
      </c>
      <c r="G137" s="211" t="s">
        <v>774</v>
      </c>
      <c r="H137" s="212">
        <v>4</v>
      </c>
      <c r="I137" s="213"/>
      <c r="J137" s="214">
        <f t="shared" si="0"/>
        <v>0</v>
      </c>
      <c r="K137" s="210" t="s">
        <v>1</v>
      </c>
      <c r="L137" s="215"/>
      <c r="M137" s="216" t="s">
        <v>1</v>
      </c>
      <c r="N137" s="217" t="s">
        <v>42</v>
      </c>
      <c r="O137" s="55"/>
      <c r="P137" s="165">
        <f t="shared" si="1"/>
        <v>0</v>
      </c>
      <c r="Q137" s="165">
        <v>0</v>
      </c>
      <c r="R137" s="165">
        <f t="shared" si="2"/>
        <v>0</v>
      </c>
      <c r="S137" s="165">
        <v>0</v>
      </c>
      <c r="T137" s="166">
        <f t="shared" si="3"/>
        <v>0</v>
      </c>
      <c r="AR137" s="167" t="s">
        <v>1952</v>
      </c>
      <c r="AT137" s="167" t="s">
        <v>680</v>
      </c>
      <c r="AU137" s="167" t="s">
        <v>108</v>
      </c>
      <c r="AY137" s="17" t="s">
        <v>207</v>
      </c>
      <c r="BE137" s="168">
        <f t="shared" si="4"/>
        <v>0</v>
      </c>
      <c r="BF137" s="168">
        <f t="shared" si="5"/>
        <v>0</v>
      </c>
      <c r="BG137" s="168">
        <f t="shared" si="6"/>
        <v>0</v>
      </c>
      <c r="BH137" s="168">
        <f t="shared" si="7"/>
        <v>0</v>
      </c>
      <c r="BI137" s="168">
        <f t="shared" si="8"/>
        <v>0</v>
      </c>
      <c r="BJ137" s="17" t="s">
        <v>83</v>
      </c>
      <c r="BK137" s="168">
        <f t="shared" si="9"/>
        <v>0</v>
      </c>
      <c r="BL137" s="17" t="s">
        <v>759</v>
      </c>
      <c r="BM137" s="167" t="s">
        <v>3318</v>
      </c>
    </row>
    <row r="138" spans="2:65" s="1" customFormat="1" ht="16.5" customHeight="1">
      <c r="B138" s="155"/>
      <c r="C138" s="208" t="s">
        <v>140</v>
      </c>
      <c r="D138" s="208" t="s">
        <v>680</v>
      </c>
      <c r="E138" s="209" t="s">
        <v>3083</v>
      </c>
      <c r="F138" s="210" t="s">
        <v>3319</v>
      </c>
      <c r="G138" s="211" t="s">
        <v>774</v>
      </c>
      <c r="H138" s="212">
        <v>21</v>
      </c>
      <c r="I138" s="213"/>
      <c r="J138" s="214">
        <f t="shared" si="0"/>
        <v>0</v>
      </c>
      <c r="K138" s="210" t="s">
        <v>1</v>
      </c>
      <c r="L138" s="215"/>
      <c r="M138" s="216" t="s">
        <v>1</v>
      </c>
      <c r="N138" s="217" t="s">
        <v>42</v>
      </c>
      <c r="O138" s="55"/>
      <c r="P138" s="165">
        <f t="shared" si="1"/>
        <v>0</v>
      </c>
      <c r="Q138" s="165">
        <v>0</v>
      </c>
      <c r="R138" s="165">
        <f t="shared" si="2"/>
        <v>0</v>
      </c>
      <c r="S138" s="165">
        <v>0</v>
      </c>
      <c r="T138" s="166">
        <f t="shared" si="3"/>
        <v>0</v>
      </c>
      <c r="AR138" s="167" t="s">
        <v>1952</v>
      </c>
      <c r="AT138" s="167" t="s">
        <v>680</v>
      </c>
      <c r="AU138" s="167" t="s">
        <v>108</v>
      </c>
      <c r="AY138" s="17" t="s">
        <v>207</v>
      </c>
      <c r="BE138" s="168">
        <f t="shared" si="4"/>
        <v>0</v>
      </c>
      <c r="BF138" s="168">
        <f t="shared" si="5"/>
        <v>0</v>
      </c>
      <c r="BG138" s="168">
        <f t="shared" si="6"/>
        <v>0</v>
      </c>
      <c r="BH138" s="168">
        <f t="shared" si="7"/>
        <v>0</v>
      </c>
      <c r="BI138" s="168">
        <f t="shared" si="8"/>
        <v>0</v>
      </c>
      <c r="BJ138" s="17" t="s">
        <v>83</v>
      </c>
      <c r="BK138" s="168">
        <f t="shared" si="9"/>
        <v>0</v>
      </c>
      <c r="BL138" s="17" t="s">
        <v>759</v>
      </c>
      <c r="BM138" s="167" t="s">
        <v>3320</v>
      </c>
    </row>
    <row r="139" spans="2:65" s="1" customFormat="1" ht="16.5" customHeight="1">
      <c r="B139" s="155"/>
      <c r="C139" s="208" t="s">
        <v>145</v>
      </c>
      <c r="D139" s="208" t="s">
        <v>680</v>
      </c>
      <c r="E139" s="209" t="s">
        <v>3086</v>
      </c>
      <c r="F139" s="210" t="s">
        <v>3321</v>
      </c>
      <c r="G139" s="211" t="s">
        <v>774</v>
      </c>
      <c r="H139" s="212">
        <v>3</v>
      </c>
      <c r="I139" s="213"/>
      <c r="J139" s="214">
        <f t="shared" si="0"/>
        <v>0</v>
      </c>
      <c r="K139" s="210" t="s">
        <v>1</v>
      </c>
      <c r="L139" s="215"/>
      <c r="M139" s="216" t="s">
        <v>1</v>
      </c>
      <c r="N139" s="217" t="s">
        <v>42</v>
      </c>
      <c r="O139" s="55"/>
      <c r="P139" s="165">
        <f t="shared" si="1"/>
        <v>0</v>
      </c>
      <c r="Q139" s="165">
        <v>0</v>
      </c>
      <c r="R139" s="165">
        <f t="shared" si="2"/>
        <v>0</v>
      </c>
      <c r="S139" s="165">
        <v>0</v>
      </c>
      <c r="T139" s="166">
        <f t="shared" si="3"/>
        <v>0</v>
      </c>
      <c r="AR139" s="167" t="s">
        <v>1952</v>
      </c>
      <c r="AT139" s="167" t="s">
        <v>680</v>
      </c>
      <c r="AU139" s="167" t="s">
        <v>108</v>
      </c>
      <c r="AY139" s="17" t="s">
        <v>207</v>
      </c>
      <c r="BE139" s="168">
        <f t="shared" si="4"/>
        <v>0</v>
      </c>
      <c r="BF139" s="168">
        <f t="shared" si="5"/>
        <v>0</v>
      </c>
      <c r="BG139" s="168">
        <f t="shared" si="6"/>
        <v>0</v>
      </c>
      <c r="BH139" s="168">
        <f t="shared" si="7"/>
        <v>0</v>
      </c>
      <c r="BI139" s="168">
        <f t="shared" si="8"/>
        <v>0</v>
      </c>
      <c r="BJ139" s="17" t="s">
        <v>83</v>
      </c>
      <c r="BK139" s="168">
        <f t="shared" si="9"/>
        <v>0</v>
      </c>
      <c r="BL139" s="17" t="s">
        <v>759</v>
      </c>
      <c r="BM139" s="167" t="s">
        <v>3322</v>
      </c>
    </row>
    <row r="140" spans="2:65" s="1" customFormat="1" ht="16.5" customHeight="1">
      <c r="B140" s="155"/>
      <c r="C140" s="208" t="s">
        <v>150</v>
      </c>
      <c r="D140" s="208" t="s">
        <v>680</v>
      </c>
      <c r="E140" s="209" t="s">
        <v>3089</v>
      </c>
      <c r="F140" s="210" t="s">
        <v>3323</v>
      </c>
      <c r="G140" s="211" t="s">
        <v>774</v>
      </c>
      <c r="H140" s="212">
        <v>1</v>
      </c>
      <c r="I140" s="213"/>
      <c r="J140" s="214">
        <f t="shared" si="0"/>
        <v>0</v>
      </c>
      <c r="K140" s="210" t="s">
        <v>1</v>
      </c>
      <c r="L140" s="215"/>
      <c r="M140" s="216" t="s">
        <v>1</v>
      </c>
      <c r="N140" s="217" t="s">
        <v>42</v>
      </c>
      <c r="O140" s="55"/>
      <c r="P140" s="165">
        <f t="shared" si="1"/>
        <v>0</v>
      </c>
      <c r="Q140" s="165">
        <v>0</v>
      </c>
      <c r="R140" s="165">
        <f t="shared" si="2"/>
        <v>0</v>
      </c>
      <c r="S140" s="165">
        <v>0</v>
      </c>
      <c r="T140" s="166">
        <f t="shared" si="3"/>
        <v>0</v>
      </c>
      <c r="AR140" s="167" t="s">
        <v>1952</v>
      </c>
      <c r="AT140" s="167" t="s">
        <v>680</v>
      </c>
      <c r="AU140" s="167" t="s">
        <v>108</v>
      </c>
      <c r="AY140" s="17" t="s">
        <v>207</v>
      </c>
      <c r="BE140" s="168">
        <f t="shared" si="4"/>
        <v>0</v>
      </c>
      <c r="BF140" s="168">
        <f t="shared" si="5"/>
        <v>0</v>
      </c>
      <c r="BG140" s="168">
        <f t="shared" si="6"/>
        <v>0</v>
      </c>
      <c r="BH140" s="168">
        <f t="shared" si="7"/>
        <v>0</v>
      </c>
      <c r="BI140" s="168">
        <f t="shared" si="8"/>
        <v>0</v>
      </c>
      <c r="BJ140" s="17" t="s">
        <v>83</v>
      </c>
      <c r="BK140" s="168">
        <f t="shared" si="9"/>
        <v>0</v>
      </c>
      <c r="BL140" s="17" t="s">
        <v>759</v>
      </c>
      <c r="BM140" s="167" t="s">
        <v>3324</v>
      </c>
    </row>
    <row r="141" spans="2:65" s="1" customFormat="1" ht="16.5" customHeight="1">
      <c r="B141" s="155"/>
      <c r="C141" s="208" t="s">
        <v>155</v>
      </c>
      <c r="D141" s="208" t="s">
        <v>680</v>
      </c>
      <c r="E141" s="209" t="s">
        <v>3092</v>
      </c>
      <c r="F141" s="210" t="s">
        <v>3325</v>
      </c>
      <c r="G141" s="211" t="s">
        <v>774</v>
      </c>
      <c r="H141" s="212">
        <v>4</v>
      </c>
      <c r="I141" s="213"/>
      <c r="J141" s="214">
        <f t="shared" si="0"/>
        <v>0</v>
      </c>
      <c r="K141" s="210" t="s">
        <v>1</v>
      </c>
      <c r="L141" s="215"/>
      <c r="M141" s="216" t="s">
        <v>1</v>
      </c>
      <c r="N141" s="217" t="s">
        <v>42</v>
      </c>
      <c r="O141" s="55"/>
      <c r="P141" s="165">
        <f t="shared" si="1"/>
        <v>0</v>
      </c>
      <c r="Q141" s="165">
        <v>0</v>
      </c>
      <c r="R141" s="165">
        <f t="shared" si="2"/>
        <v>0</v>
      </c>
      <c r="S141" s="165">
        <v>0</v>
      </c>
      <c r="T141" s="166">
        <f t="shared" si="3"/>
        <v>0</v>
      </c>
      <c r="AR141" s="167" t="s">
        <v>1952</v>
      </c>
      <c r="AT141" s="167" t="s">
        <v>680</v>
      </c>
      <c r="AU141" s="167" t="s">
        <v>108</v>
      </c>
      <c r="AY141" s="17" t="s">
        <v>207</v>
      </c>
      <c r="BE141" s="168">
        <f t="shared" si="4"/>
        <v>0</v>
      </c>
      <c r="BF141" s="168">
        <f t="shared" si="5"/>
        <v>0</v>
      </c>
      <c r="BG141" s="168">
        <f t="shared" si="6"/>
        <v>0</v>
      </c>
      <c r="BH141" s="168">
        <f t="shared" si="7"/>
        <v>0</v>
      </c>
      <c r="BI141" s="168">
        <f t="shared" si="8"/>
        <v>0</v>
      </c>
      <c r="BJ141" s="17" t="s">
        <v>83</v>
      </c>
      <c r="BK141" s="168">
        <f t="shared" si="9"/>
        <v>0</v>
      </c>
      <c r="BL141" s="17" t="s">
        <v>759</v>
      </c>
      <c r="BM141" s="167" t="s">
        <v>3326</v>
      </c>
    </row>
    <row r="142" spans="2:65" s="1" customFormat="1" ht="16.5" customHeight="1">
      <c r="B142" s="155"/>
      <c r="C142" s="208" t="s">
        <v>162</v>
      </c>
      <c r="D142" s="208" t="s">
        <v>680</v>
      </c>
      <c r="E142" s="209" t="s">
        <v>3095</v>
      </c>
      <c r="F142" s="210" t="s">
        <v>3327</v>
      </c>
      <c r="G142" s="211" t="s">
        <v>774</v>
      </c>
      <c r="H142" s="212">
        <v>25</v>
      </c>
      <c r="I142" s="213"/>
      <c r="J142" s="214">
        <f t="shared" si="0"/>
        <v>0</v>
      </c>
      <c r="K142" s="210" t="s">
        <v>1</v>
      </c>
      <c r="L142" s="215"/>
      <c r="M142" s="216" t="s">
        <v>1</v>
      </c>
      <c r="N142" s="217" t="s">
        <v>42</v>
      </c>
      <c r="O142" s="55"/>
      <c r="P142" s="165">
        <f t="shared" si="1"/>
        <v>0</v>
      </c>
      <c r="Q142" s="165">
        <v>0</v>
      </c>
      <c r="R142" s="165">
        <f t="shared" si="2"/>
        <v>0</v>
      </c>
      <c r="S142" s="165">
        <v>0</v>
      </c>
      <c r="T142" s="166">
        <f t="shared" si="3"/>
        <v>0</v>
      </c>
      <c r="AR142" s="167" t="s">
        <v>1952</v>
      </c>
      <c r="AT142" s="167" t="s">
        <v>680</v>
      </c>
      <c r="AU142" s="167" t="s">
        <v>108</v>
      </c>
      <c r="AY142" s="17" t="s">
        <v>207</v>
      </c>
      <c r="BE142" s="168">
        <f t="shared" si="4"/>
        <v>0</v>
      </c>
      <c r="BF142" s="168">
        <f t="shared" si="5"/>
        <v>0</v>
      </c>
      <c r="BG142" s="168">
        <f t="shared" si="6"/>
        <v>0</v>
      </c>
      <c r="BH142" s="168">
        <f t="shared" si="7"/>
        <v>0</v>
      </c>
      <c r="BI142" s="168">
        <f t="shared" si="8"/>
        <v>0</v>
      </c>
      <c r="BJ142" s="17" t="s">
        <v>83</v>
      </c>
      <c r="BK142" s="168">
        <f t="shared" si="9"/>
        <v>0</v>
      </c>
      <c r="BL142" s="17" t="s">
        <v>759</v>
      </c>
      <c r="BM142" s="167" t="s">
        <v>3328</v>
      </c>
    </row>
    <row r="143" spans="2:65" s="1" customFormat="1" ht="16.5" customHeight="1">
      <c r="B143" s="155"/>
      <c r="C143" s="208" t="s">
        <v>167</v>
      </c>
      <c r="D143" s="208" t="s">
        <v>680</v>
      </c>
      <c r="E143" s="209" t="s">
        <v>3098</v>
      </c>
      <c r="F143" s="210" t="s">
        <v>3329</v>
      </c>
      <c r="G143" s="211" t="s">
        <v>774</v>
      </c>
      <c r="H143" s="212">
        <v>5</v>
      </c>
      <c r="I143" s="213"/>
      <c r="J143" s="214">
        <f t="shared" si="0"/>
        <v>0</v>
      </c>
      <c r="K143" s="210" t="s">
        <v>1</v>
      </c>
      <c r="L143" s="215"/>
      <c r="M143" s="216" t="s">
        <v>1</v>
      </c>
      <c r="N143" s="217" t="s">
        <v>42</v>
      </c>
      <c r="O143" s="55"/>
      <c r="P143" s="165">
        <f t="shared" si="1"/>
        <v>0</v>
      </c>
      <c r="Q143" s="165">
        <v>0</v>
      </c>
      <c r="R143" s="165">
        <f t="shared" si="2"/>
        <v>0</v>
      </c>
      <c r="S143" s="165">
        <v>0</v>
      </c>
      <c r="T143" s="166">
        <f t="shared" si="3"/>
        <v>0</v>
      </c>
      <c r="AR143" s="167" t="s">
        <v>1952</v>
      </c>
      <c r="AT143" s="167" t="s">
        <v>680</v>
      </c>
      <c r="AU143" s="167" t="s">
        <v>108</v>
      </c>
      <c r="AY143" s="17" t="s">
        <v>207</v>
      </c>
      <c r="BE143" s="168">
        <f t="shared" si="4"/>
        <v>0</v>
      </c>
      <c r="BF143" s="168">
        <f t="shared" si="5"/>
        <v>0</v>
      </c>
      <c r="BG143" s="168">
        <f t="shared" si="6"/>
        <v>0</v>
      </c>
      <c r="BH143" s="168">
        <f t="shared" si="7"/>
        <v>0</v>
      </c>
      <c r="BI143" s="168">
        <f t="shared" si="8"/>
        <v>0</v>
      </c>
      <c r="BJ143" s="17" t="s">
        <v>83</v>
      </c>
      <c r="BK143" s="168">
        <f t="shared" si="9"/>
        <v>0</v>
      </c>
      <c r="BL143" s="17" t="s">
        <v>759</v>
      </c>
      <c r="BM143" s="167" t="s">
        <v>3330</v>
      </c>
    </row>
    <row r="144" spans="2:65" s="1" customFormat="1" ht="24" customHeight="1">
      <c r="B144" s="155"/>
      <c r="C144" s="208" t="s">
        <v>174</v>
      </c>
      <c r="D144" s="208" t="s">
        <v>680</v>
      </c>
      <c r="E144" s="209" t="s">
        <v>3101</v>
      </c>
      <c r="F144" s="210" t="s">
        <v>3331</v>
      </c>
      <c r="G144" s="211" t="s">
        <v>774</v>
      </c>
      <c r="H144" s="212">
        <v>3</v>
      </c>
      <c r="I144" s="213"/>
      <c r="J144" s="214">
        <f t="shared" si="0"/>
        <v>0</v>
      </c>
      <c r="K144" s="210" t="s">
        <v>1</v>
      </c>
      <c r="L144" s="215"/>
      <c r="M144" s="216" t="s">
        <v>1</v>
      </c>
      <c r="N144" s="217" t="s">
        <v>42</v>
      </c>
      <c r="O144" s="55"/>
      <c r="P144" s="165">
        <f t="shared" si="1"/>
        <v>0</v>
      </c>
      <c r="Q144" s="165">
        <v>0</v>
      </c>
      <c r="R144" s="165">
        <f t="shared" si="2"/>
        <v>0</v>
      </c>
      <c r="S144" s="165">
        <v>0</v>
      </c>
      <c r="T144" s="166">
        <f t="shared" si="3"/>
        <v>0</v>
      </c>
      <c r="AR144" s="167" t="s">
        <v>1952</v>
      </c>
      <c r="AT144" s="167" t="s">
        <v>680</v>
      </c>
      <c r="AU144" s="167" t="s">
        <v>108</v>
      </c>
      <c r="AY144" s="17" t="s">
        <v>207</v>
      </c>
      <c r="BE144" s="168">
        <f t="shared" si="4"/>
        <v>0</v>
      </c>
      <c r="BF144" s="168">
        <f t="shared" si="5"/>
        <v>0</v>
      </c>
      <c r="BG144" s="168">
        <f t="shared" si="6"/>
        <v>0</v>
      </c>
      <c r="BH144" s="168">
        <f t="shared" si="7"/>
        <v>0</v>
      </c>
      <c r="BI144" s="168">
        <f t="shared" si="8"/>
        <v>0</v>
      </c>
      <c r="BJ144" s="17" t="s">
        <v>83</v>
      </c>
      <c r="BK144" s="168">
        <f t="shared" si="9"/>
        <v>0</v>
      </c>
      <c r="BL144" s="17" t="s">
        <v>759</v>
      </c>
      <c r="BM144" s="167" t="s">
        <v>3332</v>
      </c>
    </row>
    <row r="145" spans="2:65" s="1" customFormat="1" ht="16.5" customHeight="1">
      <c r="B145" s="155"/>
      <c r="C145" s="208" t="s">
        <v>425</v>
      </c>
      <c r="D145" s="208" t="s">
        <v>680</v>
      </c>
      <c r="E145" s="209" t="s">
        <v>3104</v>
      </c>
      <c r="F145" s="210" t="s">
        <v>3333</v>
      </c>
      <c r="G145" s="211" t="s">
        <v>774</v>
      </c>
      <c r="H145" s="212">
        <v>3</v>
      </c>
      <c r="I145" s="213"/>
      <c r="J145" s="214">
        <f t="shared" si="0"/>
        <v>0</v>
      </c>
      <c r="K145" s="210" t="s">
        <v>1</v>
      </c>
      <c r="L145" s="215"/>
      <c r="M145" s="216" t="s">
        <v>1</v>
      </c>
      <c r="N145" s="217" t="s">
        <v>42</v>
      </c>
      <c r="O145" s="55"/>
      <c r="P145" s="165">
        <f t="shared" si="1"/>
        <v>0</v>
      </c>
      <c r="Q145" s="165">
        <v>0</v>
      </c>
      <c r="R145" s="165">
        <f t="shared" si="2"/>
        <v>0</v>
      </c>
      <c r="S145" s="165">
        <v>0</v>
      </c>
      <c r="T145" s="166">
        <f t="shared" si="3"/>
        <v>0</v>
      </c>
      <c r="AR145" s="167" t="s">
        <v>1952</v>
      </c>
      <c r="AT145" s="167" t="s">
        <v>680</v>
      </c>
      <c r="AU145" s="167" t="s">
        <v>108</v>
      </c>
      <c r="AY145" s="17" t="s">
        <v>207</v>
      </c>
      <c r="BE145" s="168">
        <f t="shared" si="4"/>
        <v>0</v>
      </c>
      <c r="BF145" s="168">
        <f t="shared" si="5"/>
        <v>0</v>
      </c>
      <c r="BG145" s="168">
        <f t="shared" si="6"/>
        <v>0</v>
      </c>
      <c r="BH145" s="168">
        <f t="shared" si="7"/>
        <v>0</v>
      </c>
      <c r="BI145" s="168">
        <f t="shared" si="8"/>
        <v>0</v>
      </c>
      <c r="BJ145" s="17" t="s">
        <v>83</v>
      </c>
      <c r="BK145" s="168">
        <f t="shared" si="9"/>
        <v>0</v>
      </c>
      <c r="BL145" s="17" t="s">
        <v>759</v>
      </c>
      <c r="BM145" s="167" t="s">
        <v>3334</v>
      </c>
    </row>
    <row r="146" spans="2:65" s="1" customFormat="1" ht="16.5" customHeight="1">
      <c r="B146" s="155"/>
      <c r="C146" s="208" t="s">
        <v>432</v>
      </c>
      <c r="D146" s="208" t="s">
        <v>680</v>
      </c>
      <c r="E146" s="209" t="s">
        <v>3107</v>
      </c>
      <c r="F146" s="210" t="s">
        <v>3335</v>
      </c>
      <c r="G146" s="211" t="s">
        <v>774</v>
      </c>
      <c r="H146" s="212">
        <v>1</v>
      </c>
      <c r="I146" s="213"/>
      <c r="J146" s="214">
        <f t="shared" si="0"/>
        <v>0</v>
      </c>
      <c r="K146" s="210" t="s">
        <v>1</v>
      </c>
      <c r="L146" s="215"/>
      <c r="M146" s="216" t="s">
        <v>1</v>
      </c>
      <c r="N146" s="217" t="s">
        <v>42</v>
      </c>
      <c r="O146" s="55"/>
      <c r="P146" s="165">
        <f t="shared" si="1"/>
        <v>0</v>
      </c>
      <c r="Q146" s="165">
        <v>0</v>
      </c>
      <c r="R146" s="165">
        <f t="shared" si="2"/>
        <v>0</v>
      </c>
      <c r="S146" s="165">
        <v>0</v>
      </c>
      <c r="T146" s="166">
        <f t="shared" si="3"/>
        <v>0</v>
      </c>
      <c r="AR146" s="167" t="s">
        <v>1952</v>
      </c>
      <c r="AT146" s="167" t="s">
        <v>680</v>
      </c>
      <c r="AU146" s="167" t="s">
        <v>108</v>
      </c>
      <c r="AY146" s="17" t="s">
        <v>207</v>
      </c>
      <c r="BE146" s="168">
        <f t="shared" si="4"/>
        <v>0</v>
      </c>
      <c r="BF146" s="168">
        <f t="shared" si="5"/>
        <v>0</v>
      </c>
      <c r="BG146" s="168">
        <f t="shared" si="6"/>
        <v>0</v>
      </c>
      <c r="BH146" s="168">
        <f t="shared" si="7"/>
        <v>0</v>
      </c>
      <c r="BI146" s="168">
        <f t="shared" si="8"/>
        <v>0</v>
      </c>
      <c r="BJ146" s="17" t="s">
        <v>83</v>
      </c>
      <c r="BK146" s="168">
        <f t="shared" si="9"/>
        <v>0</v>
      </c>
      <c r="BL146" s="17" t="s">
        <v>759</v>
      </c>
      <c r="BM146" s="167" t="s">
        <v>3336</v>
      </c>
    </row>
    <row r="147" spans="2:65" s="1" customFormat="1" ht="16.5" customHeight="1">
      <c r="B147" s="155"/>
      <c r="C147" s="208" t="s">
        <v>436</v>
      </c>
      <c r="D147" s="208" t="s">
        <v>680</v>
      </c>
      <c r="E147" s="209" t="s">
        <v>3110</v>
      </c>
      <c r="F147" s="210" t="s">
        <v>3337</v>
      </c>
      <c r="G147" s="211" t="s">
        <v>774</v>
      </c>
      <c r="H147" s="212">
        <v>160</v>
      </c>
      <c r="I147" s="213"/>
      <c r="J147" s="214">
        <f t="shared" si="0"/>
        <v>0</v>
      </c>
      <c r="K147" s="210" t="s">
        <v>1</v>
      </c>
      <c r="L147" s="215"/>
      <c r="M147" s="216" t="s">
        <v>1</v>
      </c>
      <c r="N147" s="217" t="s">
        <v>42</v>
      </c>
      <c r="O147" s="55"/>
      <c r="P147" s="165">
        <f t="shared" si="1"/>
        <v>0</v>
      </c>
      <c r="Q147" s="165">
        <v>0</v>
      </c>
      <c r="R147" s="165">
        <f t="shared" si="2"/>
        <v>0</v>
      </c>
      <c r="S147" s="165">
        <v>0</v>
      </c>
      <c r="T147" s="166">
        <f t="shared" si="3"/>
        <v>0</v>
      </c>
      <c r="AR147" s="167" t="s">
        <v>1952</v>
      </c>
      <c r="AT147" s="167" t="s">
        <v>680</v>
      </c>
      <c r="AU147" s="167" t="s">
        <v>108</v>
      </c>
      <c r="AY147" s="17" t="s">
        <v>207</v>
      </c>
      <c r="BE147" s="168">
        <f t="shared" si="4"/>
        <v>0</v>
      </c>
      <c r="BF147" s="168">
        <f t="shared" si="5"/>
        <v>0</v>
      </c>
      <c r="BG147" s="168">
        <f t="shared" si="6"/>
        <v>0</v>
      </c>
      <c r="BH147" s="168">
        <f t="shared" si="7"/>
        <v>0</v>
      </c>
      <c r="BI147" s="168">
        <f t="shared" si="8"/>
        <v>0</v>
      </c>
      <c r="BJ147" s="17" t="s">
        <v>83</v>
      </c>
      <c r="BK147" s="168">
        <f t="shared" si="9"/>
        <v>0</v>
      </c>
      <c r="BL147" s="17" t="s">
        <v>759</v>
      </c>
      <c r="BM147" s="167" t="s">
        <v>3338</v>
      </c>
    </row>
    <row r="148" spans="2:65" s="1" customFormat="1" ht="16.5" customHeight="1">
      <c r="B148" s="155"/>
      <c r="C148" s="156" t="s">
        <v>8</v>
      </c>
      <c r="D148" s="156" t="s">
        <v>209</v>
      </c>
      <c r="E148" s="157" t="s">
        <v>3119</v>
      </c>
      <c r="F148" s="158" t="s">
        <v>3339</v>
      </c>
      <c r="G148" s="159" t="s">
        <v>774</v>
      </c>
      <c r="H148" s="160">
        <v>1</v>
      </c>
      <c r="I148" s="161"/>
      <c r="J148" s="162">
        <f t="shared" si="0"/>
        <v>0</v>
      </c>
      <c r="K148" s="158" t="s">
        <v>1</v>
      </c>
      <c r="L148" s="32"/>
      <c r="M148" s="163" t="s">
        <v>1</v>
      </c>
      <c r="N148" s="164" t="s">
        <v>42</v>
      </c>
      <c r="O148" s="55"/>
      <c r="P148" s="165">
        <f t="shared" si="1"/>
        <v>0</v>
      </c>
      <c r="Q148" s="165">
        <v>0</v>
      </c>
      <c r="R148" s="165">
        <f t="shared" si="2"/>
        <v>0</v>
      </c>
      <c r="S148" s="165">
        <v>0</v>
      </c>
      <c r="T148" s="166">
        <f t="shared" si="3"/>
        <v>0</v>
      </c>
      <c r="AR148" s="167" t="s">
        <v>759</v>
      </c>
      <c r="AT148" s="167" t="s">
        <v>209</v>
      </c>
      <c r="AU148" s="167" t="s">
        <v>108</v>
      </c>
      <c r="AY148" s="17" t="s">
        <v>207</v>
      </c>
      <c r="BE148" s="168">
        <f t="shared" si="4"/>
        <v>0</v>
      </c>
      <c r="BF148" s="168">
        <f t="shared" si="5"/>
        <v>0</v>
      </c>
      <c r="BG148" s="168">
        <f t="shared" si="6"/>
        <v>0</v>
      </c>
      <c r="BH148" s="168">
        <f t="shared" si="7"/>
        <v>0</v>
      </c>
      <c r="BI148" s="168">
        <f t="shared" si="8"/>
        <v>0</v>
      </c>
      <c r="BJ148" s="17" t="s">
        <v>83</v>
      </c>
      <c r="BK148" s="168">
        <f t="shared" si="9"/>
        <v>0</v>
      </c>
      <c r="BL148" s="17" t="s">
        <v>759</v>
      </c>
      <c r="BM148" s="167" t="s">
        <v>3340</v>
      </c>
    </row>
    <row r="149" spans="2:65" s="1" customFormat="1" ht="16.5" customHeight="1">
      <c r="B149" s="155"/>
      <c r="C149" s="156" t="s">
        <v>448</v>
      </c>
      <c r="D149" s="156" t="s">
        <v>209</v>
      </c>
      <c r="E149" s="157" t="s">
        <v>3122</v>
      </c>
      <c r="F149" s="158" t="s">
        <v>3341</v>
      </c>
      <c r="G149" s="159" t="s">
        <v>774</v>
      </c>
      <c r="H149" s="160">
        <v>6</v>
      </c>
      <c r="I149" s="161"/>
      <c r="J149" s="162">
        <f t="shared" si="0"/>
        <v>0</v>
      </c>
      <c r="K149" s="158" t="s">
        <v>1</v>
      </c>
      <c r="L149" s="32"/>
      <c r="M149" s="163" t="s">
        <v>1</v>
      </c>
      <c r="N149" s="164" t="s">
        <v>42</v>
      </c>
      <c r="O149" s="55"/>
      <c r="P149" s="165">
        <f t="shared" si="1"/>
        <v>0</v>
      </c>
      <c r="Q149" s="165">
        <v>0</v>
      </c>
      <c r="R149" s="165">
        <f t="shared" si="2"/>
        <v>0</v>
      </c>
      <c r="S149" s="165">
        <v>0</v>
      </c>
      <c r="T149" s="166">
        <f t="shared" si="3"/>
        <v>0</v>
      </c>
      <c r="AR149" s="167" t="s">
        <v>759</v>
      </c>
      <c r="AT149" s="167" t="s">
        <v>209</v>
      </c>
      <c r="AU149" s="167" t="s">
        <v>108</v>
      </c>
      <c r="AY149" s="17" t="s">
        <v>207</v>
      </c>
      <c r="BE149" s="168">
        <f t="shared" si="4"/>
        <v>0</v>
      </c>
      <c r="BF149" s="168">
        <f t="shared" si="5"/>
        <v>0</v>
      </c>
      <c r="BG149" s="168">
        <f t="shared" si="6"/>
        <v>0</v>
      </c>
      <c r="BH149" s="168">
        <f t="shared" si="7"/>
        <v>0</v>
      </c>
      <c r="BI149" s="168">
        <f t="shared" si="8"/>
        <v>0</v>
      </c>
      <c r="BJ149" s="17" t="s">
        <v>83</v>
      </c>
      <c r="BK149" s="168">
        <f t="shared" si="9"/>
        <v>0</v>
      </c>
      <c r="BL149" s="17" t="s">
        <v>759</v>
      </c>
      <c r="BM149" s="167" t="s">
        <v>3342</v>
      </c>
    </row>
    <row r="150" spans="2:65" s="1" customFormat="1" ht="16.5" customHeight="1">
      <c r="B150" s="155"/>
      <c r="C150" s="156" t="s">
        <v>454</v>
      </c>
      <c r="D150" s="156" t="s">
        <v>209</v>
      </c>
      <c r="E150" s="157" t="s">
        <v>3125</v>
      </c>
      <c r="F150" s="158" t="s">
        <v>3343</v>
      </c>
      <c r="G150" s="159" t="s">
        <v>774</v>
      </c>
      <c r="H150" s="160">
        <v>30</v>
      </c>
      <c r="I150" s="161"/>
      <c r="J150" s="162">
        <f t="shared" si="0"/>
        <v>0</v>
      </c>
      <c r="K150" s="158" t="s">
        <v>1</v>
      </c>
      <c r="L150" s="32"/>
      <c r="M150" s="163" t="s">
        <v>1</v>
      </c>
      <c r="N150" s="164" t="s">
        <v>42</v>
      </c>
      <c r="O150" s="55"/>
      <c r="P150" s="165">
        <f t="shared" si="1"/>
        <v>0</v>
      </c>
      <c r="Q150" s="165">
        <v>0</v>
      </c>
      <c r="R150" s="165">
        <f t="shared" si="2"/>
        <v>0</v>
      </c>
      <c r="S150" s="165">
        <v>0</v>
      </c>
      <c r="T150" s="166">
        <f t="shared" si="3"/>
        <v>0</v>
      </c>
      <c r="AR150" s="167" t="s">
        <v>759</v>
      </c>
      <c r="AT150" s="167" t="s">
        <v>209</v>
      </c>
      <c r="AU150" s="167" t="s">
        <v>108</v>
      </c>
      <c r="AY150" s="17" t="s">
        <v>207</v>
      </c>
      <c r="BE150" s="168">
        <f t="shared" si="4"/>
        <v>0</v>
      </c>
      <c r="BF150" s="168">
        <f t="shared" si="5"/>
        <v>0</v>
      </c>
      <c r="BG150" s="168">
        <f t="shared" si="6"/>
        <v>0</v>
      </c>
      <c r="BH150" s="168">
        <f t="shared" si="7"/>
        <v>0</v>
      </c>
      <c r="BI150" s="168">
        <f t="shared" si="8"/>
        <v>0</v>
      </c>
      <c r="BJ150" s="17" t="s">
        <v>83</v>
      </c>
      <c r="BK150" s="168">
        <f t="shared" si="9"/>
        <v>0</v>
      </c>
      <c r="BL150" s="17" t="s">
        <v>759</v>
      </c>
      <c r="BM150" s="167" t="s">
        <v>3344</v>
      </c>
    </row>
    <row r="151" spans="2:65" s="1" customFormat="1" ht="16.5" customHeight="1">
      <c r="B151" s="155"/>
      <c r="C151" s="156" t="s">
        <v>491</v>
      </c>
      <c r="D151" s="156" t="s">
        <v>209</v>
      </c>
      <c r="E151" s="157" t="s">
        <v>3128</v>
      </c>
      <c r="F151" s="158" t="s">
        <v>3345</v>
      </c>
      <c r="G151" s="159" t="s">
        <v>774</v>
      </c>
      <c r="H151" s="160">
        <v>4</v>
      </c>
      <c r="I151" s="161"/>
      <c r="J151" s="162">
        <f t="shared" si="0"/>
        <v>0</v>
      </c>
      <c r="K151" s="158" t="s">
        <v>1</v>
      </c>
      <c r="L151" s="32"/>
      <c r="M151" s="163" t="s">
        <v>1</v>
      </c>
      <c r="N151" s="164" t="s">
        <v>42</v>
      </c>
      <c r="O151" s="55"/>
      <c r="P151" s="165">
        <f t="shared" si="1"/>
        <v>0</v>
      </c>
      <c r="Q151" s="165">
        <v>0</v>
      </c>
      <c r="R151" s="165">
        <f t="shared" si="2"/>
        <v>0</v>
      </c>
      <c r="S151" s="165">
        <v>0</v>
      </c>
      <c r="T151" s="166">
        <f t="shared" si="3"/>
        <v>0</v>
      </c>
      <c r="AR151" s="167" t="s">
        <v>759</v>
      </c>
      <c r="AT151" s="167" t="s">
        <v>209</v>
      </c>
      <c r="AU151" s="167" t="s">
        <v>108</v>
      </c>
      <c r="AY151" s="17" t="s">
        <v>207</v>
      </c>
      <c r="BE151" s="168">
        <f t="shared" si="4"/>
        <v>0</v>
      </c>
      <c r="BF151" s="168">
        <f t="shared" si="5"/>
        <v>0</v>
      </c>
      <c r="BG151" s="168">
        <f t="shared" si="6"/>
        <v>0</v>
      </c>
      <c r="BH151" s="168">
        <f t="shared" si="7"/>
        <v>0</v>
      </c>
      <c r="BI151" s="168">
        <f t="shared" si="8"/>
        <v>0</v>
      </c>
      <c r="BJ151" s="17" t="s">
        <v>83</v>
      </c>
      <c r="BK151" s="168">
        <f t="shared" si="9"/>
        <v>0</v>
      </c>
      <c r="BL151" s="17" t="s">
        <v>759</v>
      </c>
      <c r="BM151" s="167" t="s">
        <v>3346</v>
      </c>
    </row>
    <row r="152" spans="2:65" s="1" customFormat="1" ht="16.5" customHeight="1">
      <c r="B152" s="155"/>
      <c r="C152" s="156" t="s">
        <v>497</v>
      </c>
      <c r="D152" s="156" t="s">
        <v>209</v>
      </c>
      <c r="E152" s="157" t="s">
        <v>3131</v>
      </c>
      <c r="F152" s="158" t="s">
        <v>3347</v>
      </c>
      <c r="G152" s="159" t="s">
        <v>774</v>
      </c>
      <c r="H152" s="160">
        <v>21</v>
      </c>
      <c r="I152" s="161"/>
      <c r="J152" s="162">
        <f t="shared" si="0"/>
        <v>0</v>
      </c>
      <c r="K152" s="158" t="s">
        <v>1</v>
      </c>
      <c r="L152" s="32"/>
      <c r="M152" s="163" t="s">
        <v>1</v>
      </c>
      <c r="N152" s="164" t="s">
        <v>42</v>
      </c>
      <c r="O152" s="55"/>
      <c r="P152" s="165">
        <f t="shared" si="1"/>
        <v>0</v>
      </c>
      <c r="Q152" s="165">
        <v>0</v>
      </c>
      <c r="R152" s="165">
        <f t="shared" si="2"/>
        <v>0</v>
      </c>
      <c r="S152" s="165">
        <v>0</v>
      </c>
      <c r="T152" s="166">
        <f t="shared" si="3"/>
        <v>0</v>
      </c>
      <c r="AR152" s="167" t="s">
        <v>759</v>
      </c>
      <c r="AT152" s="167" t="s">
        <v>209</v>
      </c>
      <c r="AU152" s="167" t="s">
        <v>108</v>
      </c>
      <c r="AY152" s="17" t="s">
        <v>207</v>
      </c>
      <c r="BE152" s="168">
        <f t="shared" si="4"/>
        <v>0</v>
      </c>
      <c r="BF152" s="168">
        <f t="shared" si="5"/>
        <v>0</v>
      </c>
      <c r="BG152" s="168">
        <f t="shared" si="6"/>
        <v>0</v>
      </c>
      <c r="BH152" s="168">
        <f t="shared" si="7"/>
        <v>0</v>
      </c>
      <c r="BI152" s="168">
        <f t="shared" si="8"/>
        <v>0</v>
      </c>
      <c r="BJ152" s="17" t="s">
        <v>83</v>
      </c>
      <c r="BK152" s="168">
        <f t="shared" si="9"/>
        <v>0</v>
      </c>
      <c r="BL152" s="17" t="s">
        <v>759</v>
      </c>
      <c r="BM152" s="167" t="s">
        <v>3348</v>
      </c>
    </row>
    <row r="153" spans="2:65" s="1" customFormat="1" ht="16.5" customHeight="1">
      <c r="B153" s="155"/>
      <c r="C153" s="156" t="s">
        <v>503</v>
      </c>
      <c r="D153" s="156" t="s">
        <v>209</v>
      </c>
      <c r="E153" s="157" t="s">
        <v>3134</v>
      </c>
      <c r="F153" s="158" t="s">
        <v>3349</v>
      </c>
      <c r="G153" s="159" t="s">
        <v>774</v>
      </c>
      <c r="H153" s="160">
        <v>3</v>
      </c>
      <c r="I153" s="161"/>
      <c r="J153" s="162">
        <f t="shared" si="0"/>
        <v>0</v>
      </c>
      <c r="K153" s="158" t="s">
        <v>1</v>
      </c>
      <c r="L153" s="32"/>
      <c r="M153" s="163" t="s">
        <v>1</v>
      </c>
      <c r="N153" s="164" t="s">
        <v>42</v>
      </c>
      <c r="O153" s="55"/>
      <c r="P153" s="165">
        <f t="shared" si="1"/>
        <v>0</v>
      </c>
      <c r="Q153" s="165">
        <v>0</v>
      </c>
      <c r="R153" s="165">
        <f t="shared" si="2"/>
        <v>0</v>
      </c>
      <c r="S153" s="165">
        <v>0</v>
      </c>
      <c r="T153" s="166">
        <f t="shared" si="3"/>
        <v>0</v>
      </c>
      <c r="AR153" s="167" t="s">
        <v>759</v>
      </c>
      <c r="AT153" s="167" t="s">
        <v>209</v>
      </c>
      <c r="AU153" s="167" t="s">
        <v>108</v>
      </c>
      <c r="AY153" s="17" t="s">
        <v>207</v>
      </c>
      <c r="BE153" s="168">
        <f t="shared" si="4"/>
        <v>0</v>
      </c>
      <c r="BF153" s="168">
        <f t="shared" si="5"/>
        <v>0</v>
      </c>
      <c r="BG153" s="168">
        <f t="shared" si="6"/>
        <v>0</v>
      </c>
      <c r="BH153" s="168">
        <f t="shared" si="7"/>
        <v>0</v>
      </c>
      <c r="BI153" s="168">
        <f t="shared" si="8"/>
        <v>0</v>
      </c>
      <c r="BJ153" s="17" t="s">
        <v>83</v>
      </c>
      <c r="BK153" s="168">
        <f t="shared" si="9"/>
        <v>0</v>
      </c>
      <c r="BL153" s="17" t="s">
        <v>759</v>
      </c>
      <c r="BM153" s="167" t="s">
        <v>3350</v>
      </c>
    </row>
    <row r="154" spans="2:65" s="1" customFormat="1" ht="16.5" customHeight="1">
      <c r="B154" s="155"/>
      <c r="C154" s="156" t="s">
        <v>7</v>
      </c>
      <c r="D154" s="156" t="s">
        <v>209</v>
      </c>
      <c r="E154" s="157" t="s">
        <v>3137</v>
      </c>
      <c r="F154" s="158" t="s">
        <v>3351</v>
      </c>
      <c r="G154" s="159" t="s">
        <v>774</v>
      </c>
      <c r="H154" s="160">
        <v>7</v>
      </c>
      <c r="I154" s="161"/>
      <c r="J154" s="162">
        <f t="shared" si="0"/>
        <v>0</v>
      </c>
      <c r="K154" s="158" t="s">
        <v>1</v>
      </c>
      <c r="L154" s="32"/>
      <c r="M154" s="163" t="s">
        <v>1</v>
      </c>
      <c r="N154" s="164" t="s">
        <v>42</v>
      </c>
      <c r="O154" s="55"/>
      <c r="P154" s="165">
        <f t="shared" si="1"/>
        <v>0</v>
      </c>
      <c r="Q154" s="165">
        <v>0</v>
      </c>
      <c r="R154" s="165">
        <f t="shared" si="2"/>
        <v>0</v>
      </c>
      <c r="S154" s="165">
        <v>0</v>
      </c>
      <c r="T154" s="166">
        <f t="shared" si="3"/>
        <v>0</v>
      </c>
      <c r="AR154" s="167" t="s">
        <v>759</v>
      </c>
      <c r="AT154" s="167" t="s">
        <v>209</v>
      </c>
      <c r="AU154" s="167" t="s">
        <v>108</v>
      </c>
      <c r="AY154" s="17" t="s">
        <v>207</v>
      </c>
      <c r="BE154" s="168">
        <f t="shared" si="4"/>
        <v>0</v>
      </c>
      <c r="BF154" s="168">
        <f t="shared" si="5"/>
        <v>0</v>
      </c>
      <c r="BG154" s="168">
        <f t="shared" si="6"/>
        <v>0</v>
      </c>
      <c r="BH154" s="168">
        <f t="shared" si="7"/>
        <v>0</v>
      </c>
      <c r="BI154" s="168">
        <f t="shared" si="8"/>
        <v>0</v>
      </c>
      <c r="BJ154" s="17" t="s">
        <v>83</v>
      </c>
      <c r="BK154" s="168">
        <f t="shared" si="9"/>
        <v>0</v>
      </c>
      <c r="BL154" s="17" t="s">
        <v>759</v>
      </c>
      <c r="BM154" s="167" t="s">
        <v>3352</v>
      </c>
    </row>
    <row r="155" spans="2:65" s="1" customFormat="1" ht="16.5" customHeight="1">
      <c r="B155" s="155"/>
      <c r="C155" s="156" t="s">
        <v>513</v>
      </c>
      <c r="D155" s="156" t="s">
        <v>209</v>
      </c>
      <c r="E155" s="157" t="s">
        <v>3140</v>
      </c>
      <c r="F155" s="158" t="s">
        <v>3353</v>
      </c>
      <c r="G155" s="159" t="s">
        <v>774</v>
      </c>
      <c r="H155" s="160">
        <v>160</v>
      </c>
      <c r="I155" s="161"/>
      <c r="J155" s="162">
        <f t="shared" si="0"/>
        <v>0</v>
      </c>
      <c r="K155" s="158" t="s">
        <v>1</v>
      </c>
      <c r="L155" s="32"/>
      <c r="M155" s="163" t="s">
        <v>1</v>
      </c>
      <c r="N155" s="164" t="s">
        <v>42</v>
      </c>
      <c r="O155" s="55"/>
      <c r="P155" s="165">
        <f t="shared" si="1"/>
        <v>0</v>
      </c>
      <c r="Q155" s="165">
        <v>0</v>
      </c>
      <c r="R155" s="165">
        <f t="shared" si="2"/>
        <v>0</v>
      </c>
      <c r="S155" s="165">
        <v>0</v>
      </c>
      <c r="T155" s="166">
        <f t="shared" si="3"/>
        <v>0</v>
      </c>
      <c r="AR155" s="167" t="s">
        <v>759</v>
      </c>
      <c r="AT155" s="167" t="s">
        <v>209</v>
      </c>
      <c r="AU155" s="167" t="s">
        <v>108</v>
      </c>
      <c r="AY155" s="17" t="s">
        <v>207</v>
      </c>
      <c r="BE155" s="168">
        <f t="shared" si="4"/>
        <v>0</v>
      </c>
      <c r="BF155" s="168">
        <f t="shared" si="5"/>
        <v>0</v>
      </c>
      <c r="BG155" s="168">
        <f t="shared" si="6"/>
        <v>0</v>
      </c>
      <c r="BH155" s="168">
        <f t="shared" si="7"/>
        <v>0</v>
      </c>
      <c r="BI155" s="168">
        <f t="shared" si="8"/>
        <v>0</v>
      </c>
      <c r="BJ155" s="17" t="s">
        <v>83</v>
      </c>
      <c r="BK155" s="168">
        <f t="shared" si="9"/>
        <v>0</v>
      </c>
      <c r="BL155" s="17" t="s">
        <v>759</v>
      </c>
      <c r="BM155" s="167" t="s">
        <v>3354</v>
      </c>
    </row>
    <row r="156" spans="2:65" s="11" customFormat="1" ht="20.85" customHeight="1">
      <c r="B156" s="142"/>
      <c r="D156" s="143" t="s">
        <v>76</v>
      </c>
      <c r="E156" s="153" t="s">
        <v>3355</v>
      </c>
      <c r="F156" s="153" t="s">
        <v>3356</v>
      </c>
      <c r="I156" s="145"/>
      <c r="J156" s="154">
        <f>BK156</f>
        <v>0</v>
      </c>
      <c r="L156" s="142"/>
      <c r="M156" s="147"/>
      <c r="N156" s="148"/>
      <c r="O156" s="148"/>
      <c r="P156" s="149">
        <f>SUM(P157:P172)</f>
        <v>0</v>
      </c>
      <c r="Q156" s="148"/>
      <c r="R156" s="149">
        <f>SUM(R157:R172)</f>
        <v>0</v>
      </c>
      <c r="S156" s="148"/>
      <c r="T156" s="150">
        <f>SUM(T157:T172)</f>
        <v>0</v>
      </c>
      <c r="AR156" s="143" t="s">
        <v>108</v>
      </c>
      <c r="AT156" s="151" t="s">
        <v>76</v>
      </c>
      <c r="AU156" s="151" t="s">
        <v>85</v>
      </c>
      <c r="AY156" s="143" t="s">
        <v>207</v>
      </c>
      <c r="BK156" s="152">
        <f>SUM(BK157:BK172)</f>
        <v>0</v>
      </c>
    </row>
    <row r="157" spans="2:65" s="1" customFormat="1" ht="16.5" customHeight="1">
      <c r="B157" s="155"/>
      <c r="C157" s="208" t="s">
        <v>518</v>
      </c>
      <c r="D157" s="208" t="s">
        <v>680</v>
      </c>
      <c r="E157" s="209" t="s">
        <v>3113</v>
      </c>
      <c r="F157" s="210" t="s">
        <v>3357</v>
      </c>
      <c r="G157" s="211" t="s">
        <v>774</v>
      </c>
      <c r="H157" s="212">
        <v>1</v>
      </c>
      <c r="I157" s="213"/>
      <c r="J157" s="214">
        <f t="shared" ref="J157:J172" si="10">ROUND(I157*H157,2)</f>
        <v>0</v>
      </c>
      <c r="K157" s="210" t="s">
        <v>1</v>
      </c>
      <c r="L157" s="215"/>
      <c r="M157" s="216" t="s">
        <v>1</v>
      </c>
      <c r="N157" s="217" t="s">
        <v>42</v>
      </c>
      <c r="O157" s="55"/>
      <c r="P157" s="165">
        <f t="shared" ref="P157:P172" si="11">O157*H157</f>
        <v>0</v>
      </c>
      <c r="Q157" s="165">
        <v>0</v>
      </c>
      <c r="R157" s="165">
        <f t="shared" ref="R157:R172" si="12">Q157*H157</f>
        <v>0</v>
      </c>
      <c r="S157" s="165">
        <v>0</v>
      </c>
      <c r="T157" s="166">
        <f t="shared" ref="T157:T172" si="13">S157*H157</f>
        <v>0</v>
      </c>
      <c r="AR157" s="167" t="s">
        <v>1952</v>
      </c>
      <c r="AT157" s="167" t="s">
        <v>680</v>
      </c>
      <c r="AU157" s="167" t="s">
        <v>108</v>
      </c>
      <c r="AY157" s="17" t="s">
        <v>207</v>
      </c>
      <c r="BE157" s="168">
        <f t="shared" ref="BE157:BE172" si="14">IF(N157="základní",J157,0)</f>
        <v>0</v>
      </c>
      <c r="BF157" s="168">
        <f t="shared" ref="BF157:BF172" si="15">IF(N157="snížená",J157,0)</f>
        <v>0</v>
      </c>
      <c r="BG157" s="168">
        <f t="shared" ref="BG157:BG172" si="16">IF(N157="zákl. přenesená",J157,0)</f>
        <v>0</v>
      </c>
      <c r="BH157" s="168">
        <f t="shared" ref="BH157:BH172" si="17">IF(N157="sníž. přenesená",J157,0)</f>
        <v>0</v>
      </c>
      <c r="BI157" s="168">
        <f t="shared" ref="BI157:BI172" si="18">IF(N157="nulová",J157,0)</f>
        <v>0</v>
      </c>
      <c r="BJ157" s="17" t="s">
        <v>83</v>
      </c>
      <c r="BK157" s="168">
        <f t="shared" ref="BK157:BK172" si="19">ROUND(I157*H157,2)</f>
        <v>0</v>
      </c>
      <c r="BL157" s="17" t="s">
        <v>759</v>
      </c>
      <c r="BM157" s="167" t="s">
        <v>3358</v>
      </c>
    </row>
    <row r="158" spans="2:65" s="1" customFormat="1" ht="16.5" customHeight="1">
      <c r="B158" s="155"/>
      <c r="C158" s="208" t="s">
        <v>523</v>
      </c>
      <c r="D158" s="208" t="s">
        <v>680</v>
      </c>
      <c r="E158" s="209" t="s">
        <v>3116</v>
      </c>
      <c r="F158" s="210" t="s">
        <v>3359</v>
      </c>
      <c r="G158" s="211" t="s">
        <v>774</v>
      </c>
      <c r="H158" s="212">
        <v>1</v>
      </c>
      <c r="I158" s="213"/>
      <c r="J158" s="214">
        <f t="shared" si="10"/>
        <v>0</v>
      </c>
      <c r="K158" s="210" t="s">
        <v>1</v>
      </c>
      <c r="L158" s="215"/>
      <c r="M158" s="216" t="s">
        <v>1</v>
      </c>
      <c r="N158" s="217" t="s">
        <v>42</v>
      </c>
      <c r="O158" s="55"/>
      <c r="P158" s="165">
        <f t="shared" si="11"/>
        <v>0</v>
      </c>
      <c r="Q158" s="165">
        <v>0</v>
      </c>
      <c r="R158" s="165">
        <f t="shared" si="12"/>
        <v>0</v>
      </c>
      <c r="S158" s="165">
        <v>0</v>
      </c>
      <c r="T158" s="166">
        <f t="shared" si="13"/>
        <v>0</v>
      </c>
      <c r="AR158" s="167" t="s">
        <v>1952</v>
      </c>
      <c r="AT158" s="167" t="s">
        <v>680</v>
      </c>
      <c r="AU158" s="167" t="s">
        <v>108</v>
      </c>
      <c r="AY158" s="17" t="s">
        <v>207</v>
      </c>
      <c r="BE158" s="168">
        <f t="shared" si="14"/>
        <v>0</v>
      </c>
      <c r="BF158" s="168">
        <f t="shared" si="15"/>
        <v>0</v>
      </c>
      <c r="BG158" s="168">
        <f t="shared" si="16"/>
        <v>0</v>
      </c>
      <c r="BH158" s="168">
        <f t="shared" si="17"/>
        <v>0</v>
      </c>
      <c r="BI158" s="168">
        <f t="shared" si="18"/>
        <v>0</v>
      </c>
      <c r="BJ158" s="17" t="s">
        <v>83</v>
      </c>
      <c r="BK158" s="168">
        <f t="shared" si="19"/>
        <v>0</v>
      </c>
      <c r="BL158" s="17" t="s">
        <v>759</v>
      </c>
      <c r="BM158" s="167" t="s">
        <v>3360</v>
      </c>
    </row>
    <row r="159" spans="2:65" s="1" customFormat="1" ht="16.5" customHeight="1">
      <c r="B159" s="155"/>
      <c r="C159" s="208" t="s">
        <v>528</v>
      </c>
      <c r="D159" s="208" t="s">
        <v>680</v>
      </c>
      <c r="E159" s="209" t="s">
        <v>3083</v>
      </c>
      <c r="F159" s="210" t="s">
        <v>3319</v>
      </c>
      <c r="G159" s="211" t="s">
        <v>774</v>
      </c>
      <c r="H159" s="212">
        <v>3</v>
      </c>
      <c r="I159" s="213"/>
      <c r="J159" s="214">
        <f t="shared" si="10"/>
        <v>0</v>
      </c>
      <c r="K159" s="210" t="s">
        <v>1</v>
      </c>
      <c r="L159" s="215"/>
      <c r="M159" s="216" t="s">
        <v>1</v>
      </c>
      <c r="N159" s="217" t="s">
        <v>42</v>
      </c>
      <c r="O159" s="55"/>
      <c r="P159" s="165">
        <f t="shared" si="11"/>
        <v>0</v>
      </c>
      <c r="Q159" s="165">
        <v>0</v>
      </c>
      <c r="R159" s="165">
        <f t="shared" si="12"/>
        <v>0</v>
      </c>
      <c r="S159" s="165">
        <v>0</v>
      </c>
      <c r="T159" s="166">
        <f t="shared" si="13"/>
        <v>0</v>
      </c>
      <c r="AR159" s="167" t="s">
        <v>1952</v>
      </c>
      <c r="AT159" s="167" t="s">
        <v>680</v>
      </c>
      <c r="AU159" s="167" t="s">
        <v>108</v>
      </c>
      <c r="AY159" s="17" t="s">
        <v>207</v>
      </c>
      <c r="BE159" s="168">
        <f t="shared" si="14"/>
        <v>0</v>
      </c>
      <c r="BF159" s="168">
        <f t="shared" si="15"/>
        <v>0</v>
      </c>
      <c r="BG159" s="168">
        <f t="shared" si="16"/>
        <v>0</v>
      </c>
      <c r="BH159" s="168">
        <f t="shared" si="17"/>
        <v>0</v>
      </c>
      <c r="BI159" s="168">
        <f t="shared" si="18"/>
        <v>0</v>
      </c>
      <c r="BJ159" s="17" t="s">
        <v>83</v>
      </c>
      <c r="BK159" s="168">
        <f t="shared" si="19"/>
        <v>0</v>
      </c>
      <c r="BL159" s="17" t="s">
        <v>759</v>
      </c>
      <c r="BM159" s="167" t="s">
        <v>3361</v>
      </c>
    </row>
    <row r="160" spans="2:65" s="1" customFormat="1" ht="16.5" customHeight="1">
      <c r="B160" s="155"/>
      <c r="C160" s="208" t="s">
        <v>535</v>
      </c>
      <c r="D160" s="208" t="s">
        <v>680</v>
      </c>
      <c r="E160" s="209" t="s">
        <v>3086</v>
      </c>
      <c r="F160" s="210" t="s">
        <v>3321</v>
      </c>
      <c r="G160" s="211" t="s">
        <v>774</v>
      </c>
      <c r="H160" s="212">
        <v>2</v>
      </c>
      <c r="I160" s="213"/>
      <c r="J160" s="214">
        <f t="shared" si="10"/>
        <v>0</v>
      </c>
      <c r="K160" s="210" t="s">
        <v>1</v>
      </c>
      <c r="L160" s="215"/>
      <c r="M160" s="216" t="s">
        <v>1</v>
      </c>
      <c r="N160" s="217" t="s">
        <v>42</v>
      </c>
      <c r="O160" s="55"/>
      <c r="P160" s="165">
        <f t="shared" si="11"/>
        <v>0</v>
      </c>
      <c r="Q160" s="165">
        <v>0</v>
      </c>
      <c r="R160" s="165">
        <f t="shared" si="12"/>
        <v>0</v>
      </c>
      <c r="S160" s="165">
        <v>0</v>
      </c>
      <c r="T160" s="166">
        <f t="shared" si="13"/>
        <v>0</v>
      </c>
      <c r="AR160" s="167" t="s">
        <v>1952</v>
      </c>
      <c r="AT160" s="167" t="s">
        <v>680</v>
      </c>
      <c r="AU160" s="167" t="s">
        <v>108</v>
      </c>
      <c r="AY160" s="17" t="s">
        <v>207</v>
      </c>
      <c r="BE160" s="168">
        <f t="shared" si="14"/>
        <v>0</v>
      </c>
      <c r="BF160" s="168">
        <f t="shared" si="15"/>
        <v>0</v>
      </c>
      <c r="BG160" s="168">
        <f t="shared" si="16"/>
        <v>0</v>
      </c>
      <c r="BH160" s="168">
        <f t="shared" si="17"/>
        <v>0</v>
      </c>
      <c r="BI160" s="168">
        <f t="shared" si="18"/>
        <v>0</v>
      </c>
      <c r="BJ160" s="17" t="s">
        <v>83</v>
      </c>
      <c r="BK160" s="168">
        <f t="shared" si="19"/>
        <v>0</v>
      </c>
      <c r="BL160" s="17" t="s">
        <v>759</v>
      </c>
      <c r="BM160" s="167" t="s">
        <v>3362</v>
      </c>
    </row>
    <row r="161" spans="2:65" s="1" customFormat="1" ht="16.5" customHeight="1">
      <c r="B161" s="155"/>
      <c r="C161" s="208" t="s">
        <v>541</v>
      </c>
      <c r="D161" s="208" t="s">
        <v>680</v>
      </c>
      <c r="E161" s="209" t="s">
        <v>3092</v>
      </c>
      <c r="F161" s="210" t="s">
        <v>3325</v>
      </c>
      <c r="G161" s="211" t="s">
        <v>774</v>
      </c>
      <c r="H161" s="212">
        <v>2</v>
      </c>
      <c r="I161" s="213"/>
      <c r="J161" s="214">
        <f t="shared" si="10"/>
        <v>0</v>
      </c>
      <c r="K161" s="210" t="s">
        <v>1</v>
      </c>
      <c r="L161" s="215"/>
      <c r="M161" s="216" t="s">
        <v>1</v>
      </c>
      <c r="N161" s="217" t="s">
        <v>42</v>
      </c>
      <c r="O161" s="55"/>
      <c r="P161" s="165">
        <f t="shared" si="11"/>
        <v>0</v>
      </c>
      <c r="Q161" s="165">
        <v>0</v>
      </c>
      <c r="R161" s="165">
        <f t="shared" si="12"/>
        <v>0</v>
      </c>
      <c r="S161" s="165">
        <v>0</v>
      </c>
      <c r="T161" s="166">
        <f t="shared" si="13"/>
        <v>0</v>
      </c>
      <c r="AR161" s="167" t="s">
        <v>1952</v>
      </c>
      <c r="AT161" s="167" t="s">
        <v>680</v>
      </c>
      <c r="AU161" s="167" t="s">
        <v>108</v>
      </c>
      <c r="AY161" s="17" t="s">
        <v>207</v>
      </c>
      <c r="BE161" s="168">
        <f t="shared" si="14"/>
        <v>0</v>
      </c>
      <c r="BF161" s="168">
        <f t="shared" si="15"/>
        <v>0</v>
      </c>
      <c r="BG161" s="168">
        <f t="shared" si="16"/>
        <v>0</v>
      </c>
      <c r="BH161" s="168">
        <f t="shared" si="17"/>
        <v>0</v>
      </c>
      <c r="BI161" s="168">
        <f t="shared" si="18"/>
        <v>0</v>
      </c>
      <c r="BJ161" s="17" t="s">
        <v>83</v>
      </c>
      <c r="BK161" s="168">
        <f t="shared" si="19"/>
        <v>0</v>
      </c>
      <c r="BL161" s="17" t="s">
        <v>759</v>
      </c>
      <c r="BM161" s="167" t="s">
        <v>3363</v>
      </c>
    </row>
    <row r="162" spans="2:65" s="1" customFormat="1" ht="16.5" customHeight="1">
      <c r="B162" s="155"/>
      <c r="C162" s="208" t="s">
        <v>547</v>
      </c>
      <c r="D162" s="208" t="s">
        <v>680</v>
      </c>
      <c r="E162" s="209" t="s">
        <v>3095</v>
      </c>
      <c r="F162" s="210" t="s">
        <v>3327</v>
      </c>
      <c r="G162" s="211" t="s">
        <v>774</v>
      </c>
      <c r="H162" s="212">
        <v>10</v>
      </c>
      <c r="I162" s="213"/>
      <c r="J162" s="214">
        <f t="shared" si="10"/>
        <v>0</v>
      </c>
      <c r="K162" s="210" t="s">
        <v>1</v>
      </c>
      <c r="L162" s="215"/>
      <c r="M162" s="216" t="s">
        <v>1</v>
      </c>
      <c r="N162" s="217" t="s">
        <v>42</v>
      </c>
      <c r="O162" s="55"/>
      <c r="P162" s="165">
        <f t="shared" si="11"/>
        <v>0</v>
      </c>
      <c r="Q162" s="165">
        <v>0</v>
      </c>
      <c r="R162" s="165">
        <f t="shared" si="12"/>
        <v>0</v>
      </c>
      <c r="S162" s="165">
        <v>0</v>
      </c>
      <c r="T162" s="166">
        <f t="shared" si="13"/>
        <v>0</v>
      </c>
      <c r="AR162" s="167" t="s">
        <v>1952</v>
      </c>
      <c r="AT162" s="167" t="s">
        <v>680</v>
      </c>
      <c r="AU162" s="167" t="s">
        <v>108</v>
      </c>
      <c r="AY162" s="17" t="s">
        <v>207</v>
      </c>
      <c r="BE162" s="168">
        <f t="shared" si="14"/>
        <v>0</v>
      </c>
      <c r="BF162" s="168">
        <f t="shared" si="15"/>
        <v>0</v>
      </c>
      <c r="BG162" s="168">
        <f t="shared" si="16"/>
        <v>0</v>
      </c>
      <c r="BH162" s="168">
        <f t="shared" si="17"/>
        <v>0</v>
      </c>
      <c r="BI162" s="168">
        <f t="shared" si="18"/>
        <v>0</v>
      </c>
      <c r="BJ162" s="17" t="s">
        <v>83</v>
      </c>
      <c r="BK162" s="168">
        <f t="shared" si="19"/>
        <v>0</v>
      </c>
      <c r="BL162" s="17" t="s">
        <v>759</v>
      </c>
      <c r="BM162" s="167" t="s">
        <v>3364</v>
      </c>
    </row>
    <row r="163" spans="2:65" s="1" customFormat="1" ht="16.5" customHeight="1">
      <c r="B163" s="155"/>
      <c r="C163" s="208" t="s">
        <v>552</v>
      </c>
      <c r="D163" s="208" t="s">
        <v>680</v>
      </c>
      <c r="E163" s="209" t="s">
        <v>3098</v>
      </c>
      <c r="F163" s="210" t="s">
        <v>3329</v>
      </c>
      <c r="G163" s="211" t="s">
        <v>774</v>
      </c>
      <c r="H163" s="212">
        <v>3</v>
      </c>
      <c r="I163" s="213"/>
      <c r="J163" s="214">
        <f t="shared" si="10"/>
        <v>0</v>
      </c>
      <c r="K163" s="210" t="s">
        <v>1</v>
      </c>
      <c r="L163" s="215"/>
      <c r="M163" s="216" t="s">
        <v>1</v>
      </c>
      <c r="N163" s="217" t="s">
        <v>42</v>
      </c>
      <c r="O163" s="55"/>
      <c r="P163" s="165">
        <f t="shared" si="11"/>
        <v>0</v>
      </c>
      <c r="Q163" s="165">
        <v>0</v>
      </c>
      <c r="R163" s="165">
        <f t="shared" si="12"/>
        <v>0</v>
      </c>
      <c r="S163" s="165">
        <v>0</v>
      </c>
      <c r="T163" s="166">
        <f t="shared" si="13"/>
        <v>0</v>
      </c>
      <c r="AR163" s="167" t="s">
        <v>1952</v>
      </c>
      <c r="AT163" s="167" t="s">
        <v>680</v>
      </c>
      <c r="AU163" s="167" t="s">
        <v>108</v>
      </c>
      <c r="AY163" s="17" t="s">
        <v>207</v>
      </c>
      <c r="BE163" s="168">
        <f t="shared" si="14"/>
        <v>0</v>
      </c>
      <c r="BF163" s="168">
        <f t="shared" si="15"/>
        <v>0</v>
      </c>
      <c r="BG163" s="168">
        <f t="shared" si="16"/>
        <v>0</v>
      </c>
      <c r="BH163" s="168">
        <f t="shared" si="17"/>
        <v>0</v>
      </c>
      <c r="BI163" s="168">
        <f t="shared" si="18"/>
        <v>0</v>
      </c>
      <c r="BJ163" s="17" t="s">
        <v>83</v>
      </c>
      <c r="BK163" s="168">
        <f t="shared" si="19"/>
        <v>0</v>
      </c>
      <c r="BL163" s="17" t="s">
        <v>759</v>
      </c>
      <c r="BM163" s="167" t="s">
        <v>3365</v>
      </c>
    </row>
    <row r="164" spans="2:65" s="1" customFormat="1" ht="16.5" customHeight="1">
      <c r="B164" s="155"/>
      <c r="C164" s="208" t="s">
        <v>275</v>
      </c>
      <c r="D164" s="208" t="s">
        <v>680</v>
      </c>
      <c r="E164" s="209" t="s">
        <v>3104</v>
      </c>
      <c r="F164" s="210" t="s">
        <v>3333</v>
      </c>
      <c r="G164" s="211" t="s">
        <v>774</v>
      </c>
      <c r="H164" s="212">
        <v>2</v>
      </c>
      <c r="I164" s="213"/>
      <c r="J164" s="214">
        <f t="shared" si="10"/>
        <v>0</v>
      </c>
      <c r="K164" s="210" t="s">
        <v>1</v>
      </c>
      <c r="L164" s="215"/>
      <c r="M164" s="216" t="s">
        <v>1</v>
      </c>
      <c r="N164" s="217" t="s">
        <v>42</v>
      </c>
      <c r="O164" s="55"/>
      <c r="P164" s="165">
        <f t="shared" si="11"/>
        <v>0</v>
      </c>
      <c r="Q164" s="165">
        <v>0</v>
      </c>
      <c r="R164" s="165">
        <f t="shared" si="12"/>
        <v>0</v>
      </c>
      <c r="S164" s="165">
        <v>0</v>
      </c>
      <c r="T164" s="166">
        <f t="shared" si="13"/>
        <v>0</v>
      </c>
      <c r="AR164" s="167" t="s">
        <v>1952</v>
      </c>
      <c r="AT164" s="167" t="s">
        <v>680</v>
      </c>
      <c r="AU164" s="167" t="s">
        <v>108</v>
      </c>
      <c r="AY164" s="17" t="s">
        <v>207</v>
      </c>
      <c r="BE164" s="168">
        <f t="shared" si="14"/>
        <v>0</v>
      </c>
      <c r="BF164" s="168">
        <f t="shared" si="15"/>
        <v>0</v>
      </c>
      <c r="BG164" s="168">
        <f t="shared" si="16"/>
        <v>0</v>
      </c>
      <c r="BH164" s="168">
        <f t="shared" si="17"/>
        <v>0</v>
      </c>
      <c r="BI164" s="168">
        <f t="shared" si="18"/>
        <v>0</v>
      </c>
      <c r="BJ164" s="17" t="s">
        <v>83</v>
      </c>
      <c r="BK164" s="168">
        <f t="shared" si="19"/>
        <v>0</v>
      </c>
      <c r="BL164" s="17" t="s">
        <v>759</v>
      </c>
      <c r="BM164" s="167" t="s">
        <v>3366</v>
      </c>
    </row>
    <row r="165" spans="2:65" s="1" customFormat="1" ht="16.5" customHeight="1">
      <c r="B165" s="155"/>
      <c r="C165" s="208" t="s">
        <v>562</v>
      </c>
      <c r="D165" s="208" t="s">
        <v>680</v>
      </c>
      <c r="E165" s="209" t="s">
        <v>3110</v>
      </c>
      <c r="F165" s="210" t="s">
        <v>3337</v>
      </c>
      <c r="G165" s="211" t="s">
        <v>774</v>
      </c>
      <c r="H165" s="212">
        <v>50</v>
      </c>
      <c r="I165" s="213"/>
      <c r="J165" s="214">
        <f t="shared" si="10"/>
        <v>0</v>
      </c>
      <c r="K165" s="210" t="s">
        <v>1</v>
      </c>
      <c r="L165" s="215"/>
      <c r="M165" s="216" t="s">
        <v>1</v>
      </c>
      <c r="N165" s="217" t="s">
        <v>42</v>
      </c>
      <c r="O165" s="55"/>
      <c r="P165" s="165">
        <f t="shared" si="11"/>
        <v>0</v>
      </c>
      <c r="Q165" s="165">
        <v>0</v>
      </c>
      <c r="R165" s="165">
        <f t="shared" si="12"/>
        <v>0</v>
      </c>
      <c r="S165" s="165">
        <v>0</v>
      </c>
      <c r="T165" s="166">
        <f t="shared" si="13"/>
        <v>0</v>
      </c>
      <c r="AR165" s="167" t="s">
        <v>1952</v>
      </c>
      <c r="AT165" s="167" t="s">
        <v>680</v>
      </c>
      <c r="AU165" s="167" t="s">
        <v>108</v>
      </c>
      <c r="AY165" s="17" t="s">
        <v>207</v>
      </c>
      <c r="BE165" s="168">
        <f t="shared" si="14"/>
        <v>0</v>
      </c>
      <c r="BF165" s="168">
        <f t="shared" si="15"/>
        <v>0</v>
      </c>
      <c r="BG165" s="168">
        <f t="shared" si="16"/>
        <v>0</v>
      </c>
      <c r="BH165" s="168">
        <f t="shared" si="17"/>
        <v>0</v>
      </c>
      <c r="BI165" s="168">
        <f t="shared" si="18"/>
        <v>0</v>
      </c>
      <c r="BJ165" s="17" t="s">
        <v>83</v>
      </c>
      <c r="BK165" s="168">
        <f t="shared" si="19"/>
        <v>0</v>
      </c>
      <c r="BL165" s="17" t="s">
        <v>759</v>
      </c>
      <c r="BM165" s="167" t="s">
        <v>3367</v>
      </c>
    </row>
    <row r="166" spans="2:65" s="1" customFormat="1" ht="16.5" customHeight="1">
      <c r="B166" s="155"/>
      <c r="C166" s="156" t="s">
        <v>576</v>
      </c>
      <c r="D166" s="156" t="s">
        <v>209</v>
      </c>
      <c r="E166" s="157" t="s">
        <v>3122</v>
      </c>
      <c r="F166" s="158" t="s">
        <v>3341</v>
      </c>
      <c r="G166" s="159" t="s">
        <v>774</v>
      </c>
      <c r="H166" s="160">
        <v>4</v>
      </c>
      <c r="I166" s="161"/>
      <c r="J166" s="162">
        <f t="shared" si="10"/>
        <v>0</v>
      </c>
      <c r="K166" s="158" t="s">
        <v>1</v>
      </c>
      <c r="L166" s="32"/>
      <c r="M166" s="163" t="s">
        <v>1</v>
      </c>
      <c r="N166" s="164" t="s">
        <v>42</v>
      </c>
      <c r="O166" s="55"/>
      <c r="P166" s="165">
        <f t="shared" si="11"/>
        <v>0</v>
      </c>
      <c r="Q166" s="165">
        <v>0</v>
      </c>
      <c r="R166" s="165">
        <f t="shared" si="12"/>
        <v>0</v>
      </c>
      <c r="S166" s="165">
        <v>0</v>
      </c>
      <c r="T166" s="166">
        <f t="shared" si="13"/>
        <v>0</v>
      </c>
      <c r="AR166" s="167" t="s">
        <v>759</v>
      </c>
      <c r="AT166" s="167" t="s">
        <v>209</v>
      </c>
      <c r="AU166" s="167" t="s">
        <v>108</v>
      </c>
      <c r="AY166" s="17" t="s">
        <v>207</v>
      </c>
      <c r="BE166" s="168">
        <f t="shared" si="14"/>
        <v>0</v>
      </c>
      <c r="BF166" s="168">
        <f t="shared" si="15"/>
        <v>0</v>
      </c>
      <c r="BG166" s="168">
        <f t="shared" si="16"/>
        <v>0</v>
      </c>
      <c r="BH166" s="168">
        <f t="shared" si="17"/>
        <v>0</v>
      </c>
      <c r="BI166" s="168">
        <f t="shared" si="18"/>
        <v>0</v>
      </c>
      <c r="BJ166" s="17" t="s">
        <v>83</v>
      </c>
      <c r="BK166" s="168">
        <f t="shared" si="19"/>
        <v>0</v>
      </c>
      <c r="BL166" s="17" t="s">
        <v>759</v>
      </c>
      <c r="BM166" s="167" t="s">
        <v>3368</v>
      </c>
    </row>
    <row r="167" spans="2:65" s="1" customFormat="1" ht="16.5" customHeight="1">
      <c r="B167" s="155"/>
      <c r="C167" s="156" t="s">
        <v>582</v>
      </c>
      <c r="D167" s="156" t="s">
        <v>209</v>
      </c>
      <c r="E167" s="157" t="s">
        <v>3125</v>
      </c>
      <c r="F167" s="158" t="s">
        <v>3343</v>
      </c>
      <c r="G167" s="159" t="s">
        <v>774</v>
      </c>
      <c r="H167" s="160">
        <v>12</v>
      </c>
      <c r="I167" s="161"/>
      <c r="J167" s="162">
        <f t="shared" si="10"/>
        <v>0</v>
      </c>
      <c r="K167" s="158" t="s">
        <v>1</v>
      </c>
      <c r="L167" s="32"/>
      <c r="M167" s="163" t="s">
        <v>1</v>
      </c>
      <c r="N167" s="164" t="s">
        <v>42</v>
      </c>
      <c r="O167" s="55"/>
      <c r="P167" s="165">
        <f t="shared" si="11"/>
        <v>0</v>
      </c>
      <c r="Q167" s="165">
        <v>0</v>
      </c>
      <c r="R167" s="165">
        <f t="shared" si="12"/>
        <v>0</v>
      </c>
      <c r="S167" s="165">
        <v>0</v>
      </c>
      <c r="T167" s="166">
        <f t="shared" si="13"/>
        <v>0</v>
      </c>
      <c r="AR167" s="167" t="s">
        <v>759</v>
      </c>
      <c r="AT167" s="167" t="s">
        <v>209</v>
      </c>
      <c r="AU167" s="167" t="s">
        <v>108</v>
      </c>
      <c r="AY167" s="17" t="s">
        <v>207</v>
      </c>
      <c r="BE167" s="168">
        <f t="shared" si="14"/>
        <v>0</v>
      </c>
      <c r="BF167" s="168">
        <f t="shared" si="15"/>
        <v>0</v>
      </c>
      <c r="BG167" s="168">
        <f t="shared" si="16"/>
        <v>0</v>
      </c>
      <c r="BH167" s="168">
        <f t="shared" si="17"/>
        <v>0</v>
      </c>
      <c r="BI167" s="168">
        <f t="shared" si="18"/>
        <v>0</v>
      </c>
      <c r="BJ167" s="17" t="s">
        <v>83</v>
      </c>
      <c r="BK167" s="168">
        <f t="shared" si="19"/>
        <v>0</v>
      </c>
      <c r="BL167" s="17" t="s">
        <v>759</v>
      </c>
      <c r="BM167" s="167" t="s">
        <v>3369</v>
      </c>
    </row>
    <row r="168" spans="2:65" s="1" customFormat="1" ht="16.5" customHeight="1">
      <c r="B168" s="155"/>
      <c r="C168" s="156" t="s">
        <v>586</v>
      </c>
      <c r="D168" s="156" t="s">
        <v>209</v>
      </c>
      <c r="E168" s="157" t="s">
        <v>3131</v>
      </c>
      <c r="F168" s="158" t="s">
        <v>3347</v>
      </c>
      <c r="G168" s="159" t="s">
        <v>774</v>
      </c>
      <c r="H168" s="160">
        <v>3</v>
      </c>
      <c r="I168" s="161"/>
      <c r="J168" s="162">
        <f t="shared" si="10"/>
        <v>0</v>
      </c>
      <c r="K168" s="158" t="s">
        <v>1</v>
      </c>
      <c r="L168" s="32"/>
      <c r="M168" s="163" t="s">
        <v>1</v>
      </c>
      <c r="N168" s="164" t="s">
        <v>42</v>
      </c>
      <c r="O168" s="55"/>
      <c r="P168" s="165">
        <f t="shared" si="11"/>
        <v>0</v>
      </c>
      <c r="Q168" s="165">
        <v>0</v>
      </c>
      <c r="R168" s="165">
        <f t="shared" si="12"/>
        <v>0</v>
      </c>
      <c r="S168" s="165">
        <v>0</v>
      </c>
      <c r="T168" s="166">
        <f t="shared" si="13"/>
        <v>0</v>
      </c>
      <c r="AR168" s="167" t="s">
        <v>759</v>
      </c>
      <c r="AT168" s="167" t="s">
        <v>209</v>
      </c>
      <c r="AU168" s="167" t="s">
        <v>108</v>
      </c>
      <c r="AY168" s="17" t="s">
        <v>207</v>
      </c>
      <c r="BE168" s="168">
        <f t="shared" si="14"/>
        <v>0</v>
      </c>
      <c r="BF168" s="168">
        <f t="shared" si="15"/>
        <v>0</v>
      </c>
      <c r="BG168" s="168">
        <f t="shared" si="16"/>
        <v>0</v>
      </c>
      <c r="BH168" s="168">
        <f t="shared" si="17"/>
        <v>0</v>
      </c>
      <c r="BI168" s="168">
        <f t="shared" si="18"/>
        <v>0</v>
      </c>
      <c r="BJ168" s="17" t="s">
        <v>83</v>
      </c>
      <c r="BK168" s="168">
        <f t="shared" si="19"/>
        <v>0</v>
      </c>
      <c r="BL168" s="17" t="s">
        <v>759</v>
      </c>
      <c r="BM168" s="167" t="s">
        <v>3370</v>
      </c>
    </row>
    <row r="169" spans="2:65" s="1" customFormat="1" ht="16.5" customHeight="1">
      <c r="B169" s="155"/>
      <c r="C169" s="156" t="s">
        <v>591</v>
      </c>
      <c r="D169" s="156" t="s">
        <v>209</v>
      </c>
      <c r="E169" s="157" t="s">
        <v>3134</v>
      </c>
      <c r="F169" s="158" t="s">
        <v>3349</v>
      </c>
      <c r="G169" s="159" t="s">
        <v>774</v>
      </c>
      <c r="H169" s="160">
        <v>2</v>
      </c>
      <c r="I169" s="161"/>
      <c r="J169" s="162">
        <f t="shared" si="10"/>
        <v>0</v>
      </c>
      <c r="K169" s="158" t="s">
        <v>1</v>
      </c>
      <c r="L169" s="32"/>
      <c r="M169" s="163" t="s">
        <v>1</v>
      </c>
      <c r="N169" s="164" t="s">
        <v>42</v>
      </c>
      <c r="O169" s="55"/>
      <c r="P169" s="165">
        <f t="shared" si="11"/>
        <v>0</v>
      </c>
      <c r="Q169" s="165">
        <v>0</v>
      </c>
      <c r="R169" s="165">
        <f t="shared" si="12"/>
        <v>0</v>
      </c>
      <c r="S169" s="165">
        <v>0</v>
      </c>
      <c r="T169" s="166">
        <f t="shared" si="13"/>
        <v>0</v>
      </c>
      <c r="AR169" s="167" t="s">
        <v>759</v>
      </c>
      <c r="AT169" s="167" t="s">
        <v>209</v>
      </c>
      <c r="AU169" s="167" t="s">
        <v>108</v>
      </c>
      <c r="AY169" s="17" t="s">
        <v>207</v>
      </c>
      <c r="BE169" s="168">
        <f t="shared" si="14"/>
        <v>0</v>
      </c>
      <c r="BF169" s="168">
        <f t="shared" si="15"/>
        <v>0</v>
      </c>
      <c r="BG169" s="168">
        <f t="shared" si="16"/>
        <v>0</v>
      </c>
      <c r="BH169" s="168">
        <f t="shared" si="17"/>
        <v>0</v>
      </c>
      <c r="BI169" s="168">
        <f t="shared" si="18"/>
        <v>0</v>
      </c>
      <c r="BJ169" s="17" t="s">
        <v>83</v>
      </c>
      <c r="BK169" s="168">
        <f t="shared" si="19"/>
        <v>0</v>
      </c>
      <c r="BL169" s="17" t="s">
        <v>759</v>
      </c>
      <c r="BM169" s="167" t="s">
        <v>3371</v>
      </c>
    </row>
    <row r="170" spans="2:65" s="1" customFormat="1" ht="16.5" customHeight="1">
      <c r="B170" s="155"/>
      <c r="C170" s="156" t="s">
        <v>597</v>
      </c>
      <c r="D170" s="156" t="s">
        <v>209</v>
      </c>
      <c r="E170" s="157" t="s">
        <v>3137</v>
      </c>
      <c r="F170" s="158" t="s">
        <v>3351</v>
      </c>
      <c r="G170" s="159" t="s">
        <v>774</v>
      </c>
      <c r="H170" s="160">
        <v>2</v>
      </c>
      <c r="I170" s="161"/>
      <c r="J170" s="162">
        <f t="shared" si="10"/>
        <v>0</v>
      </c>
      <c r="K170" s="158" t="s">
        <v>1</v>
      </c>
      <c r="L170" s="32"/>
      <c r="M170" s="163" t="s">
        <v>1</v>
      </c>
      <c r="N170" s="164" t="s">
        <v>42</v>
      </c>
      <c r="O170" s="55"/>
      <c r="P170" s="165">
        <f t="shared" si="11"/>
        <v>0</v>
      </c>
      <c r="Q170" s="165">
        <v>0</v>
      </c>
      <c r="R170" s="165">
        <f t="shared" si="12"/>
        <v>0</v>
      </c>
      <c r="S170" s="165">
        <v>0</v>
      </c>
      <c r="T170" s="166">
        <f t="shared" si="13"/>
        <v>0</v>
      </c>
      <c r="AR170" s="167" t="s">
        <v>759</v>
      </c>
      <c r="AT170" s="167" t="s">
        <v>209</v>
      </c>
      <c r="AU170" s="167" t="s">
        <v>108</v>
      </c>
      <c r="AY170" s="17" t="s">
        <v>207</v>
      </c>
      <c r="BE170" s="168">
        <f t="shared" si="14"/>
        <v>0</v>
      </c>
      <c r="BF170" s="168">
        <f t="shared" si="15"/>
        <v>0</v>
      </c>
      <c r="BG170" s="168">
        <f t="shared" si="16"/>
        <v>0</v>
      </c>
      <c r="BH170" s="168">
        <f t="shared" si="17"/>
        <v>0</v>
      </c>
      <c r="BI170" s="168">
        <f t="shared" si="18"/>
        <v>0</v>
      </c>
      <c r="BJ170" s="17" t="s">
        <v>83</v>
      </c>
      <c r="BK170" s="168">
        <f t="shared" si="19"/>
        <v>0</v>
      </c>
      <c r="BL170" s="17" t="s">
        <v>759</v>
      </c>
      <c r="BM170" s="167" t="s">
        <v>3372</v>
      </c>
    </row>
    <row r="171" spans="2:65" s="1" customFormat="1" ht="16.5" customHeight="1">
      <c r="B171" s="155"/>
      <c r="C171" s="156" t="s">
        <v>603</v>
      </c>
      <c r="D171" s="156" t="s">
        <v>209</v>
      </c>
      <c r="E171" s="157" t="s">
        <v>3140</v>
      </c>
      <c r="F171" s="158" t="s">
        <v>3353</v>
      </c>
      <c r="G171" s="159" t="s">
        <v>774</v>
      </c>
      <c r="H171" s="160">
        <v>50</v>
      </c>
      <c r="I171" s="161"/>
      <c r="J171" s="162">
        <f t="shared" si="10"/>
        <v>0</v>
      </c>
      <c r="K171" s="158" t="s">
        <v>1</v>
      </c>
      <c r="L171" s="32"/>
      <c r="M171" s="163" t="s">
        <v>1</v>
      </c>
      <c r="N171" s="164" t="s">
        <v>42</v>
      </c>
      <c r="O171" s="55"/>
      <c r="P171" s="165">
        <f t="shared" si="11"/>
        <v>0</v>
      </c>
      <c r="Q171" s="165">
        <v>0</v>
      </c>
      <c r="R171" s="165">
        <f t="shared" si="12"/>
        <v>0</v>
      </c>
      <c r="S171" s="165">
        <v>0</v>
      </c>
      <c r="T171" s="166">
        <f t="shared" si="13"/>
        <v>0</v>
      </c>
      <c r="AR171" s="167" t="s">
        <v>759</v>
      </c>
      <c r="AT171" s="167" t="s">
        <v>209</v>
      </c>
      <c r="AU171" s="167" t="s">
        <v>108</v>
      </c>
      <c r="AY171" s="17" t="s">
        <v>207</v>
      </c>
      <c r="BE171" s="168">
        <f t="shared" si="14"/>
        <v>0</v>
      </c>
      <c r="BF171" s="168">
        <f t="shared" si="15"/>
        <v>0</v>
      </c>
      <c r="BG171" s="168">
        <f t="shared" si="16"/>
        <v>0</v>
      </c>
      <c r="BH171" s="168">
        <f t="shared" si="17"/>
        <v>0</v>
      </c>
      <c r="BI171" s="168">
        <f t="shared" si="18"/>
        <v>0</v>
      </c>
      <c r="BJ171" s="17" t="s">
        <v>83</v>
      </c>
      <c r="BK171" s="168">
        <f t="shared" si="19"/>
        <v>0</v>
      </c>
      <c r="BL171" s="17" t="s">
        <v>759</v>
      </c>
      <c r="BM171" s="167" t="s">
        <v>3373</v>
      </c>
    </row>
    <row r="172" spans="2:65" s="1" customFormat="1" ht="16.5" customHeight="1">
      <c r="B172" s="155"/>
      <c r="C172" s="156" t="s">
        <v>569</v>
      </c>
      <c r="D172" s="156" t="s">
        <v>209</v>
      </c>
      <c r="E172" s="157" t="s">
        <v>3143</v>
      </c>
      <c r="F172" s="158" t="s">
        <v>3374</v>
      </c>
      <c r="G172" s="159" t="s">
        <v>774</v>
      </c>
      <c r="H172" s="160">
        <v>1</v>
      </c>
      <c r="I172" s="161"/>
      <c r="J172" s="162">
        <f t="shared" si="10"/>
        <v>0</v>
      </c>
      <c r="K172" s="158" t="s">
        <v>1</v>
      </c>
      <c r="L172" s="32"/>
      <c r="M172" s="163" t="s">
        <v>1</v>
      </c>
      <c r="N172" s="164" t="s">
        <v>42</v>
      </c>
      <c r="O172" s="55"/>
      <c r="P172" s="165">
        <f t="shared" si="11"/>
        <v>0</v>
      </c>
      <c r="Q172" s="165">
        <v>0</v>
      </c>
      <c r="R172" s="165">
        <f t="shared" si="12"/>
        <v>0</v>
      </c>
      <c r="S172" s="165">
        <v>0</v>
      </c>
      <c r="T172" s="166">
        <f t="shared" si="13"/>
        <v>0</v>
      </c>
      <c r="AR172" s="167" t="s">
        <v>759</v>
      </c>
      <c r="AT172" s="167" t="s">
        <v>209</v>
      </c>
      <c r="AU172" s="167" t="s">
        <v>108</v>
      </c>
      <c r="AY172" s="17" t="s">
        <v>207</v>
      </c>
      <c r="BE172" s="168">
        <f t="shared" si="14"/>
        <v>0</v>
      </c>
      <c r="BF172" s="168">
        <f t="shared" si="15"/>
        <v>0</v>
      </c>
      <c r="BG172" s="168">
        <f t="shared" si="16"/>
        <v>0</v>
      </c>
      <c r="BH172" s="168">
        <f t="shared" si="17"/>
        <v>0</v>
      </c>
      <c r="BI172" s="168">
        <f t="shared" si="18"/>
        <v>0</v>
      </c>
      <c r="BJ172" s="17" t="s">
        <v>83</v>
      </c>
      <c r="BK172" s="168">
        <f t="shared" si="19"/>
        <v>0</v>
      </c>
      <c r="BL172" s="17" t="s">
        <v>759</v>
      </c>
      <c r="BM172" s="167" t="s">
        <v>3375</v>
      </c>
    </row>
    <row r="173" spans="2:65" s="11" customFormat="1" ht="25.9" customHeight="1">
      <c r="B173" s="142"/>
      <c r="D173" s="143" t="s">
        <v>76</v>
      </c>
      <c r="E173" s="144" t="s">
        <v>2620</v>
      </c>
      <c r="F173" s="144" t="s">
        <v>2621</v>
      </c>
      <c r="I173" s="145"/>
      <c r="J173" s="146">
        <f>BK173</f>
        <v>0</v>
      </c>
      <c r="L173" s="142"/>
      <c r="M173" s="147"/>
      <c r="N173" s="148"/>
      <c r="O173" s="148"/>
      <c r="P173" s="149">
        <f>SUM(P174:P175)</f>
        <v>0</v>
      </c>
      <c r="Q173" s="148"/>
      <c r="R173" s="149">
        <f>SUM(R174:R175)</f>
        <v>0</v>
      </c>
      <c r="S173" s="148"/>
      <c r="T173" s="150">
        <f>SUM(T174:T175)</f>
        <v>0</v>
      </c>
      <c r="AR173" s="143" t="s">
        <v>133</v>
      </c>
      <c r="AT173" s="151" t="s">
        <v>76</v>
      </c>
      <c r="AU173" s="151" t="s">
        <v>77</v>
      </c>
      <c r="AY173" s="143" t="s">
        <v>207</v>
      </c>
      <c r="BK173" s="152">
        <f>SUM(BK174:BK175)</f>
        <v>0</v>
      </c>
    </row>
    <row r="174" spans="2:65" s="1" customFormat="1" ht="16.5" customHeight="1">
      <c r="B174" s="155"/>
      <c r="C174" s="156" t="s">
        <v>611</v>
      </c>
      <c r="D174" s="156" t="s">
        <v>209</v>
      </c>
      <c r="E174" s="157" t="s">
        <v>133</v>
      </c>
      <c r="F174" s="158" t="s">
        <v>3376</v>
      </c>
      <c r="G174" s="159" t="s">
        <v>2624</v>
      </c>
      <c r="H174" s="160">
        <v>8</v>
      </c>
      <c r="I174" s="161"/>
      <c r="J174" s="162">
        <f>ROUND(I174*H174,2)</f>
        <v>0</v>
      </c>
      <c r="K174" s="158" t="s">
        <v>1</v>
      </c>
      <c r="L174" s="32"/>
      <c r="M174" s="163" t="s">
        <v>1</v>
      </c>
      <c r="N174" s="164" t="s">
        <v>42</v>
      </c>
      <c r="O174" s="55"/>
      <c r="P174" s="165">
        <f>O174*H174</f>
        <v>0</v>
      </c>
      <c r="Q174" s="165">
        <v>0</v>
      </c>
      <c r="R174" s="165">
        <f>Q174*H174</f>
        <v>0</v>
      </c>
      <c r="S174" s="165">
        <v>0</v>
      </c>
      <c r="T174" s="166">
        <f>S174*H174</f>
        <v>0</v>
      </c>
      <c r="AR174" s="167" t="s">
        <v>133</v>
      </c>
      <c r="AT174" s="167" t="s">
        <v>209</v>
      </c>
      <c r="AU174" s="167" t="s">
        <v>83</v>
      </c>
      <c r="AY174" s="17" t="s">
        <v>207</v>
      </c>
      <c r="BE174" s="168">
        <f>IF(N174="základní",J174,0)</f>
        <v>0</v>
      </c>
      <c r="BF174" s="168">
        <f>IF(N174="snížená",J174,0)</f>
        <v>0</v>
      </c>
      <c r="BG174" s="168">
        <f>IF(N174="zákl. přenesená",J174,0)</f>
        <v>0</v>
      </c>
      <c r="BH174" s="168">
        <f>IF(N174="sníž. přenesená",J174,0)</f>
        <v>0</v>
      </c>
      <c r="BI174" s="168">
        <f>IF(N174="nulová",J174,0)</f>
        <v>0</v>
      </c>
      <c r="BJ174" s="17" t="s">
        <v>83</v>
      </c>
      <c r="BK174" s="168">
        <f>ROUND(I174*H174,2)</f>
        <v>0</v>
      </c>
      <c r="BL174" s="17" t="s">
        <v>133</v>
      </c>
      <c r="BM174" s="167" t="s">
        <v>3377</v>
      </c>
    </row>
    <row r="175" spans="2:65" s="1" customFormat="1" ht="16.5" customHeight="1">
      <c r="B175" s="155"/>
      <c r="C175" s="156" t="s">
        <v>627</v>
      </c>
      <c r="D175" s="156" t="s">
        <v>209</v>
      </c>
      <c r="E175" s="157" t="s">
        <v>140</v>
      </c>
      <c r="F175" s="158" t="s">
        <v>3246</v>
      </c>
      <c r="G175" s="159" t="s">
        <v>2624</v>
      </c>
      <c r="H175" s="160">
        <v>8</v>
      </c>
      <c r="I175" s="161"/>
      <c r="J175" s="162">
        <f>ROUND(I175*H175,2)</f>
        <v>0</v>
      </c>
      <c r="K175" s="158" t="s">
        <v>1</v>
      </c>
      <c r="L175" s="32"/>
      <c r="M175" s="163" t="s">
        <v>1</v>
      </c>
      <c r="N175" s="164" t="s">
        <v>42</v>
      </c>
      <c r="O175" s="55"/>
      <c r="P175" s="165">
        <f>O175*H175</f>
        <v>0</v>
      </c>
      <c r="Q175" s="165">
        <v>0</v>
      </c>
      <c r="R175" s="165">
        <f>Q175*H175</f>
        <v>0</v>
      </c>
      <c r="S175" s="165">
        <v>0</v>
      </c>
      <c r="T175" s="166">
        <f>S175*H175</f>
        <v>0</v>
      </c>
      <c r="AR175" s="167" t="s">
        <v>133</v>
      </c>
      <c r="AT175" s="167" t="s">
        <v>209</v>
      </c>
      <c r="AU175" s="167" t="s">
        <v>83</v>
      </c>
      <c r="AY175" s="17" t="s">
        <v>207</v>
      </c>
      <c r="BE175" s="168">
        <f>IF(N175="základní",J175,0)</f>
        <v>0</v>
      </c>
      <c r="BF175" s="168">
        <f>IF(N175="snížená",J175,0)</f>
        <v>0</v>
      </c>
      <c r="BG175" s="168">
        <f>IF(N175="zákl. přenesená",J175,0)</f>
        <v>0</v>
      </c>
      <c r="BH175" s="168">
        <f>IF(N175="sníž. přenesená",J175,0)</f>
        <v>0</v>
      </c>
      <c r="BI175" s="168">
        <f>IF(N175="nulová",J175,0)</f>
        <v>0</v>
      </c>
      <c r="BJ175" s="17" t="s">
        <v>83</v>
      </c>
      <c r="BK175" s="168">
        <f>ROUND(I175*H175,2)</f>
        <v>0</v>
      </c>
      <c r="BL175" s="17" t="s">
        <v>133</v>
      </c>
      <c r="BM175" s="167" t="s">
        <v>3378</v>
      </c>
    </row>
    <row r="176" spans="2:65" s="11" customFormat="1" ht="25.9" customHeight="1">
      <c r="B176" s="142"/>
      <c r="D176" s="143" t="s">
        <v>76</v>
      </c>
      <c r="E176" s="144" t="s">
        <v>3248</v>
      </c>
      <c r="F176" s="144" t="s">
        <v>3249</v>
      </c>
      <c r="I176" s="145"/>
      <c r="J176" s="146">
        <f>BK176</f>
        <v>0</v>
      </c>
      <c r="L176" s="142"/>
      <c r="M176" s="147"/>
      <c r="N176" s="148"/>
      <c r="O176" s="148"/>
      <c r="P176" s="149">
        <f>SUM(P177:P179)</f>
        <v>0</v>
      </c>
      <c r="Q176" s="148"/>
      <c r="R176" s="149">
        <f>SUM(R177:R179)</f>
        <v>0</v>
      </c>
      <c r="S176" s="148"/>
      <c r="T176" s="150">
        <f>SUM(T177:T179)</f>
        <v>0</v>
      </c>
      <c r="AR176" s="143" t="s">
        <v>133</v>
      </c>
      <c r="AT176" s="151" t="s">
        <v>76</v>
      </c>
      <c r="AU176" s="151" t="s">
        <v>77</v>
      </c>
      <c r="AY176" s="143" t="s">
        <v>207</v>
      </c>
      <c r="BK176" s="152">
        <f>SUM(BK177:BK179)</f>
        <v>0</v>
      </c>
    </row>
    <row r="177" spans="2:65" s="1" customFormat="1" ht="16.5" customHeight="1">
      <c r="B177" s="155"/>
      <c r="C177" s="156" t="s">
        <v>634</v>
      </c>
      <c r="D177" s="156" t="s">
        <v>209</v>
      </c>
      <c r="E177" s="157" t="s">
        <v>83</v>
      </c>
      <c r="F177" s="158" t="s">
        <v>3250</v>
      </c>
      <c r="G177" s="159" t="s">
        <v>250</v>
      </c>
      <c r="H177" s="160">
        <v>1</v>
      </c>
      <c r="I177" s="161"/>
      <c r="J177" s="162">
        <f>ROUND(I177*H177,2)</f>
        <v>0</v>
      </c>
      <c r="K177" s="158" t="s">
        <v>1</v>
      </c>
      <c r="L177" s="32"/>
      <c r="M177" s="163" t="s">
        <v>1</v>
      </c>
      <c r="N177" s="164" t="s">
        <v>42</v>
      </c>
      <c r="O177" s="55"/>
      <c r="P177" s="165">
        <f>O177*H177</f>
        <v>0</v>
      </c>
      <c r="Q177" s="165">
        <v>0</v>
      </c>
      <c r="R177" s="165">
        <f>Q177*H177</f>
        <v>0</v>
      </c>
      <c r="S177" s="165">
        <v>0</v>
      </c>
      <c r="T177" s="166">
        <f>S177*H177</f>
        <v>0</v>
      </c>
      <c r="AR177" s="167" t="s">
        <v>3251</v>
      </c>
      <c r="AT177" s="167" t="s">
        <v>209</v>
      </c>
      <c r="AU177" s="167" t="s">
        <v>83</v>
      </c>
      <c r="AY177" s="17" t="s">
        <v>207</v>
      </c>
      <c r="BE177" s="168">
        <f>IF(N177="základní",J177,0)</f>
        <v>0</v>
      </c>
      <c r="BF177" s="168">
        <f>IF(N177="snížená",J177,0)</f>
        <v>0</v>
      </c>
      <c r="BG177" s="168">
        <f>IF(N177="zákl. přenesená",J177,0)</f>
        <v>0</v>
      </c>
      <c r="BH177" s="168">
        <f>IF(N177="sníž. přenesená",J177,0)</f>
        <v>0</v>
      </c>
      <c r="BI177" s="168">
        <f>IF(N177="nulová",J177,0)</f>
        <v>0</v>
      </c>
      <c r="BJ177" s="17" t="s">
        <v>83</v>
      </c>
      <c r="BK177" s="168">
        <f>ROUND(I177*H177,2)</f>
        <v>0</v>
      </c>
      <c r="BL177" s="17" t="s">
        <v>3251</v>
      </c>
      <c r="BM177" s="167" t="s">
        <v>3379</v>
      </c>
    </row>
    <row r="178" spans="2:65" s="1" customFormat="1" ht="16.5" customHeight="1">
      <c r="B178" s="155"/>
      <c r="C178" s="156" t="s">
        <v>643</v>
      </c>
      <c r="D178" s="156" t="s">
        <v>209</v>
      </c>
      <c r="E178" s="157" t="s">
        <v>85</v>
      </c>
      <c r="F178" s="158" t="s">
        <v>3250</v>
      </c>
      <c r="G178" s="159" t="s">
        <v>250</v>
      </c>
      <c r="H178" s="160">
        <v>1</v>
      </c>
      <c r="I178" s="161"/>
      <c r="J178" s="162">
        <f>ROUND(I178*H178,2)</f>
        <v>0</v>
      </c>
      <c r="K178" s="158" t="s">
        <v>1</v>
      </c>
      <c r="L178" s="32"/>
      <c r="M178" s="163" t="s">
        <v>1</v>
      </c>
      <c r="N178" s="164" t="s">
        <v>42</v>
      </c>
      <c r="O178" s="55"/>
      <c r="P178" s="165">
        <f>O178*H178</f>
        <v>0</v>
      </c>
      <c r="Q178" s="165">
        <v>0</v>
      </c>
      <c r="R178" s="165">
        <f>Q178*H178</f>
        <v>0</v>
      </c>
      <c r="S178" s="165">
        <v>0</v>
      </c>
      <c r="T178" s="166">
        <f>S178*H178</f>
        <v>0</v>
      </c>
      <c r="AR178" s="167" t="s">
        <v>3251</v>
      </c>
      <c r="AT178" s="167" t="s">
        <v>209</v>
      </c>
      <c r="AU178" s="167" t="s">
        <v>83</v>
      </c>
      <c r="AY178" s="17" t="s">
        <v>207</v>
      </c>
      <c r="BE178" s="168">
        <f>IF(N178="základní",J178,0)</f>
        <v>0</v>
      </c>
      <c r="BF178" s="168">
        <f>IF(N178="snížená",J178,0)</f>
        <v>0</v>
      </c>
      <c r="BG178" s="168">
        <f>IF(N178="zákl. přenesená",J178,0)</f>
        <v>0</v>
      </c>
      <c r="BH178" s="168">
        <f>IF(N178="sníž. přenesená",J178,0)</f>
        <v>0</v>
      </c>
      <c r="BI178" s="168">
        <f>IF(N178="nulová",J178,0)</f>
        <v>0</v>
      </c>
      <c r="BJ178" s="17" t="s">
        <v>83</v>
      </c>
      <c r="BK178" s="168">
        <f>ROUND(I178*H178,2)</f>
        <v>0</v>
      </c>
      <c r="BL178" s="17" t="s">
        <v>3251</v>
      </c>
      <c r="BM178" s="167" t="s">
        <v>3380</v>
      </c>
    </row>
    <row r="179" spans="2:65" s="1" customFormat="1" ht="16.5" customHeight="1">
      <c r="B179" s="155"/>
      <c r="C179" s="156" t="s">
        <v>649</v>
      </c>
      <c r="D179" s="156" t="s">
        <v>209</v>
      </c>
      <c r="E179" s="157" t="s">
        <v>108</v>
      </c>
      <c r="F179" s="158" t="s">
        <v>3250</v>
      </c>
      <c r="G179" s="159" t="s">
        <v>250</v>
      </c>
      <c r="H179" s="160">
        <v>1</v>
      </c>
      <c r="I179" s="161"/>
      <c r="J179" s="162">
        <f>ROUND(I179*H179,2)</f>
        <v>0</v>
      </c>
      <c r="K179" s="158" t="s">
        <v>1</v>
      </c>
      <c r="L179" s="32"/>
      <c r="M179" s="178" t="s">
        <v>1</v>
      </c>
      <c r="N179" s="179" t="s">
        <v>42</v>
      </c>
      <c r="O179" s="180"/>
      <c r="P179" s="181">
        <f>O179*H179</f>
        <v>0</v>
      </c>
      <c r="Q179" s="181">
        <v>0</v>
      </c>
      <c r="R179" s="181">
        <f>Q179*H179</f>
        <v>0</v>
      </c>
      <c r="S179" s="181">
        <v>0</v>
      </c>
      <c r="T179" s="182">
        <f>S179*H179</f>
        <v>0</v>
      </c>
      <c r="AR179" s="167" t="s">
        <v>3251</v>
      </c>
      <c r="AT179" s="167" t="s">
        <v>209</v>
      </c>
      <c r="AU179" s="167" t="s">
        <v>83</v>
      </c>
      <c r="AY179" s="17" t="s">
        <v>207</v>
      </c>
      <c r="BE179" s="168">
        <f>IF(N179="základní",J179,0)</f>
        <v>0</v>
      </c>
      <c r="BF179" s="168">
        <f>IF(N179="snížená",J179,0)</f>
        <v>0</v>
      </c>
      <c r="BG179" s="168">
        <f>IF(N179="zákl. přenesená",J179,0)</f>
        <v>0</v>
      </c>
      <c r="BH179" s="168">
        <f>IF(N179="sníž. přenesená",J179,0)</f>
        <v>0</v>
      </c>
      <c r="BI179" s="168">
        <f>IF(N179="nulová",J179,0)</f>
        <v>0</v>
      </c>
      <c r="BJ179" s="17" t="s">
        <v>83</v>
      </c>
      <c r="BK179" s="168">
        <f>ROUND(I179*H179,2)</f>
        <v>0</v>
      </c>
      <c r="BL179" s="17" t="s">
        <v>3251</v>
      </c>
      <c r="BM179" s="167" t="s">
        <v>3381</v>
      </c>
    </row>
    <row r="180" spans="2:65" s="1" customFormat="1" ht="6.95" customHeight="1">
      <c r="B180" s="44"/>
      <c r="C180" s="45"/>
      <c r="D180" s="45"/>
      <c r="E180" s="45"/>
      <c r="F180" s="45"/>
      <c r="G180" s="45"/>
      <c r="H180" s="45"/>
      <c r="I180" s="117"/>
      <c r="J180" s="45"/>
      <c r="K180" s="45"/>
      <c r="L180" s="32"/>
    </row>
  </sheetData>
  <autoFilter ref="C129:K179"/>
  <mergeCells count="15">
    <mergeCell ref="E116:H116"/>
    <mergeCell ref="E120:H120"/>
    <mergeCell ref="E118:H118"/>
    <mergeCell ref="E122:H122"/>
    <mergeCell ref="L2:V2"/>
    <mergeCell ref="E31:H31"/>
    <mergeCell ref="E85:H85"/>
    <mergeCell ref="E89:H89"/>
    <mergeCell ref="E87:H87"/>
    <mergeCell ref="E91:H91"/>
    <mergeCell ref="E7:H7"/>
    <mergeCell ref="E11:H11"/>
    <mergeCell ref="E9:H9"/>
    <mergeCell ref="E13:H13"/>
    <mergeCell ref="E22:H22"/>
  </mergeCells>
  <pageMargins left="0.39374999999999999" right="0.39374999999999999" top="0.39374999999999999" bottom="0.39374999999999999" header="0" footer="0"/>
  <pageSetup paperSize="9" fitToHeight="100" orientation="portrait" blackAndWhite="1"/>
  <headerFooter>
    <oddFooter>&amp;CStrana &amp;P z &amp;N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82F19D5B9C164687FB30321494E4CE" ma:contentTypeVersion="10" ma:contentTypeDescription="Vytvoří nový dokument" ma:contentTypeScope="" ma:versionID="20877d62e4363afe2165b5f30134dc3c">
  <xsd:schema xmlns:xsd="http://www.w3.org/2001/XMLSchema" xmlns:xs="http://www.w3.org/2001/XMLSchema" xmlns:p="http://schemas.microsoft.com/office/2006/metadata/properties" xmlns:ns2="f4fc66d1-0bd6-4002-8ae3-bd3679ea79f2" xmlns:ns3="2ef1be13-b41c-4751-ac75-93e14a74dfac" targetNamespace="http://schemas.microsoft.com/office/2006/metadata/properties" ma:root="true" ma:fieldsID="a68f0c4e6764aec349345e1d6b3f6823" ns2:_="" ns3:_="">
    <xsd:import namespace="f4fc66d1-0bd6-4002-8ae3-bd3679ea79f2"/>
    <xsd:import namespace="2ef1be13-b41c-4751-ac75-93e14a74d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c66d1-0bd6-4002-8ae3-bd3679ea79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1be13-b41c-4751-ac75-93e14a74d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61089E-A25C-4298-A9D8-0812F784FEEB}"/>
</file>

<file path=customXml/itemProps2.xml><?xml version="1.0" encoding="utf-8"?>
<ds:datastoreItem xmlns:ds="http://schemas.openxmlformats.org/officeDocument/2006/customXml" ds:itemID="{AFEEC5AF-A78F-42BD-B8E5-6C7EF709B09B}"/>
</file>

<file path=customXml/itemProps3.xml><?xml version="1.0" encoding="utf-8"?>
<ds:datastoreItem xmlns:ds="http://schemas.openxmlformats.org/officeDocument/2006/customXml" ds:itemID="{9ED5B5E1-878D-40FC-859F-51CFAC9975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26</vt:i4>
      </vt:variant>
      <vt:variant>
        <vt:lpstr>Pojmenované oblasti</vt:lpstr>
      </vt:variant>
      <vt:variant>
        <vt:i4>52</vt:i4>
      </vt:variant>
    </vt:vector>
  </HeadingPairs>
  <TitlesOfParts>
    <vt:vector size="78" baseType="lpstr">
      <vt:lpstr>Rekapitulace stavby</vt:lpstr>
      <vt:lpstr>a - Odstranění asfaltové ...</vt:lpstr>
      <vt:lpstr>b - Kácení zeleně</vt:lpstr>
      <vt:lpstr>a - Stavební část</vt:lpstr>
      <vt:lpstr>b - ZTI</vt:lpstr>
      <vt:lpstr>c - Ústřední vytápění</vt:lpstr>
      <vt:lpstr>d1 - silnoproud</vt:lpstr>
      <vt:lpstr>d2 - uzemnění a jímací so...</vt:lpstr>
      <vt:lpstr>d3 - rozvaděče</vt:lpstr>
      <vt:lpstr>e - Elektroinstalace-slab...</vt:lpstr>
      <vt:lpstr>f - Vzduchotechnika</vt:lpstr>
      <vt:lpstr>g - Zpevněné plochy areál...</vt:lpstr>
      <vt:lpstr>a - Rekonstrukce stávajíc...</vt:lpstr>
      <vt:lpstr>a - Vodovodní přípojka vč...</vt:lpstr>
      <vt:lpstr>a - přípojka kanalizace</vt:lpstr>
      <vt:lpstr>b - dešťová kanalizace</vt:lpstr>
      <vt:lpstr>a - Přípojka plynu NTL vč...</vt:lpstr>
      <vt:lpstr>a - přípojka elektro NN</vt:lpstr>
      <vt:lpstr>a - Přípojka CETIN</vt:lpstr>
      <vt:lpstr>a - Dětské hřiště</vt:lpstr>
      <vt:lpstr>b - Sadové úpravy</vt:lpstr>
      <vt:lpstr>a - Oplocení</vt:lpstr>
      <vt:lpstr>b - Zahradní sklad</vt:lpstr>
      <vt:lpstr>a - Odstranění VO</vt:lpstr>
      <vt:lpstr>b - Rozvod VO</vt:lpstr>
      <vt:lpstr>a - VRN</vt:lpstr>
      <vt:lpstr>'a - Dětské hřiště'!Názvy_tisku</vt:lpstr>
      <vt:lpstr>'a - Odstranění asfaltové ...'!Názvy_tisku</vt:lpstr>
      <vt:lpstr>'a - Odstranění VO'!Názvy_tisku</vt:lpstr>
      <vt:lpstr>'a - Oplocení'!Názvy_tisku</vt:lpstr>
      <vt:lpstr>'a - Přípojka CETIN'!Názvy_tisku</vt:lpstr>
      <vt:lpstr>'a - přípojka elektro NN'!Názvy_tisku</vt:lpstr>
      <vt:lpstr>'a - přípojka kanalizace'!Názvy_tisku</vt:lpstr>
      <vt:lpstr>'a - Přípojka plynu NTL vč...'!Názvy_tisku</vt:lpstr>
      <vt:lpstr>'a - Rekonstrukce stávajíc...'!Názvy_tisku</vt:lpstr>
      <vt:lpstr>'a - Stavební část'!Názvy_tisku</vt:lpstr>
      <vt:lpstr>'a - Vodovodní přípojka vč...'!Názvy_tisku</vt:lpstr>
      <vt:lpstr>'a - VRN'!Názvy_tisku</vt:lpstr>
      <vt:lpstr>'b - dešťová kanalizace'!Názvy_tisku</vt:lpstr>
      <vt:lpstr>'b - Kácení zeleně'!Názvy_tisku</vt:lpstr>
      <vt:lpstr>'b - Rozvod VO'!Názvy_tisku</vt:lpstr>
      <vt:lpstr>'b - Sadové úpravy'!Názvy_tisku</vt:lpstr>
      <vt:lpstr>'b - Zahradní sklad'!Názvy_tisku</vt:lpstr>
      <vt:lpstr>'b - ZTI'!Názvy_tisku</vt:lpstr>
      <vt:lpstr>'c - Ústřední vytápění'!Názvy_tisku</vt:lpstr>
      <vt:lpstr>'d1 - silnoproud'!Názvy_tisku</vt:lpstr>
      <vt:lpstr>'d2 - uzemnění a jímací so...'!Názvy_tisku</vt:lpstr>
      <vt:lpstr>'d3 - rozvaděče'!Názvy_tisku</vt:lpstr>
      <vt:lpstr>'e - Elektroinstalace-slab...'!Názvy_tisku</vt:lpstr>
      <vt:lpstr>'f - Vzduchotechnika'!Názvy_tisku</vt:lpstr>
      <vt:lpstr>'g - Zpevněné plochy areál...'!Názvy_tisku</vt:lpstr>
      <vt:lpstr>'Rekapitulace stavby'!Názvy_tisku</vt:lpstr>
      <vt:lpstr>'a - Dětské hřiště'!Oblast_tisku</vt:lpstr>
      <vt:lpstr>'a - Odstranění asfaltové ...'!Oblast_tisku</vt:lpstr>
      <vt:lpstr>'a - Odstranění VO'!Oblast_tisku</vt:lpstr>
      <vt:lpstr>'a - Oplocení'!Oblast_tisku</vt:lpstr>
      <vt:lpstr>'a - Přípojka CETIN'!Oblast_tisku</vt:lpstr>
      <vt:lpstr>'a - přípojka elektro NN'!Oblast_tisku</vt:lpstr>
      <vt:lpstr>'a - přípojka kanalizace'!Oblast_tisku</vt:lpstr>
      <vt:lpstr>'a - Přípojka plynu NTL vč...'!Oblast_tisku</vt:lpstr>
      <vt:lpstr>'a - Rekonstrukce stávajíc...'!Oblast_tisku</vt:lpstr>
      <vt:lpstr>'a - Stavební část'!Oblast_tisku</vt:lpstr>
      <vt:lpstr>'a - Vodovodní přípojka vč...'!Oblast_tisku</vt:lpstr>
      <vt:lpstr>'a - VRN'!Oblast_tisku</vt:lpstr>
      <vt:lpstr>'b - dešťová kanalizace'!Oblast_tisku</vt:lpstr>
      <vt:lpstr>'b - Kácení zeleně'!Oblast_tisku</vt:lpstr>
      <vt:lpstr>'b - Rozvod VO'!Oblast_tisku</vt:lpstr>
      <vt:lpstr>'b - Sadové úpravy'!Oblast_tisku</vt:lpstr>
      <vt:lpstr>'b - Zahradní sklad'!Oblast_tisku</vt:lpstr>
      <vt:lpstr>'b - ZTI'!Oblast_tisku</vt:lpstr>
      <vt:lpstr>'c - Ústřední vytápění'!Oblast_tisku</vt:lpstr>
      <vt:lpstr>'d1 - silnoproud'!Oblast_tisku</vt:lpstr>
      <vt:lpstr>'d2 - uzemnění a jímací so...'!Oblast_tisku</vt:lpstr>
      <vt:lpstr>'d3 - rozvaděče'!Oblast_tisku</vt:lpstr>
      <vt:lpstr>'e - Elektroinstalace-slab...'!Oblast_tisku</vt:lpstr>
      <vt:lpstr>'f - Vzduchotechnika'!Oblast_tisku</vt:lpstr>
      <vt:lpstr>'g - Zpevněné plochy areál...'!Oblast_tisku</vt:lpstr>
      <vt:lpstr>'Rekapitulace stavby'!Oblast_tisku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DESKTOP-JGVCC2D\Dagmar</dc:creator>
  <cp:lastModifiedBy>user</cp:lastModifiedBy>
  <dcterms:created xsi:type="dcterms:W3CDTF">2019-04-03T12:29:11Z</dcterms:created>
  <dcterms:modified xsi:type="dcterms:W3CDTF">2019-09-03T08:17:04Z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0x0101003982F19D5B9C164687FB30321494E4CE</vt:lpwstr>
  </property>
</Properties>
</file>