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2333\Google Drive\EE319K\LabSolutions\Lab4_EE319K\"/>
    </mc:Choice>
  </mc:AlternateContent>
  <bookViews>
    <workbookView xWindow="360" yWindow="135" windowWidth="20115" windowHeight="11820"/>
  </bookViews>
  <sheets>
    <sheet name="OFfline Timing analysis" sheetId="2" r:id="rId1"/>
  </sheets>
  <calcPr calcId="162913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E4" i="2"/>
  <c r="E5" i="2"/>
  <c r="E6" i="2"/>
  <c r="E7" i="2"/>
  <c r="E8" i="2"/>
  <c r="E9" i="2"/>
  <c r="E10" i="2"/>
  <c r="E11" i="2"/>
  <c r="E12" i="2"/>
  <c r="E13" i="2"/>
  <c r="E14" i="2"/>
  <c r="E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3" i="2"/>
  <c r="F7" i="2" l="1"/>
  <c r="F6" i="2"/>
  <c r="F11" i="2"/>
  <c r="F10" i="2"/>
  <c r="F9" i="2"/>
  <c r="F8" i="2"/>
  <c r="F4" i="2" l="1"/>
  <c r="F54" i="2"/>
  <c r="G53" i="2" s="1"/>
  <c r="F52" i="2"/>
  <c r="G51" i="2" s="1"/>
  <c r="F16" i="2"/>
  <c r="G15" i="2" s="1"/>
  <c r="F20" i="2"/>
  <c r="G19" i="2" s="1"/>
  <c r="F24" i="2"/>
  <c r="G23" i="2" s="1"/>
  <c r="F28" i="2"/>
  <c r="G27" i="2" s="1"/>
  <c r="F32" i="2"/>
  <c r="G31" i="2" s="1"/>
  <c r="F36" i="2"/>
  <c r="G35" i="2" s="1"/>
  <c r="F40" i="2"/>
  <c r="G39" i="2" s="1"/>
  <c r="F44" i="2"/>
  <c r="G43" i="2" s="1"/>
  <c r="F48" i="2"/>
  <c r="G47" i="2" s="1"/>
  <c r="F12" i="2"/>
  <c r="G11" i="2" s="1"/>
  <c r="G7" i="2"/>
  <c r="F14" i="2"/>
  <c r="G13" i="2" s="1"/>
  <c r="F18" i="2"/>
  <c r="G17" i="2" s="1"/>
  <c r="F22" i="2"/>
  <c r="G21" i="2" s="1"/>
  <c r="F26" i="2"/>
  <c r="G25" i="2" s="1"/>
  <c r="F30" i="2"/>
  <c r="G29" i="2" s="1"/>
  <c r="F34" i="2"/>
  <c r="G33" i="2" s="1"/>
  <c r="F38" i="2"/>
  <c r="G37" i="2" s="1"/>
  <c r="F42" i="2"/>
  <c r="G41" i="2" s="1"/>
  <c r="F46" i="2"/>
  <c r="G45" i="2" s="1"/>
  <c r="F50" i="2"/>
  <c r="G49" i="2" s="1"/>
  <c r="F19" i="2"/>
  <c r="G18" i="2" s="1"/>
  <c r="F23" i="2"/>
  <c r="G22" i="2" s="1"/>
  <c r="F27" i="2"/>
  <c r="G26" i="2" s="1"/>
  <c r="F31" i="2"/>
  <c r="G30" i="2" s="1"/>
  <c r="F35" i="2"/>
  <c r="G34" i="2" s="1"/>
  <c r="F39" i="2"/>
  <c r="G38" i="2" s="1"/>
  <c r="F43" i="2"/>
  <c r="G42" i="2" s="1"/>
  <c r="F47" i="2"/>
  <c r="G46" i="2" s="1"/>
  <c r="F51" i="2"/>
  <c r="G50" i="2" s="1"/>
  <c r="G9" i="2"/>
  <c r="F17" i="2"/>
  <c r="G16" i="2" s="1"/>
  <c r="F21" i="2"/>
  <c r="G20" i="2" s="1"/>
  <c r="F25" i="2"/>
  <c r="G24" i="2" s="1"/>
  <c r="F29" i="2"/>
  <c r="G28" i="2" s="1"/>
  <c r="F33" i="2"/>
  <c r="G32" i="2" s="1"/>
  <c r="F37" i="2"/>
  <c r="G36" i="2" s="1"/>
  <c r="F41" i="2"/>
  <c r="G40" i="2" s="1"/>
  <c r="F45" i="2"/>
  <c r="G44" i="2" s="1"/>
  <c r="F49" i="2"/>
  <c r="G48" i="2" s="1"/>
  <c r="F53" i="2"/>
  <c r="G52" i="2" s="1"/>
  <c r="F5" i="2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G8" i="2"/>
  <c r="H9" i="2" s="1"/>
  <c r="I9" i="2" s="1"/>
  <c r="F13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G6" i="2"/>
  <c r="H6" i="2" s="1"/>
  <c r="I6" i="2" s="1"/>
  <c r="G10" i="2"/>
  <c r="H10" i="2" s="1"/>
  <c r="I10" i="2" s="1"/>
  <c r="F15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<sst xmlns="http://schemas.openxmlformats.org/spreadsheetml/2006/main" count="34" uniqueCount="25">
  <si>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</si>
  <si>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</si>
  <si>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</si>
  <si>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</si>
  <si>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</si>
  <si>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</si>
  <si>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</si>
  <si>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Time(ms)</t>
  </si>
  <si>
    <t>&lt;-time from press to release</t>
  </si>
  <si>
    <t>&lt;- next 6 time differences</t>
  </si>
  <si>
    <t>&lt;- first 6 time differences</t>
  </si>
  <si>
    <t>&lt;- Time in ns per tick</t>
  </si>
  <si>
    <t>:1000300033D8940086A026008312CB00FF088E00E0</t>
  </si>
  <si>
    <t>:10004000FC7A32007871F50075E39900F1D95C0013</t>
  </si>
  <si>
    <t>:10005000C71DD0009A6143001758060013CAAA00B2</t>
  </si>
  <si>
    <t>:1000600090C06D008C3212000929D500059B7900E3</t>
  </si>
  <si>
    <t>:100070004CCC72009F8BC7009C06A90018F42E0080</t>
  </si>
  <si>
    <t>:10008000156F1000915C96008ED777000AC5FD00B1</t>
  </si>
  <si>
    <t>:10009000E011AE00E6396A00E2A2D10065A2D1000B</t>
  </si>
  <si>
    <t>:1000A000610B3900E40A3900E073A0006373A0001B</t>
  </si>
  <si>
    <t>:1000B00044AED60025E90C00A7E80C00A45174005A</t>
  </si>
  <si>
    <t>:1000C0002651740023BADB00A5B9DB00A22243004D</t>
  </si>
  <si>
    <t>:1000D000425D790021AA29009E97AF009A129100F3</t>
  </si>
  <si>
    <t>:1000E00017001700137BF80090687E008CE35F0018</t>
  </si>
  <si>
    <t>:0800F0001A1E960027D4AD0092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</si>
</sst>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D3" sqref="D3:D14"/>
    </sheetView>
  </sheetViews>
  <sheetFormatPr defaultRowHeight="14.25" x14ac:dyDescent="0.45"/>
  <cols>
    <col min="1" max="1" width="45.1328125" customWidth="1"/>
    <col min="2" max="3" width="10" customWidth="1"/>
    <col min="6" max="6" width="11.73046875" customWidth="1"/>
    <col min="7" max="7" width="10.73046875" bestFit="1" customWidth="1"/>
    <col min="8" max="8" width="11.265625" bestFit="1" customWidth="1"/>
    <col min="9" max="9" width="12.265625" bestFit="1" customWidth="1"/>
  </cols>
  <sheetData>
    <row r="1" spans="1:10" x14ac:dyDescent="0.45">
      <c r="A1" s="2" t="s">
        <v>5</v>
      </c>
      <c r="E1" t="s">
        <v>6</v>
      </c>
      <c r="F1">
        <f>COUNT(G4:G54)</f>
        <v>50</v>
      </c>
    </row>
    <row r="2" spans="1:10" x14ac:dyDescent="0.45">
      <c r="A2" s="3" t="s">
        <v>1</v>
      </c>
      <c r="G2" s="2"/>
      <c r="I2" s="2">
        <v>12.5</v>
      </c>
      <c r="J2" s="2" t="s">
        <v>11</v>
      </c>
    </row>
    <row r="3" spans="1:10" x14ac:dyDescent="0.45">
      <c r="A3" s="3" t="s">
        <v>12</v>
      </c>
      <c r="B3" t="str">
        <f>MID(A3,10,8)</f>
        <v>33D89400</v>
      </c>
      <c r="C3" t="str">
        <f>MID(A3,18,8)</f>
        <v>86A02600</v>
      </c>
      <c r="D3" t="str">
        <f>MID(A3,26,8)</f>
        <v>8312CB00</v>
      </c>
      <c r="E3" t="str">
        <f>MID(A3,34,8)</f>
        <v>FF088E00</v>
      </c>
      <c r="F3" s="2" t="s">
        <v>4</v>
      </c>
      <c r="G3" s="2" t="s">
        <v>0</v>
      </c>
      <c r="H3" s="2" t="s">
        <v>3</v>
      </c>
      <c r="I3" s="2" t="s">
        <v>7</v>
      </c>
    </row>
    <row r="4" spans="1:10" x14ac:dyDescent="0.45">
      <c r="A4" s="3" t="s">
        <v>13</v>
      </c>
      <c r="B4" t="str">
        <f t="shared" ref="B4:B15" si="0">MID(A4,10,8)</f>
        <v>FC7A3200</v>
      </c>
      <c r="C4" t="str">
        <f t="shared" ref="C4:C15" si="1">MID(A4,18,8)</f>
        <v>7871F500</v>
      </c>
      <c r="D4" t="str">
        <f t="shared" ref="D4:D14" si="2">MID(A4,26,8)</f>
        <v>75E39900</v>
      </c>
      <c r="E4" t="str">
        <f t="shared" ref="E4:E14" si="3">MID(A4,34,8)</f>
        <v>F1D95C00</v>
      </c>
      <c r="F4" t="str">
        <f>CONCATENATE(MID(B$3,7,2),MID(B$3,5,2),MID(B$3,3,2),MID(B$3,1,2))</f>
        <v>0094D833</v>
      </c>
      <c r="G4" s="1">
        <f>HEX2DEC(F4)</f>
        <v>9754675</v>
      </c>
    </row>
    <row r="5" spans="1:10" x14ac:dyDescent="0.45">
      <c r="A5" s="3" t="s">
        <v>14</v>
      </c>
      <c r="B5" t="str">
        <f t="shared" si="0"/>
        <v>C71DD000</v>
      </c>
      <c r="C5" t="str">
        <f t="shared" si="1"/>
        <v>9A614300</v>
      </c>
      <c r="D5" t="str">
        <f t="shared" si="2"/>
        <v>17580600</v>
      </c>
      <c r="E5" t="str">
        <f t="shared" si="3"/>
        <v>13CAAA00</v>
      </c>
      <c r="F5" t="str">
        <f>CONCATENATE(MID(C$3,7,2),MID(C$3,5,2),MID(C$3,3,2),MID(C$3,1,2))</f>
        <v>0026A086</v>
      </c>
      <c r="G5" s="1">
        <f t="shared" ref="G5:G9" si="4">HEX2DEC(F5)</f>
        <v>2531462</v>
      </c>
      <c r="H5">
        <f>IF(G4-G5 &lt; 0,POWER(2,24)+G4-G5,G4-G5)</f>
        <v>7223213</v>
      </c>
      <c r="I5" s="5">
        <f>H5*I$2/POWER(10,6)</f>
        <v>90.290162499999994</v>
      </c>
      <c r="J5" t="s">
        <v>8</v>
      </c>
    </row>
    <row r="6" spans="1:10" x14ac:dyDescent="0.45">
      <c r="A6" s="3" t="s">
        <v>15</v>
      </c>
      <c r="B6" t="str">
        <f t="shared" si="0"/>
        <v>90C06D00</v>
      </c>
      <c r="C6" t="str">
        <f t="shared" si="1"/>
        <v>8C321200</v>
      </c>
      <c r="D6" t="str">
        <f t="shared" si="2"/>
        <v>0929D500</v>
      </c>
      <c r="E6" t="str">
        <f t="shared" si="3"/>
        <v>059B7900</v>
      </c>
      <c r="F6" t="str">
        <f>CONCATENATE(MID(D$3,7,2),MID(D$3,5,2),MID(D$3,3,2),MID(D$3,1,2))</f>
        <v>00CB1283</v>
      </c>
      <c r="G6" s="1">
        <f t="shared" si="4"/>
        <v>13308547</v>
      </c>
      <c r="H6">
        <f t="shared" ref="H6:H53" si="5">IF(G5-G6 &lt; 0,POWER(2,24)+G5-G6,G5-G6)</f>
        <v>6000131</v>
      </c>
      <c r="I6" s="5">
        <f t="shared" ref="I6:I53" si="6">H6*I$2/POWER(10,6)</f>
        <v>75.001637500000001</v>
      </c>
      <c r="J6" t="s">
        <v>10</v>
      </c>
    </row>
    <row r="7" spans="1:10" x14ac:dyDescent="0.45">
      <c r="A7" s="3" t="s">
        <v>16</v>
      </c>
      <c r="B7" t="str">
        <f t="shared" si="0"/>
        <v>4CCC7200</v>
      </c>
      <c r="C7" t="str">
        <f t="shared" si="1"/>
        <v>9F8BC700</v>
      </c>
      <c r="D7" t="str">
        <f t="shared" si="2"/>
        <v>9C06A900</v>
      </c>
      <c r="E7" t="str">
        <f t="shared" si="3"/>
        <v>18F42E00</v>
      </c>
      <c r="F7" t="str">
        <f>CONCATENATE(MID(E$3,7,2),MID(E$3,5,2),MID(E$3,3,2),MID(E$3,1,2))</f>
        <v>008E08FF</v>
      </c>
      <c r="G7" s="1">
        <f t="shared" si="4"/>
        <v>9308415</v>
      </c>
      <c r="H7">
        <f t="shared" si="5"/>
        <v>4000132</v>
      </c>
      <c r="I7" s="5">
        <f t="shared" si="6"/>
        <v>50.001649999999998</v>
      </c>
    </row>
    <row r="8" spans="1:10" x14ac:dyDescent="0.45">
      <c r="A8" s="3" t="s">
        <v>17</v>
      </c>
      <c r="B8" t="str">
        <f t="shared" si="0"/>
        <v>156F1000</v>
      </c>
      <c r="C8" t="str">
        <f t="shared" si="1"/>
        <v>915C9600</v>
      </c>
      <c r="D8" t="str">
        <f t="shared" si="2"/>
        <v>8ED77700</v>
      </c>
      <c r="E8" t="str">
        <f t="shared" si="3"/>
        <v>0AC5FD00</v>
      </c>
      <c r="F8" t="str">
        <f>CONCATENATE(MID(B$4,7,2),MID(B$4,5,2),MID(B$4,3,2),MID(B$4,1,2))</f>
        <v>00327AFC</v>
      </c>
      <c r="G8" s="1">
        <f t="shared" si="4"/>
        <v>3308284</v>
      </c>
      <c r="H8">
        <f t="shared" si="5"/>
        <v>6000131</v>
      </c>
      <c r="I8" s="5">
        <f t="shared" si="6"/>
        <v>75.001637500000001</v>
      </c>
    </row>
    <row r="9" spans="1:10" x14ac:dyDescent="0.45">
      <c r="A9" s="3" t="s">
        <v>18</v>
      </c>
      <c r="B9" t="str">
        <f t="shared" si="0"/>
        <v>E011AE00</v>
      </c>
      <c r="C9" t="str">
        <f t="shared" si="1"/>
        <v>E6396A00</v>
      </c>
      <c r="D9" t="str">
        <f t="shared" si="2"/>
        <v>E2A2D100</v>
      </c>
      <c r="E9" t="str">
        <f t="shared" si="3"/>
        <v>65A2D100</v>
      </c>
      <c r="F9" t="str">
        <f>CONCATENATE(MID(C$4,7,2),MID(C$4,5,2),MID(C$4,3,2),MID(C$4,1,2))</f>
        <v>00F57178</v>
      </c>
      <c r="G9" s="1">
        <f t="shared" si="4"/>
        <v>16085368</v>
      </c>
      <c r="H9">
        <f t="shared" si="5"/>
        <v>4000132</v>
      </c>
      <c r="I9" s="5">
        <f t="shared" si="6"/>
        <v>50.001649999999998</v>
      </c>
    </row>
    <row r="10" spans="1:10" x14ac:dyDescent="0.45">
      <c r="A10" s="3" t="s">
        <v>19</v>
      </c>
      <c r="B10" t="str">
        <f t="shared" si="0"/>
        <v>610B3900</v>
      </c>
      <c r="C10" t="str">
        <f t="shared" si="1"/>
        <v>E40A3900</v>
      </c>
      <c r="D10" t="str">
        <f t="shared" si="2"/>
        <v>E073A000</v>
      </c>
      <c r="E10" t="str">
        <f t="shared" si="3"/>
        <v>6373A000</v>
      </c>
      <c r="F10" t="str">
        <f>CONCATENATE(MID(D$4,7,2),MID(D$4,5,2),MID(D$4,3,2),MID(D$4,1,2))</f>
        <v>0099E375</v>
      </c>
      <c r="G10" s="1">
        <f>HEX2DEC(F11)</f>
        <v>6085105</v>
      </c>
      <c r="H10">
        <f t="shared" si="5"/>
        <v>10000263</v>
      </c>
      <c r="I10" s="5">
        <f t="shared" si="6"/>
        <v>125.0032875</v>
      </c>
    </row>
    <row r="11" spans="1:10" x14ac:dyDescent="0.45">
      <c r="A11" s="4" t="s">
        <v>20</v>
      </c>
      <c r="B11" t="str">
        <f t="shared" si="0"/>
        <v>44AED600</v>
      </c>
      <c r="C11" t="str">
        <f t="shared" si="1"/>
        <v>25E90C00</v>
      </c>
      <c r="D11" t="str">
        <f t="shared" si="2"/>
        <v>A7E80C00</v>
      </c>
      <c r="E11" t="str">
        <f t="shared" si="3"/>
        <v>A4517400</v>
      </c>
      <c r="F11" t="str">
        <f>CONCATENATE(MID(E$4,7,2),MID(E$4,5,2),MID(E$4,3,2),MID(E$4,1,2))</f>
        <v>005CD9F1</v>
      </c>
      <c r="G11" s="1">
        <f>HEX2DEC(F12)</f>
        <v>13639111</v>
      </c>
      <c r="H11">
        <f t="shared" si="5"/>
        <v>9223210</v>
      </c>
      <c r="I11" s="5">
        <f t="shared" si="6"/>
        <v>115.290125</v>
      </c>
    </row>
    <row r="12" spans="1:10" x14ac:dyDescent="0.45">
      <c r="A12" s="3" t="s">
        <v>21</v>
      </c>
      <c r="B12" t="str">
        <f t="shared" si="0"/>
        <v>26517400</v>
      </c>
      <c r="C12" t="str">
        <f t="shared" si="1"/>
        <v>23BADB00</v>
      </c>
      <c r="D12" t="str">
        <f t="shared" si="2"/>
        <v>A5B9DB00</v>
      </c>
      <c r="E12" t="str">
        <f t="shared" si="3"/>
        <v>A2224300</v>
      </c>
      <c r="F12" t="str">
        <f>CONCATENATE(MID(B$5,7,2),MID(B$5,5,2),MID(B$5,3,2),MID(B$5,1,2))</f>
        <v>00D01DC7</v>
      </c>
      <c r="G12" s="1">
        <f>HEX2DEC(F13)</f>
        <v>4415898</v>
      </c>
      <c r="H12">
        <f t="shared" si="5"/>
        <v>9223213</v>
      </c>
      <c r="I12" s="5"/>
    </row>
    <row r="13" spans="1:10" x14ac:dyDescent="0.45">
      <c r="A13" s="3" t="s">
        <v>22</v>
      </c>
      <c r="B13" t="str">
        <f t="shared" si="0"/>
        <v>425D7900</v>
      </c>
      <c r="C13" t="str">
        <f t="shared" si="1"/>
        <v>21AA2900</v>
      </c>
      <c r="D13" t="str">
        <f t="shared" si="2"/>
        <v>9E97AF00</v>
      </c>
      <c r="E13" t="str">
        <f t="shared" si="3"/>
        <v>9A129100</v>
      </c>
      <c r="F13" t="str">
        <f>CONCATENATE(MID(C$5,7,2),MID(C$5,5,2),MID(C$5,3,2),MID(C$5,1,2))</f>
        <v>0043619A</v>
      </c>
      <c r="G13" s="1">
        <f>HEX2DEC(F14)</f>
        <v>415767</v>
      </c>
      <c r="H13">
        <f t="shared" si="5"/>
        <v>4000131</v>
      </c>
      <c r="I13" s="5">
        <f t="shared" si="6"/>
        <v>50.001637500000001</v>
      </c>
      <c r="J13" t="s">
        <v>8</v>
      </c>
    </row>
    <row r="14" spans="1:10" x14ac:dyDescent="0.45">
      <c r="A14" s="3" t="s">
        <v>23</v>
      </c>
      <c r="B14" t="str">
        <f t="shared" si="0"/>
        <v>17001700</v>
      </c>
      <c r="C14" t="str">
        <f t="shared" si="1"/>
        <v>137BF800</v>
      </c>
      <c r="D14" t="str">
        <f t="shared" si="2"/>
        <v>90687E00</v>
      </c>
      <c r="E14" t="str">
        <f t="shared" si="3"/>
        <v>8CE35F00</v>
      </c>
      <c r="F14" t="str">
        <f>CONCATENATE(MID(D$5,7,2),MID(D$5,5,2),MID(D$5,3,2),MID(D$5,1,2))</f>
        <v>00065817</v>
      </c>
      <c r="G14" s="1">
        <f>HEX2DEC(F15)</f>
        <v>11192851</v>
      </c>
      <c r="H14">
        <f t="shared" si="5"/>
        <v>6000132</v>
      </c>
      <c r="I14" s="5">
        <f t="shared" si="6"/>
        <v>75.001649999999998</v>
      </c>
      <c r="J14" t="s">
        <v>9</v>
      </c>
    </row>
    <row r="15" spans="1:10" x14ac:dyDescent="0.45">
      <c r="A15" s="3" t="s">
        <v>24</v>
      </c>
      <c r="B15" t="str">
        <f t="shared" si="0"/>
        <v>1A1E9600</v>
      </c>
      <c r="C15" t="str">
        <f t="shared" si="1"/>
        <v>27D4AD00</v>
      </c>
      <c r="F15" t="str">
        <f>CONCATENATE(MID(E$5,7,2),MID(E$5,5,2),MID(E$5,3,2),MID(E$5,1,2))</f>
        <v>00AACA13</v>
      </c>
      <c r="G15" s="1">
        <f>HEX2DEC(F16)</f>
        <v>7192720</v>
      </c>
      <c r="H15">
        <f t="shared" si="5"/>
        <v>4000131</v>
      </c>
      <c r="I15" s="5">
        <f t="shared" si="6"/>
        <v>50.001637500000001</v>
      </c>
    </row>
    <row r="16" spans="1:10" x14ac:dyDescent="0.45">
      <c r="A16" s="3" t="s">
        <v>2</v>
      </c>
      <c r="F16" t="str">
        <f>CONCATENATE(MID(B$6,7,2),MID(B$6,5,2),MID(B$6,3,2),MID(B$6,1,2))</f>
        <v>006DC090</v>
      </c>
      <c r="G16" s="1">
        <f>HEX2DEC(F17)</f>
        <v>1192588</v>
      </c>
      <c r="H16">
        <f t="shared" si="5"/>
        <v>6000132</v>
      </c>
      <c r="I16" s="5">
        <f t="shared" si="6"/>
        <v>75.001649999999998</v>
      </c>
    </row>
    <row r="17" spans="6:10" x14ac:dyDescent="0.45">
      <c r="F17" t="str">
        <f>CONCATENATE(MID(C$6,7,2),MID(C$6,5,2),MID(C$6,3,2),MID(C$6,1,2))</f>
        <v>0012328C</v>
      </c>
      <c r="G17" s="1">
        <f>HEX2DEC(F18)</f>
        <v>13969673</v>
      </c>
      <c r="H17">
        <f t="shared" si="5"/>
        <v>4000131</v>
      </c>
      <c r="I17" s="5">
        <f t="shared" si="6"/>
        <v>50.001637500000001</v>
      </c>
    </row>
    <row r="18" spans="6:10" x14ac:dyDescent="0.45">
      <c r="F18" t="str">
        <f>CONCATENATE(MID(D$6,7,2),MID(D$6,5,2),MID(D$6,3,2),MID(D$6,1,2))</f>
        <v>00D52909</v>
      </c>
      <c r="G18" s="1">
        <f>HEX2DEC(F19)</f>
        <v>7969541</v>
      </c>
      <c r="H18">
        <f t="shared" si="5"/>
        <v>6000132</v>
      </c>
      <c r="I18" s="5">
        <f t="shared" si="6"/>
        <v>75.001649999999998</v>
      </c>
    </row>
    <row r="19" spans="6:10" x14ac:dyDescent="0.45">
      <c r="F19" t="str">
        <f>CONCATENATE(MID(E$6,7,2),MID(E$6,5,2),MID(E$6,3,2),MID(E$6,1,2))</f>
        <v>00799B05</v>
      </c>
      <c r="G19" s="1">
        <f>HEX2DEC(F20)</f>
        <v>7523404</v>
      </c>
      <c r="H19">
        <f t="shared" si="5"/>
        <v>446137</v>
      </c>
      <c r="I19" s="5">
        <f t="shared" si="6"/>
        <v>5.5767125000000002</v>
      </c>
    </row>
    <row r="20" spans="6:10" x14ac:dyDescent="0.45">
      <c r="F20" t="str">
        <f>CONCATENATE(MID(B$7,7,2),MID(B$7,5,2),MID(B$7,3,2),MID(B$7,1,2))</f>
        <v>0072CC4C</v>
      </c>
      <c r="G20" s="1">
        <f>HEX2DEC(F21)</f>
        <v>13077407</v>
      </c>
      <c r="H20">
        <f t="shared" si="5"/>
        <v>11223213</v>
      </c>
      <c r="I20" s="5"/>
    </row>
    <row r="21" spans="6:10" x14ac:dyDescent="0.45">
      <c r="F21" t="str">
        <f>CONCATENATE(MID(C$7,7,2),MID(C$7,5,2),MID(C$7,3,2),MID(C$7,1,2))</f>
        <v>00C78B9F</v>
      </c>
      <c r="G21" s="1">
        <f>HEX2DEC(F22)</f>
        <v>11077276</v>
      </c>
      <c r="H21">
        <f t="shared" si="5"/>
        <v>2000131</v>
      </c>
      <c r="I21" s="5">
        <f t="shared" si="6"/>
        <v>25.001637500000001</v>
      </c>
      <c r="J21" t="s">
        <v>8</v>
      </c>
    </row>
    <row r="22" spans="6:10" x14ac:dyDescent="0.45">
      <c r="F22" t="str">
        <f>CONCATENATE(MID(D$7,7,2),MID(D$7,5,2),MID(D$7,3,2),MID(D$7,1,2))</f>
        <v>00A9069C</v>
      </c>
      <c r="G22" s="1">
        <f>HEX2DEC(F23)</f>
        <v>3077144</v>
      </c>
      <c r="H22">
        <f t="shared" si="5"/>
        <v>8000132</v>
      </c>
      <c r="I22" s="5">
        <f t="shared" si="6"/>
        <v>100.00165</v>
      </c>
      <c r="J22" t="s">
        <v>9</v>
      </c>
    </row>
    <row r="23" spans="6:10" x14ac:dyDescent="0.45">
      <c r="F23" t="str">
        <f>CONCATENATE(MID(E$7,7,2),MID(E$7,5,2),MID(E$7,3,2),MID(E$7,1,2))</f>
        <v>002EF418</v>
      </c>
      <c r="G23" s="1">
        <f>HEX2DEC(F24)</f>
        <v>1077013</v>
      </c>
      <c r="H23">
        <f t="shared" si="5"/>
        <v>2000131</v>
      </c>
      <c r="I23" s="5">
        <f t="shared" si="6"/>
        <v>25.001637500000001</v>
      </c>
    </row>
    <row r="24" spans="6:10" x14ac:dyDescent="0.45">
      <c r="F24" t="str">
        <f>CONCATENATE(MID(B$8,7,2),MID(B$8,5,2),MID(B$8,3,2),MID(B$8,1,2))</f>
        <v>00106F15</v>
      </c>
      <c r="G24" s="1">
        <f>HEX2DEC(F25)</f>
        <v>9854097</v>
      </c>
      <c r="H24">
        <f t="shared" si="5"/>
        <v>8000132</v>
      </c>
      <c r="I24" s="5">
        <f t="shared" si="6"/>
        <v>100.00165</v>
      </c>
    </row>
    <row r="25" spans="6:10" x14ac:dyDescent="0.45">
      <c r="F25" t="str">
        <f>CONCATENATE(MID(C$8,7,2),MID(C$8,5,2),MID(C$8,3,2),MID(C$8,1,2))</f>
        <v>00965C91</v>
      </c>
      <c r="G25" s="1">
        <f>HEX2DEC(F26)</f>
        <v>7853966</v>
      </c>
      <c r="H25">
        <f t="shared" si="5"/>
        <v>2000131</v>
      </c>
      <c r="I25" s="5">
        <f t="shared" si="6"/>
        <v>25.001637500000001</v>
      </c>
    </row>
    <row r="26" spans="6:10" x14ac:dyDescent="0.45">
      <c r="F26" t="str">
        <f>CONCATENATE(MID(D$8,7,2),MID(D$8,5,2),MID(D$8,3,2),MID(D$8,1,2))</f>
        <v>0077D78E</v>
      </c>
      <c r="G26" s="1">
        <f>HEX2DEC(F27)</f>
        <v>16631050</v>
      </c>
      <c r="H26">
        <f t="shared" si="5"/>
        <v>8000132</v>
      </c>
      <c r="I26" s="5">
        <f t="shared" si="6"/>
        <v>100.00165</v>
      </c>
    </row>
    <row r="27" spans="6:10" x14ac:dyDescent="0.45">
      <c r="F27" t="str">
        <f>CONCATENATE(MID(E$8,7,2),MID(E$8,5,2),MID(E$8,3,2),MID(E$8,1,2))</f>
        <v>00FDC50A</v>
      </c>
      <c r="G27" s="1">
        <f>HEX2DEC(F28)</f>
        <v>11407840</v>
      </c>
      <c r="H27">
        <f t="shared" si="5"/>
        <v>5223210</v>
      </c>
      <c r="I27" s="5">
        <f t="shared" si="6"/>
        <v>65.290125000000003</v>
      </c>
    </row>
    <row r="28" spans="6:10" x14ac:dyDescent="0.45">
      <c r="F28" t="str">
        <f>CONCATENATE(MID(B$9,7,2),MID(B$9,5,2),MID(B$9,3,2),MID(B$9,1,2))</f>
        <v>00AE11E0</v>
      </c>
      <c r="G28" s="1">
        <f>HEX2DEC(F29)</f>
        <v>6961638</v>
      </c>
      <c r="H28">
        <f t="shared" si="5"/>
        <v>4446202</v>
      </c>
      <c r="I28" s="5"/>
    </row>
    <row r="29" spans="6:10" x14ac:dyDescent="0.45">
      <c r="F29" t="str">
        <f>CONCATENATE(MID(C$9,7,2),MID(C$9,5,2),MID(C$9,3,2),MID(C$9,1,2))</f>
        <v>006A39E6</v>
      </c>
      <c r="G29" s="1">
        <f>HEX2DEC(F30)</f>
        <v>13738722</v>
      </c>
      <c r="H29">
        <f t="shared" si="5"/>
        <v>10000132</v>
      </c>
      <c r="I29" s="5">
        <f t="shared" si="6"/>
        <v>125.00165</v>
      </c>
      <c r="J29" t="s">
        <v>8</v>
      </c>
    </row>
    <row r="30" spans="6:10" x14ac:dyDescent="0.45">
      <c r="F30" t="str">
        <f>CONCATENATE(MID(D$9,7,2),MID(D$9,5,2),MID(D$9,3,2),MID(D$9,1,2))</f>
        <v>00D1A2E2</v>
      </c>
      <c r="G30" s="1">
        <f>HEX2DEC(F31)</f>
        <v>13738597</v>
      </c>
      <c r="H30">
        <f t="shared" si="5"/>
        <v>125</v>
      </c>
      <c r="I30" s="5">
        <f t="shared" si="6"/>
        <v>1.5625000000000001E-3</v>
      </c>
      <c r="J30" t="s">
        <v>9</v>
      </c>
    </row>
    <row r="31" spans="6:10" x14ac:dyDescent="0.45">
      <c r="F31" t="str">
        <f>CONCATENATE(MID(E$9,7,2),MID(E$9,5,2),MID(E$9,3,2),MID(E$9,1,2))</f>
        <v>00D1A265</v>
      </c>
      <c r="G31" s="1">
        <f>HEX2DEC(F32)</f>
        <v>3738465</v>
      </c>
      <c r="H31">
        <f t="shared" si="5"/>
        <v>10000132</v>
      </c>
      <c r="I31" s="5">
        <f t="shared" si="6"/>
        <v>125.00165</v>
      </c>
    </row>
    <row r="32" spans="6:10" x14ac:dyDescent="0.45">
      <c r="F32" t="str">
        <f>CONCATENATE(MID(B$10,7,2),MID(B$10,5,2),MID(B$10,3,2),MID(B$10,1,2))</f>
        <v>00390B61</v>
      </c>
      <c r="G32" s="1">
        <f>HEX2DEC(F33)</f>
        <v>3738340</v>
      </c>
      <c r="H32">
        <f t="shared" si="5"/>
        <v>125</v>
      </c>
      <c r="I32" s="5">
        <f t="shared" si="6"/>
        <v>1.5625000000000001E-3</v>
      </c>
    </row>
    <row r="33" spans="6:10" x14ac:dyDescent="0.45">
      <c r="F33" t="str">
        <f>CONCATENATE(MID(C$10,7,2),MID(C$10,5,2),MID(C$10,3,2),MID(C$10,1,2))</f>
        <v>00390AE4</v>
      </c>
      <c r="G33" s="1">
        <f>HEX2DEC(F34)</f>
        <v>10515424</v>
      </c>
      <c r="H33">
        <f t="shared" si="5"/>
        <v>10000132</v>
      </c>
      <c r="I33" s="5">
        <f t="shared" si="6"/>
        <v>125.00165</v>
      </c>
    </row>
    <row r="34" spans="6:10" x14ac:dyDescent="0.45">
      <c r="F34" t="str">
        <f>CONCATENATE(MID(D$10,7,2),MID(D$10,5,2),MID(D$10,3,2),MID(D$10,1,2))</f>
        <v>00A073E0</v>
      </c>
      <c r="G34" s="1">
        <f>HEX2DEC(F35)</f>
        <v>10515299</v>
      </c>
      <c r="H34">
        <f t="shared" si="5"/>
        <v>125</v>
      </c>
      <c r="I34" s="5">
        <f t="shared" si="6"/>
        <v>1.5625000000000001E-3</v>
      </c>
    </row>
    <row r="35" spans="6:10" x14ac:dyDescent="0.45">
      <c r="F35" t="str">
        <f>CONCATENATE(MID(E$10,7,2),MID(E$10,5,2),MID(E$10,3,2),MID(E$10,1,2))</f>
        <v>00A07363</v>
      </c>
      <c r="G35" s="1">
        <f>HEX2DEC(F36)</f>
        <v>14069316</v>
      </c>
      <c r="H35">
        <f t="shared" si="5"/>
        <v>13223199</v>
      </c>
      <c r="I35" s="5">
        <f t="shared" si="6"/>
        <v>165.2899875</v>
      </c>
    </row>
    <row r="36" spans="6:10" x14ac:dyDescent="0.45">
      <c r="F36" t="str">
        <f>CONCATENATE(MID(B$11,7,2),MID(B$11,5,2),MID(B$11,3,2),MID(B$11,1,2))</f>
        <v>00D6AE44</v>
      </c>
      <c r="G36" s="1">
        <f>HEX2DEC(F37)</f>
        <v>846117</v>
      </c>
      <c r="H36">
        <f t="shared" si="5"/>
        <v>13223199</v>
      </c>
      <c r="I36" s="5"/>
    </row>
    <row r="37" spans="6:10" x14ac:dyDescent="0.45">
      <c r="F37" t="str">
        <f>CONCATENATE(MID(C$11,7,2),MID(C$11,5,2),MID(C$11,3,2),MID(C$11,1,2))</f>
        <v>000CE925</v>
      </c>
      <c r="G37" s="1">
        <f>HEX2DEC(F38)</f>
        <v>845991</v>
      </c>
      <c r="H37">
        <f t="shared" si="5"/>
        <v>126</v>
      </c>
      <c r="I37" s="5">
        <f t="shared" si="6"/>
        <v>1.575E-3</v>
      </c>
      <c r="J37" t="s">
        <v>8</v>
      </c>
    </row>
    <row r="38" spans="6:10" x14ac:dyDescent="0.45">
      <c r="F38" t="str">
        <f>CONCATENATE(MID(D$11,7,2),MID(D$11,5,2),MID(D$11,3,2),MID(D$11,1,2))</f>
        <v>000CE8A7</v>
      </c>
      <c r="G38" s="1">
        <f>HEX2DEC(F39)</f>
        <v>7623076</v>
      </c>
      <c r="H38">
        <f t="shared" si="5"/>
        <v>10000131</v>
      </c>
      <c r="I38" s="5">
        <f t="shared" si="6"/>
        <v>125.0016375</v>
      </c>
      <c r="J38" t="s">
        <v>9</v>
      </c>
    </row>
    <row r="39" spans="6:10" x14ac:dyDescent="0.45">
      <c r="F39" t="str">
        <f>CONCATENATE(MID(E$11,7,2),MID(E$11,5,2),MID(E$11,3,2),MID(E$11,1,2))</f>
        <v>007451A4</v>
      </c>
      <c r="G39" s="1">
        <f>HEX2DEC(F40)</f>
        <v>7622950</v>
      </c>
      <c r="H39">
        <f t="shared" si="5"/>
        <v>126</v>
      </c>
      <c r="I39" s="5">
        <f t="shared" si="6"/>
        <v>1.575E-3</v>
      </c>
    </row>
    <row r="40" spans="6:10" x14ac:dyDescent="0.45">
      <c r="F40" t="str">
        <f>CONCATENATE(MID(B$12,7,2),MID(B$12,5,2),MID(B$12,3,2),MID(B$12,1,2))</f>
        <v>00745126</v>
      </c>
      <c r="G40" s="1">
        <f>HEX2DEC(F41)</f>
        <v>14400035</v>
      </c>
      <c r="H40">
        <f t="shared" si="5"/>
        <v>10000131</v>
      </c>
      <c r="I40" s="5">
        <f t="shared" si="6"/>
        <v>125.0016375</v>
      </c>
    </row>
    <row r="41" spans="6:10" x14ac:dyDescent="0.45">
      <c r="F41" t="str">
        <f>CONCATENATE(MID(C$12,7,2),MID(C$12,5,2),MID(C$12,3,2),MID(C$12,1,2))</f>
        <v>00DBBA23</v>
      </c>
      <c r="G41" s="1">
        <f>HEX2DEC(F42)</f>
        <v>14399909</v>
      </c>
      <c r="H41">
        <f t="shared" si="5"/>
        <v>126</v>
      </c>
      <c r="I41" s="5">
        <f t="shared" si="6"/>
        <v>1.575E-3</v>
      </c>
    </row>
    <row r="42" spans="6:10" x14ac:dyDescent="0.45">
      <c r="F42" t="str">
        <f>CONCATENATE(MID(D$12,7,2),MID(D$12,5,2),MID(D$12,3,2),MID(D$12,1,2))</f>
        <v>00DBB9A5</v>
      </c>
      <c r="G42" s="1">
        <f>HEX2DEC(F43)</f>
        <v>4399778</v>
      </c>
      <c r="H42">
        <f t="shared" si="5"/>
        <v>10000131</v>
      </c>
      <c r="I42" s="5">
        <f t="shared" si="6"/>
        <v>125.0016375</v>
      </c>
    </row>
    <row r="43" spans="6:10" x14ac:dyDescent="0.45">
      <c r="F43" t="str">
        <f>CONCATENATE(MID(E$12,7,2),MID(E$12,5,2),MID(E$12,3,2),MID(E$12,1,2))</f>
        <v>004322A2</v>
      </c>
      <c r="G43" s="1">
        <f>HEX2DEC(F44)</f>
        <v>7953730</v>
      </c>
      <c r="H43">
        <f t="shared" si="5"/>
        <v>13223264</v>
      </c>
      <c r="I43" s="5">
        <f t="shared" si="6"/>
        <v>165.29079999999999</v>
      </c>
    </row>
    <row r="44" spans="6:10" x14ac:dyDescent="0.45">
      <c r="F44" t="str">
        <f>CONCATENATE(MID(B$13,7,2),MID(B$13,5,2),MID(B$13,3,2),MID(B$13,1,2))</f>
        <v>00795D42</v>
      </c>
      <c r="G44" s="1">
        <f>HEX2DEC(F45)</f>
        <v>2730529</v>
      </c>
      <c r="H44">
        <f t="shared" si="5"/>
        <v>5223201</v>
      </c>
      <c r="I44" s="5"/>
    </row>
    <row r="45" spans="6:10" x14ac:dyDescent="0.45">
      <c r="F45" t="str">
        <f>CONCATENATE(MID(C$13,7,2),MID(C$13,5,2),MID(C$13,3,2),MID(C$13,1,2))</f>
        <v>0029AA21</v>
      </c>
      <c r="G45" s="1">
        <f>HEX2DEC(F46)</f>
        <v>11507614</v>
      </c>
      <c r="H45">
        <f t="shared" si="5"/>
        <v>8000131</v>
      </c>
      <c r="I45" s="5">
        <f t="shared" si="6"/>
        <v>100.0016375</v>
      </c>
      <c r="J45" t="s">
        <v>8</v>
      </c>
    </row>
    <row r="46" spans="6:10" x14ac:dyDescent="0.45">
      <c r="F46" t="str">
        <f>CONCATENATE(MID(D$13,7,2),MID(D$13,5,2),MID(D$13,3,2),MID(D$13,1,2))</f>
        <v>00AF979E</v>
      </c>
      <c r="G46" s="1">
        <f>HEX2DEC(F47)</f>
        <v>9507482</v>
      </c>
      <c r="H46">
        <f t="shared" si="5"/>
        <v>2000132</v>
      </c>
      <c r="I46" s="5">
        <f t="shared" si="6"/>
        <v>25.001650000000001</v>
      </c>
      <c r="J46" t="s">
        <v>9</v>
      </c>
    </row>
    <row r="47" spans="6:10" x14ac:dyDescent="0.45">
      <c r="F47" t="str">
        <f>CONCATENATE(MID(E$13,7,2),MID(E$13,5,2),MID(E$13,3,2),MID(E$13,1,2))</f>
        <v>0091129A</v>
      </c>
      <c r="G47" s="1">
        <f>HEX2DEC(F48)</f>
        <v>1507351</v>
      </c>
      <c r="H47">
        <f t="shared" si="5"/>
        <v>8000131</v>
      </c>
      <c r="I47" s="5">
        <f t="shared" si="6"/>
        <v>100.0016375</v>
      </c>
    </row>
    <row r="48" spans="6:10" x14ac:dyDescent="0.45">
      <c r="F48" t="str">
        <f>CONCATENATE(MID(B$14,7,2),MID(B$14,5,2),MID(B$14,3,2),MID(B$14,1,2))</f>
        <v>00170017</v>
      </c>
      <c r="G48" s="1">
        <f>HEX2DEC(F49)</f>
        <v>16284435</v>
      </c>
      <c r="H48">
        <f t="shared" si="5"/>
        <v>2000132</v>
      </c>
      <c r="I48" s="5">
        <f t="shared" si="6"/>
        <v>25.001650000000001</v>
      </c>
    </row>
    <row r="49" spans="6:9" x14ac:dyDescent="0.45">
      <c r="F49" t="str">
        <f>CONCATENATE(MID(C$14,7,2),MID(C$14,5,2),MID(C$14,3,2),MID(C$14,1,2))</f>
        <v>00F87B13</v>
      </c>
      <c r="G49" s="1">
        <f>HEX2DEC(F50)</f>
        <v>8284304</v>
      </c>
      <c r="H49">
        <f t="shared" si="5"/>
        <v>8000131</v>
      </c>
      <c r="I49" s="5">
        <f t="shared" si="6"/>
        <v>100.0016375</v>
      </c>
    </row>
    <row r="50" spans="6:9" x14ac:dyDescent="0.45">
      <c r="F50" t="str">
        <f>CONCATENATE(MID(D$14,7,2),MID(D$14,5,2),MID(D$14,3,2),MID(D$14,1,2))</f>
        <v>007E6890</v>
      </c>
      <c r="G50" s="1">
        <f>HEX2DEC(F51)</f>
        <v>6284172</v>
      </c>
      <c r="H50">
        <f t="shared" si="5"/>
        <v>2000132</v>
      </c>
      <c r="I50" s="5">
        <f t="shared" si="6"/>
        <v>25.001650000000001</v>
      </c>
    </row>
    <row r="51" spans="6:9" x14ac:dyDescent="0.45">
      <c r="F51" t="str">
        <f>CONCATENATE(MID(E$14,7,2),MID(E$14,5,2),MID(E$14,3,2),MID(E$14,1,2))</f>
        <v>005FE38C</v>
      </c>
      <c r="G51" s="1">
        <f>HEX2DEC(F52)</f>
        <v>9838106</v>
      </c>
      <c r="H51">
        <f t="shared" si="5"/>
        <v>13223282</v>
      </c>
      <c r="I51" s="5">
        <f t="shared" si="6"/>
        <v>165.29102499999999</v>
      </c>
    </row>
    <row r="52" spans="6:9" x14ac:dyDescent="0.45">
      <c r="F52" t="str">
        <f>CONCATENATE(MID(B$15,7,2),MID(B$15,5,2),MID(B$15,3,2),MID(B$15,1,2))</f>
        <v>00961E1A</v>
      </c>
      <c r="G52" s="1">
        <f>HEX2DEC(F53)</f>
        <v>11392039</v>
      </c>
      <c r="H52">
        <f t="shared" si="5"/>
        <v>15223283</v>
      </c>
      <c r="I52" s="5"/>
    </row>
    <row r="53" spans="6:9" x14ac:dyDescent="0.45">
      <c r="F53" t="str">
        <f>CONCATENATE(MID(C$15,7,2),MID(C$15,5,2),MID(C$15,3,2),MID(C$15,1,2))</f>
        <v>00ADD427</v>
      </c>
      <c r="G53" s="1">
        <f>HEX2DEC(F54)</f>
        <v>0</v>
      </c>
      <c r="H53">
        <f t="shared" si="5"/>
        <v>11392039</v>
      </c>
      <c r="I53" s="5">
        <f t="shared" si="6"/>
        <v>142.4004875</v>
      </c>
    </row>
    <row r="54" spans="6:9" x14ac:dyDescent="0.45">
      <c r="F54" t="str">
        <f>CONCATENATE(MID(D$15,7,2),MID(D$15,5,2),MID(D$15,3,2),MID(D$15,1,2))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Yerraballi, Ramesh</cp:lastModifiedBy>
  <dcterms:created xsi:type="dcterms:W3CDTF">2014-10-08T02:57:32Z</dcterms:created>
  <dcterms:modified xsi:type="dcterms:W3CDTF">2018-02-26T05:05:47Z</dcterms:modified>
</cp:coreProperties>
</file>