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feca511664c4791/Documentos/GitHub/Trabajo-de-Mampo-de-Matematicas/"/>
    </mc:Choice>
  </mc:AlternateContent>
  <xr:revisionPtr revIDLastSave="355" documentId="13_ncr:40009_{F59887E5-09C7-4CF8-A915-17FBB2DD3B76}" xr6:coauthVersionLast="47" xr6:coauthVersionMax="47" xr10:uidLastSave="{CE0C89B5-B746-44BF-BC24-F0D935BEE424}"/>
  <bookViews>
    <workbookView xWindow="-28920" yWindow="-120" windowWidth="29040" windowHeight="16440" activeTab="2" xr2:uid="{00000000-000D-0000-FFFF-FFFF00000000}"/>
  </bookViews>
  <sheets>
    <sheet name="key_length_results" sheetId="1" r:id="rId1"/>
    <sheet name="Predictions" sheetId="5" r:id="rId2"/>
    <sheet name="Encription" sheetId="3" r:id="rId3"/>
    <sheet name="Decription" sheetId="2" r:id="rId4"/>
    <sheet name="Total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3" l="1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0" i="3"/>
  <c r="C24" i="3"/>
  <c r="O36" i="1"/>
  <c r="O35" i="1"/>
  <c r="O34" i="1"/>
  <c r="O33" i="1"/>
  <c r="D24" i="4"/>
  <c r="C24" i="4"/>
  <c r="J20" i="4"/>
  <c r="F27" i="4" s="1"/>
  <c r="F20" i="4"/>
  <c r="E24" i="4" s="1"/>
  <c r="E20" i="4"/>
  <c r="C25" i="4" s="1"/>
  <c r="B20" i="4"/>
  <c r="J19" i="4"/>
  <c r="I19" i="4"/>
  <c r="H19" i="4"/>
  <c r="G19" i="4"/>
  <c r="F19" i="4"/>
  <c r="J18" i="4"/>
  <c r="I18" i="4"/>
  <c r="H18" i="4"/>
  <c r="G18" i="4"/>
  <c r="F18" i="4"/>
  <c r="J17" i="4"/>
  <c r="I17" i="4"/>
  <c r="H17" i="4"/>
  <c r="G17" i="4"/>
  <c r="F17" i="4"/>
  <c r="J16" i="4"/>
  <c r="I16" i="4"/>
  <c r="H16" i="4"/>
  <c r="G16" i="4"/>
  <c r="F16" i="4"/>
  <c r="J15" i="4"/>
  <c r="I15" i="4"/>
  <c r="H15" i="4"/>
  <c r="G15" i="4"/>
  <c r="F15" i="4"/>
  <c r="J14" i="4"/>
  <c r="I14" i="4"/>
  <c r="H14" i="4"/>
  <c r="G14" i="4"/>
  <c r="F14" i="4"/>
  <c r="J13" i="4"/>
  <c r="I13" i="4"/>
  <c r="H13" i="4"/>
  <c r="G13" i="4"/>
  <c r="F13" i="4"/>
  <c r="J12" i="4"/>
  <c r="I12" i="4"/>
  <c r="H12" i="4"/>
  <c r="G12" i="4"/>
  <c r="F12" i="4"/>
  <c r="J11" i="4"/>
  <c r="I11" i="4"/>
  <c r="H11" i="4"/>
  <c r="G11" i="4"/>
  <c r="F11" i="4"/>
  <c r="J10" i="4"/>
  <c r="I10" i="4"/>
  <c r="H10" i="4"/>
  <c r="G10" i="4"/>
  <c r="F10" i="4"/>
  <c r="J9" i="4"/>
  <c r="I9" i="4"/>
  <c r="H9" i="4"/>
  <c r="G9" i="4"/>
  <c r="F9" i="4"/>
  <c r="J8" i="4"/>
  <c r="I8" i="4"/>
  <c r="H8" i="4"/>
  <c r="G8" i="4"/>
  <c r="F8" i="4"/>
  <c r="J7" i="4"/>
  <c r="I7" i="4"/>
  <c r="H7" i="4"/>
  <c r="G7" i="4"/>
  <c r="F7" i="4"/>
  <c r="J6" i="4"/>
  <c r="I6" i="4"/>
  <c r="H6" i="4"/>
  <c r="G6" i="4"/>
  <c r="F6" i="4"/>
  <c r="J5" i="4"/>
  <c r="I5" i="4"/>
  <c r="H5" i="4"/>
  <c r="G5" i="4"/>
  <c r="F5" i="4"/>
  <c r="J4" i="4"/>
  <c r="I4" i="4"/>
  <c r="H4" i="4"/>
  <c r="G4" i="4"/>
  <c r="F4" i="4"/>
  <c r="J3" i="4"/>
  <c r="I3" i="4"/>
  <c r="I20" i="4" s="1"/>
  <c r="H3" i="4"/>
  <c r="H20" i="4" s="1"/>
  <c r="G3" i="4"/>
  <c r="F3" i="4"/>
  <c r="D24" i="3"/>
  <c r="J20" i="3"/>
  <c r="F27" i="3" s="1"/>
  <c r="F20" i="3"/>
  <c r="D25" i="3" s="1"/>
  <c r="E20" i="3"/>
  <c r="C25" i="3" s="1"/>
  <c r="B20" i="3"/>
  <c r="J19" i="3"/>
  <c r="I19" i="3"/>
  <c r="H19" i="3"/>
  <c r="G19" i="3"/>
  <c r="F19" i="3"/>
  <c r="J18" i="3"/>
  <c r="I18" i="3"/>
  <c r="H18" i="3"/>
  <c r="G18" i="3"/>
  <c r="F18" i="3"/>
  <c r="J17" i="3"/>
  <c r="I17" i="3"/>
  <c r="H17" i="3"/>
  <c r="G17" i="3"/>
  <c r="F17" i="3"/>
  <c r="J16" i="3"/>
  <c r="I16" i="3"/>
  <c r="H16" i="3"/>
  <c r="G16" i="3"/>
  <c r="F16" i="3"/>
  <c r="J15" i="3"/>
  <c r="I15" i="3"/>
  <c r="H15" i="3"/>
  <c r="G15" i="3"/>
  <c r="F15" i="3"/>
  <c r="J14" i="3"/>
  <c r="I14" i="3"/>
  <c r="H14" i="3"/>
  <c r="G14" i="3"/>
  <c r="F14" i="3"/>
  <c r="J13" i="3"/>
  <c r="I13" i="3"/>
  <c r="H13" i="3"/>
  <c r="G13" i="3"/>
  <c r="F13" i="3"/>
  <c r="J12" i="3"/>
  <c r="I12" i="3"/>
  <c r="H12" i="3"/>
  <c r="G12" i="3"/>
  <c r="F12" i="3"/>
  <c r="J11" i="3"/>
  <c r="I11" i="3"/>
  <c r="H11" i="3"/>
  <c r="G11" i="3"/>
  <c r="F11" i="3"/>
  <c r="J10" i="3"/>
  <c r="I10" i="3"/>
  <c r="H10" i="3"/>
  <c r="G10" i="3"/>
  <c r="F10" i="3"/>
  <c r="J9" i="3"/>
  <c r="I9" i="3"/>
  <c r="H9" i="3"/>
  <c r="G9" i="3"/>
  <c r="F9" i="3"/>
  <c r="J8" i="3"/>
  <c r="I8" i="3"/>
  <c r="H8" i="3"/>
  <c r="G8" i="3"/>
  <c r="F8" i="3"/>
  <c r="J7" i="3"/>
  <c r="I7" i="3"/>
  <c r="H7" i="3"/>
  <c r="G7" i="3"/>
  <c r="F7" i="3"/>
  <c r="J6" i="3"/>
  <c r="I6" i="3"/>
  <c r="H6" i="3"/>
  <c r="G6" i="3"/>
  <c r="F6" i="3"/>
  <c r="J5" i="3"/>
  <c r="I5" i="3"/>
  <c r="H5" i="3"/>
  <c r="G5" i="3"/>
  <c r="F5" i="3"/>
  <c r="J4" i="3"/>
  <c r="I4" i="3"/>
  <c r="H4" i="3"/>
  <c r="G4" i="3"/>
  <c r="G20" i="3" s="1"/>
  <c r="F4" i="3"/>
  <c r="J3" i="3"/>
  <c r="I3" i="3"/>
  <c r="I20" i="3" s="1"/>
  <c r="H3" i="3"/>
  <c r="H20" i="3" s="1"/>
  <c r="G3" i="3"/>
  <c r="F3" i="3"/>
  <c r="I24" i="2" a="1"/>
  <c r="I24" i="2" s="1"/>
  <c r="F27" i="2"/>
  <c r="F26" i="2"/>
  <c r="F25" i="2"/>
  <c r="F24" i="2"/>
  <c r="E27" i="2"/>
  <c r="E26" i="2"/>
  <c r="H20" i="2"/>
  <c r="D27" i="2" s="1"/>
  <c r="E25" i="2"/>
  <c r="E24" i="2"/>
  <c r="D26" i="2"/>
  <c r="D25" i="2"/>
  <c r="G20" i="2"/>
  <c r="C27" i="2" s="1"/>
  <c r="D24" i="2"/>
  <c r="C26" i="2"/>
  <c r="C25" i="2"/>
  <c r="C24" i="2"/>
  <c r="B20" i="2"/>
  <c r="E20" i="2"/>
  <c r="F20" i="2"/>
  <c r="I20" i="2"/>
  <c r="J20" i="2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9" i="2"/>
  <c r="H19" i="2"/>
  <c r="I19" i="2"/>
  <c r="J19" i="2"/>
  <c r="J3" i="2"/>
  <c r="I3" i="2"/>
  <c r="H3" i="2"/>
  <c r="G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J352" i="1"/>
  <c r="I352" i="1"/>
  <c r="H352" i="1"/>
  <c r="G352" i="1"/>
  <c r="J342" i="1"/>
  <c r="I342" i="1"/>
  <c r="H342" i="1"/>
  <c r="G342" i="1"/>
  <c r="J332" i="1"/>
  <c r="I332" i="1"/>
  <c r="H332" i="1"/>
  <c r="G332" i="1"/>
  <c r="J322" i="1"/>
  <c r="I322" i="1"/>
  <c r="H322" i="1"/>
  <c r="G322" i="1"/>
  <c r="J312" i="1"/>
  <c r="I312" i="1"/>
  <c r="H312" i="1"/>
  <c r="G312" i="1"/>
  <c r="J302" i="1"/>
  <c r="P32" i="1" s="1"/>
  <c r="I302" i="1"/>
  <c r="O32" i="1" s="1"/>
  <c r="H302" i="1"/>
  <c r="N32" i="1" s="1"/>
  <c r="G302" i="1"/>
  <c r="J292" i="1"/>
  <c r="P31" i="1" s="1"/>
  <c r="I292" i="1"/>
  <c r="O31" i="1" s="1"/>
  <c r="H292" i="1"/>
  <c r="N31" i="1" s="1"/>
  <c r="G292" i="1"/>
  <c r="J282" i="1"/>
  <c r="P30" i="1" s="1"/>
  <c r="I282" i="1"/>
  <c r="O30" i="1" s="1"/>
  <c r="H282" i="1"/>
  <c r="N30" i="1" s="1"/>
  <c r="G282" i="1"/>
  <c r="J272" i="1"/>
  <c r="P29" i="1" s="1"/>
  <c r="I272" i="1"/>
  <c r="O29" i="1" s="1"/>
  <c r="H272" i="1"/>
  <c r="N29" i="1" s="1"/>
  <c r="G272" i="1"/>
  <c r="J262" i="1"/>
  <c r="P28" i="1" s="1"/>
  <c r="I262" i="1"/>
  <c r="O28" i="1" s="1"/>
  <c r="H262" i="1"/>
  <c r="N28" i="1" s="1"/>
  <c r="G262" i="1"/>
  <c r="J252" i="1"/>
  <c r="P27" i="1" s="1"/>
  <c r="I252" i="1"/>
  <c r="O27" i="1" s="1"/>
  <c r="H252" i="1"/>
  <c r="N27" i="1" s="1"/>
  <c r="G252" i="1"/>
  <c r="J242" i="1"/>
  <c r="P26" i="1" s="1"/>
  <c r="I242" i="1"/>
  <c r="O26" i="1" s="1"/>
  <c r="H242" i="1"/>
  <c r="N26" i="1" s="1"/>
  <c r="G242" i="1"/>
  <c r="J232" i="1"/>
  <c r="P25" i="1" s="1"/>
  <c r="I232" i="1"/>
  <c r="O25" i="1" s="1"/>
  <c r="H232" i="1"/>
  <c r="N25" i="1" s="1"/>
  <c r="G232" i="1"/>
  <c r="J222" i="1"/>
  <c r="P24" i="1" s="1"/>
  <c r="I222" i="1"/>
  <c r="O24" i="1" s="1"/>
  <c r="H222" i="1"/>
  <c r="N24" i="1" s="1"/>
  <c r="G222" i="1"/>
  <c r="J212" i="1"/>
  <c r="P23" i="1" s="1"/>
  <c r="I212" i="1"/>
  <c r="O23" i="1" s="1"/>
  <c r="H212" i="1"/>
  <c r="N23" i="1" s="1"/>
  <c r="G212" i="1"/>
  <c r="J202" i="1"/>
  <c r="P22" i="1" s="1"/>
  <c r="I202" i="1"/>
  <c r="O22" i="1" s="1"/>
  <c r="H202" i="1"/>
  <c r="N22" i="1" s="1"/>
  <c r="G202" i="1"/>
  <c r="J192" i="1"/>
  <c r="P21" i="1" s="1"/>
  <c r="I192" i="1"/>
  <c r="O21" i="1" s="1"/>
  <c r="H192" i="1"/>
  <c r="N21" i="1" s="1"/>
  <c r="G192" i="1"/>
  <c r="J182" i="1"/>
  <c r="P20" i="1" s="1"/>
  <c r="I182" i="1"/>
  <c r="O20" i="1" s="1"/>
  <c r="H182" i="1"/>
  <c r="N20" i="1" s="1"/>
  <c r="G182" i="1"/>
  <c r="J172" i="1"/>
  <c r="P19" i="1" s="1"/>
  <c r="I172" i="1"/>
  <c r="O19" i="1" s="1"/>
  <c r="H172" i="1"/>
  <c r="N19" i="1" s="1"/>
  <c r="G172" i="1"/>
  <c r="J162" i="1"/>
  <c r="I162" i="1"/>
  <c r="H162" i="1"/>
  <c r="G162" i="1"/>
  <c r="J152" i="1"/>
  <c r="I152" i="1"/>
  <c r="H152" i="1"/>
  <c r="G152" i="1"/>
  <c r="J142" i="1"/>
  <c r="I142" i="1"/>
  <c r="H142" i="1"/>
  <c r="G142" i="1"/>
  <c r="J132" i="1"/>
  <c r="I132" i="1"/>
  <c r="H132" i="1"/>
  <c r="G132" i="1"/>
  <c r="J122" i="1"/>
  <c r="I122" i="1"/>
  <c r="H122" i="1"/>
  <c r="G122" i="1"/>
  <c r="J112" i="1"/>
  <c r="I112" i="1"/>
  <c r="H112" i="1"/>
  <c r="G112" i="1"/>
  <c r="J102" i="1"/>
  <c r="I102" i="1"/>
  <c r="H102" i="1"/>
  <c r="G102" i="1"/>
  <c r="J92" i="1"/>
  <c r="I92" i="1"/>
  <c r="H92" i="1"/>
  <c r="G92" i="1"/>
  <c r="J82" i="1"/>
  <c r="I82" i="1"/>
  <c r="H82" i="1"/>
  <c r="G82" i="1"/>
  <c r="J72" i="1"/>
  <c r="I72" i="1"/>
  <c r="H72" i="1"/>
  <c r="G72" i="1"/>
  <c r="J62" i="1"/>
  <c r="I62" i="1"/>
  <c r="H62" i="1"/>
  <c r="G62" i="1"/>
  <c r="J52" i="1"/>
  <c r="I52" i="1"/>
  <c r="H52" i="1"/>
  <c r="G52" i="1"/>
  <c r="J42" i="1"/>
  <c r="I42" i="1"/>
  <c r="H42" i="1"/>
  <c r="G42" i="1"/>
  <c r="G22" i="1"/>
  <c r="J32" i="1"/>
  <c r="I32" i="1"/>
  <c r="H32" i="1"/>
  <c r="G32" i="1"/>
  <c r="J22" i="1"/>
  <c r="I22" i="1"/>
  <c r="H22" i="1"/>
  <c r="G12" i="1"/>
  <c r="J12" i="1"/>
  <c r="I12" i="1"/>
  <c r="H12" i="1"/>
  <c r="H2" i="1"/>
  <c r="I2" i="1"/>
  <c r="J2" i="1"/>
  <c r="G2" i="1"/>
  <c r="N3" i="1"/>
  <c r="C4" i="3" s="1"/>
  <c r="N2" i="1"/>
  <c r="C3" i="3" s="1"/>
  <c r="P2" i="1"/>
  <c r="C3" i="4" s="1"/>
  <c r="O2" i="1"/>
  <c r="C3" i="2" s="1"/>
  <c r="O3" i="1"/>
  <c r="C4" i="2" s="1"/>
  <c r="P3" i="1"/>
  <c r="C4" i="4" s="1"/>
  <c r="N4" i="1"/>
  <c r="C5" i="3" s="1"/>
  <c r="O4" i="1"/>
  <c r="C5" i="2" s="1"/>
  <c r="P4" i="1"/>
  <c r="C5" i="4" s="1"/>
  <c r="N5" i="1"/>
  <c r="C6" i="3" s="1"/>
  <c r="O5" i="1"/>
  <c r="C6" i="2" s="1"/>
  <c r="P5" i="1"/>
  <c r="C6" i="4" s="1"/>
  <c r="N6" i="1"/>
  <c r="C7" i="3" s="1"/>
  <c r="O6" i="1"/>
  <c r="C7" i="2" s="1"/>
  <c r="P6" i="1"/>
  <c r="C7" i="4" s="1"/>
  <c r="N7" i="1"/>
  <c r="C8" i="3" s="1"/>
  <c r="O7" i="1"/>
  <c r="C8" i="2" s="1"/>
  <c r="P7" i="1"/>
  <c r="C8" i="4" s="1"/>
  <c r="N8" i="1"/>
  <c r="C9" i="3" s="1"/>
  <c r="O8" i="1"/>
  <c r="C9" i="2" s="1"/>
  <c r="P8" i="1"/>
  <c r="C9" i="4" s="1"/>
  <c r="N9" i="1"/>
  <c r="C10" i="3" s="1"/>
  <c r="O9" i="1"/>
  <c r="C10" i="2" s="1"/>
  <c r="P9" i="1"/>
  <c r="C10" i="4" s="1"/>
  <c r="N10" i="1"/>
  <c r="C11" i="3" s="1"/>
  <c r="O10" i="1"/>
  <c r="C11" i="2" s="1"/>
  <c r="P10" i="1"/>
  <c r="C11" i="4" s="1"/>
  <c r="N11" i="1"/>
  <c r="C12" i="3" s="1"/>
  <c r="O11" i="1"/>
  <c r="C12" i="2" s="1"/>
  <c r="P11" i="1"/>
  <c r="C12" i="4" s="1"/>
  <c r="N12" i="1"/>
  <c r="C13" i="3" s="1"/>
  <c r="O12" i="1"/>
  <c r="C13" i="2" s="1"/>
  <c r="P12" i="1"/>
  <c r="C13" i="4" s="1"/>
  <c r="N13" i="1"/>
  <c r="C14" i="3" s="1"/>
  <c r="O13" i="1"/>
  <c r="C14" i="2" s="1"/>
  <c r="P13" i="1"/>
  <c r="C14" i="4" s="1"/>
  <c r="N14" i="1"/>
  <c r="C15" i="3" s="1"/>
  <c r="O14" i="1"/>
  <c r="C15" i="2" s="1"/>
  <c r="P14" i="1"/>
  <c r="C15" i="4" s="1"/>
  <c r="D15" i="4" s="1"/>
  <c r="N15" i="1"/>
  <c r="C16" i="3" s="1"/>
  <c r="O15" i="1"/>
  <c r="C16" i="2" s="1"/>
  <c r="P15" i="1"/>
  <c r="C16" i="4" s="1"/>
  <c r="N16" i="1"/>
  <c r="C17" i="3" s="1"/>
  <c r="O16" i="1"/>
  <c r="C17" i="2" s="1"/>
  <c r="P16" i="1"/>
  <c r="C17" i="4" s="1"/>
  <c r="N17" i="1"/>
  <c r="C18" i="3" s="1"/>
  <c r="O17" i="1"/>
  <c r="C18" i="2" s="1"/>
  <c r="P17" i="1"/>
  <c r="C18" i="4" s="1"/>
  <c r="N18" i="1"/>
  <c r="C19" i="3" s="1"/>
  <c r="O18" i="1"/>
  <c r="C19" i="2" s="1"/>
  <c r="P18" i="1"/>
  <c r="C19" i="4" s="1"/>
  <c r="D19" i="4" l="1"/>
  <c r="M19" i="4"/>
  <c r="K19" i="2"/>
  <c r="L19" i="2"/>
  <c r="M19" i="2"/>
  <c r="D19" i="2"/>
  <c r="M19" i="3"/>
  <c r="L18" i="4"/>
  <c r="K18" i="4"/>
  <c r="K18" i="2"/>
  <c r="L18" i="2"/>
  <c r="M18" i="2"/>
  <c r="D18" i="2"/>
  <c r="K18" i="3"/>
  <c r="L18" i="3"/>
  <c r="M17" i="4"/>
  <c r="D17" i="4"/>
  <c r="K17" i="4"/>
  <c r="K17" i="2"/>
  <c r="L17" i="2"/>
  <c r="M17" i="2"/>
  <c r="D17" i="2"/>
  <c r="K17" i="3"/>
  <c r="M17" i="3"/>
  <c r="L16" i="4"/>
  <c r="K16" i="4"/>
  <c r="D16" i="4"/>
  <c r="K16" i="2"/>
  <c r="L16" i="2"/>
  <c r="M16" i="2"/>
  <c r="D16" i="2"/>
  <c r="K16" i="3"/>
  <c r="K15" i="2"/>
  <c r="L15" i="2"/>
  <c r="M15" i="2"/>
  <c r="D15" i="2"/>
  <c r="L14" i="4"/>
  <c r="K14" i="4"/>
  <c r="K14" i="2"/>
  <c r="L14" i="2"/>
  <c r="M14" i="2"/>
  <c r="D14" i="2"/>
  <c r="K14" i="3"/>
  <c r="L14" i="3"/>
  <c r="M13" i="4"/>
  <c r="D13" i="4"/>
  <c r="K13" i="4"/>
  <c r="K13" i="2"/>
  <c r="L13" i="2"/>
  <c r="M13" i="2"/>
  <c r="D13" i="2"/>
  <c r="M13" i="3"/>
  <c r="K12" i="4"/>
  <c r="L12" i="4"/>
  <c r="K12" i="2"/>
  <c r="L12" i="2"/>
  <c r="M12" i="2"/>
  <c r="D12" i="2"/>
  <c r="K12" i="3"/>
  <c r="L12" i="3"/>
  <c r="M11" i="4"/>
  <c r="K11" i="4"/>
  <c r="K11" i="2"/>
  <c r="L11" i="2"/>
  <c r="M11" i="2"/>
  <c r="D11" i="2"/>
  <c r="M11" i="3"/>
  <c r="K11" i="3"/>
  <c r="K10" i="4"/>
  <c r="L10" i="4"/>
  <c r="K10" i="2"/>
  <c r="L10" i="2"/>
  <c r="M10" i="2"/>
  <c r="D10" i="2"/>
  <c r="K10" i="3"/>
  <c r="L10" i="3"/>
  <c r="M9" i="4"/>
  <c r="D9" i="4"/>
  <c r="K9" i="4"/>
  <c r="K9" i="2"/>
  <c r="L9" i="2"/>
  <c r="M9" i="2"/>
  <c r="D9" i="2"/>
  <c r="K9" i="3"/>
  <c r="M9" i="3"/>
  <c r="L8" i="4"/>
  <c r="K8" i="4"/>
  <c r="D8" i="4"/>
  <c r="K8" i="2"/>
  <c r="L8" i="2"/>
  <c r="M8" i="2"/>
  <c r="D8" i="2"/>
  <c r="K8" i="3"/>
  <c r="L8" i="3"/>
  <c r="K7" i="4"/>
  <c r="M7" i="4"/>
  <c r="K7" i="2"/>
  <c r="L7" i="2"/>
  <c r="M7" i="2"/>
  <c r="D7" i="2"/>
  <c r="D6" i="4"/>
  <c r="K6" i="4"/>
  <c r="K6" i="2"/>
  <c r="L6" i="2"/>
  <c r="M6" i="2"/>
  <c r="D6" i="2"/>
  <c r="K6" i="3"/>
  <c r="M5" i="4"/>
  <c r="D5" i="4"/>
  <c r="K5" i="4"/>
  <c r="K5" i="2"/>
  <c r="L5" i="2"/>
  <c r="M5" i="2"/>
  <c r="D5" i="2"/>
  <c r="M5" i="3"/>
  <c r="K5" i="3"/>
  <c r="K4" i="4"/>
  <c r="L4" i="4"/>
  <c r="K4" i="2"/>
  <c r="L4" i="2"/>
  <c r="M4" i="2"/>
  <c r="D4" i="2"/>
  <c r="M3" i="2"/>
  <c r="K3" i="2"/>
  <c r="L3" i="2"/>
  <c r="D3" i="2"/>
  <c r="D3" i="4"/>
  <c r="M3" i="4"/>
  <c r="D20" i="4"/>
  <c r="N24" i="4" s="1"/>
  <c r="M3" i="3"/>
  <c r="K4" i="3"/>
  <c r="L4" i="3"/>
  <c r="L3" i="3"/>
  <c r="M6" i="3"/>
  <c r="L7" i="3"/>
  <c r="M8" i="3"/>
  <c r="M10" i="3"/>
  <c r="M12" i="3"/>
  <c r="L13" i="3"/>
  <c r="M14" i="3"/>
  <c r="M16" i="3"/>
  <c r="L17" i="3"/>
  <c r="M18" i="3"/>
  <c r="L3" i="4"/>
  <c r="M4" i="4"/>
  <c r="L5" i="4"/>
  <c r="M6" i="4"/>
  <c r="M8" i="4"/>
  <c r="L9" i="4"/>
  <c r="M12" i="4"/>
  <c r="L13" i="4"/>
  <c r="M14" i="4"/>
  <c r="L15" i="4"/>
  <c r="M16" i="4"/>
  <c r="L17" i="4"/>
  <c r="M18" i="4"/>
  <c r="D11" i="4"/>
  <c r="M15" i="4"/>
  <c r="K19" i="4"/>
  <c r="D7" i="4"/>
  <c r="L11" i="4"/>
  <c r="K15" i="4"/>
  <c r="L7" i="4"/>
  <c r="M10" i="4"/>
  <c r="M20" i="4" s="1"/>
  <c r="N27" i="4" s="1"/>
  <c r="L19" i="4"/>
  <c r="D27" i="4"/>
  <c r="E26" i="4"/>
  <c r="F25" i="4"/>
  <c r="E27" i="4"/>
  <c r="F26" i="4"/>
  <c r="D25" i="4"/>
  <c r="C26" i="4"/>
  <c r="L6" i="4"/>
  <c r="G20" i="4"/>
  <c r="K3" i="4"/>
  <c r="K20" i="4" s="1"/>
  <c r="N25" i="4" s="1"/>
  <c r="D4" i="4"/>
  <c r="D10" i="4"/>
  <c r="D12" i="4"/>
  <c r="D14" i="4"/>
  <c r="D18" i="4"/>
  <c r="K15" i="3"/>
  <c r="L5" i="3"/>
  <c r="M7" i="3"/>
  <c r="K13" i="3"/>
  <c r="M15" i="3"/>
  <c r="L19" i="3"/>
  <c r="K7" i="3"/>
  <c r="L11" i="3"/>
  <c r="K19" i="3"/>
  <c r="N24" i="3"/>
  <c r="L9" i="3"/>
  <c r="L15" i="3"/>
  <c r="D27" i="3"/>
  <c r="E26" i="3"/>
  <c r="F25" i="3"/>
  <c r="F24" i="3"/>
  <c r="C27" i="3"/>
  <c r="D26" i="3"/>
  <c r="E25" i="3"/>
  <c r="E27" i="3"/>
  <c r="F26" i="3"/>
  <c r="C26" i="3"/>
  <c r="L6" i="3"/>
  <c r="L16" i="3"/>
  <c r="K3" i="3"/>
  <c r="M4" i="3"/>
  <c r="E24" i="3"/>
  <c r="M20" i="2"/>
  <c r="L20" i="2"/>
  <c r="N26" i="2" s="1"/>
  <c r="D20" i="2"/>
  <c r="N24" i="2" s="1"/>
  <c r="L20" i="4" l="1"/>
  <c r="N26" i="4" s="1"/>
  <c r="F24" i="4"/>
  <c r="C27" i="4"/>
  <c r="D26" i="4"/>
  <c r="E25" i="4"/>
  <c r="M20" i="3"/>
  <c r="N27" i="3" s="1"/>
  <c r="L20" i="3"/>
  <c r="N26" i="3" s="1"/>
  <c r="K20" i="3"/>
  <c r="N25" i="3" s="1"/>
  <c r="I24" i="3" a="1"/>
  <c r="I24" i="3" s="1"/>
  <c r="N27" i="2"/>
  <c r="K20" i="2"/>
  <c r="N25" i="2" s="1"/>
  <c r="I29" i="2" l="1" a="1"/>
  <c r="I24" i="4" a="1"/>
  <c r="I24" i="4" s="1"/>
  <c r="I29" i="4" s="1" a="1"/>
  <c r="I29" i="3" a="1"/>
  <c r="N36" i="1" l="1"/>
  <c r="N35" i="1"/>
  <c r="N34" i="1"/>
  <c r="I29" i="3"/>
  <c r="N33" i="1" s="1"/>
  <c r="I29" i="4"/>
  <c r="P33" i="1" s="1"/>
  <c r="P34" i="1"/>
  <c r="P35" i="1"/>
  <c r="P36" i="1"/>
  <c r="I29" i="2"/>
  <c r="A1" i="5" l="1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<sst xmlns="http://schemas.openxmlformats.org/spreadsheetml/2006/main" count="93" uniqueCount="32">
  <si>
    <t>Key Length</t>
  </si>
  <si>
    <t>Run</t>
  </si>
  <si>
    <t>Key Generation</t>
  </si>
  <si>
    <t>Encryption</t>
  </si>
  <si>
    <t>Decryption</t>
  </si>
  <si>
    <t>Total (Encryption + Decryption)</t>
  </si>
  <si>
    <t>Key Length (nº)</t>
  </si>
  <si>
    <t>Encryption (s)</t>
  </si>
  <si>
    <t>Decryption (s)</t>
  </si>
  <si>
    <t>Total (Encryption + Decryption) (s)</t>
  </si>
  <si>
    <t>B0</t>
  </si>
  <si>
    <t>B1</t>
  </si>
  <si>
    <t>B2</t>
  </si>
  <si>
    <t>B3</t>
  </si>
  <si>
    <t>tiempos seg</t>
  </si>
  <si>
    <t>tiempos mseg</t>
  </si>
  <si>
    <t>digitos</t>
  </si>
  <si>
    <t>y</t>
  </si>
  <si>
    <t>x</t>
  </si>
  <si>
    <t>x^2</t>
  </si>
  <si>
    <t>x^3</t>
  </si>
  <si>
    <t>x^4</t>
  </si>
  <si>
    <t>x^5</t>
  </si>
  <si>
    <t>x^6</t>
  </si>
  <si>
    <t>x*y</t>
  </si>
  <si>
    <t>x^2*y</t>
  </si>
  <si>
    <t>x^3*y</t>
  </si>
  <si>
    <t>Totales</t>
  </si>
  <si>
    <t>Matriz A de coeficientes</t>
  </si>
  <si>
    <t>Matriz inversa de A</t>
  </si>
  <si>
    <t>Matriz de términos independientes</t>
  </si>
  <si>
    <t>Matriz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</si>
</sst>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1" fontId="0" fillId="0" borderId="0" xfId="0" applyNumberFormat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11" fontId="0" fillId="36" borderId="10" xfId="0" applyNumberFormat="1" applyFill="1" applyBorder="1"/>
    <xf numFmtId="0" fontId="18" fillId="37" borderId="10" xfId="0" applyFont="1" applyFill="1" applyBorder="1"/>
    <xf numFmtId="11" fontId="18" fillId="37" borderId="10" xfId="0" applyNumberFormat="1" applyFont="1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11" fontId="0" fillId="39" borderId="10" xfId="0" applyNumberFormat="1" applyFill="1" applyBorder="1"/>
    <xf numFmtId="0" fontId="0" fillId="40" borderId="10" xfId="0" applyFill="1" applyBorder="1"/>
    <xf numFmtId="11" fontId="0" fillId="40" borderId="10" xfId="0" applyNumberFormat="1" applyFill="1" applyBorder="1"/>
    <xf numFmtId="0" fontId="0" fillId="41" borderId="10" xfId="0" applyFill="1" applyBorder="1"/>
    <xf numFmtId="11" fontId="0" fillId="41" borderId="10" xfId="0" applyNumberFormat="1" applyFill="1" applyBorder="1"/>
    <xf numFmtId="0" fontId="0" fillId="37" borderId="10" xfId="0" applyFill="1" applyBorder="1"/>
    <xf numFmtId="11" fontId="0" fillId="37" borderId="10" xfId="0" applyNumberFormat="1" applyFill="1" applyBorder="1"/>
    <xf numFmtId="0" fontId="16" fillId="42" borderId="10" xfId="0" applyFont="1" applyFill="1" applyBorder="1"/>
    <xf numFmtId="1" fontId="0" fillId="33" borderId="10" xfId="0" applyNumberFormat="1" applyFill="1" applyBorder="1"/>
    <xf numFmtId="0" fontId="0" fillId="0" borderId="0" xfId="0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64" fontId="0" fillId="37" borderId="10" xfId="0" applyNumberFormat="1" applyFill="1" applyBorder="1"/>
    <xf numFmtId="164" fontId="0" fillId="44" borderId="10" xfId="0" applyNumberFormat="1" applyFill="1" applyBorder="1"/>
    <xf numFmtId="164" fontId="0" fillId="46" borderId="10" xfId="0" applyNumberFormat="1" applyFill="1" applyBorder="1"/>
    <xf numFmtId="0" fontId="0" fillId="47" borderId="10" xfId="0" applyFill="1" applyBorder="1" applyAlignment="1">
      <alignment horizontal="center"/>
    </xf>
    <xf numFmtId="0" fontId="0" fillId="47" borderId="10" xfId="0" applyFill="1" applyBorder="1"/>
    <xf numFmtId="0" fontId="0" fillId="0" borderId="0" xfId="0" applyAlignment="1">
      <alignment horizontal="center" wrapText="1"/>
    </xf>
    <xf numFmtId="0" fontId="0" fillId="43" borderId="10" xfId="0" applyFill="1" applyBorder="1" applyAlignment="1">
      <alignment horizontal="center" wrapText="1"/>
    </xf>
    <xf numFmtId="0" fontId="0" fillId="45" borderId="10" xfId="0" applyFill="1" applyBorder="1" applyAlignment="1">
      <alignment horizontal="center" wrapText="1"/>
    </xf>
    <xf numFmtId="2" fontId="0" fillId="36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CCFF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key_length_results!$N$1</c:f>
              <c:strCache>
                <c:ptCount val="1"/>
                <c:pt idx="0">
                  <c:v>Encryption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key_length_results!$N$2:$N$18</c:f>
              <c:numCache>
                <c:formatCode>0.00000000</c:formatCode>
                <c:ptCount val="17"/>
                <c:pt idx="0">
                  <c:v>8.849999994708907E-6</c:v>
                </c:pt>
                <c:pt idx="1">
                  <c:v>7.9200000072887613E-6</c:v>
                </c:pt>
                <c:pt idx="2">
                  <c:v>8.9299999672220959E-6</c:v>
                </c:pt>
                <c:pt idx="3">
                  <c:v>1.224000002366661E-5</c:v>
                </c:pt>
                <c:pt idx="4">
                  <c:v>1.3149999949746361E-5</c:v>
                </c:pt>
                <c:pt idx="5">
                  <c:v>1.3179999996282219E-5</c:v>
                </c:pt>
                <c:pt idx="6">
                  <c:v>1.4349999946716659E-5</c:v>
                </c:pt>
                <c:pt idx="7">
                  <c:v>1.8730000010691533E-5</c:v>
                </c:pt>
                <c:pt idx="8">
                  <c:v>1.824000000851806E-5</c:v>
                </c:pt>
                <c:pt idx="9">
                  <c:v>1.8980000049850729E-5</c:v>
                </c:pt>
                <c:pt idx="10">
                  <c:v>2.2380000109478659E-5</c:v>
                </c:pt>
                <c:pt idx="11">
                  <c:v>2.6439999965077683E-5</c:v>
                </c:pt>
                <c:pt idx="12">
                  <c:v>2.6799999977811197E-5</c:v>
                </c:pt>
                <c:pt idx="13">
                  <c:v>3.7639999982275123E-5</c:v>
                </c:pt>
                <c:pt idx="14">
                  <c:v>4.6100000099613638E-5</c:v>
                </c:pt>
                <c:pt idx="15">
                  <c:v>4.7739999945406396E-5</c:v>
                </c:pt>
                <c:pt idx="16">
                  <c:v>4.7739999945406396E-5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6-4E2E-A446-F48787561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key_length_results!$O$1</c:f>
              <c:strCache>
                <c:ptCount val="1"/>
                <c:pt idx="0">
                  <c:v>Decryption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key_length_results!$O$2:$O$18</c:f>
              <c:numCache>
                <c:formatCode>0.00000000</c:formatCode>
                <c:ptCount val="17"/>
                <c:pt idx="0">
                  <c:v>8.0599999364494464E-6</c:v>
                </c:pt>
                <c:pt idx="1">
                  <c:v>7.249999953273796E-6</c:v>
                </c:pt>
                <c:pt idx="2">
                  <c:v>8.1800000316434277E-6</c:v>
                </c:pt>
                <c:pt idx="3">
                  <c:v>1.1109999968539289E-5</c:v>
                </c:pt>
                <c:pt idx="4">
                  <c:v>1.2199999991935293E-5</c:v>
                </c:pt>
                <c:pt idx="5">
                  <c:v>1.2180000112493821E-5</c:v>
                </c:pt>
                <c:pt idx="6">
                  <c:v>1.3050000097791731E-5</c:v>
                </c:pt>
                <c:pt idx="7">
                  <c:v>1.7599999910089476E-5</c:v>
                </c:pt>
                <c:pt idx="8">
                  <c:v>1.7279999974562039E-5</c:v>
                </c:pt>
                <c:pt idx="9">
                  <c:v>1.8910000017058282E-5</c:v>
                </c:pt>
                <c:pt idx="10">
                  <c:v>2.1449999940159548E-5</c:v>
                </c:pt>
                <c:pt idx="11">
                  <c:v>2.5749999986146528E-5</c:v>
                </c:pt>
                <c:pt idx="12">
                  <c:v>2.6459999980943355E-5</c:v>
                </c:pt>
                <c:pt idx="13">
                  <c:v>3.7169999995967308E-5</c:v>
                </c:pt>
                <c:pt idx="14">
                  <c:v>4.4309999930192072E-5</c:v>
                </c:pt>
                <c:pt idx="15">
                  <c:v>5.3400000069814214E-5</c:v>
                </c:pt>
                <c:pt idx="16">
                  <c:v>5.3400000069814214E-5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7-4337-8180-4A59BC08C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key_length_results!$P$1</c:f>
              <c:strCache>
                <c:ptCount val="1"/>
                <c:pt idx="0">
                  <c:v>Total (Encryption + Decryption)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key_length_results!$P$2:$P$18</c:f>
              <c:numCache>
                <c:formatCode>0.00000000</c:formatCode>
                <c:ptCount val="17"/>
                <c:pt idx="0">
                  <c:v>1.6909999931158352E-5</c:v>
                </c:pt>
                <c:pt idx="1">
                  <c:v>1.5169999960562512E-5</c:v>
                </c:pt>
                <c:pt idx="2">
                  <c:v>1.7109999998865478E-5</c:v>
                </c:pt>
                <c:pt idx="3">
                  <c:v>2.3349999992205954E-5</c:v>
                </c:pt>
                <c:pt idx="4">
                  <c:v>2.534999994168169E-5</c:v>
                </c:pt>
                <c:pt idx="5">
                  <c:v>2.5360000108776104E-5</c:v>
                </c:pt>
                <c:pt idx="6">
                  <c:v>2.7400000044508429E-5</c:v>
                </c:pt>
                <c:pt idx="7">
                  <c:v>3.6329999920781074E-5</c:v>
                </c:pt>
                <c:pt idx="8">
                  <c:v>3.5519999983080136E-5</c:v>
                </c:pt>
                <c:pt idx="9">
                  <c:v>3.7890000066909069E-5</c:v>
                </c:pt>
                <c:pt idx="10">
                  <c:v>4.3830000049638271E-5</c:v>
                </c:pt>
                <c:pt idx="11">
                  <c:v>5.2189999951224279E-5</c:v>
                </c:pt>
                <c:pt idx="12">
                  <c:v>5.32599999587546E-5</c:v>
                </c:pt>
                <c:pt idx="13">
                  <c:v>7.4809999978242526E-5</c:v>
                </c:pt>
                <c:pt idx="14">
                  <c:v>9.0410000029805622E-5</c:v>
                </c:pt>
                <c:pt idx="15">
                  <c:v>1.0114000001522053E-4</c:v>
                </c:pt>
                <c:pt idx="16">
                  <c:v>1.0114000001522053E-4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EE-477C-8785-E1BCBEE2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key_length_results!$N$1</c:f>
              <c:strCache>
                <c:ptCount val="1"/>
                <c:pt idx="0">
                  <c:v>Encryption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key_length_results!$N$2:$N$18</c:f>
              <c:numCache>
                <c:formatCode>0.00000000</c:formatCode>
                <c:ptCount val="17"/>
                <c:pt idx="0">
                  <c:v>8.849999994708907E-6</c:v>
                </c:pt>
                <c:pt idx="1">
                  <c:v>7.9200000072887613E-6</c:v>
                </c:pt>
                <c:pt idx="2">
                  <c:v>8.9299999672220959E-6</c:v>
                </c:pt>
                <c:pt idx="3">
                  <c:v>1.224000002366661E-5</c:v>
                </c:pt>
                <c:pt idx="4">
                  <c:v>1.3149999949746361E-5</c:v>
                </c:pt>
                <c:pt idx="5">
                  <c:v>1.3179999996282219E-5</c:v>
                </c:pt>
                <c:pt idx="6">
                  <c:v>1.4349999946716659E-5</c:v>
                </c:pt>
                <c:pt idx="7">
                  <c:v>1.8730000010691533E-5</c:v>
                </c:pt>
                <c:pt idx="8">
                  <c:v>1.824000000851806E-5</c:v>
                </c:pt>
                <c:pt idx="9">
                  <c:v>1.8980000049850729E-5</c:v>
                </c:pt>
                <c:pt idx="10">
                  <c:v>2.2380000109478659E-5</c:v>
                </c:pt>
                <c:pt idx="11">
                  <c:v>2.6439999965077683E-5</c:v>
                </c:pt>
                <c:pt idx="12">
                  <c:v>2.6799999977811197E-5</c:v>
                </c:pt>
                <c:pt idx="13">
                  <c:v>3.7639999982275123E-5</c:v>
                </c:pt>
                <c:pt idx="14">
                  <c:v>4.6100000099613638E-5</c:v>
                </c:pt>
                <c:pt idx="15">
                  <c:v>4.7739999945406396E-5</c:v>
                </c:pt>
                <c:pt idx="16">
                  <c:v>4.7739999945406396E-5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F-42FC-89DF-17492A54E3EA}"/>
            </c:ext>
          </c:extLst>
        </c:ser>
        <c:ser>
          <c:idx val="1"/>
          <c:order val="1"/>
          <c:tx>
            <c:strRef>
              <c:f>key_length_results!$O$1</c:f>
              <c:strCache>
                <c:ptCount val="1"/>
                <c:pt idx="0">
                  <c:v>Decryption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key_length_results!$O$2:$O$18</c:f>
              <c:numCache>
                <c:formatCode>0.00000000</c:formatCode>
                <c:ptCount val="17"/>
                <c:pt idx="0">
                  <c:v>8.0599999364494464E-6</c:v>
                </c:pt>
                <c:pt idx="1">
                  <c:v>7.249999953273796E-6</c:v>
                </c:pt>
                <c:pt idx="2">
                  <c:v>8.1800000316434277E-6</c:v>
                </c:pt>
                <c:pt idx="3">
                  <c:v>1.1109999968539289E-5</c:v>
                </c:pt>
                <c:pt idx="4">
                  <c:v>1.2199999991935293E-5</c:v>
                </c:pt>
                <c:pt idx="5">
                  <c:v>1.2180000112493821E-5</c:v>
                </c:pt>
                <c:pt idx="6">
                  <c:v>1.3050000097791731E-5</c:v>
                </c:pt>
                <c:pt idx="7">
                  <c:v>1.7599999910089476E-5</c:v>
                </c:pt>
                <c:pt idx="8">
                  <c:v>1.7279999974562039E-5</c:v>
                </c:pt>
                <c:pt idx="9">
                  <c:v>1.8910000017058282E-5</c:v>
                </c:pt>
                <c:pt idx="10">
                  <c:v>2.1449999940159548E-5</c:v>
                </c:pt>
                <c:pt idx="11">
                  <c:v>2.5749999986146528E-5</c:v>
                </c:pt>
                <c:pt idx="12">
                  <c:v>2.6459999980943355E-5</c:v>
                </c:pt>
                <c:pt idx="13">
                  <c:v>3.7169999995967308E-5</c:v>
                </c:pt>
                <c:pt idx="14">
                  <c:v>4.4309999930192072E-5</c:v>
                </c:pt>
                <c:pt idx="15">
                  <c:v>5.3400000069814214E-5</c:v>
                </c:pt>
                <c:pt idx="16">
                  <c:v>5.3400000069814214E-5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BF-42FC-89DF-17492A54E3EA}"/>
            </c:ext>
          </c:extLst>
        </c:ser>
        <c:ser>
          <c:idx val="2"/>
          <c:order val="2"/>
          <c:tx>
            <c:strRef>
              <c:f>key_length_results!$P$1</c:f>
              <c:strCache>
                <c:ptCount val="1"/>
                <c:pt idx="0">
                  <c:v>Total (Encryption + Decryption)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key_length_results!$P$2:$P$18</c:f>
              <c:numCache>
                <c:formatCode>0.00000000</c:formatCode>
                <c:ptCount val="17"/>
                <c:pt idx="0">
                  <c:v>1.6909999931158352E-5</c:v>
                </c:pt>
                <c:pt idx="1">
                  <c:v>1.5169999960562512E-5</c:v>
                </c:pt>
                <c:pt idx="2">
                  <c:v>1.7109999998865478E-5</c:v>
                </c:pt>
                <c:pt idx="3">
                  <c:v>2.3349999992205954E-5</c:v>
                </c:pt>
                <c:pt idx="4">
                  <c:v>2.534999994168169E-5</c:v>
                </c:pt>
                <c:pt idx="5">
                  <c:v>2.5360000108776104E-5</c:v>
                </c:pt>
                <c:pt idx="6">
                  <c:v>2.7400000044508429E-5</c:v>
                </c:pt>
                <c:pt idx="7">
                  <c:v>3.6329999920781074E-5</c:v>
                </c:pt>
                <c:pt idx="8">
                  <c:v>3.5519999983080136E-5</c:v>
                </c:pt>
                <c:pt idx="9">
                  <c:v>3.7890000066909069E-5</c:v>
                </c:pt>
                <c:pt idx="10">
                  <c:v>4.3830000049638271E-5</c:v>
                </c:pt>
                <c:pt idx="11">
                  <c:v>5.2189999951224279E-5</c:v>
                </c:pt>
                <c:pt idx="12">
                  <c:v>5.32599999587546E-5</c:v>
                </c:pt>
                <c:pt idx="13">
                  <c:v>7.4809999978242526E-5</c:v>
                </c:pt>
                <c:pt idx="14">
                  <c:v>9.0410000029805622E-5</c:v>
                </c:pt>
                <c:pt idx="15">
                  <c:v>1.0114000001522053E-4</c:v>
                </c:pt>
                <c:pt idx="16">
                  <c:v>1.0114000001522053E-4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BF-42FC-89DF-17492A54E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5935"/>
        <c:axId val="832793327"/>
      </c:scatterChart>
      <c:valAx>
        <c:axId val="8385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793327"/>
        <c:crosses val="autoZero"/>
        <c:crossBetween val="midCat"/>
      </c:valAx>
      <c:valAx>
        <c:axId val="8327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key_length_results!$N$1</c:f>
              <c:strCache>
                <c:ptCount val="1"/>
                <c:pt idx="0">
                  <c:v>Encryption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key_length_results!$N$2:$N$18</c:f>
              <c:numCache>
                <c:formatCode>0.00000000</c:formatCode>
                <c:ptCount val="17"/>
                <c:pt idx="0">
                  <c:v>8.849999994708907E-6</c:v>
                </c:pt>
                <c:pt idx="1">
                  <c:v>7.9200000072887613E-6</c:v>
                </c:pt>
                <c:pt idx="2">
                  <c:v>8.9299999672220959E-6</c:v>
                </c:pt>
                <c:pt idx="3">
                  <c:v>1.224000002366661E-5</c:v>
                </c:pt>
                <c:pt idx="4">
                  <c:v>1.3149999949746361E-5</c:v>
                </c:pt>
                <c:pt idx="5">
                  <c:v>1.3179999996282219E-5</c:v>
                </c:pt>
                <c:pt idx="6">
                  <c:v>1.4349999946716659E-5</c:v>
                </c:pt>
                <c:pt idx="7">
                  <c:v>1.8730000010691533E-5</c:v>
                </c:pt>
                <c:pt idx="8">
                  <c:v>1.824000000851806E-5</c:v>
                </c:pt>
                <c:pt idx="9">
                  <c:v>1.8980000049850729E-5</c:v>
                </c:pt>
                <c:pt idx="10">
                  <c:v>2.2380000109478659E-5</c:v>
                </c:pt>
                <c:pt idx="11">
                  <c:v>2.6439999965077683E-5</c:v>
                </c:pt>
                <c:pt idx="12">
                  <c:v>2.6799999977811197E-5</c:v>
                </c:pt>
                <c:pt idx="13">
                  <c:v>3.7639999982275123E-5</c:v>
                </c:pt>
                <c:pt idx="14">
                  <c:v>4.6100000099613638E-5</c:v>
                </c:pt>
                <c:pt idx="15">
                  <c:v>4.7739999945406396E-5</c:v>
                </c:pt>
                <c:pt idx="16">
                  <c:v>4.7739999945406396E-5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0-43EF-BCBC-C4D71ED84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key_length_results!$O$1</c:f>
              <c:strCache>
                <c:ptCount val="1"/>
                <c:pt idx="0">
                  <c:v>Decryption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key_length_results!$O$2:$O$18</c:f>
              <c:numCache>
                <c:formatCode>0.00000000</c:formatCode>
                <c:ptCount val="17"/>
                <c:pt idx="0">
                  <c:v>8.0599999364494464E-6</c:v>
                </c:pt>
                <c:pt idx="1">
                  <c:v>7.249999953273796E-6</c:v>
                </c:pt>
                <c:pt idx="2">
                  <c:v>8.1800000316434277E-6</c:v>
                </c:pt>
                <c:pt idx="3">
                  <c:v>1.1109999968539289E-5</c:v>
                </c:pt>
                <c:pt idx="4">
                  <c:v>1.2199999991935293E-5</c:v>
                </c:pt>
                <c:pt idx="5">
                  <c:v>1.2180000112493821E-5</c:v>
                </c:pt>
                <c:pt idx="6">
                  <c:v>1.3050000097791731E-5</c:v>
                </c:pt>
                <c:pt idx="7">
                  <c:v>1.7599999910089476E-5</c:v>
                </c:pt>
                <c:pt idx="8">
                  <c:v>1.7279999974562039E-5</c:v>
                </c:pt>
                <c:pt idx="9">
                  <c:v>1.8910000017058282E-5</c:v>
                </c:pt>
                <c:pt idx="10">
                  <c:v>2.1449999940159548E-5</c:v>
                </c:pt>
                <c:pt idx="11">
                  <c:v>2.5749999986146528E-5</c:v>
                </c:pt>
                <c:pt idx="12">
                  <c:v>2.6459999980943355E-5</c:v>
                </c:pt>
                <c:pt idx="13">
                  <c:v>3.7169999995967308E-5</c:v>
                </c:pt>
                <c:pt idx="14">
                  <c:v>4.4309999930192072E-5</c:v>
                </c:pt>
                <c:pt idx="15">
                  <c:v>5.3400000069814214E-5</c:v>
                </c:pt>
                <c:pt idx="16">
                  <c:v>5.3400000069814214E-5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DE-420E-9E16-63DCBB9B8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key_length_results!$P$1</c:f>
              <c:strCache>
                <c:ptCount val="1"/>
                <c:pt idx="0">
                  <c:v>Total (Encryption + Decryption)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key_length_results!$M$2:$M$18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key_length_results!$P$2:$P$18</c:f>
              <c:numCache>
                <c:formatCode>0.00000000</c:formatCode>
                <c:ptCount val="17"/>
                <c:pt idx="0">
                  <c:v>1.6909999931158352E-5</c:v>
                </c:pt>
                <c:pt idx="1">
                  <c:v>1.5169999960562512E-5</c:v>
                </c:pt>
                <c:pt idx="2">
                  <c:v>1.7109999998865478E-5</c:v>
                </c:pt>
                <c:pt idx="3">
                  <c:v>2.3349999992205954E-5</c:v>
                </c:pt>
                <c:pt idx="4">
                  <c:v>2.534999994168169E-5</c:v>
                </c:pt>
                <c:pt idx="5">
                  <c:v>2.5360000108776104E-5</c:v>
                </c:pt>
                <c:pt idx="6">
                  <c:v>2.7400000044508429E-5</c:v>
                </c:pt>
                <c:pt idx="7">
                  <c:v>3.6329999920781074E-5</c:v>
                </c:pt>
                <c:pt idx="8">
                  <c:v>3.5519999983080136E-5</c:v>
                </c:pt>
                <c:pt idx="9">
                  <c:v>3.7890000066909069E-5</c:v>
                </c:pt>
                <c:pt idx="10">
                  <c:v>4.3830000049638271E-5</c:v>
                </c:pt>
                <c:pt idx="11">
                  <c:v>5.2189999951224279E-5</c:v>
                </c:pt>
                <c:pt idx="12">
                  <c:v>5.32599999587546E-5</c:v>
                </c:pt>
                <c:pt idx="13">
                  <c:v>7.4809999978242526E-5</c:v>
                </c:pt>
                <c:pt idx="14">
                  <c:v>9.0410000029805622E-5</c:v>
                </c:pt>
                <c:pt idx="15">
                  <c:v>1.0114000001522053E-4</c:v>
                </c:pt>
                <c:pt idx="16">
                  <c:v>1.0114000001522053E-4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2-4820-91D0-CEBAB1AC2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602499</xdr:colOff>
      <xdr:row>32</xdr:row>
      <xdr:rowOff>162272</xdr:rowOff>
    </xdr:from>
    <xdr:to>
      <xdr:col>26</xdr:col>
      <xdr:colOff>225138</xdr:colOff>
      <xdr:row>48</xdr:row>
      <xdr:rowOff>86591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58ACAD-AA11-1B67-5E27-5D3E4D224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208509</xdr:colOff>
      <xdr:row>17</xdr:row>
      <xdr:rowOff>109349</xdr:rowOff>
    </xdr:from>
    <xdr:to>
      <xdr:col>26</xdr:col>
      <xdr:colOff>449255</xdr:colOff>
      <xdr:row>32</xdr:row>
      <xdr:rowOff>91685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3F8C0C-88EC-4D5B-9C62-726D5EDEF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578428</xdr:colOff>
      <xdr:row>2</xdr:row>
      <xdr:rowOff>52300</xdr:rowOff>
    </xdr:from>
    <xdr:to>
      <xdr:col>26</xdr:col>
      <xdr:colOff>279689</xdr:colOff>
      <xdr:row>17</xdr:row>
      <xdr:rowOff>52302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28E7A7-CF96-41B0-9BEE-21AA5EC7B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134737</xdr:colOff>
      <xdr:row>5</xdr:row>
      <xdr:rowOff>15761</xdr:rowOff>
    </xdr:from>
    <xdr:to>
      <xdr:col>34</xdr:col>
      <xdr:colOff>438324</xdr:colOff>
      <xdr:row>20</xdr:row>
      <xdr:rowOff>59229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3D2BA9-1F97-6455-1176-3708B6071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28</xdr:row>
      <xdr:rowOff>9525</xdr:rowOff>
    </xdr:from>
    <xdr:to>
      <xdr:col>15</xdr:col>
      <xdr:colOff>319022</xdr:colOff>
      <xdr:row>43</xdr:row>
      <xdr:rowOff>180788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62B2D-F239-47D7-BBE6-F75666B7A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27</xdr:row>
      <xdr:rowOff>19050</xdr:rowOff>
    </xdr:from>
    <xdr:to>
      <xdr:col>15</xdr:col>
      <xdr:colOff>280962</xdr:colOff>
      <xdr:row>42</xdr:row>
      <xdr:rowOff>54303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9806E-C77D-43D8-A8D4-E0AFAED9B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28</xdr:row>
      <xdr:rowOff>76200</xdr:rowOff>
    </xdr:from>
    <xdr:to>
      <xdr:col>15</xdr:col>
      <xdr:colOff>521469</xdr:colOff>
      <xdr:row>43</xdr:row>
      <xdr:rowOff>129118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7079F8-5872-43B1-A96B-B07E60BA13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topLeftCell="L1" zoomScaleNormal="100" workbookViewId="0">
      <selection activeCell="M1" sqref="M1:P18"/>
    </sheetView>
  </sheetViews>
  <sheetFormatPr defaultRowHeight="14.4" x14ac:dyDescent="0.3"/>
  <cols>
    <col min="1" max="1" width="10.88671875" bestFit="1" customWidth="1"/>
    <col min="2" max="2" width="4.5546875" bestFit="1" customWidth="1"/>
    <col min="3" max="3" width="15" bestFit="1" customWidth="1"/>
    <col min="4" max="4" width="10.6640625" bestFit="1" customWidth="1"/>
    <col min="5" max="5" width="11" bestFit="1" customWidth="1"/>
    <col min="6" max="6" width="29.44140625" bestFit="1" customWidth="1"/>
    <col min="7" max="7" width="11.5546875" bestFit="1" customWidth="1"/>
    <col min="8" max="9" width="10.44140625" bestFit="1" customWidth="1"/>
    <col min="10" max="10" width="11.5546875" bestFit="1" customWidth="1"/>
    <col min="11" max="11" width="17.33203125" bestFit="1" customWidth="1"/>
    <col min="12" max="12" width="14.88671875" bestFit="1" customWidth="1"/>
    <col min="13" max="13" width="18" bestFit="1" customWidth="1"/>
    <col min="14" max="14" width="13.6640625" bestFit="1" customWidth="1"/>
    <col min="15" max="15" width="14" bestFit="1" customWidth="1"/>
    <col min="16" max="16" width="32.44140625" bestFit="1" customWidth="1"/>
    <col min="17" max="17" width="13.6640625" bestFit="1" customWidth="1"/>
  </cols>
  <sheetData>
    <row r="1" spans="1:16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M1" s="22" t="s">
        <v>6</v>
      </c>
      <c r="N1" s="22" t="s">
        <v>7</v>
      </c>
      <c r="O1" s="22" t="s">
        <v>8</v>
      </c>
      <c r="P1" s="22" t="s">
        <v>9</v>
      </c>
    </row>
    <row r="2" spans="1:16" x14ac:dyDescent="0.3">
      <c r="A2" s="2">
        <v>8</v>
      </c>
      <c r="B2" s="2">
        <v>1</v>
      </c>
      <c r="C2" s="2">
        <v>5.0250000003870799E-4</v>
      </c>
      <c r="D2" s="3">
        <v>8.2000001384585596E-6</v>
      </c>
      <c r="E2" s="3">
        <v>6.1999999161343996E-6</v>
      </c>
      <c r="F2" s="3">
        <v>1.4400000054592901E-5</v>
      </c>
      <c r="G2">
        <f>AVERAGE(C2:C11)</f>
        <v>4.5550999998340543E-4</v>
      </c>
      <c r="H2">
        <f t="shared" ref="H2:J2" si="0">AVERAGE(D2:D11)</f>
        <v>8.849999994708907E-6</v>
      </c>
      <c r="I2">
        <f t="shared" si="0"/>
        <v>8.0599999364494464E-6</v>
      </c>
      <c r="J2">
        <f t="shared" si="0"/>
        <v>1.6909999931158352E-5</v>
      </c>
      <c r="M2" s="23">
        <v>8</v>
      </c>
      <c r="N2" s="35">
        <f>AVERAGE(D2:D11)</f>
        <v>8.849999994708907E-6</v>
      </c>
      <c r="O2" s="34">
        <f>AVERAGE(E2:E11)</f>
        <v>8.0599999364494464E-6</v>
      </c>
      <c r="P2" s="36">
        <f>AVERAGE(F2:F11)</f>
        <v>1.6909999931158352E-5</v>
      </c>
    </row>
    <row r="3" spans="1:16" x14ac:dyDescent="0.3">
      <c r="A3" s="2">
        <v>8</v>
      </c>
      <c r="B3" s="2">
        <v>2</v>
      </c>
      <c r="C3" s="2">
        <v>5.6390000008832398E-4</v>
      </c>
      <c r="D3" s="3">
        <v>9.6000003395602107E-6</v>
      </c>
      <c r="E3" s="3">
        <v>8.9000000116357097E-6</v>
      </c>
      <c r="F3" s="3">
        <v>1.8500000351195898E-5</v>
      </c>
      <c r="M3" s="23">
        <v>9</v>
      </c>
      <c r="N3" s="35">
        <f>AVERAGE(D12:D21)</f>
        <v>7.9200000072887613E-6</v>
      </c>
      <c r="O3" s="34">
        <f>AVERAGE(E12:E21)</f>
        <v>7.249999953273796E-6</v>
      </c>
      <c r="P3" s="36">
        <f>AVERAGE(F12:F21)</f>
        <v>1.5169999960562512E-5</v>
      </c>
    </row>
    <row r="4" spans="1:16" x14ac:dyDescent="0.3">
      <c r="A4" s="2">
        <v>8</v>
      </c>
      <c r="B4" s="2">
        <v>3</v>
      </c>
      <c r="C4" s="2">
        <v>6.1709999999948195E-4</v>
      </c>
      <c r="D4" s="3">
        <v>1.3800000033370399E-5</v>
      </c>
      <c r="E4" s="3">
        <v>1.3400000170804499E-5</v>
      </c>
      <c r="F4" s="3">
        <v>2.7200000204174999E-5</v>
      </c>
      <c r="M4" s="23">
        <v>10</v>
      </c>
      <c r="N4" s="35">
        <f>AVERAGE(D22:D31)</f>
        <v>8.9299999672220959E-6</v>
      </c>
      <c r="O4" s="34">
        <f>AVERAGE(E22:E31)</f>
        <v>8.1800000316434277E-6</v>
      </c>
      <c r="P4" s="36">
        <f>AVERAGE(F22:F31)</f>
        <v>1.7109999998865478E-5</v>
      </c>
    </row>
    <row r="5" spans="1:16" x14ac:dyDescent="0.3">
      <c r="A5" s="2">
        <v>8</v>
      </c>
      <c r="B5" s="2">
        <v>4</v>
      </c>
      <c r="C5" s="2">
        <v>5.9710000004997699E-4</v>
      </c>
      <c r="D5" s="3">
        <v>1.11999997898237E-5</v>
      </c>
      <c r="E5" s="3">
        <v>1.12999996417784E-5</v>
      </c>
      <c r="F5" s="3">
        <v>2.24999994316021E-5</v>
      </c>
      <c r="M5" s="23">
        <v>11</v>
      </c>
      <c r="N5" s="35">
        <f>AVERAGE(D32:D41)</f>
        <v>1.224000002366661E-5</v>
      </c>
      <c r="O5" s="34">
        <f>AVERAGE(E32:E41)</f>
        <v>1.1109999968539289E-5</v>
      </c>
      <c r="P5" s="36">
        <f>AVERAGE(F32:F41)</f>
        <v>2.3349999992205954E-5</v>
      </c>
    </row>
    <row r="6" spans="1:16" x14ac:dyDescent="0.3">
      <c r="A6" s="2">
        <v>8</v>
      </c>
      <c r="B6" s="2">
        <v>5</v>
      </c>
      <c r="C6" s="2">
        <v>4.1349999992235098E-4</v>
      </c>
      <c r="D6" s="3">
        <v>7.2000002546701504E-6</v>
      </c>
      <c r="E6" s="3">
        <v>6.4999999267456503E-6</v>
      </c>
      <c r="F6" s="3">
        <v>1.37000001814158E-5</v>
      </c>
      <c r="M6" s="23">
        <v>12</v>
      </c>
      <c r="N6" s="35">
        <f>AVERAGE(D42:D51)</f>
        <v>1.3149999949746361E-5</v>
      </c>
      <c r="O6" s="34">
        <f>AVERAGE(E42:E51)</f>
        <v>1.2199999991935293E-5</v>
      </c>
      <c r="P6" s="36">
        <f>AVERAGE(F42:F51)</f>
        <v>2.534999994168169E-5</v>
      </c>
    </row>
    <row r="7" spans="1:16" x14ac:dyDescent="0.3">
      <c r="A7" s="2">
        <v>8</v>
      </c>
      <c r="B7" s="2">
        <v>6</v>
      </c>
      <c r="C7" s="2">
        <v>3.9250000008905702E-4</v>
      </c>
      <c r="D7" s="3">
        <v>8.0999998317565701E-6</v>
      </c>
      <c r="E7" s="3">
        <v>7.2999996518774398E-6</v>
      </c>
      <c r="F7" s="3">
        <v>1.5399999483633999E-5</v>
      </c>
      <c r="M7" s="23">
        <v>13</v>
      </c>
      <c r="N7" s="35">
        <f>AVERAGE(D52:D61)</f>
        <v>1.3179999996282219E-5</v>
      </c>
      <c r="O7" s="34">
        <f>AVERAGE(E52:E61)</f>
        <v>1.2180000112493821E-5</v>
      </c>
      <c r="P7" s="36">
        <f>AVERAGE(F52:F61)</f>
        <v>2.5360000108776104E-5</v>
      </c>
    </row>
    <row r="8" spans="1:16" x14ac:dyDescent="0.3">
      <c r="A8" s="2">
        <v>8</v>
      </c>
      <c r="B8" s="2">
        <v>7</v>
      </c>
      <c r="C8" s="2">
        <v>3.6550000004353901E-4</v>
      </c>
      <c r="D8" s="3">
        <v>7.69999996919068E-6</v>
      </c>
      <c r="E8" s="3">
        <v>6.7999999373569102E-6</v>
      </c>
      <c r="F8" s="3">
        <v>1.44999999065476E-5</v>
      </c>
      <c r="H8" s="1"/>
      <c r="M8" s="23">
        <v>14</v>
      </c>
      <c r="N8" s="35">
        <f>AVERAGE(D62:D71)</f>
        <v>1.4349999946716659E-5</v>
      </c>
      <c r="O8" s="34">
        <f>AVERAGE(E62:E71)</f>
        <v>1.3050000097791731E-5</v>
      </c>
      <c r="P8" s="36">
        <f>AVERAGE(F62:F71)</f>
        <v>2.7400000044508429E-5</v>
      </c>
    </row>
    <row r="9" spans="1:16" x14ac:dyDescent="0.3">
      <c r="A9" s="2">
        <v>8</v>
      </c>
      <c r="B9" s="2">
        <v>8</v>
      </c>
      <c r="C9" s="2">
        <v>3.6749999981111598E-4</v>
      </c>
      <c r="D9" s="3">
        <v>8.0999998317565701E-6</v>
      </c>
      <c r="E9" s="3">
        <v>7.2000002546701504E-6</v>
      </c>
      <c r="F9" s="3">
        <v>1.5300000086426701E-5</v>
      </c>
      <c r="H9" s="1"/>
      <c r="M9" s="23">
        <v>15</v>
      </c>
      <c r="N9" s="35">
        <f>AVERAGE(D72:D81)</f>
        <v>1.8730000010691533E-5</v>
      </c>
      <c r="O9" s="34">
        <f>AVERAGE(E72:E81)</f>
        <v>1.7599999910089476E-5</v>
      </c>
      <c r="P9" s="36">
        <f>AVERAGE(F72:F81)</f>
        <v>3.6329999920781074E-5</v>
      </c>
    </row>
    <row r="10" spans="1:16" x14ac:dyDescent="0.3">
      <c r="A10" s="2">
        <v>8</v>
      </c>
      <c r="B10" s="2">
        <v>9</v>
      </c>
      <c r="C10" s="2">
        <v>3.6789999967368198E-4</v>
      </c>
      <c r="D10" s="3">
        <v>7.7999998211453203E-6</v>
      </c>
      <c r="E10" s="3">
        <v>6.7999999373569102E-6</v>
      </c>
      <c r="F10" s="3">
        <v>1.45999997585022E-5</v>
      </c>
      <c r="H10" s="1"/>
      <c r="M10" s="23">
        <v>16</v>
      </c>
      <c r="N10" s="35">
        <f>AVERAGE(D82:D91)</f>
        <v>1.824000000851806E-5</v>
      </c>
      <c r="O10" s="34">
        <f>AVERAGE(E82:E91)</f>
        <v>1.7279999974562039E-5</v>
      </c>
      <c r="P10" s="36">
        <f>AVERAGE(F82:F91)</f>
        <v>3.5519999983080136E-5</v>
      </c>
    </row>
    <row r="11" spans="1:16" x14ac:dyDescent="0.3">
      <c r="A11" s="2">
        <v>8</v>
      </c>
      <c r="B11" s="2">
        <v>10</v>
      </c>
      <c r="C11" s="2">
        <v>3.6760000011781802E-4</v>
      </c>
      <c r="D11" s="3">
        <v>6.7999999373569102E-6</v>
      </c>
      <c r="E11" s="3">
        <v>6.1999999161343996E-6</v>
      </c>
      <c r="F11" s="3">
        <v>1.2999999853491301E-5</v>
      </c>
      <c r="H11" s="1"/>
      <c r="M11" s="23">
        <v>17</v>
      </c>
      <c r="N11" s="35">
        <f>AVERAGE(D92:D101)</f>
        <v>1.8980000049850729E-5</v>
      </c>
      <c r="O11" s="34">
        <f>AVERAGE(E92:E101)</f>
        <v>1.8910000017058282E-5</v>
      </c>
      <c r="P11" s="36">
        <f>AVERAGE(F92:F101)</f>
        <v>3.7890000066909069E-5</v>
      </c>
    </row>
    <row r="12" spans="1:16" x14ac:dyDescent="0.3">
      <c r="A12" s="4">
        <v>9</v>
      </c>
      <c r="B12" s="4">
        <v>1</v>
      </c>
      <c r="C12" s="4">
        <v>4.67700000172044E-4</v>
      </c>
      <c r="D12" s="5">
        <v>7.99999997980194E-6</v>
      </c>
      <c r="E12" s="5">
        <v>8.0999998317565701E-6</v>
      </c>
      <c r="F12" s="5">
        <v>1.6099999811558502E-5</v>
      </c>
      <c r="G12">
        <f>AVERAGE(C12:C21)</f>
        <v>3.8757999996050739E-4</v>
      </c>
      <c r="H12">
        <f t="shared" ref="H12" si="1">AVERAGE(D12:D21)</f>
        <v>7.9200000072887613E-6</v>
      </c>
      <c r="I12">
        <f t="shared" ref="I12" si="2">AVERAGE(E12:E21)</f>
        <v>7.249999953273796E-6</v>
      </c>
      <c r="J12">
        <f t="shared" ref="J12" si="3">AVERAGE(F12:F21)</f>
        <v>1.5169999960562512E-5</v>
      </c>
      <c r="M12" s="23">
        <v>18</v>
      </c>
      <c r="N12" s="35">
        <f>AVERAGE(D102:D111)</f>
        <v>2.2380000109478659E-5</v>
      </c>
      <c r="O12" s="34">
        <f>AVERAGE(E102:E111)</f>
        <v>2.1449999940159548E-5</v>
      </c>
      <c r="P12" s="36">
        <f>AVERAGE(F102:F111)</f>
        <v>4.3830000049638271E-5</v>
      </c>
    </row>
    <row r="13" spans="1:16" x14ac:dyDescent="0.3">
      <c r="A13" s="4">
        <v>9</v>
      </c>
      <c r="B13" s="4">
        <v>2</v>
      </c>
      <c r="C13" s="4">
        <v>4.1479999981674999E-4</v>
      </c>
      <c r="D13" s="5">
        <v>8.4000002971151793E-6</v>
      </c>
      <c r="E13" s="5">
        <v>6.9999996412661799E-6</v>
      </c>
      <c r="F13" s="5">
        <v>1.5399999938381299E-5</v>
      </c>
      <c r="H13" s="1"/>
      <c r="M13" s="23">
        <v>19</v>
      </c>
      <c r="N13" s="35">
        <f>AVERAGE(D112:D121)</f>
        <v>2.6439999965077683E-5</v>
      </c>
      <c r="O13" s="34">
        <f>AVERAGE(E112:E121)</f>
        <v>2.5749999986146528E-5</v>
      </c>
      <c r="P13" s="36">
        <f>AVERAGE(F112:F121)</f>
        <v>5.2189999951224279E-5</v>
      </c>
    </row>
    <row r="14" spans="1:16" x14ac:dyDescent="0.3">
      <c r="A14" s="4">
        <v>9</v>
      </c>
      <c r="B14" s="4">
        <v>3</v>
      </c>
      <c r="C14" s="4">
        <v>3.6449999970500298E-4</v>
      </c>
      <c r="D14" s="5">
        <v>7.9000001278472997E-6</v>
      </c>
      <c r="E14" s="5">
        <v>7.0999999479681702E-6</v>
      </c>
      <c r="F14" s="5">
        <v>1.50000000758154E-5</v>
      </c>
      <c r="H14" s="1"/>
      <c r="M14" s="23">
        <v>20</v>
      </c>
      <c r="N14" s="35">
        <f>AVERAGE(D122:D131)</f>
        <v>2.6799999977811197E-5</v>
      </c>
      <c r="O14" s="34">
        <f>AVERAGE(E122:E131)</f>
        <v>2.6459999980943355E-5</v>
      </c>
      <c r="P14" s="36">
        <f>AVERAGE(F122:F131)</f>
        <v>5.32599999587546E-5</v>
      </c>
    </row>
    <row r="15" spans="1:16" x14ac:dyDescent="0.3">
      <c r="A15" s="4">
        <v>9</v>
      </c>
      <c r="B15" s="4">
        <v>4</v>
      </c>
      <c r="C15" s="4">
        <v>3.9269999979296699E-4</v>
      </c>
      <c r="D15" s="5">
        <v>7.3000001066247899E-6</v>
      </c>
      <c r="E15" s="5">
        <v>6.7000000854022801E-6</v>
      </c>
      <c r="F15" s="5">
        <v>1.4000000192027001E-5</v>
      </c>
      <c r="H15" s="1"/>
      <c r="M15" s="23">
        <v>21</v>
      </c>
      <c r="N15" s="35">
        <f>AVERAGE(D132:D141)</f>
        <v>3.7639999982275123E-5</v>
      </c>
      <c r="O15" s="34">
        <f>AVERAGE(E132:E141)</f>
        <v>3.7169999995967308E-5</v>
      </c>
      <c r="P15" s="36">
        <f>AVERAGE(F132:F141)</f>
        <v>7.4809999978242526E-5</v>
      </c>
    </row>
    <row r="16" spans="1:16" x14ac:dyDescent="0.3">
      <c r="A16" s="4">
        <v>9</v>
      </c>
      <c r="B16" s="4">
        <v>5</v>
      </c>
      <c r="C16" s="4">
        <v>3.7659999998140799E-4</v>
      </c>
      <c r="D16" s="5">
        <v>7.9000001278472997E-6</v>
      </c>
      <c r="E16" s="5">
        <v>6.6000002334476398E-6</v>
      </c>
      <c r="F16" s="5">
        <v>1.45000003612949E-5</v>
      </c>
      <c r="H16" s="1"/>
      <c r="M16" s="23">
        <v>22</v>
      </c>
      <c r="N16" s="35">
        <f>AVERAGE(D142:D151)</f>
        <v>4.6100000099613638E-5</v>
      </c>
      <c r="O16" s="34">
        <f>AVERAGE(E142:E151)</f>
        <v>4.4309999930192072E-5</v>
      </c>
      <c r="P16" s="36">
        <f>AVERAGE(F142:F151)</f>
        <v>9.0410000029805622E-5</v>
      </c>
    </row>
    <row r="17" spans="1:16" x14ac:dyDescent="0.3">
      <c r="A17" s="4">
        <v>9</v>
      </c>
      <c r="B17" s="4">
        <v>6</v>
      </c>
      <c r="C17" s="4">
        <v>3.6390000013852798E-4</v>
      </c>
      <c r="D17" s="5">
        <v>7.8999996730999505E-6</v>
      </c>
      <c r="E17" s="5">
        <v>6.9000002440588998E-6</v>
      </c>
      <c r="F17" s="5">
        <v>1.4799999917158799E-5</v>
      </c>
      <c r="H17" s="1"/>
      <c r="M17" s="23">
        <v>23</v>
      </c>
      <c r="N17" s="35">
        <f>AVERAGE(D162:D171)</f>
        <v>4.7739999945406396E-5</v>
      </c>
      <c r="O17" s="34">
        <f>AVERAGE(E162:E171)</f>
        <v>5.3400000069814214E-5</v>
      </c>
      <c r="P17" s="36">
        <f>AVERAGE(F162:F171)</f>
        <v>1.0114000001522053E-4</v>
      </c>
    </row>
    <row r="18" spans="1:16" x14ac:dyDescent="0.3">
      <c r="A18" s="4">
        <v>9</v>
      </c>
      <c r="B18" s="4">
        <v>7</v>
      </c>
      <c r="C18" s="4">
        <v>3.7300000030881999E-4</v>
      </c>
      <c r="D18" s="5">
        <v>8.1999996837112104E-6</v>
      </c>
      <c r="E18" s="5">
        <v>7.0000000960135299E-6</v>
      </c>
      <c r="F18" s="5">
        <v>1.51999997797247E-5</v>
      </c>
      <c r="H18" s="1"/>
      <c r="M18" s="23">
        <v>24</v>
      </c>
      <c r="N18" s="35">
        <f>AVERAGE(D162:D171)</f>
        <v>4.7739999945406396E-5</v>
      </c>
      <c r="O18" s="34">
        <f>AVERAGE(E162:E171)</f>
        <v>5.3400000069814214E-5</v>
      </c>
      <c r="P18" s="36">
        <f>AVERAGE(F162:F171)</f>
        <v>1.0114000001522053E-4</v>
      </c>
    </row>
    <row r="19" spans="1:16" x14ac:dyDescent="0.3">
      <c r="A19" s="4">
        <v>9</v>
      </c>
      <c r="B19" s="4">
        <v>8</v>
      </c>
      <c r="C19" s="4">
        <v>3.8139999969644101E-4</v>
      </c>
      <c r="D19" s="5">
        <v>7.99999997980194E-6</v>
      </c>
      <c r="E19" s="5">
        <v>8.2999999904131898E-6</v>
      </c>
      <c r="F19" s="5">
        <v>1.6299999970215099E-5</v>
      </c>
      <c r="H19" s="1"/>
      <c r="M19" s="23">
        <v>25</v>
      </c>
      <c r="N19" s="35" t="e">
        <f t="shared" ref="N19:P19" si="4">H172</f>
        <v>#DIV/0!</v>
      </c>
      <c r="O19" s="34" t="e">
        <f t="shared" si="4"/>
        <v>#DIV/0!</v>
      </c>
      <c r="P19" s="36" t="e">
        <f t="shared" si="4"/>
        <v>#DIV/0!</v>
      </c>
    </row>
    <row r="20" spans="1:16" x14ac:dyDescent="0.3">
      <c r="A20" s="4">
        <v>9</v>
      </c>
      <c r="B20" s="4">
        <v>9</v>
      </c>
      <c r="C20" s="4">
        <v>3.8059999997130901E-4</v>
      </c>
      <c r="D20" s="5">
        <v>7.6000001172360498E-6</v>
      </c>
      <c r="E20" s="5">
        <v>6.9999996412661799E-6</v>
      </c>
      <c r="F20" s="5">
        <v>1.45999997585022E-5</v>
      </c>
      <c r="M20" s="23">
        <v>26</v>
      </c>
      <c r="N20" s="35" t="e">
        <f t="shared" ref="N20:P20" si="5">H182</f>
        <v>#DIV/0!</v>
      </c>
      <c r="O20" s="34" t="e">
        <f t="shared" si="5"/>
        <v>#DIV/0!</v>
      </c>
      <c r="P20" s="36" t="e">
        <f t="shared" si="5"/>
        <v>#DIV/0!</v>
      </c>
    </row>
    <row r="21" spans="1:16" x14ac:dyDescent="0.3">
      <c r="A21" s="4">
        <v>9</v>
      </c>
      <c r="B21" s="4">
        <v>10</v>
      </c>
      <c r="C21" s="4">
        <v>3.6060000002180399E-4</v>
      </c>
      <c r="D21" s="5">
        <v>7.99999997980194E-6</v>
      </c>
      <c r="E21" s="5">
        <v>7.7999998211453203E-6</v>
      </c>
      <c r="F21" s="5">
        <v>1.5799999800947201E-5</v>
      </c>
      <c r="M21" s="23">
        <v>27</v>
      </c>
      <c r="N21" s="35" t="e">
        <f t="shared" ref="N21:P21" si="6">H192</f>
        <v>#DIV/0!</v>
      </c>
      <c r="O21" s="34" t="e">
        <f t="shared" si="6"/>
        <v>#DIV/0!</v>
      </c>
      <c r="P21" s="36" t="e">
        <f t="shared" si="6"/>
        <v>#DIV/0!</v>
      </c>
    </row>
    <row r="22" spans="1:16" x14ac:dyDescent="0.3">
      <c r="A22" s="6">
        <v>10</v>
      </c>
      <c r="B22" s="6">
        <v>1</v>
      </c>
      <c r="C22" s="6">
        <v>4.2250000024068797E-4</v>
      </c>
      <c r="D22" s="7">
        <v>8.3999998423678301E-6</v>
      </c>
      <c r="E22" s="7">
        <v>9.4000001809035894E-6</v>
      </c>
      <c r="F22" s="7">
        <v>1.7800000023271399E-5</v>
      </c>
      <c r="G22">
        <f>AVERAGE(C22:C31)</f>
        <v>3.7399999996523499E-4</v>
      </c>
      <c r="H22">
        <f t="shared" ref="H22" si="7">AVERAGE(D22:D31)</f>
        <v>8.9299999672220959E-6</v>
      </c>
      <c r="I22">
        <f t="shared" ref="I22" si="8">AVERAGE(E22:E31)</f>
        <v>8.1800000316434277E-6</v>
      </c>
      <c r="J22">
        <f t="shared" ref="J22" si="9">AVERAGE(F22:F31)</f>
        <v>1.7109999998865478E-5</v>
      </c>
      <c r="M22" s="23">
        <v>28</v>
      </c>
      <c r="N22" s="35" t="e">
        <f t="shared" ref="N22:P22" si="10">H202</f>
        <v>#DIV/0!</v>
      </c>
      <c r="O22" s="34" t="e">
        <f t="shared" si="10"/>
        <v>#DIV/0!</v>
      </c>
      <c r="P22" s="36" t="e">
        <f t="shared" si="10"/>
        <v>#DIV/0!</v>
      </c>
    </row>
    <row r="23" spans="1:16" x14ac:dyDescent="0.3">
      <c r="A23" s="6">
        <v>10</v>
      </c>
      <c r="B23" s="6">
        <v>2</v>
      </c>
      <c r="C23" s="6">
        <v>3.7459999975908399E-4</v>
      </c>
      <c r="D23" s="7">
        <v>8.2999999904131898E-6</v>
      </c>
      <c r="E23" s="7">
        <v>7.99999997980194E-6</v>
      </c>
      <c r="F23" s="7">
        <v>1.6299999970215099E-5</v>
      </c>
      <c r="M23" s="23">
        <v>29</v>
      </c>
      <c r="N23" s="35" t="e">
        <f t="shared" ref="N23:P23" si="11">H212</f>
        <v>#DIV/0!</v>
      </c>
      <c r="O23" s="34" t="e">
        <f t="shared" si="11"/>
        <v>#DIV/0!</v>
      </c>
      <c r="P23" s="36" t="e">
        <f t="shared" si="11"/>
        <v>#DIV/0!</v>
      </c>
    </row>
    <row r="24" spans="1:16" x14ac:dyDescent="0.3">
      <c r="A24" s="6">
        <v>10</v>
      </c>
      <c r="B24" s="6">
        <v>3</v>
      </c>
      <c r="C24" s="6">
        <v>3.6819999968429302E-4</v>
      </c>
      <c r="D24" s="7">
        <v>9.0000003183376908E-6</v>
      </c>
      <c r="E24" s="7">
        <v>8.4000002971151793E-6</v>
      </c>
      <c r="F24" s="7">
        <v>1.7400000615452801E-5</v>
      </c>
      <c r="M24" s="23">
        <v>30</v>
      </c>
      <c r="N24" s="35" t="e">
        <f t="shared" ref="N24:P24" si="12">H222</f>
        <v>#DIV/0!</v>
      </c>
      <c r="O24" s="34" t="e">
        <f t="shared" si="12"/>
        <v>#DIV/0!</v>
      </c>
      <c r="P24" s="36" t="e">
        <f t="shared" si="12"/>
        <v>#DIV/0!</v>
      </c>
    </row>
    <row r="25" spans="1:16" x14ac:dyDescent="0.3">
      <c r="A25" s="6">
        <v>10</v>
      </c>
      <c r="B25" s="6">
        <v>4</v>
      </c>
      <c r="C25" s="6">
        <v>3.5780000007434799E-4</v>
      </c>
      <c r="D25" s="7">
        <v>8.5000001490698196E-6</v>
      </c>
      <c r="E25" s="7">
        <v>8.9000000116357097E-6</v>
      </c>
      <c r="F25" s="7">
        <v>1.7400000160705501E-5</v>
      </c>
      <c r="M25" s="23">
        <v>31</v>
      </c>
      <c r="N25" s="35" t="e">
        <f t="shared" ref="N25:P25" si="13">H232</f>
        <v>#DIV/0!</v>
      </c>
      <c r="O25" s="34" t="e">
        <f t="shared" si="13"/>
        <v>#DIV/0!</v>
      </c>
      <c r="P25" s="36" t="e">
        <f t="shared" si="13"/>
        <v>#DIV/0!</v>
      </c>
    </row>
    <row r="26" spans="1:16" x14ac:dyDescent="0.3">
      <c r="A26" s="6">
        <v>10</v>
      </c>
      <c r="B26" s="6">
        <v>5</v>
      </c>
      <c r="C26" s="6">
        <v>3.7539999993896301E-4</v>
      </c>
      <c r="D26" s="7">
        <v>9.39999972615623E-6</v>
      </c>
      <c r="E26" s="7">
        <v>8.1000002865039193E-6</v>
      </c>
      <c r="F26" s="7">
        <v>1.7500000012660098E-5</v>
      </c>
      <c r="M26" s="23">
        <v>32</v>
      </c>
      <c r="N26" s="35" t="e">
        <f t="shared" ref="N26:P26" si="14">H242</f>
        <v>#DIV/0!</v>
      </c>
      <c r="O26" s="34" t="e">
        <f t="shared" si="14"/>
        <v>#DIV/0!</v>
      </c>
      <c r="P26" s="36" t="e">
        <f t="shared" si="14"/>
        <v>#DIV/0!</v>
      </c>
    </row>
    <row r="27" spans="1:16" x14ac:dyDescent="0.3">
      <c r="A27" s="6">
        <v>10</v>
      </c>
      <c r="B27" s="6">
        <v>6</v>
      </c>
      <c r="C27" s="6">
        <v>3.6489999956756898E-4</v>
      </c>
      <c r="D27" s="7">
        <v>8.8000001596810694E-6</v>
      </c>
      <c r="E27" s="7">
        <v>7.6000001172360498E-6</v>
      </c>
      <c r="F27" s="7">
        <v>1.6400000276917099E-5</v>
      </c>
      <c r="M27" s="23">
        <v>33</v>
      </c>
      <c r="N27" s="35" t="e">
        <f t="shared" ref="N27:P27" si="15">H252</f>
        <v>#DIV/0!</v>
      </c>
      <c r="O27" s="34" t="e">
        <f t="shared" si="15"/>
        <v>#DIV/0!</v>
      </c>
      <c r="P27" s="36" t="e">
        <f t="shared" si="15"/>
        <v>#DIV/0!</v>
      </c>
    </row>
    <row r="28" spans="1:16" x14ac:dyDescent="0.3">
      <c r="A28" s="6">
        <v>10</v>
      </c>
      <c r="B28" s="6">
        <v>7</v>
      </c>
      <c r="C28" s="6">
        <v>3.6570000020219498E-4</v>
      </c>
      <c r="D28" s="7">
        <v>9.0999997155449802E-6</v>
      </c>
      <c r="E28" s="7">
        <v>7.3000001066247899E-6</v>
      </c>
      <c r="F28" s="7">
        <v>1.6399999822169701E-5</v>
      </c>
      <c r="H28" s="1"/>
      <c r="M28" s="23">
        <v>34</v>
      </c>
      <c r="N28" s="35" t="e">
        <f t="shared" ref="N28:P28" si="16">H262</f>
        <v>#DIV/0!</v>
      </c>
      <c r="O28" s="34" t="e">
        <f t="shared" si="16"/>
        <v>#DIV/0!</v>
      </c>
      <c r="P28" s="36" t="e">
        <f t="shared" si="16"/>
        <v>#DIV/0!</v>
      </c>
    </row>
    <row r="29" spans="1:16" x14ac:dyDescent="0.3">
      <c r="A29" s="6">
        <v>10</v>
      </c>
      <c r="B29" s="6">
        <v>8</v>
      </c>
      <c r="C29" s="6">
        <v>3.72900000002118E-4</v>
      </c>
      <c r="D29" s="7">
        <v>8.9999998635903399E-6</v>
      </c>
      <c r="E29" s="7">
        <v>7.5999996624886896E-6</v>
      </c>
      <c r="F29" s="7">
        <v>1.6599999526079002E-5</v>
      </c>
      <c r="H29" s="1"/>
      <c r="M29" s="23">
        <v>35</v>
      </c>
      <c r="N29" s="35" t="e">
        <f t="shared" ref="N29:P29" si="17">H272</f>
        <v>#DIV/0!</v>
      </c>
      <c r="O29" s="34" t="e">
        <f t="shared" si="17"/>
        <v>#DIV/0!</v>
      </c>
      <c r="P29" s="36" t="e">
        <f t="shared" si="17"/>
        <v>#DIV/0!</v>
      </c>
    </row>
    <row r="30" spans="1:16" x14ac:dyDescent="0.3">
      <c r="A30" s="6">
        <v>10</v>
      </c>
      <c r="B30" s="6">
        <v>9</v>
      </c>
      <c r="C30" s="6">
        <v>3.7280000015016402E-4</v>
      </c>
      <c r="D30" s="7">
        <v>9.39999972615623E-6</v>
      </c>
      <c r="E30" s="7">
        <v>8.3999998423678301E-6</v>
      </c>
      <c r="F30" s="7">
        <v>1.7799999568524001E-5</v>
      </c>
      <c r="H30" s="1"/>
      <c r="M30" s="23">
        <v>36</v>
      </c>
      <c r="N30" s="35" t="e">
        <f t="shared" ref="N30:P30" si="18">H282</f>
        <v>#DIV/0!</v>
      </c>
      <c r="O30" s="34" t="e">
        <f t="shared" si="18"/>
        <v>#DIV/0!</v>
      </c>
      <c r="P30" s="36" t="e">
        <f t="shared" si="18"/>
        <v>#DIV/0!</v>
      </c>
    </row>
    <row r="31" spans="1:16" x14ac:dyDescent="0.3">
      <c r="A31" s="6">
        <v>10</v>
      </c>
      <c r="B31" s="6">
        <v>10</v>
      </c>
      <c r="C31" s="6">
        <v>3.6520000003292802E-4</v>
      </c>
      <c r="D31" s="7">
        <v>9.4000001809035894E-6</v>
      </c>
      <c r="E31" s="7">
        <v>8.0999998317565701E-6</v>
      </c>
      <c r="F31" s="7">
        <v>1.7500000012660098E-5</v>
      </c>
      <c r="H31" s="1"/>
      <c r="M31" s="23">
        <v>37</v>
      </c>
      <c r="N31" s="35" t="e">
        <f t="shared" ref="N31:P31" si="19">H292</f>
        <v>#DIV/0!</v>
      </c>
      <c r="O31" s="34" t="e">
        <f t="shared" si="19"/>
        <v>#DIV/0!</v>
      </c>
      <c r="P31" s="36" t="e">
        <f t="shared" si="19"/>
        <v>#DIV/0!</v>
      </c>
    </row>
    <row r="32" spans="1:16" x14ac:dyDescent="0.3">
      <c r="A32" s="8">
        <v>11</v>
      </c>
      <c r="B32" s="8">
        <v>1</v>
      </c>
      <c r="C32" s="8">
        <v>4.0790000002743898E-4</v>
      </c>
      <c r="D32" s="9">
        <v>1.50999999277701E-5</v>
      </c>
      <c r="E32" s="9">
        <v>1.17999998110462E-5</v>
      </c>
      <c r="F32" s="9">
        <v>2.6899999738816401E-5</v>
      </c>
      <c r="G32">
        <f>AVERAGE(C32:C41)</f>
        <v>3.7505999998756976E-4</v>
      </c>
      <c r="H32">
        <f t="shared" ref="H32" si="20">AVERAGE(D32:D41)</f>
        <v>1.224000002366661E-5</v>
      </c>
      <c r="I32">
        <f t="shared" ref="I32" si="21">AVERAGE(E32:E41)</f>
        <v>1.1109999968539289E-5</v>
      </c>
      <c r="J32">
        <f t="shared" ref="J32" si="22">AVERAGE(F32:F41)</f>
        <v>2.3349999992205954E-5</v>
      </c>
      <c r="M32" s="23">
        <v>38</v>
      </c>
      <c r="N32" s="35" t="e">
        <f t="shared" ref="N32:P32" si="23">H302</f>
        <v>#DIV/0!</v>
      </c>
      <c r="O32" s="34" t="e">
        <f t="shared" si="23"/>
        <v>#DIV/0!</v>
      </c>
      <c r="P32" s="36" t="e">
        <f t="shared" si="23"/>
        <v>#DIV/0!</v>
      </c>
    </row>
    <row r="33" spans="1:16" x14ac:dyDescent="0.3">
      <c r="A33" s="8">
        <v>11</v>
      </c>
      <c r="B33" s="8">
        <v>2</v>
      </c>
      <c r="C33" s="8">
        <v>3.70899999779794E-4</v>
      </c>
      <c r="D33" s="9">
        <v>1.22999999803141E-5</v>
      </c>
      <c r="E33" s="9">
        <v>1.1399999948480399E-5</v>
      </c>
      <c r="F33" s="9">
        <v>2.3699999928794501E-5</v>
      </c>
      <c r="M33" s="37" t="s">
        <v>10</v>
      </c>
      <c r="N33" s="37">
        <f>Encription!$I$29</f>
        <v>2.0925082605954826E-6</v>
      </c>
      <c r="O33" s="38">
        <f>Decription!$I$29</f>
        <v>-1.7733468751751635E-5</v>
      </c>
      <c r="P33" s="38">
        <f>Total!I29</f>
        <v>-1.5640960491225542E-5</v>
      </c>
    </row>
    <row r="34" spans="1:16" x14ac:dyDescent="0.3">
      <c r="A34" s="8">
        <v>11</v>
      </c>
      <c r="B34" s="8">
        <v>3</v>
      </c>
      <c r="C34" s="8">
        <v>3.90799999877344E-4</v>
      </c>
      <c r="D34" s="9">
        <v>1.2500000138970701E-5</v>
      </c>
      <c r="E34" s="9">
        <v>1.07999999272578E-5</v>
      </c>
      <c r="F34" s="9">
        <v>2.3300000066228599E-5</v>
      </c>
      <c r="M34" s="37" t="s">
        <v>11</v>
      </c>
      <c r="N34" s="37">
        <f>Encription!$I$30</f>
        <v>1.398853507618425E-6</v>
      </c>
      <c r="O34" s="38">
        <f>Decription!$I$30</f>
        <v>5.9543126997747831E-6</v>
      </c>
      <c r="P34" s="38">
        <f>Total!I30</f>
        <v>7.3531662073966775E-6</v>
      </c>
    </row>
    <row r="35" spans="1:16" x14ac:dyDescent="0.3">
      <c r="A35" s="8">
        <v>11</v>
      </c>
      <c r="B35" s="8">
        <v>4</v>
      </c>
      <c r="C35" s="8">
        <v>3.7260000044625399E-4</v>
      </c>
      <c r="D35" s="9">
        <v>1.1399999948480399E-5</v>
      </c>
      <c r="E35" s="9">
        <v>1.07999999272578E-5</v>
      </c>
      <c r="F35" s="9">
        <v>2.2199999875738201E-5</v>
      </c>
      <c r="M35" s="37" t="s">
        <v>12</v>
      </c>
      <c r="N35" s="37">
        <f>Encription!$I$31</f>
        <v>-1.2585267448236154E-7</v>
      </c>
      <c r="O35" s="38">
        <f>Decription!$I$31</f>
        <v>-4.7190275223466319E-7</v>
      </c>
      <c r="P35" s="38">
        <f>Total!I31</f>
        <v>-5.9775542671789209E-7</v>
      </c>
    </row>
    <row r="36" spans="1:16" x14ac:dyDescent="0.3">
      <c r="A36" s="8">
        <v>11</v>
      </c>
      <c r="B36" s="8">
        <v>5</v>
      </c>
      <c r="C36" s="8">
        <v>3.5959999968326802E-4</v>
      </c>
      <c r="D36" s="9">
        <v>1.22000001283595E-5</v>
      </c>
      <c r="E36" s="9">
        <v>1.1399999948480399E-5</v>
      </c>
      <c r="F36" s="9">
        <v>2.3600000076839899E-5</v>
      </c>
      <c r="M36" s="37" t="s">
        <v>13</v>
      </c>
      <c r="N36" s="37">
        <f>Encription!$I$32</f>
        <v>6.415978479367069E-9</v>
      </c>
      <c r="O36" s="38">
        <f>Decription!$I$32</f>
        <v>1.4749742367358467E-8</v>
      </c>
      <c r="P36" s="38">
        <f>Total!I32</f>
        <v>2.1165720846725536E-8</v>
      </c>
    </row>
    <row r="37" spans="1:16" x14ac:dyDescent="0.3">
      <c r="A37" s="8">
        <v>11</v>
      </c>
      <c r="B37" s="8">
        <v>6</v>
      </c>
      <c r="C37" s="8">
        <v>3.6000000000058202E-4</v>
      </c>
      <c r="D37" s="9">
        <v>1.0900000233959799E-5</v>
      </c>
      <c r="E37" s="9">
        <v>1.01000000540807E-5</v>
      </c>
      <c r="F37" s="9">
        <v>2.10000002880406E-5</v>
      </c>
    </row>
    <row r="38" spans="1:16" x14ac:dyDescent="0.3">
      <c r="A38" s="8">
        <v>11</v>
      </c>
      <c r="B38" s="8">
        <v>7</v>
      </c>
      <c r="C38" s="8">
        <v>3.6010000030728401E-4</v>
      </c>
      <c r="D38" s="9">
        <v>1.1999999969702901E-5</v>
      </c>
      <c r="E38" s="9">
        <v>1.1600000107137E-5</v>
      </c>
      <c r="F38" s="9">
        <v>2.3600000076839899E-5</v>
      </c>
    </row>
    <row r="39" spans="1:16" x14ac:dyDescent="0.3">
      <c r="A39" s="8">
        <v>11</v>
      </c>
      <c r="B39" s="8">
        <v>8</v>
      </c>
      <c r="C39" s="8">
        <v>3.7639999982275098E-4</v>
      </c>
      <c r="D39" s="9">
        <v>1.1900000117748199E-5</v>
      </c>
      <c r="E39" s="9">
        <v>1.07999999272578E-5</v>
      </c>
      <c r="F39" s="9">
        <v>2.2700000045006099E-5</v>
      </c>
    </row>
    <row r="40" spans="1:16" x14ac:dyDescent="0.3">
      <c r="A40" s="8">
        <v>11</v>
      </c>
      <c r="B40" s="8">
        <v>9</v>
      </c>
      <c r="C40" s="8">
        <v>3.8789999962318602E-4</v>
      </c>
      <c r="D40" s="9">
        <v>1.2800000149582E-5</v>
      </c>
      <c r="E40" s="9">
        <v>1.17999998110462E-5</v>
      </c>
      <c r="F40" s="9">
        <v>2.4599999960628301E-5</v>
      </c>
    </row>
    <row r="41" spans="1:16" x14ac:dyDescent="0.3">
      <c r="A41" s="8">
        <v>11</v>
      </c>
      <c r="B41" s="8">
        <v>10</v>
      </c>
      <c r="C41" s="8">
        <v>3.6440000030779602E-4</v>
      </c>
      <c r="D41" s="9">
        <v>1.12999996417784E-5</v>
      </c>
      <c r="E41" s="9">
        <v>1.06000002233486E-5</v>
      </c>
      <c r="F41" s="9">
        <v>2.1899999865126998E-5</v>
      </c>
    </row>
    <row r="42" spans="1:16" x14ac:dyDescent="0.3">
      <c r="A42" s="10">
        <v>12</v>
      </c>
      <c r="B42" s="10">
        <v>1</v>
      </c>
      <c r="C42" s="10">
        <v>5.8800000033443201E-4</v>
      </c>
      <c r="D42" s="11">
        <v>2.0999999833293202E-5</v>
      </c>
      <c r="E42" s="11">
        <v>2.0200000108161401E-5</v>
      </c>
      <c r="F42" s="11">
        <v>4.1199999941454701E-5</v>
      </c>
      <c r="G42">
        <f>AVERAGE(C42:C51)</f>
        <v>4.140900001857512E-4</v>
      </c>
      <c r="H42">
        <f t="shared" ref="H42" si="24">AVERAGE(D42:D51)</f>
        <v>1.3149999949746361E-5</v>
      </c>
      <c r="I42">
        <f t="shared" ref="I42" si="25">AVERAGE(E42:E51)</f>
        <v>1.2199999991935293E-5</v>
      </c>
      <c r="J42">
        <f t="shared" ref="J42" si="26">AVERAGE(F42:F51)</f>
        <v>2.534999994168169E-5</v>
      </c>
    </row>
    <row r="43" spans="1:16" x14ac:dyDescent="0.3">
      <c r="A43" s="10">
        <v>12</v>
      </c>
      <c r="B43" s="10">
        <v>2</v>
      </c>
      <c r="C43" s="10">
        <v>4.7860000040600398E-4</v>
      </c>
      <c r="D43" s="11">
        <v>1.1900000117748199E-5</v>
      </c>
      <c r="E43" s="11">
        <v>1.029999975799E-5</v>
      </c>
      <c r="F43" s="11">
        <v>2.2199999875738201E-5</v>
      </c>
    </row>
    <row r="44" spans="1:16" x14ac:dyDescent="0.3">
      <c r="A44" s="10">
        <v>12</v>
      </c>
      <c r="B44" s="10">
        <v>3</v>
      </c>
      <c r="C44" s="10">
        <v>3.8080000012996601E-4</v>
      </c>
      <c r="D44" s="11">
        <v>1.1999999969702901E-5</v>
      </c>
      <c r="E44" s="11">
        <v>1.0500000371393901E-5</v>
      </c>
      <c r="F44" s="11">
        <v>2.2500000341096801E-5</v>
      </c>
    </row>
    <row r="45" spans="1:16" x14ac:dyDescent="0.3">
      <c r="A45" s="10">
        <v>12</v>
      </c>
      <c r="B45" s="10">
        <v>4</v>
      </c>
      <c r="C45" s="10">
        <v>3.8059999997130901E-4</v>
      </c>
      <c r="D45" s="11">
        <v>1.269999984288E-5</v>
      </c>
      <c r="E45" s="11">
        <v>1.16999999590916E-5</v>
      </c>
      <c r="F45" s="11">
        <v>2.43999998019717E-5</v>
      </c>
    </row>
    <row r="46" spans="1:16" x14ac:dyDescent="0.3">
      <c r="A46" s="10">
        <v>12</v>
      </c>
      <c r="B46" s="10">
        <v>5</v>
      </c>
      <c r="C46" s="10">
        <v>3.8810000023658999E-4</v>
      </c>
      <c r="D46" s="11">
        <v>1.2500000138970701E-5</v>
      </c>
      <c r="E46" s="11">
        <v>1.1499999800435001E-5</v>
      </c>
      <c r="F46" s="11">
        <v>2.3999999939405801E-5</v>
      </c>
    </row>
    <row r="47" spans="1:16" x14ac:dyDescent="0.3">
      <c r="A47" s="10">
        <v>12</v>
      </c>
      <c r="B47" s="10">
        <v>6</v>
      </c>
      <c r="C47" s="10">
        <v>3.7220000012894101E-4</v>
      </c>
      <c r="D47" s="11">
        <v>1.22000001283595E-5</v>
      </c>
      <c r="E47" s="11">
        <v>1.22000001283595E-5</v>
      </c>
      <c r="F47" s="11">
        <v>2.4400000256719E-5</v>
      </c>
    </row>
    <row r="48" spans="1:16" x14ac:dyDescent="0.3">
      <c r="A48" s="10">
        <v>12</v>
      </c>
      <c r="B48" s="10">
        <v>7</v>
      </c>
      <c r="C48" s="10">
        <v>3.69700000192096E-4</v>
      </c>
      <c r="D48" s="11">
        <v>1.22999999803141E-5</v>
      </c>
      <c r="E48" s="11">
        <v>1.10999999378691E-5</v>
      </c>
      <c r="F48" s="11">
        <v>2.3399999918183302E-5</v>
      </c>
      <c r="H48" s="1"/>
    </row>
    <row r="49" spans="1:10" x14ac:dyDescent="0.3">
      <c r="A49" s="10">
        <v>12</v>
      </c>
      <c r="B49" s="10">
        <v>8</v>
      </c>
      <c r="C49" s="10">
        <v>4.1160000000672799E-4</v>
      </c>
      <c r="D49" s="11">
        <v>1.2499999684223401E-5</v>
      </c>
      <c r="E49" s="11">
        <v>1.1399999948480399E-5</v>
      </c>
      <c r="F49" s="11">
        <v>2.3899999632703802E-5</v>
      </c>
      <c r="H49" s="1"/>
    </row>
    <row r="50" spans="1:10" x14ac:dyDescent="0.3">
      <c r="A50" s="10">
        <v>12</v>
      </c>
      <c r="B50" s="10">
        <v>9</v>
      </c>
      <c r="C50" s="10">
        <v>3.7910000037300002E-4</v>
      </c>
      <c r="D50" s="11">
        <v>1.25999999909254E-5</v>
      </c>
      <c r="E50" s="11">
        <v>1.16999999590916E-5</v>
      </c>
      <c r="F50" s="11">
        <v>2.4299999950017E-5</v>
      </c>
      <c r="H50" s="1"/>
    </row>
    <row r="51" spans="1:10" x14ac:dyDescent="0.3">
      <c r="A51" s="10">
        <v>12</v>
      </c>
      <c r="B51" s="10">
        <v>10</v>
      </c>
      <c r="C51" s="10">
        <v>3.9220000007844598E-4</v>
      </c>
      <c r="D51" s="11">
        <v>1.17999998110462E-5</v>
      </c>
      <c r="E51" s="11">
        <v>1.1399999948480399E-5</v>
      </c>
      <c r="F51" s="11">
        <v>2.3199999759526599E-5</v>
      </c>
      <c r="H51" s="1"/>
    </row>
    <row r="52" spans="1:10" x14ac:dyDescent="0.3">
      <c r="A52" s="12">
        <v>13</v>
      </c>
      <c r="B52" s="12">
        <v>1</v>
      </c>
      <c r="C52" s="12">
        <v>4.0260000014313803E-4</v>
      </c>
      <c r="D52" s="13">
        <v>1.2399999832268799E-5</v>
      </c>
      <c r="E52" s="13">
        <v>1.0899999779212499E-5</v>
      </c>
      <c r="F52" s="13">
        <v>2.3299999611481299E-5</v>
      </c>
      <c r="G52">
        <f>AVERAGE(C52:C61)</f>
        <v>3.8308000007418702E-4</v>
      </c>
      <c r="H52">
        <f t="shared" ref="H52" si="27">AVERAGE(D52:D61)</f>
        <v>1.3179999996282219E-5</v>
      </c>
      <c r="I52">
        <f t="shared" ref="I52" si="28">AVERAGE(E52:E61)</f>
        <v>1.2180000112493821E-5</v>
      </c>
      <c r="J52">
        <f t="shared" ref="J52" si="29">AVERAGE(F52:F61)</f>
        <v>2.5360000108776104E-5</v>
      </c>
    </row>
    <row r="53" spans="1:10" x14ac:dyDescent="0.3">
      <c r="A53" s="12">
        <v>13</v>
      </c>
      <c r="B53" s="12">
        <v>2</v>
      </c>
      <c r="C53" s="12">
        <v>3.80100000256788E-4</v>
      </c>
      <c r="D53" s="13">
        <v>1.36999997266684E-5</v>
      </c>
      <c r="E53" s="13">
        <v>1.3000000308238601E-5</v>
      </c>
      <c r="F53" s="13">
        <v>2.67000000349071E-5</v>
      </c>
    </row>
    <row r="54" spans="1:10" x14ac:dyDescent="0.3">
      <c r="A54" s="12">
        <v>13</v>
      </c>
      <c r="B54" s="12">
        <v>3</v>
      </c>
      <c r="C54" s="12">
        <v>3.8670000003548899E-4</v>
      </c>
      <c r="D54" s="13">
        <v>1.22999999803141E-5</v>
      </c>
      <c r="E54" s="13">
        <v>1.1000000085914501E-5</v>
      </c>
      <c r="F54" s="13">
        <v>2.3300000066228599E-5</v>
      </c>
    </row>
    <row r="55" spans="1:10" x14ac:dyDescent="0.3">
      <c r="A55" s="12">
        <v>13</v>
      </c>
      <c r="B55" s="12">
        <v>4</v>
      </c>
      <c r="C55" s="12">
        <v>3.7440000005517499E-4</v>
      </c>
      <c r="D55" s="13">
        <v>1.3899999885325001E-5</v>
      </c>
      <c r="E55" s="13">
        <v>1.25999999909254E-5</v>
      </c>
      <c r="F55" s="13">
        <v>2.6499999876250499E-5</v>
      </c>
    </row>
    <row r="56" spans="1:10" x14ac:dyDescent="0.3">
      <c r="A56" s="12">
        <v>13</v>
      </c>
      <c r="B56" s="12">
        <v>5</v>
      </c>
      <c r="C56" s="12">
        <v>4.1269999974247098E-4</v>
      </c>
      <c r="D56" s="13">
        <v>1.25999999909254E-5</v>
      </c>
      <c r="E56" s="13">
        <v>1.1500000255182301E-5</v>
      </c>
      <c r="F56" s="13">
        <v>2.4100000246107801E-5</v>
      </c>
    </row>
    <row r="57" spans="1:10" x14ac:dyDescent="0.3">
      <c r="A57" s="12">
        <v>13</v>
      </c>
      <c r="B57" s="12">
        <v>6</v>
      </c>
      <c r="C57" s="12">
        <v>3.7380000003395199E-4</v>
      </c>
      <c r="D57" s="13">
        <v>1.3500000022759101E-5</v>
      </c>
      <c r="E57" s="13">
        <v>1.21000002764048E-5</v>
      </c>
      <c r="F57" s="13">
        <v>2.5600000299163999E-5</v>
      </c>
    </row>
    <row r="58" spans="1:10" x14ac:dyDescent="0.3">
      <c r="A58" s="12">
        <v>13</v>
      </c>
      <c r="B58" s="12">
        <v>7</v>
      </c>
      <c r="C58" s="12">
        <v>3.7300000030881999E-4</v>
      </c>
      <c r="D58" s="13">
        <v>1.3400000170804499E-5</v>
      </c>
      <c r="E58" s="13">
        <v>1.2900000001536599E-5</v>
      </c>
      <c r="F58" s="13">
        <v>2.6300000172341198E-5</v>
      </c>
    </row>
    <row r="59" spans="1:10" x14ac:dyDescent="0.3">
      <c r="A59" s="12">
        <v>13</v>
      </c>
      <c r="B59" s="12">
        <v>8</v>
      </c>
      <c r="C59" s="12">
        <v>3.7840000004507601E-4</v>
      </c>
      <c r="D59" s="13">
        <v>1.37000001814158E-5</v>
      </c>
      <c r="E59" s="13">
        <v>1.31000001601933E-5</v>
      </c>
      <c r="F59" s="13">
        <v>2.68000003416091E-5</v>
      </c>
    </row>
    <row r="60" spans="1:10" x14ac:dyDescent="0.3">
      <c r="A60" s="12">
        <v>13</v>
      </c>
      <c r="B60" s="12">
        <v>9</v>
      </c>
      <c r="C60" s="12">
        <v>3.73899999885907E-4</v>
      </c>
      <c r="D60" s="13">
        <v>1.2900000001536599E-5</v>
      </c>
      <c r="E60" s="13">
        <v>1.25999999909254E-5</v>
      </c>
      <c r="F60" s="13">
        <v>2.5499999992462101E-5</v>
      </c>
    </row>
    <row r="61" spans="1:10" x14ac:dyDescent="0.3">
      <c r="A61" s="12">
        <v>13</v>
      </c>
      <c r="B61" s="12">
        <v>10</v>
      </c>
      <c r="C61" s="12">
        <v>3.7520000023505401E-4</v>
      </c>
      <c r="D61" s="13">
        <v>1.3400000170804499E-5</v>
      </c>
      <c r="E61" s="13">
        <v>1.21000002764048E-5</v>
      </c>
      <c r="F61" s="13">
        <v>2.5500000447209401E-5</v>
      </c>
    </row>
    <row r="62" spans="1:10" x14ac:dyDescent="0.3">
      <c r="A62" s="14">
        <v>14</v>
      </c>
      <c r="B62" s="14">
        <v>1</v>
      </c>
      <c r="C62" s="14">
        <v>4.8650000007910399E-4</v>
      </c>
      <c r="D62" s="15">
        <v>1.35999998747138E-5</v>
      </c>
      <c r="E62" s="15">
        <v>1.22000001283595E-5</v>
      </c>
      <c r="F62" s="15">
        <v>2.58000000030733E-5</v>
      </c>
      <c r="G62">
        <f>AVERAGE(C62:C71)</f>
        <v>4.1514999993523766E-4</v>
      </c>
      <c r="H62">
        <f t="shared" ref="H62" si="30">AVERAGE(D62:D71)</f>
        <v>1.4349999946716659E-5</v>
      </c>
      <c r="I62">
        <f t="shared" ref="I62" si="31">AVERAGE(E62:E71)</f>
        <v>1.3050000097791731E-5</v>
      </c>
      <c r="J62">
        <f t="shared" ref="J62" si="32">AVERAGE(F62:F71)</f>
        <v>2.7400000044508429E-5</v>
      </c>
    </row>
    <row r="63" spans="1:10" x14ac:dyDescent="0.3">
      <c r="A63" s="14">
        <v>14</v>
      </c>
      <c r="B63" s="14">
        <v>2</v>
      </c>
      <c r="C63" s="14">
        <v>4.1289999990112798E-4</v>
      </c>
      <c r="D63" s="15">
        <v>1.51999997797247E-5</v>
      </c>
      <c r="E63" s="15">
        <v>1.3400000170804499E-5</v>
      </c>
      <c r="F63" s="15">
        <v>2.8599999950529299E-5</v>
      </c>
    </row>
    <row r="64" spans="1:10" x14ac:dyDescent="0.3">
      <c r="A64" s="14">
        <v>14</v>
      </c>
      <c r="B64" s="14">
        <v>3</v>
      </c>
      <c r="C64" s="14">
        <v>4.1109999983746001E-4</v>
      </c>
      <c r="D64" s="15">
        <v>1.4799999917158799E-5</v>
      </c>
      <c r="E64" s="15">
        <v>1.2900000001536599E-5</v>
      </c>
      <c r="F64" s="15">
        <v>2.7699999918695499E-5</v>
      </c>
    </row>
    <row r="65" spans="1:10" x14ac:dyDescent="0.3">
      <c r="A65" s="14">
        <v>14</v>
      </c>
      <c r="B65" s="14">
        <v>4</v>
      </c>
      <c r="C65" s="14">
        <v>4.5180000006439503E-4</v>
      </c>
      <c r="D65" s="15">
        <v>1.42000003506836E-5</v>
      </c>
      <c r="E65" s="15">
        <v>1.3000000308238601E-5</v>
      </c>
      <c r="F65" s="15">
        <v>2.7200000658922299E-5</v>
      </c>
    </row>
    <row r="66" spans="1:10" x14ac:dyDescent="0.3">
      <c r="A66" s="14">
        <v>14</v>
      </c>
      <c r="B66" s="14">
        <v>5</v>
      </c>
      <c r="C66" s="14">
        <v>4.1640000017650799E-4</v>
      </c>
      <c r="D66" s="15">
        <v>1.47000000652042E-5</v>
      </c>
      <c r="E66" s="15">
        <v>1.3400000170804499E-5</v>
      </c>
      <c r="F66" s="15">
        <v>2.8100000236008701E-5</v>
      </c>
    </row>
    <row r="67" spans="1:10" x14ac:dyDescent="0.3">
      <c r="A67" s="14">
        <v>14</v>
      </c>
      <c r="B67" s="14">
        <v>6</v>
      </c>
      <c r="C67" s="14">
        <v>4.1159999955198102E-4</v>
      </c>
      <c r="D67" s="15">
        <v>1.41999998959363E-5</v>
      </c>
      <c r="E67" s="15">
        <v>1.3500000022759101E-5</v>
      </c>
      <c r="F67" s="15">
        <v>2.7699999918695499E-5</v>
      </c>
    </row>
    <row r="68" spans="1:10" x14ac:dyDescent="0.3">
      <c r="A68" s="14">
        <v>14</v>
      </c>
      <c r="B68" s="14">
        <v>7</v>
      </c>
      <c r="C68" s="14">
        <v>3.7859999974898501E-4</v>
      </c>
      <c r="D68" s="15">
        <v>1.4000000192027001E-5</v>
      </c>
      <c r="E68" s="15">
        <v>1.2999999853491301E-5</v>
      </c>
      <c r="F68" s="15">
        <v>2.7000000045518299E-5</v>
      </c>
      <c r="H68" s="1"/>
    </row>
    <row r="69" spans="1:10" x14ac:dyDescent="0.3">
      <c r="A69" s="14">
        <v>14</v>
      </c>
      <c r="B69" s="14">
        <v>8</v>
      </c>
      <c r="C69" s="14">
        <v>3.6610000006476098E-4</v>
      </c>
      <c r="D69" s="15">
        <v>1.41999998959363E-5</v>
      </c>
      <c r="E69" s="15">
        <v>1.2999999853491301E-5</v>
      </c>
      <c r="F69" s="15">
        <v>2.71999997494276E-5</v>
      </c>
      <c r="H69" s="1"/>
    </row>
    <row r="70" spans="1:10" x14ac:dyDescent="0.3">
      <c r="A70" s="14">
        <v>14</v>
      </c>
      <c r="B70" s="14">
        <v>9</v>
      </c>
      <c r="C70" s="14">
        <v>4.4620000016948298E-4</v>
      </c>
      <c r="D70" s="15">
        <v>1.4399999599845601E-5</v>
      </c>
      <c r="E70" s="15">
        <v>1.3000000308238601E-5</v>
      </c>
      <c r="F70" s="15">
        <v>2.7399999908084201E-5</v>
      </c>
      <c r="H70" s="1"/>
    </row>
    <row r="71" spans="1:10" x14ac:dyDescent="0.3">
      <c r="A71" s="14">
        <v>14</v>
      </c>
      <c r="B71" s="14">
        <v>10</v>
      </c>
      <c r="C71" s="14">
        <v>3.7029999975857198E-4</v>
      </c>
      <c r="D71" s="15">
        <v>1.41999998959363E-5</v>
      </c>
      <c r="E71" s="15">
        <v>1.31000001601933E-5</v>
      </c>
      <c r="F71" s="15">
        <v>2.73000000561296E-5</v>
      </c>
      <c r="H71" s="1"/>
    </row>
    <row r="72" spans="1:10" x14ac:dyDescent="0.3">
      <c r="A72" s="16">
        <v>15</v>
      </c>
      <c r="B72" s="16">
        <v>1</v>
      </c>
      <c r="C72" s="16">
        <v>4.06399999974382E-4</v>
      </c>
      <c r="D72" s="17">
        <v>1.9600000086938901E-5</v>
      </c>
      <c r="E72" s="17">
        <v>1.7500000012660098E-5</v>
      </c>
      <c r="F72" s="17">
        <v>3.7100000099599101E-5</v>
      </c>
      <c r="G72">
        <f>AVERAGE(C72:C81)</f>
        <v>4.026800000247018E-4</v>
      </c>
      <c r="H72">
        <f t="shared" ref="H72" si="33">AVERAGE(D72:D81)</f>
        <v>1.8730000010691533E-5</v>
      </c>
      <c r="I72">
        <f t="shared" ref="I72" si="34">AVERAGE(E72:E81)</f>
        <v>1.7599999910089476E-5</v>
      </c>
      <c r="J72">
        <f t="shared" ref="J72" si="35">AVERAGE(F72:F81)</f>
        <v>3.6329999920781074E-5</v>
      </c>
    </row>
    <row r="73" spans="1:10" x14ac:dyDescent="0.3">
      <c r="A73" s="16">
        <v>15</v>
      </c>
      <c r="B73" s="16">
        <v>2</v>
      </c>
      <c r="C73" s="16">
        <v>4.04200000048149E-4</v>
      </c>
      <c r="D73" s="17">
        <v>1.86000002031505E-5</v>
      </c>
      <c r="E73" s="17">
        <v>1.7999999727180598E-5</v>
      </c>
      <c r="F73" s="17">
        <v>3.6599999930331203E-5</v>
      </c>
      <c r="H73" s="1"/>
    </row>
    <row r="74" spans="1:10" x14ac:dyDescent="0.3">
      <c r="A74" s="16">
        <v>15</v>
      </c>
      <c r="B74" s="16">
        <v>3</v>
      </c>
      <c r="C74" s="16">
        <v>4.0749999971012498E-4</v>
      </c>
      <c r="D74" s="17">
        <v>1.84999998964485E-5</v>
      </c>
      <c r="E74" s="17">
        <v>1.7599999864614801E-5</v>
      </c>
      <c r="F74" s="17">
        <v>3.6099999761063298E-5</v>
      </c>
      <c r="H74" s="1"/>
    </row>
    <row r="75" spans="1:10" x14ac:dyDescent="0.3">
      <c r="A75" s="16">
        <v>15</v>
      </c>
      <c r="B75" s="16">
        <v>4</v>
      </c>
      <c r="C75" s="16">
        <v>3.8369999992937599E-4</v>
      </c>
      <c r="D75" s="17">
        <v>1.8799999907059801E-5</v>
      </c>
      <c r="E75" s="17">
        <v>1.7999999727180598E-5</v>
      </c>
      <c r="F75" s="17">
        <v>3.6799999634240501E-5</v>
      </c>
      <c r="H75" s="1"/>
    </row>
    <row r="76" spans="1:10" x14ac:dyDescent="0.3">
      <c r="A76" s="16">
        <v>15</v>
      </c>
      <c r="B76" s="16">
        <v>5</v>
      </c>
      <c r="C76" s="16">
        <v>3.79099999918253E-4</v>
      </c>
      <c r="D76" s="17">
        <v>1.9000000065716398E-5</v>
      </c>
      <c r="E76" s="17">
        <v>1.7999999727180598E-5</v>
      </c>
      <c r="F76" s="17">
        <v>3.6999999792897102E-5</v>
      </c>
      <c r="H76" s="1"/>
    </row>
    <row r="77" spans="1:10" x14ac:dyDescent="0.3">
      <c r="A77" s="16">
        <v>15</v>
      </c>
      <c r="B77" s="16">
        <v>6</v>
      </c>
      <c r="C77" s="16">
        <v>5.0300000020797597E-4</v>
      </c>
      <c r="D77" s="17">
        <v>1.9000000065716398E-5</v>
      </c>
      <c r="E77" s="17">
        <v>1.6800000139483001E-5</v>
      </c>
      <c r="F77" s="17">
        <v>3.5800000205199399E-5</v>
      </c>
      <c r="H77" s="1"/>
    </row>
    <row r="78" spans="1:10" x14ac:dyDescent="0.3">
      <c r="A78" s="16">
        <v>15</v>
      </c>
      <c r="B78" s="16">
        <v>7</v>
      </c>
      <c r="C78" s="16">
        <v>4.0820000003805002E-4</v>
      </c>
      <c r="D78" s="17">
        <v>1.89000002137618E-5</v>
      </c>
      <c r="E78" s="17">
        <v>1.7699999716569399E-5</v>
      </c>
      <c r="F78" s="17">
        <v>3.6599999930331203E-5</v>
      </c>
      <c r="H78" s="1"/>
    </row>
    <row r="79" spans="1:10" x14ac:dyDescent="0.3">
      <c r="A79" s="16">
        <v>15</v>
      </c>
      <c r="B79" s="16">
        <v>8</v>
      </c>
      <c r="C79" s="16">
        <v>3.8480000011986698E-4</v>
      </c>
      <c r="D79" s="17">
        <v>1.8099999579135301E-5</v>
      </c>
      <c r="E79" s="17">
        <v>1.8000000181928E-5</v>
      </c>
      <c r="F79" s="17">
        <v>3.6099999761063298E-5</v>
      </c>
      <c r="H79" s="1"/>
    </row>
    <row r="80" spans="1:10" x14ac:dyDescent="0.3">
      <c r="A80" s="16">
        <v>15</v>
      </c>
      <c r="B80" s="16">
        <v>9</v>
      </c>
      <c r="C80" s="16">
        <v>3.7160000010771899E-4</v>
      </c>
      <c r="D80" s="17">
        <v>1.8700000055105101E-5</v>
      </c>
      <c r="E80" s="17">
        <v>1.7299999854003501E-5</v>
      </c>
      <c r="F80" s="17">
        <v>3.5999999909108697E-5</v>
      </c>
    </row>
    <row r="81" spans="1:10" x14ac:dyDescent="0.3">
      <c r="A81" s="16">
        <v>15</v>
      </c>
      <c r="B81" s="16">
        <v>10</v>
      </c>
      <c r="C81" s="16">
        <v>3.78300000193121E-4</v>
      </c>
      <c r="D81" s="17">
        <v>1.8100000033882601E-5</v>
      </c>
      <c r="E81" s="17">
        <v>1.71000001500942E-5</v>
      </c>
      <c r="F81" s="17">
        <v>3.52000001839769E-5</v>
      </c>
    </row>
    <row r="82" spans="1:10" x14ac:dyDescent="0.3">
      <c r="A82" s="18">
        <v>16</v>
      </c>
      <c r="B82" s="18">
        <v>1</v>
      </c>
      <c r="C82" s="18">
        <v>4.4010000010530299E-4</v>
      </c>
      <c r="D82" s="19">
        <v>1.7899999875226E-5</v>
      </c>
      <c r="E82" s="19">
        <v>1.7200000002048899E-5</v>
      </c>
      <c r="F82" s="19">
        <v>3.50999998772749E-5</v>
      </c>
      <c r="G82">
        <f>AVERAGE(C82:C91)</f>
        <v>4.3804000001728083E-4</v>
      </c>
      <c r="H82">
        <f t="shared" ref="H82" si="36">AVERAGE(D82:D91)</f>
        <v>1.824000000851806E-5</v>
      </c>
      <c r="I82">
        <f t="shared" ref="I82" si="37">AVERAGE(E82:E91)</f>
        <v>1.7279999974562039E-5</v>
      </c>
      <c r="J82">
        <f t="shared" ref="J82" si="38">AVERAGE(F82:F91)</f>
        <v>3.5519999983080136E-5</v>
      </c>
    </row>
    <row r="83" spans="1:10" x14ac:dyDescent="0.3">
      <c r="A83" s="18">
        <v>16</v>
      </c>
      <c r="B83" s="18">
        <v>2</v>
      </c>
      <c r="C83" s="18">
        <v>3.7320000001273002E-4</v>
      </c>
      <c r="D83" s="19">
        <v>1.8299999737791899E-5</v>
      </c>
      <c r="E83" s="19">
        <v>1.8000000181928E-5</v>
      </c>
      <c r="F83" s="19">
        <v>3.6299999919719899E-5</v>
      </c>
    </row>
    <row r="84" spans="1:10" x14ac:dyDescent="0.3">
      <c r="A84" s="18">
        <v>16</v>
      </c>
      <c r="B84" s="18">
        <v>3</v>
      </c>
      <c r="C84" s="18">
        <v>3.8140000015118798E-4</v>
      </c>
      <c r="D84" s="19">
        <v>1.7599999864614801E-5</v>
      </c>
      <c r="E84" s="19">
        <v>1.69999998433922E-5</v>
      </c>
      <c r="F84" s="19">
        <v>3.4599999708007002E-5</v>
      </c>
    </row>
    <row r="85" spans="1:10" x14ac:dyDescent="0.3">
      <c r="A85" s="18">
        <v>16</v>
      </c>
      <c r="B85" s="18">
        <v>4</v>
      </c>
      <c r="C85" s="18">
        <v>4.1460000011284099E-4</v>
      </c>
      <c r="D85" s="19">
        <v>1.8200000340584601E-5</v>
      </c>
      <c r="E85" s="19">
        <v>1.77000001713167E-5</v>
      </c>
      <c r="F85" s="19">
        <v>3.5900000511901399E-5</v>
      </c>
    </row>
    <row r="86" spans="1:10" x14ac:dyDescent="0.3">
      <c r="A86" s="18">
        <v>16</v>
      </c>
      <c r="B86" s="18">
        <v>5</v>
      </c>
      <c r="C86" s="18">
        <v>4.5479999971576002E-4</v>
      </c>
      <c r="D86" s="19">
        <v>1.89000002137618E-5</v>
      </c>
      <c r="E86" s="19">
        <v>1.6799999684735599E-5</v>
      </c>
      <c r="F86" s="19">
        <v>3.56999998984974E-5</v>
      </c>
    </row>
    <row r="87" spans="1:10" x14ac:dyDescent="0.3">
      <c r="A87" s="18">
        <v>16</v>
      </c>
      <c r="B87" s="18">
        <v>6</v>
      </c>
      <c r="C87" s="18">
        <v>4.6759999986534202E-4</v>
      </c>
      <c r="D87" s="19">
        <v>1.8700000055105101E-5</v>
      </c>
      <c r="E87" s="19">
        <v>1.7800000023271399E-5</v>
      </c>
      <c r="F87" s="19">
        <v>3.6500000078376602E-5</v>
      </c>
    </row>
    <row r="88" spans="1:10" x14ac:dyDescent="0.3">
      <c r="A88" s="18">
        <v>16</v>
      </c>
      <c r="B88" s="18">
        <v>7</v>
      </c>
      <c r="C88" s="18">
        <v>5.1750000011452303E-4</v>
      </c>
      <c r="D88" s="19">
        <v>1.8999999610969E-5</v>
      </c>
      <c r="E88" s="19">
        <v>1.7000000298139599E-5</v>
      </c>
      <c r="F88" s="19">
        <v>3.5999999909108697E-5</v>
      </c>
      <c r="H88" s="1"/>
    </row>
    <row r="89" spans="1:10" x14ac:dyDescent="0.3">
      <c r="A89" s="18">
        <v>16</v>
      </c>
      <c r="B89" s="18">
        <v>8</v>
      </c>
      <c r="C89" s="18">
        <v>4.3060000007244498E-4</v>
      </c>
      <c r="D89" s="19">
        <v>1.7400000160705501E-5</v>
      </c>
      <c r="E89" s="19">
        <v>1.7200000002048899E-5</v>
      </c>
      <c r="F89" s="19">
        <v>3.46000001627544E-5</v>
      </c>
      <c r="H89" s="1"/>
    </row>
    <row r="90" spans="1:10" x14ac:dyDescent="0.3">
      <c r="A90" s="18">
        <v>16</v>
      </c>
      <c r="B90" s="18">
        <v>9</v>
      </c>
      <c r="C90" s="18">
        <v>4.4369999977789099E-4</v>
      </c>
      <c r="D90" s="19">
        <v>1.8000000181928E-5</v>
      </c>
      <c r="E90" s="19">
        <v>1.69999998433922E-5</v>
      </c>
      <c r="F90" s="19">
        <v>3.5000000025320299E-5</v>
      </c>
      <c r="H90" s="1"/>
    </row>
    <row r="91" spans="1:10" x14ac:dyDescent="0.3">
      <c r="A91" s="18">
        <v>16</v>
      </c>
      <c r="B91" s="18">
        <v>10</v>
      </c>
      <c r="C91" s="18">
        <v>4.5690000024478601E-4</v>
      </c>
      <c r="D91" s="19">
        <v>1.8400000044493899E-5</v>
      </c>
      <c r="E91" s="19">
        <v>1.70999996953469E-5</v>
      </c>
      <c r="F91" s="19">
        <v>3.5499999739840799E-5</v>
      </c>
      <c r="H91" s="1"/>
    </row>
    <row r="92" spans="1:10" x14ac:dyDescent="0.3">
      <c r="A92" s="2">
        <v>17</v>
      </c>
      <c r="B92" s="2">
        <v>1</v>
      </c>
      <c r="C92" s="2">
        <v>4.7189999986585397E-4</v>
      </c>
      <c r="D92" s="3">
        <v>1.9000000065716398E-5</v>
      </c>
      <c r="E92" s="3">
        <v>1.77000001713167E-5</v>
      </c>
      <c r="F92" s="3">
        <v>3.6700000237033203E-5</v>
      </c>
      <c r="G92">
        <f>AVERAGE(C92:C101)</f>
        <v>4.4870000001537785E-4</v>
      </c>
      <c r="H92">
        <f t="shared" ref="H92" si="39">AVERAGE(D92:D101)</f>
        <v>1.8980000049850729E-5</v>
      </c>
      <c r="I92">
        <f t="shared" ref="I92" si="40">AVERAGE(E92:E101)</f>
        <v>1.8910000017058282E-5</v>
      </c>
      <c r="J92">
        <f t="shared" ref="J92" si="41">AVERAGE(F92:F101)</f>
        <v>3.7890000066909069E-5</v>
      </c>
    </row>
    <row r="93" spans="1:10" x14ac:dyDescent="0.3">
      <c r="A93" s="2">
        <v>17</v>
      </c>
      <c r="B93" s="2">
        <v>2</v>
      </c>
      <c r="C93" s="2">
        <v>4.5610000006490698E-4</v>
      </c>
      <c r="D93" s="3">
        <v>1.8799999907059801E-5</v>
      </c>
      <c r="E93" s="3">
        <v>1.7899999875226E-5</v>
      </c>
      <c r="F93" s="3">
        <v>3.6699999782285798E-5</v>
      </c>
    </row>
    <row r="94" spans="1:10" x14ac:dyDescent="0.3">
      <c r="A94" s="2">
        <v>17</v>
      </c>
      <c r="B94" s="2">
        <v>3</v>
      </c>
      <c r="C94" s="2">
        <v>4.4109999998909102E-4</v>
      </c>
      <c r="D94" s="3">
        <v>1.9000000065716398E-5</v>
      </c>
      <c r="E94" s="3">
        <v>1.7599999864614801E-5</v>
      </c>
      <c r="F94" s="3">
        <v>3.6599999930331203E-5</v>
      </c>
    </row>
    <row r="95" spans="1:10" x14ac:dyDescent="0.3">
      <c r="A95" s="2">
        <v>17</v>
      </c>
      <c r="B95" s="2">
        <v>4</v>
      </c>
      <c r="C95" s="2">
        <v>4.4939999997950497E-4</v>
      </c>
      <c r="D95" s="3">
        <v>1.9200000224372999E-5</v>
      </c>
      <c r="E95" s="3">
        <v>2.7999999929306701E-5</v>
      </c>
      <c r="F95" s="3">
        <v>4.7200000153679799E-5</v>
      </c>
    </row>
    <row r="96" spans="1:10" x14ac:dyDescent="0.3">
      <c r="A96" s="2">
        <v>17</v>
      </c>
      <c r="B96" s="2">
        <v>5</v>
      </c>
      <c r="C96" s="2">
        <v>4.4370000023263802E-4</v>
      </c>
      <c r="D96" s="3">
        <v>1.9699999938893499E-5</v>
      </c>
      <c r="E96" s="3">
        <v>1.8000000181928E-5</v>
      </c>
      <c r="F96" s="3">
        <v>3.7700000120821601E-5</v>
      </c>
    </row>
    <row r="97" spans="1:10" x14ac:dyDescent="0.3">
      <c r="A97" s="2">
        <v>17</v>
      </c>
      <c r="B97" s="2">
        <v>6</v>
      </c>
      <c r="C97" s="2">
        <v>4.41600000158359E-4</v>
      </c>
      <c r="D97" s="3">
        <v>1.9000000065716398E-5</v>
      </c>
      <c r="E97" s="3">
        <v>1.7800000023271399E-5</v>
      </c>
      <c r="F97" s="3">
        <v>3.6800000088987797E-5</v>
      </c>
    </row>
    <row r="98" spans="1:10" x14ac:dyDescent="0.3">
      <c r="A98" s="2">
        <v>17</v>
      </c>
      <c r="B98" s="2">
        <v>7</v>
      </c>
      <c r="C98" s="2">
        <v>4.5109999973646999E-4</v>
      </c>
      <c r="D98" s="3">
        <v>1.9099999917671E-5</v>
      </c>
      <c r="E98" s="3">
        <v>1.77000001713167E-5</v>
      </c>
      <c r="F98" s="3">
        <v>3.6800000088987797E-5</v>
      </c>
    </row>
    <row r="99" spans="1:10" x14ac:dyDescent="0.3">
      <c r="A99" s="2">
        <v>17</v>
      </c>
      <c r="B99" s="2">
        <v>8</v>
      </c>
      <c r="C99" s="2">
        <v>4.55200000033073E-4</v>
      </c>
      <c r="D99" s="3">
        <v>1.8700000055105101E-5</v>
      </c>
      <c r="E99" s="3">
        <v>1.8299999737791899E-5</v>
      </c>
      <c r="F99" s="3">
        <v>3.6999999792897102E-5</v>
      </c>
    </row>
    <row r="100" spans="1:10" x14ac:dyDescent="0.3">
      <c r="A100" s="2">
        <v>17</v>
      </c>
      <c r="B100" s="2">
        <v>9</v>
      </c>
      <c r="C100" s="2">
        <v>4.47000000349362E-4</v>
      </c>
      <c r="D100" s="3">
        <v>1.9000000065716398E-5</v>
      </c>
      <c r="E100" s="3">
        <v>1.8200000340584601E-5</v>
      </c>
      <c r="F100" s="3">
        <v>3.7200000406301101E-5</v>
      </c>
    </row>
    <row r="101" spans="1:10" x14ac:dyDescent="0.3">
      <c r="A101" s="2">
        <v>17</v>
      </c>
      <c r="B101" s="2">
        <v>10</v>
      </c>
      <c r="C101" s="2">
        <v>4.2989999974452E-4</v>
      </c>
      <c r="D101" s="3">
        <v>1.8300000192539301E-5</v>
      </c>
      <c r="E101" s="3">
        <v>1.7899999875226E-5</v>
      </c>
      <c r="F101" s="3">
        <v>3.6200000067765298E-5</v>
      </c>
    </row>
    <row r="102" spans="1:10" x14ac:dyDescent="0.3">
      <c r="A102" s="4">
        <v>18</v>
      </c>
      <c r="B102" s="4">
        <v>1</v>
      </c>
      <c r="C102" s="4">
        <v>5.0609999971129496E-4</v>
      </c>
      <c r="D102" s="5">
        <v>2.15000000025611E-5</v>
      </c>
      <c r="E102" s="5">
        <v>1.9799999790848199E-5</v>
      </c>
      <c r="F102" s="5">
        <v>4.1299999793409302E-5</v>
      </c>
      <c r="G102">
        <f>AVERAGE(C102:C111)</f>
        <v>4.9627999997028352E-4</v>
      </c>
      <c r="H102">
        <f t="shared" ref="H102" si="42">AVERAGE(D102:D111)</f>
        <v>2.2380000109478659E-5</v>
      </c>
      <c r="I102">
        <f t="shared" ref="I102" si="43">AVERAGE(E102:E111)</f>
        <v>2.1449999940159548E-5</v>
      </c>
      <c r="J102">
        <f t="shared" ref="J102" si="44">AVERAGE(F102:F111)</f>
        <v>4.3830000049638271E-5</v>
      </c>
    </row>
    <row r="103" spans="1:10" x14ac:dyDescent="0.3">
      <c r="A103" s="4">
        <v>18</v>
      </c>
      <c r="B103" s="4">
        <v>2</v>
      </c>
      <c r="C103" s="4">
        <v>4.2979999989256601E-4</v>
      </c>
      <c r="D103" s="5">
        <v>2.0400000266817999E-5</v>
      </c>
      <c r="E103" s="5">
        <v>1.93999999282823E-5</v>
      </c>
      <c r="F103" s="5">
        <v>3.9800000195100397E-5</v>
      </c>
    </row>
    <row r="104" spans="1:10" x14ac:dyDescent="0.3">
      <c r="A104" s="4">
        <v>18</v>
      </c>
      <c r="B104" s="4">
        <v>3</v>
      </c>
      <c r="C104" s="4">
        <v>5.5199999997057603E-4</v>
      </c>
      <c r="D104" s="5">
        <v>3.5399999887886197E-5</v>
      </c>
      <c r="E104" s="5">
        <v>3.40000001415319E-5</v>
      </c>
      <c r="F104" s="5">
        <v>6.9400000029418098E-5</v>
      </c>
    </row>
    <row r="105" spans="1:10" x14ac:dyDescent="0.3">
      <c r="A105" s="4">
        <v>18</v>
      </c>
      <c r="B105" s="4">
        <v>4</v>
      </c>
      <c r="C105" s="4">
        <v>5.4469999986395102E-4</v>
      </c>
      <c r="D105" s="5">
        <v>2.1400000150606498E-5</v>
      </c>
      <c r="E105" s="5">
        <v>2.0099999801459401E-5</v>
      </c>
      <c r="F105" s="5">
        <v>4.1499999952065903E-5</v>
      </c>
    </row>
    <row r="106" spans="1:10" x14ac:dyDescent="0.3">
      <c r="A106" s="4">
        <v>18</v>
      </c>
      <c r="B106" s="4">
        <v>5</v>
      </c>
      <c r="C106" s="4">
        <v>5.09000000420201E-4</v>
      </c>
      <c r="D106" s="5">
        <v>2.1199999991949799E-5</v>
      </c>
      <c r="E106" s="5">
        <v>2.0099999801459401E-5</v>
      </c>
      <c r="F106" s="5">
        <v>4.1299999793409302E-5</v>
      </c>
    </row>
    <row r="107" spans="1:10" x14ac:dyDescent="0.3">
      <c r="A107" s="4">
        <v>18</v>
      </c>
      <c r="B107" s="4">
        <v>6</v>
      </c>
      <c r="C107" s="4">
        <v>5.2060000007259001E-4</v>
      </c>
      <c r="D107" s="5">
        <v>2.1300000298651799E-5</v>
      </c>
      <c r="E107" s="5">
        <v>1.99999999495048E-5</v>
      </c>
      <c r="F107" s="5">
        <v>4.13000002481567E-5</v>
      </c>
    </row>
    <row r="108" spans="1:10" x14ac:dyDescent="0.3">
      <c r="A108" s="4">
        <v>18</v>
      </c>
      <c r="B108" s="4">
        <v>7</v>
      </c>
      <c r="C108" s="4">
        <v>5.0599999985934097E-4</v>
      </c>
      <c r="D108" s="5">
        <v>2.1400000150606498E-5</v>
      </c>
      <c r="E108" s="5">
        <v>2.0099999801459401E-5</v>
      </c>
      <c r="F108" s="5">
        <v>4.1499999952065903E-5</v>
      </c>
      <c r="H108" s="1"/>
    </row>
    <row r="109" spans="1:10" x14ac:dyDescent="0.3">
      <c r="A109" s="4">
        <v>18</v>
      </c>
      <c r="B109" s="4">
        <v>8</v>
      </c>
      <c r="C109" s="4">
        <v>5.5190000011862096E-4</v>
      </c>
      <c r="D109" s="5">
        <v>2.0400000266817999E-5</v>
      </c>
      <c r="E109" s="5">
        <v>2.0200000108161401E-5</v>
      </c>
      <c r="F109" s="5">
        <v>4.0600000374979498E-5</v>
      </c>
      <c r="H109" s="1"/>
    </row>
    <row r="110" spans="1:10" x14ac:dyDescent="0.3">
      <c r="A110" s="4">
        <v>18</v>
      </c>
      <c r="B110" s="4">
        <v>9</v>
      </c>
      <c r="C110" s="4">
        <v>4.4739999975718E-4</v>
      </c>
      <c r="D110" s="5">
        <v>2.0700000277429299E-5</v>
      </c>
      <c r="E110" s="5">
        <v>2.0399999812070699E-5</v>
      </c>
      <c r="F110" s="5">
        <v>4.1100000089500099E-5</v>
      </c>
      <c r="H110" s="1"/>
    </row>
    <row r="111" spans="1:10" x14ac:dyDescent="0.3">
      <c r="A111" s="4">
        <v>18</v>
      </c>
      <c r="B111" s="4">
        <v>10</v>
      </c>
      <c r="C111" s="4">
        <v>3.9530000003651302E-4</v>
      </c>
      <c r="D111" s="5">
        <v>2.0099999801459401E-5</v>
      </c>
      <c r="E111" s="5">
        <v>2.0400000266817999E-5</v>
      </c>
      <c r="F111" s="5">
        <v>4.0500000068277498E-5</v>
      </c>
      <c r="H111" s="1"/>
    </row>
    <row r="112" spans="1:10" x14ac:dyDescent="0.3">
      <c r="A112" s="6">
        <v>19</v>
      </c>
      <c r="B112" s="6">
        <v>1</v>
      </c>
      <c r="C112" s="6">
        <v>4.2040000016640901E-4</v>
      </c>
      <c r="D112" s="7">
        <v>2.4299999950017E-5</v>
      </c>
      <c r="E112" s="7">
        <v>2.2799999896960799E-5</v>
      </c>
      <c r="F112" s="7">
        <v>4.7099999846977799E-5</v>
      </c>
      <c r="G112">
        <f>AVERAGE(C112:C121)</f>
        <v>4.4274000006225782E-4</v>
      </c>
      <c r="H112">
        <f t="shared" ref="H112" si="45">AVERAGE(D112:D121)</f>
        <v>2.6439999965077683E-5</v>
      </c>
      <c r="I112">
        <f t="shared" ref="I112" si="46">AVERAGE(E112:E121)</f>
        <v>2.5749999986146528E-5</v>
      </c>
      <c r="J112">
        <f t="shared" ref="J112" si="47">AVERAGE(F112:F121)</f>
        <v>5.2189999951224279E-5</v>
      </c>
    </row>
    <row r="113" spans="1:10" x14ac:dyDescent="0.3">
      <c r="A113" s="6">
        <v>19</v>
      </c>
      <c r="B113" s="6">
        <v>2</v>
      </c>
      <c r="C113" s="6">
        <v>4.3730000015784699E-4</v>
      </c>
      <c r="D113" s="7">
        <v>2.3999999939405801E-5</v>
      </c>
      <c r="E113" s="7">
        <v>2.29000002036627E-5</v>
      </c>
      <c r="F113" s="7">
        <v>4.6900000143068603E-5</v>
      </c>
    </row>
    <row r="114" spans="1:10" x14ac:dyDescent="0.3">
      <c r="A114" s="6">
        <v>19</v>
      </c>
      <c r="B114" s="6">
        <v>3</v>
      </c>
      <c r="C114" s="6">
        <v>6.0690000009344604E-4</v>
      </c>
      <c r="D114" s="7">
        <v>3.6399999771674602E-5</v>
      </c>
      <c r="E114" s="7">
        <v>3.5400000342633501E-5</v>
      </c>
      <c r="F114" s="7">
        <v>7.1800000114308205E-5</v>
      </c>
    </row>
    <row r="115" spans="1:10" x14ac:dyDescent="0.3">
      <c r="A115" s="6">
        <v>19</v>
      </c>
      <c r="B115" s="6">
        <v>4</v>
      </c>
      <c r="C115" s="6">
        <v>5.0620000001799705E-4</v>
      </c>
      <c r="D115" s="7">
        <v>3.7199999951553703E-5</v>
      </c>
      <c r="E115" s="7">
        <v>3.80999999833875E-5</v>
      </c>
      <c r="F115" s="7">
        <v>7.5299999934941297E-5</v>
      </c>
    </row>
    <row r="116" spans="1:10" x14ac:dyDescent="0.3">
      <c r="A116" s="6">
        <v>19</v>
      </c>
      <c r="B116" s="6">
        <v>5</v>
      </c>
      <c r="C116" s="6">
        <v>5.0439999995433005E-4</v>
      </c>
      <c r="D116" s="7">
        <v>2.45000001086737E-5</v>
      </c>
      <c r="E116" s="7">
        <v>2.3300000066228599E-5</v>
      </c>
      <c r="F116" s="7">
        <v>4.7800000174902298E-5</v>
      </c>
    </row>
    <row r="117" spans="1:10" x14ac:dyDescent="0.3">
      <c r="A117" s="6">
        <v>19</v>
      </c>
      <c r="B117" s="6">
        <v>6</v>
      </c>
      <c r="C117" s="6">
        <v>3.8549999999304402E-4</v>
      </c>
      <c r="D117" s="7">
        <v>2.4199999643315001E-5</v>
      </c>
      <c r="E117" s="7">
        <v>2.3399999918183302E-5</v>
      </c>
      <c r="F117" s="7">
        <v>4.75999995614984E-5</v>
      </c>
    </row>
    <row r="118" spans="1:10" x14ac:dyDescent="0.3">
      <c r="A118" s="6">
        <v>19</v>
      </c>
      <c r="B118" s="6">
        <v>7</v>
      </c>
      <c r="C118" s="6">
        <v>3.8340000037351198E-4</v>
      </c>
      <c r="D118" s="7">
        <v>2.3900000087451102E-5</v>
      </c>
      <c r="E118" s="7">
        <v>2.2799999896960799E-5</v>
      </c>
      <c r="F118" s="7">
        <v>4.66999999844119E-5</v>
      </c>
    </row>
    <row r="119" spans="1:10" x14ac:dyDescent="0.3">
      <c r="A119" s="6">
        <v>19</v>
      </c>
      <c r="B119" s="6">
        <v>8</v>
      </c>
      <c r="C119" s="6">
        <v>4.0559999979450302E-4</v>
      </c>
      <c r="D119" s="7">
        <v>2.3600000076839899E-5</v>
      </c>
      <c r="E119" s="7">
        <v>2.29000002036627E-5</v>
      </c>
      <c r="F119" s="7">
        <v>4.6500000280502698E-5</v>
      </c>
    </row>
    <row r="120" spans="1:10" x14ac:dyDescent="0.3">
      <c r="A120" s="6">
        <v>19</v>
      </c>
      <c r="B120" s="6">
        <v>9</v>
      </c>
      <c r="C120" s="6">
        <v>3.9229999993040099E-4</v>
      </c>
      <c r="D120" s="7">
        <v>2.3999999939405801E-5</v>
      </c>
      <c r="E120" s="7">
        <v>2.34999997701379E-5</v>
      </c>
      <c r="F120" s="7">
        <v>4.7499999709543698E-5</v>
      </c>
    </row>
    <row r="121" spans="1:10" x14ac:dyDescent="0.3">
      <c r="A121" s="6">
        <v>19</v>
      </c>
      <c r="B121" s="6">
        <v>10</v>
      </c>
      <c r="C121" s="6">
        <v>3.8540000014108901E-4</v>
      </c>
      <c r="D121" s="7">
        <v>2.23000001824402E-5</v>
      </c>
      <c r="E121" s="7">
        <v>2.2399999579647498E-5</v>
      </c>
      <c r="F121" s="7">
        <v>4.46999997620878E-5</v>
      </c>
    </row>
    <row r="122" spans="1:10" x14ac:dyDescent="0.3">
      <c r="A122" s="8">
        <v>20</v>
      </c>
      <c r="B122" s="8">
        <v>1</v>
      </c>
      <c r="C122" s="8">
        <v>4.5159999990573803E-4</v>
      </c>
      <c r="D122" s="9">
        <v>2.6799999886861698E-5</v>
      </c>
      <c r="E122" s="9">
        <v>2.7399999908084201E-5</v>
      </c>
      <c r="F122" s="9">
        <v>5.4199999794945998E-5</v>
      </c>
      <c r="G122">
        <f>AVERAGE(C122:C131)</f>
        <v>4.1298999994978622E-4</v>
      </c>
      <c r="H122">
        <f t="shared" ref="H122" si="48">AVERAGE(D122:D131)</f>
        <v>2.6799999977811197E-5</v>
      </c>
      <c r="I122">
        <f t="shared" ref="I122" si="49">AVERAGE(E122:E131)</f>
        <v>2.6459999980943355E-5</v>
      </c>
      <c r="J122">
        <f t="shared" ref="J122" si="50">AVERAGE(F122:F131)</f>
        <v>5.32599999587546E-5</v>
      </c>
    </row>
    <row r="123" spans="1:10" x14ac:dyDescent="0.3">
      <c r="A123" s="8">
        <v>20</v>
      </c>
      <c r="B123" s="8">
        <v>2</v>
      </c>
      <c r="C123" s="8">
        <v>3.9520000018455898E-4</v>
      </c>
      <c r="D123" s="9">
        <v>2.71999997494276E-5</v>
      </c>
      <c r="E123" s="9">
        <v>2.64000000242958E-5</v>
      </c>
      <c r="F123" s="9">
        <v>5.3599999773723498E-5</v>
      </c>
    </row>
    <row r="124" spans="1:10" x14ac:dyDescent="0.3">
      <c r="A124" s="8">
        <v>20</v>
      </c>
      <c r="B124" s="8">
        <v>3</v>
      </c>
      <c r="C124" s="8">
        <v>3.8029999996069802E-4</v>
      </c>
      <c r="D124" s="9">
        <v>2.6100000013684601E-5</v>
      </c>
      <c r="E124" s="9">
        <v>2.6600000182952499E-5</v>
      </c>
      <c r="F124" s="9">
        <v>5.27000001966371E-5</v>
      </c>
    </row>
    <row r="125" spans="1:10" x14ac:dyDescent="0.3">
      <c r="A125" s="8">
        <v>20</v>
      </c>
      <c r="B125" s="8">
        <v>4</v>
      </c>
      <c r="C125" s="8">
        <v>3.7650000012945302E-4</v>
      </c>
      <c r="D125" s="9">
        <v>2.73000000561296E-5</v>
      </c>
      <c r="E125" s="9">
        <v>2.6799999886861698E-5</v>
      </c>
      <c r="F125" s="9">
        <v>5.4099999942991403E-5</v>
      </c>
    </row>
    <row r="126" spans="1:10" x14ac:dyDescent="0.3">
      <c r="A126" s="8">
        <v>20</v>
      </c>
      <c r="B126" s="8">
        <v>5</v>
      </c>
      <c r="C126" s="8">
        <v>3.8589999985561002E-4</v>
      </c>
      <c r="D126" s="9">
        <v>2.6600000182952499E-5</v>
      </c>
      <c r="E126" s="9">
        <v>2.5999999706982601E-5</v>
      </c>
      <c r="F126" s="9">
        <v>5.25999998899351E-5</v>
      </c>
    </row>
    <row r="127" spans="1:10" x14ac:dyDescent="0.3">
      <c r="A127" s="8">
        <v>20</v>
      </c>
      <c r="B127" s="8">
        <v>6</v>
      </c>
      <c r="C127" s="8">
        <v>4.32100000125501E-4</v>
      </c>
      <c r="D127" s="9">
        <v>2.64000000242958E-5</v>
      </c>
      <c r="E127" s="9">
        <v>2.6100000013684601E-5</v>
      </c>
      <c r="F127" s="9">
        <v>5.2500000037980499E-5</v>
      </c>
    </row>
    <row r="128" spans="1:10" x14ac:dyDescent="0.3">
      <c r="A128" s="8">
        <v>20</v>
      </c>
      <c r="B128" s="8">
        <v>7</v>
      </c>
      <c r="C128" s="8">
        <v>4.2859999985012099E-4</v>
      </c>
      <c r="D128" s="9">
        <v>2.73000000561296E-5</v>
      </c>
      <c r="E128" s="9">
        <v>2.6100000013684601E-5</v>
      </c>
      <c r="F128" s="9">
        <v>5.3400000069814201E-5</v>
      </c>
      <c r="H128" s="1"/>
    </row>
    <row r="129" spans="1:10" x14ac:dyDescent="0.3">
      <c r="A129" s="8">
        <v>20</v>
      </c>
      <c r="B129" s="8">
        <v>8</v>
      </c>
      <c r="C129" s="8">
        <v>4.2629999961718503E-4</v>
      </c>
      <c r="D129" s="9">
        <v>2.6599999728205101E-5</v>
      </c>
      <c r="E129" s="9">
        <v>2.6100000013684601E-5</v>
      </c>
      <c r="F129" s="9">
        <v>5.2699999741889701E-5</v>
      </c>
      <c r="H129" s="1"/>
    </row>
    <row r="130" spans="1:10" x14ac:dyDescent="0.3">
      <c r="A130" s="8">
        <v>20</v>
      </c>
      <c r="B130" s="8">
        <v>9</v>
      </c>
      <c r="C130" s="8">
        <v>3.7729999985458503E-4</v>
      </c>
      <c r="D130" s="9">
        <v>2.6600000182952499E-5</v>
      </c>
      <c r="E130" s="9">
        <v>2.6499999876250499E-5</v>
      </c>
      <c r="F130" s="9">
        <v>5.3100000059202998E-5</v>
      </c>
      <c r="H130" s="1"/>
    </row>
    <row r="131" spans="1:10" x14ac:dyDescent="0.3">
      <c r="A131" s="8">
        <v>20</v>
      </c>
      <c r="B131" s="8">
        <v>10</v>
      </c>
      <c r="C131" s="8">
        <v>4.76100000014412E-4</v>
      </c>
      <c r="D131" s="9">
        <v>2.7099999897472999E-5</v>
      </c>
      <c r="E131" s="9">
        <v>2.6600000182952499E-5</v>
      </c>
      <c r="F131" s="9">
        <v>5.3700000080425498E-5</v>
      </c>
      <c r="H131" s="1"/>
    </row>
    <row r="132" spans="1:10" x14ac:dyDescent="0.3">
      <c r="A132" s="20">
        <v>21</v>
      </c>
      <c r="B132" s="20">
        <v>1</v>
      </c>
      <c r="C132" s="20">
        <v>6.2329999991561603E-4</v>
      </c>
      <c r="D132" s="21">
        <v>4.7500000164291103E-5</v>
      </c>
      <c r="E132" s="21">
        <v>4.8400000196124798E-5</v>
      </c>
      <c r="F132" s="21">
        <v>9.5900000360416002E-5</v>
      </c>
      <c r="G132">
        <f>AVERAGE(C132:C141)</f>
        <v>5.6946999998217472E-4</v>
      </c>
      <c r="H132">
        <f t="shared" ref="H132" si="51">AVERAGE(D132:D141)</f>
        <v>3.7639999982275123E-5</v>
      </c>
      <c r="I132">
        <f t="shared" ref="I132" si="52">AVERAGE(E132:E141)</f>
        <v>3.7169999995967308E-5</v>
      </c>
      <c r="J132">
        <f t="shared" ref="J132" si="53">AVERAGE(F132:F141)</f>
        <v>7.4809999978242526E-5</v>
      </c>
    </row>
    <row r="133" spans="1:10" x14ac:dyDescent="0.3">
      <c r="A133" s="20">
        <v>21</v>
      </c>
      <c r="B133" s="20">
        <v>2</v>
      </c>
      <c r="C133" s="20">
        <v>5.6909999966592295E-4</v>
      </c>
      <c r="D133" s="21">
        <v>2.86999998024839E-5</v>
      </c>
      <c r="E133" s="21">
        <v>2.79000000773521E-5</v>
      </c>
      <c r="F133" s="21">
        <v>5.6599999879836098E-5</v>
      </c>
      <c r="H133" s="1"/>
    </row>
    <row r="134" spans="1:10" x14ac:dyDescent="0.3">
      <c r="A134" s="20">
        <v>21</v>
      </c>
      <c r="B134" s="20">
        <v>3</v>
      </c>
      <c r="C134" s="20">
        <v>4.7140000015133399E-4</v>
      </c>
      <c r="D134" s="21">
        <v>2.8400000246620001E-5</v>
      </c>
      <c r="E134" s="21">
        <v>2.77999997706501E-5</v>
      </c>
      <c r="F134" s="21">
        <v>5.6200000017270199E-5</v>
      </c>
      <c r="H134" s="1"/>
    </row>
    <row r="135" spans="1:10" x14ac:dyDescent="0.3">
      <c r="A135" s="20">
        <v>21</v>
      </c>
      <c r="B135" s="20">
        <v>4</v>
      </c>
      <c r="C135" s="20">
        <v>6.2299999990500499E-4</v>
      </c>
      <c r="D135" s="21">
        <v>4.7699999868200299E-5</v>
      </c>
      <c r="E135" s="21">
        <v>4.8999999762600001E-5</v>
      </c>
      <c r="F135" s="21">
        <v>9.6699999630800394E-5</v>
      </c>
      <c r="H135" s="1"/>
    </row>
    <row r="136" spans="1:10" x14ac:dyDescent="0.3">
      <c r="A136" s="20">
        <v>21</v>
      </c>
      <c r="B136" s="20">
        <v>5</v>
      </c>
      <c r="C136" s="20">
        <v>5.9330000021873199E-4</v>
      </c>
      <c r="D136" s="21">
        <v>2.9399999675661001E-5</v>
      </c>
      <c r="E136" s="21">
        <v>2.7700000373442799E-5</v>
      </c>
      <c r="F136" s="21">
        <v>5.7100000049103901E-5</v>
      </c>
      <c r="H136" s="1"/>
    </row>
    <row r="137" spans="1:10" x14ac:dyDescent="0.3">
      <c r="A137" s="20">
        <v>21</v>
      </c>
      <c r="B137" s="20">
        <v>6</v>
      </c>
      <c r="C137" s="20">
        <v>5.0360000022919805E-4</v>
      </c>
      <c r="D137" s="21">
        <v>2.9499999982363001E-5</v>
      </c>
      <c r="E137" s="21">
        <v>2.7699999918695499E-5</v>
      </c>
      <c r="F137" s="21">
        <v>5.7199999901058598E-5</v>
      </c>
      <c r="H137" s="1"/>
    </row>
    <row r="138" spans="1:10" x14ac:dyDescent="0.3">
      <c r="A138" s="20">
        <v>21</v>
      </c>
      <c r="B138" s="20">
        <v>7</v>
      </c>
      <c r="C138" s="20">
        <v>5.3720000005341695E-4</v>
      </c>
      <c r="D138" s="21">
        <v>2.7600000066740901E-5</v>
      </c>
      <c r="E138" s="21">
        <v>2.8099999781261401E-5</v>
      </c>
      <c r="F138" s="21">
        <v>5.5699999848002301E-5</v>
      </c>
      <c r="H138" s="1"/>
    </row>
    <row r="139" spans="1:10" x14ac:dyDescent="0.3">
      <c r="A139" s="20">
        <v>21</v>
      </c>
      <c r="B139" s="20">
        <v>8</v>
      </c>
      <c r="C139" s="20">
        <v>6.6739999965648102E-4</v>
      </c>
      <c r="D139" s="21">
        <v>4.8099999730766197E-5</v>
      </c>
      <c r="E139" s="21">
        <v>4.6399999973800698E-5</v>
      </c>
      <c r="F139" s="21">
        <v>9.4499999704567003E-5</v>
      </c>
      <c r="H139" s="1"/>
    </row>
    <row r="140" spans="1:10" x14ac:dyDescent="0.3">
      <c r="A140" s="20">
        <v>21</v>
      </c>
      <c r="B140" s="20">
        <v>9</v>
      </c>
      <c r="C140" s="20">
        <v>5.9439999995447503E-4</v>
      </c>
      <c r="D140" s="21">
        <v>4.4500000058178503E-5</v>
      </c>
      <c r="E140" s="21">
        <v>4.4100000195612598E-5</v>
      </c>
      <c r="F140" s="21">
        <v>8.8600000253791195E-5</v>
      </c>
    </row>
    <row r="141" spans="1:10" x14ac:dyDescent="0.3">
      <c r="A141" s="20">
        <v>21</v>
      </c>
      <c r="B141" s="20">
        <v>10</v>
      </c>
      <c r="C141" s="20">
        <v>5.1200000007156599E-4</v>
      </c>
      <c r="D141" s="21">
        <v>4.5000000227446401E-5</v>
      </c>
      <c r="E141" s="21">
        <v>4.4599999910133097E-5</v>
      </c>
      <c r="F141" s="21">
        <v>8.96000001375796E-5</v>
      </c>
    </row>
    <row r="142" spans="1:10" x14ac:dyDescent="0.3">
      <c r="A142" s="12">
        <v>22</v>
      </c>
      <c r="B142" s="12">
        <v>1</v>
      </c>
      <c r="C142" s="12">
        <v>6.0499999972307705E-4</v>
      </c>
      <c r="D142" s="13">
        <v>5.0800000281014898E-5</v>
      </c>
      <c r="E142" s="13">
        <v>4.8899999910645399E-5</v>
      </c>
      <c r="F142" s="13">
        <v>9.9700000191660297E-5</v>
      </c>
      <c r="G142">
        <f>AVERAGE(C142:C151)</f>
        <v>5.4295999989335505E-4</v>
      </c>
      <c r="H142">
        <f t="shared" ref="H142" si="54">AVERAGE(D142:D151)</f>
        <v>4.6100000099613638E-5</v>
      </c>
      <c r="I142">
        <f t="shared" ref="I142" si="55">AVERAGE(E142:E151)</f>
        <v>4.4309999930192072E-5</v>
      </c>
      <c r="J142">
        <f t="shared" ref="J142" si="56">AVERAGE(F142:F151)</f>
        <v>9.0410000029805622E-5</v>
      </c>
    </row>
    <row r="143" spans="1:10" x14ac:dyDescent="0.3">
      <c r="A143" s="12">
        <v>22</v>
      </c>
      <c r="B143" s="12">
        <v>2</v>
      </c>
      <c r="C143" s="12">
        <v>5.4449999970529396E-4</v>
      </c>
      <c r="D143" s="13">
        <v>4.7699999868200299E-5</v>
      </c>
      <c r="E143" s="13">
        <v>4.8700000206736102E-5</v>
      </c>
      <c r="F143" s="13">
        <v>9.6400000074936502E-5</v>
      </c>
    </row>
    <row r="144" spans="1:10" x14ac:dyDescent="0.3">
      <c r="A144" s="12">
        <v>22</v>
      </c>
      <c r="B144" s="12">
        <v>3</v>
      </c>
      <c r="C144" s="12">
        <v>5.5329999986497504E-4</v>
      </c>
      <c r="D144" s="13">
        <v>4.9400000079913298E-5</v>
      </c>
      <c r="E144" s="13">
        <v>5.1199999688833398E-5</v>
      </c>
      <c r="F144" s="12">
        <v>1.00599999768746E-4</v>
      </c>
    </row>
    <row r="145" spans="1:10" x14ac:dyDescent="0.3">
      <c r="A145" s="12">
        <v>22</v>
      </c>
      <c r="B145" s="12">
        <v>4</v>
      </c>
      <c r="C145" s="12">
        <v>5.0579999970068402E-4</v>
      </c>
      <c r="D145" s="13">
        <v>4.7800000174902298E-5</v>
      </c>
      <c r="E145" s="13">
        <v>4.8800000058690703E-5</v>
      </c>
      <c r="F145" s="13">
        <v>9.6600000233593096E-5</v>
      </c>
    </row>
    <row r="146" spans="1:10" x14ac:dyDescent="0.3">
      <c r="A146" s="12">
        <v>22</v>
      </c>
      <c r="B146" s="12">
        <v>5</v>
      </c>
      <c r="C146" s="12">
        <v>5.3170000001045905E-4</v>
      </c>
      <c r="D146" s="13">
        <v>4.9100000069302E-5</v>
      </c>
      <c r="E146" s="13">
        <v>4.95999997838225E-5</v>
      </c>
      <c r="F146" s="13">
        <v>9.8699999853124596E-5</v>
      </c>
    </row>
    <row r="147" spans="1:10" x14ac:dyDescent="0.3">
      <c r="A147" s="12">
        <v>22</v>
      </c>
      <c r="B147" s="12">
        <v>6</v>
      </c>
      <c r="C147" s="12">
        <v>5.22699999692122E-4</v>
      </c>
      <c r="D147" s="13">
        <v>5.0399999963701703E-5</v>
      </c>
      <c r="E147" s="13">
        <v>5.1500000154191999E-5</v>
      </c>
      <c r="F147" s="12">
        <v>1.01900000117893E-4</v>
      </c>
    </row>
    <row r="148" spans="1:10" x14ac:dyDescent="0.3">
      <c r="A148" s="12">
        <v>22</v>
      </c>
      <c r="B148" s="12">
        <v>7</v>
      </c>
      <c r="C148" s="12">
        <v>5.8269999999538402E-4</v>
      </c>
      <c r="D148" s="13">
        <v>4.8300000344170203E-5</v>
      </c>
      <c r="E148" s="13">
        <v>4.82999998894229E-5</v>
      </c>
      <c r="F148" s="13">
        <v>9.6600000233593096E-5</v>
      </c>
      <c r="H148" s="1"/>
    </row>
    <row r="149" spans="1:10" x14ac:dyDescent="0.3">
      <c r="A149" s="12">
        <v>22</v>
      </c>
      <c r="B149" s="12">
        <v>8</v>
      </c>
      <c r="C149" s="12">
        <v>5.9690000034606696E-4</v>
      </c>
      <c r="D149" s="13">
        <v>3.2899999951041503E-5</v>
      </c>
      <c r="E149" s="13">
        <v>3.1900000067253098E-5</v>
      </c>
      <c r="F149" s="13">
        <v>6.48000000182946E-5</v>
      </c>
      <c r="H149" s="1"/>
    </row>
    <row r="150" spans="1:10" x14ac:dyDescent="0.3">
      <c r="A150" s="12">
        <v>22</v>
      </c>
      <c r="B150" s="12">
        <v>9</v>
      </c>
      <c r="C150" s="12">
        <v>4.1979999969044002E-4</v>
      </c>
      <c r="D150" s="13">
        <v>3.2500000088475597E-5</v>
      </c>
      <c r="E150" s="13">
        <v>3.1699999908596503E-5</v>
      </c>
      <c r="F150" s="13">
        <v>6.41999999970721E-5</v>
      </c>
      <c r="H150" s="1"/>
    </row>
    <row r="151" spans="1:10" x14ac:dyDescent="0.3">
      <c r="A151" s="12">
        <v>22</v>
      </c>
      <c r="B151" s="12">
        <v>10</v>
      </c>
      <c r="C151" s="12">
        <v>5.6720000020504802E-4</v>
      </c>
      <c r="D151" s="13">
        <v>5.21000001754146E-5</v>
      </c>
      <c r="E151" s="13">
        <v>3.2499999633728199E-5</v>
      </c>
      <c r="F151" s="13">
        <v>8.4599999809142901E-5</v>
      </c>
      <c r="H151" s="1"/>
    </row>
    <row r="152" spans="1:10" x14ac:dyDescent="0.3">
      <c r="A152" s="14">
        <v>23</v>
      </c>
      <c r="B152" s="14">
        <v>1</v>
      </c>
      <c r="C152" s="14">
        <v>5.9550000014496596E-4</v>
      </c>
      <c r="D152" s="15">
        <v>3.8300000142044101E-5</v>
      </c>
      <c r="E152" s="15">
        <v>3.6399999771674602E-5</v>
      </c>
      <c r="F152" s="15">
        <v>7.4699999913718703E-5</v>
      </c>
      <c r="G152">
        <f>AVERAGE(C152:C161)</f>
        <v>5.3895999999440346E-4</v>
      </c>
      <c r="H152">
        <f t="shared" ref="H152" si="57">AVERAGE(D152:D161)</f>
        <v>4.2110000003958647E-5</v>
      </c>
      <c r="I152">
        <f t="shared" ref="I152" si="58">AVERAGE(E152:E161)</f>
        <v>4.0069999977276851E-5</v>
      </c>
      <c r="J152">
        <f t="shared" ref="J152" si="59">AVERAGE(F152:F161)</f>
        <v>8.2179999981235458E-5</v>
      </c>
    </row>
    <row r="153" spans="1:10" x14ac:dyDescent="0.3">
      <c r="A153" s="14">
        <v>23</v>
      </c>
      <c r="B153" s="14">
        <v>2</v>
      </c>
      <c r="C153" s="14">
        <v>4.9850000004880702E-4</v>
      </c>
      <c r="D153" s="15">
        <v>3.2599999940430199E-5</v>
      </c>
      <c r="E153" s="15">
        <v>3.1099999887373997E-5</v>
      </c>
      <c r="F153" s="15">
        <v>6.3699999827804195E-5</v>
      </c>
    </row>
    <row r="154" spans="1:10" x14ac:dyDescent="0.3">
      <c r="A154" s="14">
        <v>23</v>
      </c>
      <c r="B154" s="14">
        <v>3</v>
      </c>
      <c r="C154" s="14">
        <v>5.3909999996903902E-4</v>
      </c>
      <c r="D154" s="15">
        <v>4.7600000016245697E-5</v>
      </c>
      <c r="E154" s="15">
        <v>3.6999999792897102E-5</v>
      </c>
      <c r="F154" s="15">
        <v>8.4599999809142901E-5</v>
      </c>
    </row>
    <row r="155" spans="1:10" x14ac:dyDescent="0.3">
      <c r="A155" s="14">
        <v>23</v>
      </c>
      <c r="B155" s="14">
        <v>4</v>
      </c>
      <c r="C155" s="14">
        <v>5.3280000020094998E-4</v>
      </c>
      <c r="D155" s="15">
        <v>3.2399999781773597E-5</v>
      </c>
      <c r="E155" s="15">
        <v>3.22000000778643E-5</v>
      </c>
      <c r="F155" s="15">
        <v>6.4599999859638006E-5</v>
      </c>
    </row>
    <row r="156" spans="1:10" x14ac:dyDescent="0.3">
      <c r="A156" s="14">
        <v>23</v>
      </c>
      <c r="B156" s="14">
        <v>5</v>
      </c>
      <c r="C156" s="14">
        <v>4.9079999962486898E-4</v>
      </c>
      <c r="D156" s="15">
        <v>3.2700000247132198E-5</v>
      </c>
      <c r="E156" s="15">
        <v>3.1699999908596503E-5</v>
      </c>
      <c r="F156" s="15">
        <v>6.4400000155728695E-5</v>
      </c>
    </row>
    <row r="157" spans="1:10" x14ac:dyDescent="0.3">
      <c r="A157" s="14">
        <v>23</v>
      </c>
      <c r="B157" s="14">
        <v>6</v>
      </c>
      <c r="C157" s="14">
        <v>6.1589999995703595E-4</v>
      </c>
      <c r="D157" s="15">
        <v>5.4900000122870497E-5</v>
      </c>
      <c r="E157" s="15">
        <v>5.76000002183718E-5</v>
      </c>
      <c r="F157" s="14">
        <v>1.1250000034124201E-4</v>
      </c>
    </row>
    <row r="158" spans="1:10" x14ac:dyDescent="0.3">
      <c r="A158" s="14">
        <v>23</v>
      </c>
      <c r="B158" s="14">
        <v>7</v>
      </c>
      <c r="C158" s="14">
        <v>5.57000000299012E-4</v>
      </c>
      <c r="D158" s="15">
        <v>3.2199999623117003E-5</v>
      </c>
      <c r="E158" s="15">
        <v>3.1699999908596503E-5</v>
      </c>
      <c r="F158" s="15">
        <v>6.3899999531713507E-5</v>
      </c>
    </row>
    <row r="159" spans="1:10" x14ac:dyDescent="0.3">
      <c r="A159" s="14">
        <v>23</v>
      </c>
      <c r="B159" s="14">
        <v>8</v>
      </c>
      <c r="C159" s="14">
        <v>4.2439999970156301E-4</v>
      </c>
      <c r="D159" s="15">
        <v>4.2000000121333801E-5</v>
      </c>
      <c r="E159" s="15">
        <v>3.7700000120821601E-5</v>
      </c>
      <c r="F159" s="15">
        <v>7.9700000242155497E-5</v>
      </c>
    </row>
    <row r="160" spans="1:10" x14ac:dyDescent="0.3">
      <c r="A160" s="14">
        <v>23</v>
      </c>
      <c r="B160" s="14">
        <v>9</v>
      </c>
      <c r="C160" s="14">
        <v>5.3479999996852701E-4</v>
      </c>
      <c r="D160" s="15">
        <v>5.1100000291626202E-5</v>
      </c>
      <c r="E160" s="15">
        <v>4.8400000196124798E-5</v>
      </c>
      <c r="F160" s="15">
        <v>9.9500000487751095E-5</v>
      </c>
    </row>
    <row r="161" spans="1:10" x14ac:dyDescent="0.3">
      <c r="A161" s="14">
        <v>23</v>
      </c>
      <c r="B161" s="14">
        <v>10</v>
      </c>
      <c r="C161" s="14">
        <v>6.0080000002926605E-4</v>
      </c>
      <c r="D161" s="15">
        <v>5.7299999753013199E-5</v>
      </c>
      <c r="E161" s="15">
        <v>5.68999998904473E-5</v>
      </c>
      <c r="F161" s="14">
        <v>1.1419999964346E-4</v>
      </c>
    </row>
    <row r="162" spans="1:10" x14ac:dyDescent="0.3">
      <c r="A162" s="16">
        <v>24</v>
      </c>
      <c r="B162" s="16">
        <v>1</v>
      </c>
      <c r="C162" s="16">
        <v>6.7040000021734104E-4</v>
      </c>
      <c r="D162" s="17">
        <v>7.1299999945040299E-5</v>
      </c>
      <c r="E162" s="17">
        <v>7.06999999238178E-5</v>
      </c>
      <c r="F162" s="16">
        <v>1.41999999868858E-4</v>
      </c>
      <c r="G162">
        <f>AVERAGE(C162:C171)</f>
        <v>5.9283999999024616E-4</v>
      </c>
      <c r="H162">
        <f t="shared" ref="H162" si="60">AVERAGE(D162:D171)</f>
        <v>4.7739999945406396E-5</v>
      </c>
      <c r="I162">
        <f t="shared" ref="I162" si="61">AVERAGE(E162:E171)</f>
        <v>5.3400000069814214E-5</v>
      </c>
      <c r="J162">
        <f t="shared" ref="J162" si="62">AVERAGE(F162:F171)</f>
        <v>1.0114000001522053E-4</v>
      </c>
    </row>
    <row r="163" spans="1:10" x14ac:dyDescent="0.3">
      <c r="A163" s="16">
        <v>24</v>
      </c>
      <c r="B163" s="16">
        <v>2</v>
      </c>
      <c r="C163" s="16">
        <v>6.4870000005612296E-4</v>
      </c>
      <c r="D163" s="17">
        <v>5.40000000910367E-5</v>
      </c>
      <c r="E163" s="17">
        <v>6.2300000081449899E-5</v>
      </c>
      <c r="F163" s="16">
        <v>1.16300000172486E-4</v>
      </c>
    </row>
    <row r="164" spans="1:10" x14ac:dyDescent="0.3">
      <c r="A164" s="16">
        <v>24</v>
      </c>
      <c r="B164" s="16">
        <v>3</v>
      </c>
      <c r="C164" s="16">
        <v>5.9999999984938703E-4</v>
      </c>
      <c r="D164" s="17">
        <v>4.3900000036956003E-5</v>
      </c>
      <c r="E164" s="17">
        <v>6.7899999976361801E-5</v>
      </c>
      <c r="F164" s="16">
        <v>1.11800000013317E-4</v>
      </c>
    </row>
    <row r="165" spans="1:10" x14ac:dyDescent="0.3">
      <c r="A165" s="16">
        <v>24</v>
      </c>
      <c r="B165" s="16">
        <v>4</v>
      </c>
      <c r="C165" s="16">
        <v>6.3870000030874497E-4</v>
      </c>
      <c r="D165" s="17">
        <v>4.28999996984202E-5</v>
      </c>
      <c r="E165" s="17">
        <v>5.5200000133481801E-5</v>
      </c>
      <c r="F165" s="17">
        <v>9.8099999831902096E-5</v>
      </c>
    </row>
    <row r="166" spans="1:10" x14ac:dyDescent="0.3">
      <c r="A166" s="16">
        <v>24</v>
      </c>
      <c r="B166" s="16">
        <v>5</v>
      </c>
      <c r="C166" s="16">
        <v>5.8930000022883102E-4</v>
      </c>
      <c r="D166" s="17">
        <v>4.3300000015733497E-5</v>
      </c>
      <c r="E166" s="17">
        <v>4.3600000026344699E-5</v>
      </c>
      <c r="F166" s="17">
        <v>8.6900000042078305E-5</v>
      </c>
    </row>
    <row r="167" spans="1:10" x14ac:dyDescent="0.3">
      <c r="A167" s="16">
        <v>24</v>
      </c>
      <c r="B167" s="16">
        <v>6</v>
      </c>
      <c r="C167" s="16">
        <v>5.0019999980577203E-4</v>
      </c>
      <c r="D167" s="17">
        <v>4.2900000153167598E-5</v>
      </c>
      <c r="E167" s="17">
        <v>4.2800000301212997E-5</v>
      </c>
      <c r="F167" s="17">
        <v>8.5700000454380602E-5</v>
      </c>
    </row>
    <row r="168" spans="1:10" x14ac:dyDescent="0.3">
      <c r="A168" s="16">
        <v>24</v>
      </c>
      <c r="B168" s="16">
        <v>7</v>
      </c>
      <c r="C168" s="16">
        <v>6.4079999992827598E-4</v>
      </c>
      <c r="D168" s="17">
        <v>5.1099999836878797E-5</v>
      </c>
      <c r="E168" s="17">
        <v>6.6600000081962194E-5</v>
      </c>
      <c r="F168" s="16">
        <v>1.17699999918841E-4</v>
      </c>
      <c r="H168" s="1"/>
    </row>
    <row r="169" spans="1:10" x14ac:dyDescent="0.3">
      <c r="A169" s="16">
        <v>24</v>
      </c>
      <c r="B169" s="16">
        <v>8</v>
      </c>
      <c r="C169" s="16">
        <v>5.6249999988722201E-4</v>
      </c>
      <c r="D169" s="17">
        <v>4.2699999994510997E-5</v>
      </c>
      <c r="E169" s="17">
        <v>4.1499999952065903E-5</v>
      </c>
      <c r="F169" s="17">
        <v>8.4199999946576995E-5</v>
      </c>
      <c r="H169" s="1"/>
    </row>
    <row r="170" spans="1:10" x14ac:dyDescent="0.3">
      <c r="A170" s="16">
        <v>24</v>
      </c>
      <c r="B170" s="16">
        <v>9</v>
      </c>
      <c r="C170" s="16">
        <v>4.73699999929522E-4</v>
      </c>
      <c r="D170" s="17">
        <v>4.23999999838997E-5</v>
      </c>
      <c r="E170" s="17">
        <v>4.25000002906017E-5</v>
      </c>
      <c r="F170" s="17">
        <v>8.4900000274501495E-5</v>
      </c>
      <c r="H170" s="1"/>
    </row>
    <row r="171" spans="1:10" x14ac:dyDescent="0.3">
      <c r="A171" s="16">
        <v>24</v>
      </c>
      <c r="B171" s="16">
        <v>10</v>
      </c>
      <c r="C171" s="16">
        <v>6.0409999969124296E-4</v>
      </c>
      <c r="D171" s="17">
        <v>4.28999996984202E-5</v>
      </c>
      <c r="E171" s="17">
        <v>4.0899999930843397E-5</v>
      </c>
      <c r="F171" s="17">
        <v>8.3799999629263698E-5</v>
      </c>
      <c r="H171" s="1"/>
    </row>
    <row r="172" spans="1:10" x14ac:dyDescent="0.3">
      <c r="F172" s="1"/>
      <c r="G172" t="e">
        <f>AVERAGE(C172:C181)</f>
        <v>#DIV/0!</v>
      </c>
      <c r="H172" t="e">
        <f t="shared" ref="H172" si="63">AVERAGE(D172:D181)</f>
        <v>#DIV/0!</v>
      </c>
      <c r="I172" t="e">
        <f t="shared" ref="I172" si="64">AVERAGE(E172:E181)</f>
        <v>#DIV/0!</v>
      </c>
      <c r="J172" t="e">
        <f t="shared" ref="J172" si="65">AVERAGE(F172:F181)</f>
        <v>#DIV/0!</v>
      </c>
    </row>
    <row r="173" spans="1:10" x14ac:dyDescent="0.3">
      <c r="F173" s="1"/>
    </row>
    <row r="182" spans="7:10" x14ac:dyDescent="0.3">
      <c r="G182" t="e">
        <f>AVERAGE(C182:C191)</f>
        <v>#DIV/0!</v>
      </c>
      <c r="H182" t="e">
        <f t="shared" ref="H182" si="66">AVERAGE(D182:D191)</f>
        <v>#DIV/0!</v>
      </c>
      <c r="I182" t="e">
        <f t="shared" ref="I182" si="67">AVERAGE(E182:E191)</f>
        <v>#DIV/0!</v>
      </c>
      <c r="J182" t="e">
        <f t="shared" ref="J182" si="68">AVERAGE(F182:F191)</f>
        <v>#DIV/0!</v>
      </c>
    </row>
    <row r="188" spans="7:10" x14ac:dyDescent="0.3">
      <c r="H188" s="1"/>
    </row>
    <row r="189" spans="7:10" x14ac:dyDescent="0.3">
      <c r="H189" s="1"/>
    </row>
    <row r="190" spans="7:10" x14ac:dyDescent="0.3">
      <c r="H190" s="1"/>
    </row>
    <row r="191" spans="7:10" x14ac:dyDescent="0.3">
      <c r="H191" s="1"/>
    </row>
    <row r="192" spans="7:10" x14ac:dyDescent="0.3">
      <c r="G192" t="e">
        <f>AVERAGE(C192:C201)</f>
        <v>#DIV/0!</v>
      </c>
      <c r="H192" t="e">
        <f t="shared" ref="H192" si="69">AVERAGE(D192:D201)</f>
        <v>#DIV/0!</v>
      </c>
      <c r="I192" t="e">
        <f t="shared" ref="I192" si="70">AVERAGE(E192:E201)</f>
        <v>#DIV/0!</v>
      </c>
      <c r="J192" t="e">
        <f t="shared" ref="J192" si="71">AVERAGE(F192:F201)</f>
        <v>#DIV/0!</v>
      </c>
    </row>
    <row r="193" spans="7:10" x14ac:dyDescent="0.3">
      <c r="H193" s="1"/>
    </row>
    <row r="194" spans="7:10" x14ac:dyDescent="0.3">
      <c r="H194" s="1"/>
    </row>
    <row r="195" spans="7:10" x14ac:dyDescent="0.3">
      <c r="H195" s="1"/>
    </row>
    <row r="196" spans="7:10" x14ac:dyDescent="0.3">
      <c r="H196" s="1"/>
    </row>
    <row r="197" spans="7:10" x14ac:dyDescent="0.3">
      <c r="H197" s="1"/>
    </row>
    <row r="198" spans="7:10" x14ac:dyDescent="0.3">
      <c r="H198" s="1"/>
    </row>
    <row r="199" spans="7:10" x14ac:dyDescent="0.3">
      <c r="H199" s="1"/>
    </row>
    <row r="202" spans="7:10" x14ac:dyDescent="0.3">
      <c r="G202" t="e">
        <f>AVERAGE(C202:C211)</f>
        <v>#DIV/0!</v>
      </c>
      <c r="H202" t="e">
        <f t="shared" ref="H202" si="72">AVERAGE(D202:D211)</f>
        <v>#DIV/0!</v>
      </c>
      <c r="I202" t="e">
        <f t="shared" ref="I202" si="73">AVERAGE(E202:E211)</f>
        <v>#DIV/0!</v>
      </c>
      <c r="J202" t="e">
        <f t="shared" ref="J202" si="74">AVERAGE(F202:F211)</f>
        <v>#DIV/0!</v>
      </c>
    </row>
    <row r="208" spans="7:10" x14ac:dyDescent="0.3">
      <c r="H208" s="1"/>
    </row>
    <row r="209" spans="7:10" x14ac:dyDescent="0.3">
      <c r="H209" s="1"/>
    </row>
    <row r="210" spans="7:10" x14ac:dyDescent="0.3">
      <c r="H210" s="1"/>
    </row>
    <row r="211" spans="7:10" x14ac:dyDescent="0.3">
      <c r="H211" s="1"/>
    </row>
    <row r="212" spans="7:10" x14ac:dyDescent="0.3">
      <c r="G212" t="e">
        <f>AVERAGE(C212:C221)</f>
        <v>#DIV/0!</v>
      </c>
      <c r="H212" t="e">
        <f t="shared" ref="H212" si="75">AVERAGE(D212:D221)</f>
        <v>#DIV/0!</v>
      </c>
      <c r="I212" t="e">
        <f t="shared" ref="I212" si="76">AVERAGE(E212:E221)</f>
        <v>#DIV/0!</v>
      </c>
      <c r="J212" t="e">
        <f t="shared" ref="J212" si="77">AVERAGE(F212:F221)</f>
        <v>#DIV/0!</v>
      </c>
    </row>
    <row r="222" spans="7:10" x14ac:dyDescent="0.3">
      <c r="G222" t="e">
        <f>AVERAGE(C222:C231)</f>
        <v>#DIV/0!</v>
      </c>
      <c r="H222" t="e">
        <f t="shared" ref="H222" si="78">AVERAGE(D222:D231)</f>
        <v>#DIV/0!</v>
      </c>
      <c r="I222" t="e">
        <f t="shared" ref="I222" si="79">AVERAGE(E222:E231)</f>
        <v>#DIV/0!</v>
      </c>
      <c r="J222" t="e">
        <f t="shared" ref="J222" si="80">AVERAGE(F222:F231)</f>
        <v>#DIV/0!</v>
      </c>
    </row>
    <row r="228" spans="7:10" x14ac:dyDescent="0.3">
      <c r="H228" s="1"/>
    </row>
    <row r="229" spans="7:10" x14ac:dyDescent="0.3">
      <c r="H229" s="1"/>
    </row>
    <row r="230" spans="7:10" x14ac:dyDescent="0.3">
      <c r="H230" s="1"/>
    </row>
    <row r="231" spans="7:10" x14ac:dyDescent="0.3">
      <c r="H231" s="1"/>
    </row>
    <row r="232" spans="7:10" x14ac:dyDescent="0.3">
      <c r="G232" t="e">
        <f>AVERAGE(C232:C241)</f>
        <v>#DIV/0!</v>
      </c>
      <c r="H232" t="e">
        <f t="shared" ref="H232" si="81">AVERAGE(D232:D241)</f>
        <v>#DIV/0!</v>
      </c>
      <c r="I232" t="e">
        <f t="shared" ref="I232" si="82">AVERAGE(E232:E241)</f>
        <v>#DIV/0!</v>
      </c>
      <c r="J232" t="e">
        <f t="shared" ref="J232" si="83">AVERAGE(F232:F241)</f>
        <v>#DIV/0!</v>
      </c>
    </row>
    <row r="242" spans="7:10" x14ac:dyDescent="0.3">
      <c r="G242" t="e">
        <f>AVERAGE(C242:C251)</f>
        <v>#DIV/0!</v>
      </c>
      <c r="H242" t="e">
        <f t="shared" ref="H242" si="84">AVERAGE(D242:D251)</f>
        <v>#DIV/0!</v>
      </c>
      <c r="I242" t="e">
        <f t="shared" ref="I242" si="85">AVERAGE(E242:E251)</f>
        <v>#DIV/0!</v>
      </c>
      <c r="J242" t="e">
        <f t="shared" ref="J242" si="86">AVERAGE(F242:F251)</f>
        <v>#DIV/0!</v>
      </c>
    </row>
    <row r="248" spans="7:10" x14ac:dyDescent="0.3">
      <c r="H248" s="1"/>
    </row>
    <row r="249" spans="7:10" x14ac:dyDescent="0.3">
      <c r="H249" s="1"/>
    </row>
    <row r="250" spans="7:10" x14ac:dyDescent="0.3">
      <c r="H250" s="1"/>
    </row>
    <row r="251" spans="7:10" x14ac:dyDescent="0.3">
      <c r="H251" s="1"/>
    </row>
    <row r="252" spans="7:10" x14ac:dyDescent="0.3">
      <c r="G252" t="e">
        <f>AVERAGE(C252:C261)</f>
        <v>#DIV/0!</v>
      </c>
      <c r="H252" t="e">
        <f t="shared" ref="H252" si="87">AVERAGE(D252:D261)</f>
        <v>#DIV/0!</v>
      </c>
      <c r="I252" t="e">
        <f t="shared" ref="I252" si="88">AVERAGE(E252:E261)</f>
        <v>#DIV/0!</v>
      </c>
      <c r="J252" t="e">
        <f t="shared" ref="J252" si="89">AVERAGE(F252:F261)</f>
        <v>#DIV/0!</v>
      </c>
    </row>
    <row r="253" spans="7:10" x14ac:dyDescent="0.3">
      <c r="H253" s="1"/>
    </row>
    <row r="254" spans="7:10" x14ac:dyDescent="0.3">
      <c r="H254" s="1"/>
    </row>
    <row r="255" spans="7:10" x14ac:dyDescent="0.3">
      <c r="H255" s="1"/>
    </row>
    <row r="256" spans="7:10" x14ac:dyDescent="0.3">
      <c r="H256" s="1"/>
    </row>
    <row r="257" spans="7:10" x14ac:dyDescent="0.3">
      <c r="H257" s="1"/>
    </row>
    <row r="258" spans="7:10" x14ac:dyDescent="0.3">
      <c r="H258" s="1"/>
    </row>
    <row r="259" spans="7:10" x14ac:dyDescent="0.3">
      <c r="H259" s="1"/>
    </row>
    <row r="262" spans="7:10" x14ac:dyDescent="0.3">
      <c r="G262" t="e">
        <f>AVERAGE(C262:C271)</f>
        <v>#DIV/0!</v>
      </c>
      <c r="H262" t="e">
        <f t="shared" ref="H262" si="90">AVERAGE(D262:D271)</f>
        <v>#DIV/0!</v>
      </c>
      <c r="I262" t="e">
        <f t="shared" ref="I262" si="91">AVERAGE(E262:E271)</f>
        <v>#DIV/0!</v>
      </c>
      <c r="J262" t="e">
        <f t="shared" ref="J262" si="92">AVERAGE(F262:F271)</f>
        <v>#DIV/0!</v>
      </c>
    </row>
    <row r="268" spans="7:10" x14ac:dyDescent="0.3">
      <c r="H268" s="1"/>
    </row>
    <row r="269" spans="7:10" x14ac:dyDescent="0.3">
      <c r="H269" s="1"/>
    </row>
    <row r="270" spans="7:10" x14ac:dyDescent="0.3">
      <c r="H270" s="1"/>
    </row>
    <row r="271" spans="7:10" x14ac:dyDescent="0.3">
      <c r="H271" s="1"/>
    </row>
    <row r="272" spans="7:10" x14ac:dyDescent="0.3">
      <c r="G272" t="e">
        <f>AVERAGE(C272:C281)</f>
        <v>#DIV/0!</v>
      </c>
      <c r="H272" t="e">
        <f t="shared" ref="H272" si="93">AVERAGE(D272:D281)</f>
        <v>#DIV/0!</v>
      </c>
      <c r="I272" t="e">
        <f t="shared" ref="I272" si="94">AVERAGE(E272:E281)</f>
        <v>#DIV/0!</v>
      </c>
      <c r="J272" t="e">
        <f t="shared" ref="J272" si="95">AVERAGE(F272:F281)</f>
        <v>#DIV/0!</v>
      </c>
    </row>
    <row r="282" spans="7:10" x14ac:dyDescent="0.3">
      <c r="G282" t="e">
        <f>AVERAGE(C282:C291)</f>
        <v>#DIV/0!</v>
      </c>
      <c r="H282" t="e">
        <f t="shared" ref="H282" si="96">AVERAGE(D282:D291)</f>
        <v>#DIV/0!</v>
      </c>
      <c r="I282" t="e">
        <f t="shared" ref="I282" si="97">AVERAGE(E282:E291)</f>
        <v>#DIV/0!</v>
      </c>
      <c r="J282" t="e">
        <f t="shared" ref="J282" si="98">AVERAGE(F282:F291)</f>
        <v>#DIV/0!</v>
      </c>
    </row>
    <row r="288" spans="7:10" x14ac:dyDescent="0.3">
      <c r="H288" s="1"/>
    </row>
    <row r="289" spans="7:10" x14ac:dyDescent="0.3">
      <c r="H289" s="1"/>
    </row>
    <row r="290" spans="7:10" x14ac:dyDescent="0.3">
      <c r="H290" s="1"/>
    </row>
    <row r="291" spans="7:10" x14ac:dyDescent="0.3">
      <c r="H291" s="1"/>
    </row>
    <row r="292" spans="7:10" x14ac:dyDescent="0.3">
      <c r="G292" t="e">
        <f>AVERAGE(C292:C301)</f>
        <v>#DIV/0!</v>
      </c>
      <c r="H292" t="e">
        <f t="shared" ref="H292" si="99">AVERAGE(D292:D301)</f>
        <v>#DIV/0!</v>
      </c>
      <c r="I292" t="e">
        <f t="shared" ref="I292" si="100">AVERAGE(E292:E301)</f>
        <v>#DIV/0!</v>
      </c>
      <c r="J292" t="e">
        <f t="shared" ref="J292" si="101">AVERAGE(F292:F301)</f>
        <v>#DIV/0!</v>
      </c>
    </row>
    <row r="302" spans="7:10" x14ac:dyDescent="0.3">
      <c r="G302" t="e">
        <f>AVERAGE(C302:C311)</f>
        <v>#DIV/0!</v>
      </c>
      <c r="H302" t="e">
        <f t="shared" ref="H302" si="102">AVERAGE(D302:D311)</f>
        <v>#DIV/0!</v>
      </c>
      <c r="I302" t="e">
        <f t="shared" ref="I302" si="103">AVERAGE(E302:E311)</f>
        <v>#DIV/0!</v>
      </c>
      <c r="J302" t="e">
        <f t="shared" ref="J302" si="104">AVERAGE(F302:F311)</f>
        <v>#DIV/0!</v>
      </c>
    </row>
    <row r="308" spans="7:10" x14ac:dyDescent="0.3">
      <c r="H308" s="1"/>
    </row>
    <row r="309" spans="7:10" x14ac:dyDescent="0.3">
      <c r="H309" s="1"/>
    </row>
    <row r="310" spans="7:10" x14ac:dyDescent="0.3">
      <c r="H310" s="1"/>
    </row>
    <row r="311" spans="7:10" x14ac:dyDescent="0.3">
      <c r="H311" s="1"/>
    </row>
    <row r="312" spans="7:10" x14ac:dyDescent="0.3">
      <c r="G312" t="e">
        <f>AVERAGE(C312:C321)</f>
        <v>#DIV/0!</v>
      </c>
      <c r="H312" t="e">
        <f t="shared" ref="H312" si="105">AVERAGE(D312:D321)</f>
        <v>#DIV/0!</v>
      </c>
      <c r="I312" t="e">
        <f t="shared" ref="I312" si="106">AVERAGE(E312:E321)</f>
        <v>#DIV/0!</v>
      </c>
      <c r="J312" t="e">
        <f t="shared" ref="J312" si="107">AVERAGE(F312:F321)</f>
        <v>#DIV/0!</v>
      </c>
    </row>
    <row r="313" spans="7:10" x14ac:dyDescent="0.3">
      <c r="H313" s="1"/>
    </row>
    <row r="314" spans="7:10" x14ac:dyDescent="0.3">
      <c r="H314" s="1"/>
    </row>
    <row r="315" spans="7:10" x14ac:dyDescent="0.3">
      <c r="H315" s="1"/>
    </row>
    <row r="316" spans="7:10" x14ac:dyDescent="0.3">
      <c r="H316" s="1"/>
    </row>
    <row r="317" spans="7:10" x14ac:dyDescent="0.3">
      <c r="H317" s="1"/>
    </row>
    <row r="318" spans="7:10" x14ac:dyDescent="0.3">
      <c r="H318" s="1"/>
    </row>
    <row r="319" spans="7:10" x14ac:dyDescent="0.3">
      <c r="H319" s="1"/>
    </row>
    <row r="322" spans="7:10" x14ac:dyDescent="0.3">
      <c r="G322" t="e">
        <f>AVERAGE(C322:C331)</f>
        <v>#DIV/0!</v>
      </c>
      <c r="H322" t="e">
        <f t="shared" ref="H322" si="108">AVERAGE(D322:D331)</f>
        <v>#DIV/0!</v>
      </c>
      <c r="I322" t="e">
        <f t="shared" ref="I322" si="109">AVERAGE(E322:E331)</f>
        <v>#DIV/0!</v>
      </c>
      <c r="J322" t="e">
        <f t="shared" ref="J322" si="110">AVERAGE(F322:F331)</f>
        <v>#DIV/0!</v>
      </c>
    </row>
    <row r="328" spans="7:10" x14ac:dyDescent="0.3">
      <c r="H328" s="1"/>
    </row>
    <row r="329" spans="7:10" x14ac:dyDescent="0.3">
      <c r="H329" s="1"/>
    </row>
    <row r="330" spans="7:10" x14ac:dyDescent="0.3">
      <c r="H330" s="1"/>
    </row>
    <row r="331" spans="7:10" x14ac:dyDescent="0.3">
      <c r="H331" s="1"/>
    </row>
    <row r="332" spans="7:10" x14ac:dyDescent="0.3">
      <c r="G332" t="e">
        <f>AVERAGE(C332:C341)</f>
        <v>#DIV/0!</v>
      </c>
      <c r="H332" t="e">
        <f t="shared" ref="H332" si="111">AVERAGE(D332:D341)</f>
        <v>#DIV/0!</v>
      </c>
      <c r="I332" t="e">
        <f t="shared" ref="I332" si="112">AVERAGE(E332:E341)</f>
        <v>#DIV/0!</v>
      </c>
      <c r="J332" t="e">
        <f t="shared" ref="J332" si="113">AVERAGE(F332:F341)</f>
        <v>#DIV/0!</v>
      </c>
    </row>
    <row r="342" spans="7:10" x14ac:dyDescent="0.3">
      <c r="G342" t="e">
        <f>AVERAGE(C342:C351)</f>
        <v>#DIV/0!</v>
      </c>
      <c r="H342" t="e">
        <f t="shared" ref="H342" si="114">AVERAGE(D342:D351)</f>
        <v>#DIV/0!</v>
      </c>
      <c r="I342" t="e">
        <f t="shared" ref="I342" si="115">AVERAGE(E342:E351)</f>
        <v>#DIV/0!</v>
      </c>
      <c r="J342" t="e">
        <f t="shared" ref="J342" si="116">AVERAGE(F342:F351)</f>
        <v>#DIV/0!</v>
      </c>
    </row>
    <row r="348" spans="7:10" x14ac:dyDescent="0.3">
      <c r="H348" s="1"/>
    </row>
    <row r="349" spans="7:10" x14ac:dyDescent="0.3">
      <c r="H349" s="1"/>
    </row>
    <row r="350" spans="7:10" x14ac:dyDescent="0.3">
      <c r="H350" s="1"/>
    </row>
    <row r="351" spans="7:10" x14ac:dyDescent="0.3">
      <c r="H351" s="1"/>
    </row>
    <row r="352" spans="7:10" x14ac:dyDescent="0.3">
      <c r="G352" t="e">
        <f>AVERAGE(C352:C361)</f>
        <v>#DIV/0!</v>
      </c>
      <c r="H352" t="e">
        <f t="shared" ref="H352" si="117">AVERAGE(D352:D361)</f>
        <v>#DIV/0!</v>
      </c>
      <c r="I352" t="e">
        <f t="shared" ref="I352" si="118">AVERAGE(E352:E361)</f>
        <v>#DIV/0!</v>
      </c>
      <c r="J352" t="e">
        <f t="shared" ref="J352" si="119">AVERAGE(F352:F361)</f>
        <v>#DIV/0!</v>
      </c>
    </row>
  </sheetData>
  <pageMargins left="0.7" right="0.7" top="0.75" bottom="0.75" header="0.3" footer="0.3"/>
  <ignoredErrors>
    <ignoredError sqref="N2:P18" formulaRange="1"/>
    <ignoredError sqref="N19:P20" evalError="1" formulaRange="1"/>
    <ignoredError sqref="N21:P32" evalErro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EB7F-220F-411B-8913-873B4774C930}">
  <dimension ref="A1:G50"/>
  <sheetViews>
    <sheetView workbookViewId="0">
      <selection activeCell="G1" sqref="G1:G50"/>
    </sheetView>
  </sheetViews>
  <sheetFormatPr defaultRowHeight="14.4" x14ac:dyDescent="0.3"/>
  <sheetData>
    <row r="1" spans="1:7" x14ac:dyDescent="0.3">
      <c r="A1" t="str" cm="1">
        <f t="array" ref="A1:D4">key_length_results!M33:P36</f>
        <v>B0</v>
      </c>
      <c r="B1">
        <v>2.0925082605954826E-6</v>
      </c>
      <c r="C1">
        <v>-1.7733468751751635E-5</v>
      </c>
      <c r="D1">
        <v>-1.5640960491225542E-5</v>
      </c>
      <c r="G1">
        <v>1</v>
      </c>
    </row>
    <row r="2" spans="1:7" x14ac:dyDescent="0.3">
      <c r="A2" t="str">
        <v>B1</v>
      </c>
      <c r="B2">
        <v>1.398853507618425E-6</v>
      </c>
      <c r="C2">
        <v>5.9543126997747831E-6</v>
      </c>
      <c r="D2">
        <v>7.3531662073966775E-6</v>
      </c>
      <c r="G2">
        <v>2</v>
      </c>
    </row>
    <row r="3" spans="1:7" x14ac:dyDescent="0.3">
      <c r="A3" t="str">
        <v>B2</v>
      </c>
      <c r="B3">
        <v>-1.2585267448236154E-7</v>
      </c>
      <c r="C3">
        <v>-4.7190275223466319E-7</v>
      </c>
      <c r="D3">
        <v>-5.9775542671789209E-7</v>
      </c>
      <c r="G3">
        <v>3</v>
      </c>
    </row>
    <row r="4" spans="1:7" x14ac:dyDescent="0.3">
      <c r="A4" t="str">
        <v>B3</v>
      </c>
      <c r="B4">
        <v>6.415978479367069E-9</v>
      </c>
      <c r="C4">
        <v>1.4749742367358467E-8</v>
      </c>
      <c r="D4">
        <v>2.1165720846725536E-8</v>
      </c>
      <c r="G4">
        <v>4</v>
      </c>
    </row>
    <row r="5" spans="1:7" x14ac:dyDescent="0.3">
      <c r="G5">
        <v>5</v>
      </c>
    </row>
    <row r="6" spans="1:7" x14ac:dyDescent="0.3">
      <c r="G6">
        <v>6</v>
      </c>
    </row>
    <row r="7" spans="1:7" x14ac:dyDescent="0.3">
      <c r="G7">
        <v>7</v>
      </c>
    </row>
    <row r="8" spans="1:7" x14ac:dyDescent="0.3">
      <c r="G8">
        <v>8</v>
      </c>
    </row>
    <row r="9" spans="1:7" x14ac:dyDescent="0.3">
      <c r="G9">
        <v>9</v>
      </c>
    </row>
    <row r="10" spans="1:7" x14ac:dyDescent="0.3">
      <c r="G10">
        <v>10</v>
      </c>
    </row>
    <row r="11" spans="1:7" x14ac:dyDescent="0.3">
      <c r="G11">
        <v>11</v>
      </c>
    </row>
    <row r="12" spans="1:7" x14ac:dyDescent="0.3">
      <c r="G12">
        <v>12</v>
      </c>
    </row>
    <row r="13" spans="1:7" x14ac:dyDescent="0.3">
      <c r="G13">
        <v>13</v>
      </c>
    </row>
    <row r="14" spans="1:7" x14ac:dyDescent="0.3">
      <c r="G14">
        <v>14</v>
      </c>
    </row>
    <row r="15" spans="1:7" x14ac:dyDescent="0.3">
      <c r="G15">
        <v>15</v>
      </c>
    </row>
    <row r="16" spans="1:7" x14ac:dyDescent="0.3">
      <c r="G16">
        <v>16</v>
      </c>
    </row>
    <row r="17" spans="7:7" x14ac:dyDescent="0.3">
      <c r="G17">
        <v>17</v>
      </c>
    </row>
    <row r="18" spans="7:7" x14ac:dyDescent="0.3">
      <c r="G18">
        <v>18</v>
      </c>
    </row>
    <row r="19" spans="7:7" x14ac:dyDescent="0.3">
      <c r="G19">
        <v>19</v>
      </c>
    </row>
    <row r="20" spans="7:7" x14ac:dyDescent="0.3">
      <c r="G20">
        <v>20</v>
      </c>
    </row>
    <row r="21" spans="7:7" x14ac:dyDescent="0.3">
      <c r="G21">
        <v>21</v>
      </c>
    </row>
    <row r="22" spans="7:7" x14ac:dyDescent="0.3">
      <c r="G22">
        <v>22</v>
      </c>
    </row>
    <row r="23" spans="7:7" x14ac:dyDescent="0.3">
      <c r="G23">
        <v>23</v>
      </c>
    </row>
    <row r="24" spans="7:7" x14ac:dyDescent="0.3">
      <c r="G24">
        <v>24</v>
      </c>
    </row>
    <row r="25" spans="7:7" x14ac:dyDescent="0.3">
      <c r="G25">
        <v>25</v>
      </c>
    </row>
    <row r="26" spans="7:7" x14ac:dyDescent="0.3">
      <c r="G26">
        <v>26</v>
      </c>
    </row>
    <row r="27" spans="7:7" x14ac:dyDescent="0.3">
      <c r="G27">
        <v>27</v>
      </c>
    </row>
    <row r="28" spans="7:7" x14ac:dyDescent="0.3">
      <c r="G28">
        <v>28</v>
      </c>
    </row>
    <row r="29" spans="7:7" x14ac:dyDescent="0.3">
      <c r="G29">
        <v>29</v>
      </c>
    </row>
    <row r="30" spans="7:7" x14ac:dyDescent="0.3">
      <c r="G30">
        <v>30</v>
      </c>
    </row>
    <row r="31" spans="7:7" x14ac:dyDescent="0.3">
      <c r="G31">
        <v>31</v>
      </c>
    </row>
    <row r="32" spans="7:7" x14ac:dyDescent="0.3">
      <c r="G32">
        <v>32</v>
      </c>
    </row>
    <row r="33" spans="7:7" x14ac:dyDescent="0.3">
      <c r="G33">
        <v>33</v>
      </c>
    </row>
    <row r="34" spans="7:7" x14ac:dyDescent="0.3">
      <c r="G34">
        <v>34</v>
      </c>
    </row>
    <row r="35" spans="7:7" x14ac:dyDescent="0.3">
      <c r="G35">
        <v>35</v>
      </c>
    </row>
    <row r="36" spans="7:7" x14ac:dyDescent="0.3">
      <c r="G36">
        <v>36</v>
      </c>
    </row>
    <row r="37" spans="7:7" x14ac:dyDescent="0.3">
      <c r="G37">
        <v>37</v>
      </c>
    </row>
    <row r="38" spans="7:7" x14ac:dyDescent="0.3">
      <c r="G38">
        <v>38</v>
      </c>
    </row>
    <row r="39" spans="7:7" x14ac:dyDescent="0.3">
      <c r="G39">
        <v>39</v>
      </c>
    </row>
    <row r="40" spans="7:7" x14ac:dyDescent="0.3">
      <c r="G40">
        <v>40</v>
      </c>
    </row>
    <row r="41" spans="7:7" x14ac:dyDescent="0.3">
      <c r="G41">
        <v>41</v>
      </c>
    </row>
    <row r="42" spans="7:7" x14ac:dyDescent="0.3">
      <c r="G42">
        <v>42</v>
      </c>
    </row>
    <row r="43" spans="7:7" x14ac:dyDescent="0.3">
      <c r="G43">
        <v>43</v>
      </c>
    </row>
    <row r="44" spans="7:7" x14ac:dyDescent="0.3">
      <c r="G44">
        <v>44</v>
      </c>
    </row>
    <row r="45" spans="7:7" x14ac:dyDescent="0.3">
      <c r="G45">
        <v>45</v>
      </c>
    </row>
    <row r="46" spans="7:7" x14ac:dyDescent="0.3">
      <c r="G46">
        <v>46</v>
      </c>
    </row>
    <row r="47" spans="7:7" x14ac:dyDescent="0.3">
      <c r="G47">
        <v>47</v>
      </c>
    </row>
    <row r="48" spans="7:7" x14ac:dyDescent="0.3">
      <c r="G48">
        <v>48</v>
      </c>
    </row>
    <row r="49" spans="7:7" x14ac:dyDescent="0.3">
      <c r="G49">
        <v>49</v>
      </c>
    </row>
    <row r="50" spans="7:7" x14ac:dyDescent="0.3">
      <c r="G5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7F0F-D19A-452A-8030-849BDC0B7502}">
  <sheetPr>
    <tabColor rgb="FFCCFFFF"/>
  </sheetPr>
  <dimension ref="A1:AC32"/>
  <sheetViews>
    <sheetView tabSelected="1" topLeftCell="H1" workbookViewId="0">
      <selection activeCell="T3" sqref="T3:AC20"/>
    </sheetView>
  </sheetViews>
  <sheetFormatPr defaultColWidth="9.109375" defaultRowHeight="14.4" x14ac:dyDescent="0.3"/>
  <cols>
    <col min="1" max="1" width="9.109375" style="24"/>
    <col min="2" max="2" width="3" style="24" bestFit="1" customWidth="1"/>
    <col min="3" max="3" width="11.5546875" style="24" bestFit="1" customWidth="1"/>
    <col min="4" max="4" width="13.44140625" style="24" bestFit="1" customWidth="1"/>
    <col min="5" max="5" width="9" style="24" bestFit="1" customWidth="1"/>
    <col min="6" max="6" width="10" style="24" bestFit="1" customWidth="1"/>
    <col min="7" max="7" width="6" style="24" bestFit="1" customWidth="1"/>
    <col min="8" max="8" width="8" style="24" bestFit="1" customWidth="1"/>
    <col min="9" max="9" width="9" style="24" bestFit="1" customWidth="1"/>
    <col min="10" max="10" width="10" style="24" bestFit="1" customWidth="1"/>
    <col min="11" max="13" width="12" style="24" bestFit="1" customWidth="1"/>
    <col min="14" max="19" width="9.109375" style="24"/>
    <col min="20" max="23" width="9.21875" style="24" bestFit="1" customWidth="1"/>
    <col min="24" max="24" width="10.5546875" style="24" bestFit="1" customWidth="1"/>
    <col min="25" max="25" width="11.5546875" style="24" bestFit="1" customWidth="1"/>
    <col min="26" max="26" width="12.5546875" style="24" bestFit="1" customWidth="1"/>
    <col min="27" max="29" width="9.21875" style="24" bestFit="1" customWidth="1"/>
    <col min="30" max="16384" width="9.109375" style="24"/>
  </cols>
  <sheetData>
    <row r="1" spans="2:29" x14ac:dyDescent="0.3">
      <c r="C1" s="24" t="s">
        <v>14</v>
      </c>
      <c r="D1" s="24" t="s">
        <v>15</v>
      </c>
      <c r="E1" s="24" t="s">
        <v>16</v>
      </c>
    </row>
    <row r="2" spans="2:29" x14ac:dyDescent="0.3">
      <c r="C2" s="25" t="s">
        <v>17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  <c r="I2" s="25" t="s">
        <v>22</v>
      </c>
      <c r="J2" s="25" t="s">
        <v>23</v>
      </c>
      <c r="K2" s="25" t="s">
        <v>24</v>
      </c>
      <c r="L2" s="25" t="s">
        <v>25</v>
      </c>
      <c r="M2" s="25" t="s">
        <v>26</v>
      </c>
      <c r="T2" s="42" t="s">
        <v>17</v>
      </c>
      <c r="U2" s="42" t="s">
        <v>18</v>
      </c>
      <c r="V2" s="42" t="s">
        <v>19</v>
      </c>
      <c r="W2" s="42" t="s">
        <v>20</v>
      </c>
      <c r="X2" s="42" t="s">
        <v>21</v>
      </c>
      <c r="Y2" s="42" t="s">
        <v>22</v>
      </c>
      <c r="Z2" s="42" t="s">
        <v>23</v>
      </c>
      <c r="AA2" s="42" t="s">
        <v>24</v>
      </c>
      <c r="AB2" s="42" t="s">
        <v>25</v>
      </c>
      <c r="AC2" s="42" t="s">
        <v>26</v>
      </c>
    </row>
    <row r="3" spans="2:29" x14ac:dyDescent="0.3">
      <c r="B3" s="24">
        <v>1</v>
      </c>
      <c r="C3" s="26">
        <f>key_length_results!N2</f>
        <v>8.849999994708907E-6</v>
      </c>
      <c r="D3" s="26">
        <f>key_length_results!O2</f>
        <v>8.0599999364494464E-6</v>
      </c>
      <c r="E3" s="26">
        <v>8</v>
      </c>
      <c r="F3" s="26">
        <f>POWER($E3,2)</f>
        <v>64</v>
      </c>
      <c r="G3" s="26">
        <f>POWER($E3,3)</f>
        <v>512</v>
      </c>
      <c r="H3" s="26">
        <f>POWER($E3,4)</f>
        <v>4096</v>
      </c>
      <c r="I3" s="26">
        <f>POWER($E3,5)</f>
        <v>32768</v>
      </c>
      <c r="J3" s="26">
        <f>POWER($E3,6)</f>
        <v>262144</v>
      </c>
      <c r="K3" s="26">
        <f>C3*E3</f>
        <v>7.0799999957671256E-5</v>
      </c>
      <c r="L3" s="26">
        <f>F3*C3</f>
        <v>5.6639999966137005E-4</v>
      </c>
      <c r="M3" s="26">
        <f>G3*C3</f>
        <v>4.5311999972909604E-3</v>
      </c>
      <c r="T3" s="26">
        <v>8.0599999364494464E-6</v>
      </c>
      <c r="U3" s="26">
        <v>8</v>
      </c>
      <c r="V3" s="26">
        <v>64</v>
      </c>
      <c r="W3" s="26">
        <v>512</v>
      </c>
      <c r="X3" s="26">
        <v>4096</v>
      </c>
      <c r="Y3" s="26">
        <v>32768</v>
      </c>
      <c r="Z3" s="26">
        <v>262144</v>
      </c>
      <c r="AA3" s="26">
        <v>7.0799999957671256E-5</v>
      </c>
      <c r="AB3" s="26">
        <v>5.6639999966137005E-4</v>
      </c>
      <c r="AC3" s="26">
        <v>4.5311999972909604E-3</v>
      </c>
    </row>
    <row r="4" spans="2:29" x14ac:dyDescent="0.3">
      <c r="B4" s="24">
        <v>2</v>
      </c>
      <c r="C4" s="26">
        <f>key_length_results!N3</f>
        <v>7.9200000072887613E-6</v>
      </c>
      <c r="D4" s="26">
        <f>key_length_results!O3</f>
        <v>7.249999953273796E-6</v>
      </c>
      <c r="E4" s="26">
        <v>9</v>
      </c>
      <c r="F4" s="26">
        <f t="shared" ref="F4:F19" si="0">POWER(E4,2)</f>
        <v>81</v>
      </c>
      <c r="G4" s="26">
        <f t="shared" ref="G4:G19" si="1">POWER($E4,3)</f>
        <v>729</v>
      </c>
      <c r="H4" s="26">
        <f t="shared" ref="H4:H19" si="2">POWER($E4,4)</f>
        <v>6561</v>
      </c>
      <c r="I4" s="26">
        <f t="shared" ref="I4:I19" si="3">POWER($E4,5)</f>
        <v>59049</v>
      </c>
      <c r="J4" s="26">
        <f t="shared" ref="J4:J19" si="4">POWER($E4,6)</f>
        <v>531441</v>
      </c>
      <c r="K4" s="26">
        <f t="shared" ref="K4:K19" si="5">C4*E4</f>
        <v>7.1280000065598848E-5</v>
      </c>
      <c r="L4" s="26">
        <f t="shared" ref="L4:L19" si="6">F4*C4</f>
        <v>6.4152000059038963E-4</v>
      </c>
      <c r="M4" s="26">
        <f t="shared" ref="M4:M19" si="7">G4*C4</f>
        <v>5.7736800053135072E-3</v>
      </c>
      <c r="T4" s="26">
        <v>7.249999953273796E-6</v>
      </c>
      <c r="U4" s="26">
        <v>9</v>
      </c>
      <c r="V4" s="26">
        <v>81</v>
      </c>
      <c r="W4" s="26">
        <v>729</v>
      </c>
      <c r="X4" s="26">
        <v>6561</v>
      </c>
      <c r="Y4" s="26">
        <v>59049</v>
      </c>
      <c r="Z4" s="26">
        <v>531441</v>
      </c>
      <c r="AA4" s="26">
        <v>7.1280000065598848E-5</v>
      </c>
      <c r="AB4" s="26">
        <v>6.4152000059038963E-4</v>
      </c>
      <c r="AC4" s="26">
        <v>5.7736800053135072E-3</v>
      </c>
    </row>
    <row r="5" spans="2:29" x14ac:dyDescent="0.3">
      <c r="B5" s="24">
        <v>3</v>
      </c>
      <c r="C5" s="26">
        <f>key_length_results!N4</f>
        <v>8.9299999672220959E-6</v>
      </c>
      <c r="D5" s="26">
        <f>key_length_results!O4</f>
        <v>8.1800000316434277E-6</v>
      </c>
      <c r="E5" s="26">
        <v>10</v>
      </c>
      <c r="F5" s="26">
        <f t="shared" si="0"/>
        <v>100</v>
      </c>
      <c r="G5" s="26">
        <f t="shared" si="1"/>
        <v>1000</v>
      </c>
      <c r="H5" s="26">
        <f t="shared" si="2"/>
        <v>10000</v>
      </c>
      <c r="I5" s="26">
        <f t="shared" si="3"/>
        <v>100000</v>
      </c>
      <c r="J5" s="26">
        <f t="shared" si="4"/>
        <v>1000000</v>
      </c>
      <c r="K5" s="26">
        <f t="shared" si="5"/>
        <v>8.9299999672220966E-5</v>
      </c>
      <c r="L5" s="26">
        <f t="shared" si="6"/>
        <v>8.9299999672220955E-4</v>
      </c>
      <c r="M5" s="26">
        <f t="shared" si="7"/>
        <v>8.929999967222095E-3</v>
      </c>
      <c r="T5" s="26">
        <v>8.1800000316434277E-6</v>
      </c>
      <c r="U5" s="26">
        <v>10</v>
      </c>
      <c r="V5" s="26">
        <v>100</v>
      </c>
      <c r="W5" s="26">
        <v>1000</v>
      </c>
      <c r="X5" s="26">
        <v>10000</v>
      </c>
      <c r="Y5" s="26">
        <v>100000</v>
      </c>
      <c r="Z5" s="26">
        <v>1000000</v>
      </c>
      <c r="AA5" s="26">
        <v>8.9299999672220966E-5</v>
      </c>
      <c r="AB5" s="26">
        <v>8.9299999672220955E-4</v>
      </c>
      <c r="AC5" s="26">
        <v>8.929999967222095E-3</v>
      </c>
    </row>
    <row r="6" spans="2:29" x14ac:dyDescent="0.3">
      <c r="B6" s="24">
        <v>4</v>
      </c>
      <c r="C6" s="26">
        <f>key_length_results!N5</f>
        <v>1.224000002366661E-5</v>
      </c>
      <c r="D6" s="26">
        <f>key_length_results!O5</f>
        <v>1.1109999968539289E-5</v>
      </c>
      <c r="E6" s="26">
        <v>11</v>
      </c>
      <c r="F6" s="26">
        <f t="shared" si="0"/>
        <v>121</v>
      </c>
      <c r="G6" s="26">
        <f t="shared" si="1"/>
        <v>1331</v>
      </c>
      <c r="H6" s="26">
        <f t="shared" si="2"/>
        <v>14641</v>
      </c>
      <c r="I6" s="26">
        <f t="shared" si="3"/>
        <v>161051</v>
      </c>
      <c r="J6" s="26">
        <f t="shared" si="4"/>
        <v>1771561</v>
      </c>
      <c r="K6" s="26">
        <f t="shared" si="5"/>
        <v>1.3464000026033272E-4</v>
      </c>
      <c r="L6" s="26">
        <f t="shared" si="6"/>
        <v>1.4810400028636599E-3</v>
      </c>
      <c r="M6" s="26">
        <f t="shared" si="7"/>
        <v>1.6291440031500258E-2</v>
      </c>
      <c r="T6" s="26">
        <v>1.1109999968539289E-5</v>
      </c>
      <c r="U6" s="26">
        <v>11</v>
      </c>
      <c r="V6" s="26">
        <v>121</v>
      </c>
      <c r="W6" s="26">
        <v>1331</v>
      </c>
      <c r="X6" s="26">
        <v>14641</v>
      </c>
      <c r="Y6" s="26">
        <v>161051</v>
      </c>
      <c r="Z6" s="26">
        <v>1771561</v>
      </c>
      <c r="AA6" s="26">
        <v>1.3464000026033272E-4</v>
      </c>
      <c r="AB6" s="26">
        <v>1.4810400028636599E-3</v>
      </c>
      <c r="AC6" s="26">
        <v>1.6291440031500258E-2</v>
      </c>
    </row>
    <row r="7" spans="2:29" x14ac:dyDescent="0.3">
      <c r="B7" s="24">
        <v>5</v>
      </c>
      <c r="C7" s="26">
        <f>key_length_results!N6</f>
        <v>1.3149999949746361E-5</v>
      </c>
      <c r="D7" s="26">
        <f>key_length_results!O6</f>
        <v>1.2199999991935293E-5</v>
      </c>
      <c r="E7" s="26">
        <v>12</v>
      </c>
      <c r="F7" s="26">
        <f t="shared" si="0"/>
        <v>144</v>
      </c>
      <c r="G7" s="26">
        <f t="shared" si="1"/>
        <v>1728</v>
      </c>
      <c r="H7" s="26">
        <f t="shared" si="2"/>
        <v>20736</v>
      </c>
      <c r="I7" s="26">
        <f t="shared" si="3"/>
        <v>248832</v>
      </c>
      <c r="J7" s="26">
        <f t="shared" si="4"/>
        <v>2985984</v>
      </c>
      <c r="K7" s="26">
        <f t="shared" si="5"/>
        <v>1.5779999939695633E-4</v>
      </c>
      <c r="L7" s="26">
        <f t="shared" si="6"/>
        <v>1.893599992763476E-3</v>
      </c>
      <c r="M7" s="26">
        <f t="shared" si="7"/>
        <v>2.2723199913161712E-2</v>
      </c>
      <c r="T7" s="26">
        <v>1.2199999991935293E-5</v>
      </c>
      <c r="U7" s="26">
        <v>12</v>
      </c>
      <c r="V7" s="26">
        <v>144</v>
      </c>
      <c r="W7" s="26">
        <v>1728</v>
      </c>
      <c r="X7" s="26">
        <v>20736</v>
      </c>
      <c r="Y7" s="26">
        <v>248832</v>
      </c>
      <c r="Z7" s="26">
        <v>2985984</v>
      </c>
      <c r="AA7" s="26">
        <v>1.5779999939695633E-4</v>
      </c>
      <c r="AB7" s="26">
        <v>1.893599992763476E-3</v>
      </c>
      <c r="AC7" s="26">
        <v>2.2723199913161712E-2</v>
      </c>
    </row>
    <row r="8" spans="2:29" x14ac:dyDescent="0.3">
      <c r="B8" s="24">
        <v>6</v>
      </c>
      <c r="C8" s="26">
        <f>key_length_results!N7</f>
        <v>1.3179999996282219E-5</v>
      </c>
      <c r="D8" s="26">
        <f>key_length_results!O7</f>
        <v>1.2180000112493821E-5</v>
      </c>
      <c r="E8" s="26">
        <v>13</v>
      </c>
      <c r="F8" s="26">
        <f t="shared" si="0"/>
        <v>169</v>
      </c>
      <c r="G8" s="26">
        <f t="shared" si="1"/>
        <v>2197</v>
      </c>
      <c r="H8" s="26">
        <f t="shared" si="2"/>
        <v>28561</v>
      </c>
      <c r="I8" s="26">
        <f t="shared" si="3"/>
        <v>371293</v>
      </c>
      <c r="J8" s="26">
        <f t="shared" si="4"/>
        <v>4826809</v>
      </c>
      <c r="K8" s="26">
        <f t="shared" si="5"/>
        <v>1.7133999995166884E-4</v>
      </c>
      <c r="L8" s="26">
        <f t="shared" si="6"/>
        <v>2.2274199993716952E-3</v>
      </c>
      <c r="M8" s="26">
        <f t="shared" si="7"/>
        <v>2.8956459991832037E-2</v>
      </c>
      <c r="T8" s="26">
        <v>1.2180000112493821E-5</v>
      </c>
      <c r="U8" s="26">
        <v>13</v>
      </c>
      <c r="V8" s="26">
        <v>169</v>
      </c>
      <c r="W8" s="26">
        <v>2197</v>
      </c>
      <c r="X8" s="26">
        <v>28561</v>
      </c>
      <c r="Y8" s="26">
        <v>371293</v>
      </c>
      <c r="Z8" s="26">
        <v>4826809</v>
      </c>
      <c r="AA8" s="26">
        <v>1.7133999995166884E-4</v>
      </c>
      <c r="AB8" s="26">
        <v>2.2274199993716952E-3</v>
      </c>
      <c r="AC8" s="26">
        <v>2.8956459991832037E-2</v>
      </c>
    </row>
    <row r="9" spans="2:29" x14ac:dyDescent="0.3">
      <c r="B9" s="24">
        <v>7</v>
      </c>
      <c r="C9" s="26">
        <f>key_length_results!N8</f>
        <v>1.4349999946716659E-5</v>
      </c>
      <c r="D9" s="26">
        <f>key_length_results!O8</f>
        <v>1.3050000097791731E-5</v>
      </c>
      <c r="E9" s="26">
        <v>14</v>
      </c>
      <c r="F9" s="26">
        <f t="shared" si="0"/>
        <v>196</v>
      </c>
      <c r="G9" s="26">
        <f t="shared" si="1"/>
        <v>2744</v>
      </c>
      <c r="H9" s="26">
        <f t="shared" si="2"/>
        <v>38416</v>
      </c>
      <c r="I9" s="26">
        <f t="shared" si="3"/>
        <v>537824</v>
      </c>
      <c r="J9" s="26">
        <f t="shared" si="4"/>
        <v>7529536</v>
      </c>
      <c r="K9" s="26">
        <f t="shared" si="5"/>
        <v>2.0089999925403321E-4</v>
      </c>
      <c r="L9" s="26">
        <f t="shared" si="6"/>
        <v>2.8125999895564652E-3</v>
      </c>
      <c r="M9" s="26">
        <f t="shared" si="7"/>
        <v>3.937639985379051E-2</v>
      </c>
      <c r="T9" s="26">
        <v>1.3050000097791731E-5</v>
      </c>
      <c r="U9" s="26">
        <v>14</v>
      </c>
      <c r="V9" s="26">
        <v>196</v>
      </c>
      <c r="W9" s="26">
        <v>2744</v>
      </c>
      <c r="X9" s="26">
        <v>38416</v>
      </c>
      <c r="Y9" s="26">
        <v>537824</v>
      </c>
      <c r="Z9" s="26">
        <v>7529536</v>
      </c>
      <c r="AA9" s="26">
        <v>2.0089999925403321E-4</v>
      </c>
      <c r="AB9" s="26">
        <v>2.8125999895564652E-3</v>
      </c>
      <c r="AC9" s="26">
        <v>3.937639985379051E-2</v>
      </c>
    </row>
    <row r="10" spans="2:29" x14ac:dyDescent="0.3">
      <c r="B10" s="24">
        <v>8</v>
      </c>
      <c r="C10" s="26">
        <f>key_length_results!N9</f>
        <v>1.8730000010691533E-5</v>
      </c>
      <c r="D10" s="26">
        <f>key_length_results!O9</f>
        <v>1.7599999910089476E-5</v>
      </c>
      <c r="E10" s="26">
        <v>15</v>
      </c>
      <c r="F10" s="26">
        <f t="shared" si="0"/>
        <v>225</v>
      </c>
      <c r="G10" s="26">
        <f t="shared" si="1"/>
        <v>3375</v>
      </c>
      <c r="H10" s="26">
        <f t="shared" si="2"/>
        <v>50625</v>
      </c>
      <c r="I10" s="26">
        <f t="shared" si="3"/>
        <v>759375</v>
      </c>
      <c r="J10" s="26">
        <f t="shared" si="4"/>
        <v>11390625</v>
      </c>
      <c r="K10" s="26">
        <f t="shared" si="5"/>
        <v>2.8095000016037299E-4</v>
      </c>
      <c r="L10" s="26">
        <f t="shared" si="6"/>
        <v>4.2142500024055949E-3</v>
      </c>
      <c r="M10" s="26">
        <f t="shared" si="7"/>
        <v>6.3213750036083927E-2</v>
      </c>
      <c r="T10" s="26">
        <v>1.7599999910089476E-5</v>
      </c>
      <c r="U10" s="26">
        <v>15</v>
      </c>
      <c r="V10" s="26">
        <v>225</v>
      </c>
      <c r="W10" s="26">
        <v>3375</v>
      </c>
      <c r="X10" s="26">
        <v>50625</v>
      </c>
      <c r="Y10" s="26">
        <v>759375</v>
      </c>
      <c r="Z10" s="26">
        <v>11390625</v>
      </c>
      <c r="AA10" s="26">
        <v>2.8095000016037299E-4</v>
      </c>
      <c r="AB10" s="26">
        <v>4.2142500024055949E-3</v>
      </c>
      <c r="AC10" s="26">
        <v>6.3213750036083927E-2</v>
      </c>
    </row>
    <row r="11" spans="2:29" x14ac:dyDescent="0.3">
      <c r="B11" s="24">
        <v>9</v>
      </c>
      <c r="C11" s="26">
        <f>key_length_results!N10</f>
        <v>1.824000000851806E-5</v>
      </c>
      <c r="D11" s="26">
        <f>key_length_results!O10</f>
        <v>1.7279999974562039E-5</v>
      </c>
      <c r="E11" s="26">
        <v>16</v>
      </c>
      <c r="F11" s="26">
        <f t="shared" si="0"/>
        <v>256</v>
      </c>
      <c r="G11" s="26">
        <f t="shared" si="1"/>
        <v>4096</v>
      </c>
      <c r="H11" s="26">
        <f t="shared" si="2"/>
        <v>65536</v>
      </c>
      <c r="I11" s="26">
        <f t="shared" si="3"/>
        <v>1048576</v>
      </c>
      <c r="J11" s="26">
        <f t="shared" si="4"/>
        <v>16777216</v>
      </c>
      <c r="K11" s="26">
        <f t="shared" si="5"/>
        <v>2.9184000013628895E-4</v>
      </c>
      <c r="L11" s="26">
        <f t="shared" si="6"/>
        <v>4.6694400021806233E-3</v>
      </c>
      <c r="M11" s="26">
        <f t="shared" si="7"/>
        <v>7.4711040034889972E-2</v>
      </c>
      <c r="T11" s="26">
        <v>1.7279999974562039E-5</v>
      </c>
      <c r="U11" s="26">
        <v>16</v>
      </c>
      <c r="V11" s="26">
        <v>256</v>
      </c>
      <c r="W11" s="26">
        <v>4096</v>
      </c>
      <c r="X11" s="26">
        <v>65536</v>
      </c>
      <c r="Y11" s="26">
        <v>1048576</v>
      </c>
      <c r="Z11" s="26">
        <v>16777216</v>
      </c>
      <c r="AA11" s="26">
        <v>2.9184000013628895E-4</v>
      </c>
      <c r="AB11" s="26">
        <v>4.6694400021806233E-3</v>
      </c>
      <c r="AC11" s="26">
        <v>7.4711040034889972E-2</v>
      </c>
    </row>
    <row r="12" spans="2:29" x14ac:dyDescent="0.3">
      <c r="B12" s="24">
        <v>10</v>
      </c>
      <c r="C12" s="26">
        <f>key_length_results!N11</f>
        <v>1.8980000049850729E-5</v>
      </c>
      <c r="D12" s="26">
        <f>key_length_results!O11</f>
        <v>1.8910000017058282E-5</v>
      </c>
      <c r="E12" s="26">
        <v>17</v>
      </c>
      <c r="F12" s="26">
        <f t="shared" si="0"/>
        <v>289</v>
      </c>
      <c r="G12" s="26">
        <f t="shared" si="1"/>
        <v>4913</v>
      </c>
      <c r="H12" s="26">
        <f t="shared" si="2"/>
        <v>83521</v>
      </c>
      <c r="I12" s="26">
        <f t="shared" si="3"/>
        <v>1419857</v>
      </c>
      <c r="J12" s="26">
        <f t="shared" si="4"/>
        <v>24137569</v>
      </c>
      <c r="K12" s="26">
        <f t="shared" si="5"/>
        <v>3.226600008474624E-4</v>
      </c>
      <c r="L12" s="26">
        <f t="shared" si="6"/>
        <v>5.485220014406861E-3</v>
      </c>
      <c r="M12" s="26">
        <f t="shared" si="7"/>
        <v>9.3248740244916639E-2</v>
      </c>
      <c r="T12" s="26">
        <v>1.8910000017058282E-5</v>
      </c>
      <c r="U12" s="26">
        <v>17</v>
      </c>
      <c r="V12" s="26">
        <v>289</v>
      </c>
      <c r="W12" s="26">
        <v>4913</v>
      </c>
      <c r="X12" s="26">
        <v>83521</v>
      </c>
      <c r="Y12" s="26">
        <v>1419857</v>
      </c>
      <c r="Z12" s="26">
        <v>24137569</v>
      </c>
      <c r="AA12" s="26">
        <v>3.226600008474624E-4</v>
      </c>
      <c r="AB12" s="26">
        <v>5.485220014406861E-3</v>
      </c>
      <c r="AC12" s="26">
        <v>9.3248740244916639E-2</v>
      </c>
    </row>
    <row r="13" spans="2:29" x14ac:dyDescent="0.3">
      <c r="B13" s="24">
        <v>11</v>
      </c>
      <c r="C13" s="26">
        <f>key_length_results!N12</f>
        <v>2.2380000109478659E-5</v>
      </c>
      <c r="D13" s="26">
        <f>key_length_results!O12</f>
        <v>2.1449999940159548E-5</v>
      </c>
      <c r="E13" s="26">
        <v>18</v>
      </c>
      <c r="F13" s="26">
        <f t="shared" si="0"/>
        <v>324</v>
      </c>
      <c r="G13" s="26">
        <f t="shared" si="1"/>
        <v>5832</v>
      </c>
      <c r="H13" s="26">
        <f t="shared" si="2"/>
        <v>104976</v>
      </c>
      <c r="I13" s="26">
        <f t="shared" si="3"/>
        <v>1889568</v>
      </c>
      <c r="J13" s="26">
        <f t="shared" si="4"/>
        <v>34012224</v>
      </c>
      <c r="K13" s="26">
        <f t="shared" si="5"/>
        <v>4.0284000197061585E-4</v>
      </c>
      <c r="L13" s="26">
        <f t="shared" si="6"/>
        <v>7.2511200354710851E-3</v>
      </c>
      <c r="M13" s="26">
        <f t="shared" si="7"/>
        <v>0.13052016063847954</v>
      </c>
      <c r="T13" s="26">
        <v>2.1449999940159548E-5</v>
      </c>
      <c r="U13" s="26">
        <v>18</v>
      </c>
      <c r="V13" s="26">
        <v>324</v>
      </c>
      <c r="W13" s="26">
        <v>5832</v>
      </c>
      <c r="X13" s="26">
        <v>104976</v>
      </c>
      <c r="Y13" s="26">
        <v>1889568</v>
      </c>
      <c r="Z13" s="26">
        <v>34012224</v>
      </c>
      <c r="AA13" s="26">
        <v>4.0284000197061585E-4</v>
      </c>
      <c r="AB13" s="26">
        <v>7.2511200354710851E-3</v>
      </c>
      <c r="AC13" s="26">
        <v>0.13052016063847954</v>
      </c>
    </row>
    <row r="14" spans="2:29" x14ac:dyDescent="0.3">
      <c r="B14" s="24">
        <v>12</v>
      </c>
      <c r="C14" s="26">
        <f>key_length_results!N13</f>
        <v>2.6439999965077683E-5</v>
      </c>
      <c r="D14" s="26">
        <f>key_length_results!O13</f>
        <v>2.5749999986146528E-5</v>
      </c>
      <c r="E14" s="26">
        <v>19</v>
      </c>
      <c r="F14" s="26">
        <f t="shared" si="0"/>
        <v>361</v>
      </c>
      <c r="G14" s="26">
        <f t="shared" si="1"/>
        <v>6859</v>
      </c>
      <c r="H14" s="26">
        <f t="shared" si="2"/>
        <v>130321</v>
      </c>
      <c r="I14" s="26">
        <f t="shared" si="3"/>
        <v>2476099</v>
      </c>
      <c r="J14" s="26">
        <f t="shared" si="4"/>
        <v>47045881</v>
      </c>
      <c r="K14" s="26">
        <f t="shared" si="5"/>
        <v>5.0235999933647595E-4</v>
      </c>
      <c r="L14" s="26">
        <f t="shared" si="6"/>
        <v>9.5448399873930435E-3</v>
      </c>
      <c r="M14" s="26">
        <f t="shared" si="7"/>
        <v>0.18135195976046783</v>
      </c>
      <c r="T14" s="26">
        <v>2.5749999986146528E-5</v>
      </c>
      <c r="U14" s="26">
        <v>19</v>
      </c>
      <c r="V14" s="26">
        <v>361</v>
      </c>
      <c r="W14" s="26">
        <v>6859</v>
      </c>
      <c r="X14" s="26">
        <v>130321</v>
      </c>
      <c r="Y14" s="26">
        <v>2476099</v>
      </c>
      <c r="Z14" s="26">
        <v>47045881</v>
      </c>
      <c r="AA14" s="26">
        <v>5.0235999933647595E-4</v>
      </c>
      <c r="AB14" s="26">
        <v>9.5448399873930435E-3</v>
      </c>
      <c r="AC14" s="26">
        <v>0.18135195976046783</v>
      </c>
    </row>
    <row r="15" spans="2:29" x14ac:dyDescent="0.3">
      <c r="B15" s="24">
        <v>13</v>
      </c>
      <c r="C15" s="26">
        <f>key_length_results!N14</f>
        <v>2.6799999977811197E-5</v>
      </c>
      <c r="D15" s="26">
        <f>key_length_results!O14</f>
        <v>2.6459999980943355E-5</v>
      </c>
      <c r="E15" s="26">
        <v>20</v>
      </c>
      <c r="F15" s="26">
        <f t="shared" si="0"/>
        <v>400</v>
      </c>
      <c r="G15" s="26">
        <f t="shared" si="1"/>
        <v>8000</v>
      </c>
      <c r="H15" s="26">
        <f t="shared" si="2"/>
        <v>160000</v>
      </c>
      <c r="I15" s="26">
        <f t="shared" si="3"/>
        <v>3200000</v>
      </c>
      <c r="J15" s="26">
        <f t="shared" si="4"/>
        <v>64000000</v>
      </c>
      <c r="K15" s="26">
        <f t="shared" si="5"/>
        <v>5.3599999955622393E-4</v>
      </c>
      <c r="L15" s="26">
        <f t="shared" si="6"/>
        <v>1.0719999991124479E-2</v>
      </c>
      <c r="M15" s="26">
        <f t="shared" si="7"/>
        <v>0.21439999982248958</v>
      </c>
      <c r="T15" s="26">
        <v>2.6459999980943355E-5</v>
      </c>
      <c r="U15" s="26">
        <v>20</v>
      </c>
      <c r="V15" s="26">
        <v>400</v>
      </c>
      <c r="W15" s="26">
        <v>8000</v>
      </c>
      <c r="X15" s="26">
        <v>160000</v>
      </c>
      <c r="Y15" s="26">
        <v>3200000</v>
      </c>
      <c r="Z15" s="26">
        <v>64000000</v>
      </c>
      <c r="AA15" s="26">
        <v>5.3599999955622393E-4</v>
      </c>
      <c r="AB15" s="26">
        <v>1.0719999991124479E-2</v>
      </c>
      <c r="AC15" s="26">
        <v>0.21439999982248958</v>
      </c>
    </row>
    <row r="16" spans="2:29" x14ac:dyDescent="0.3">
      <c r="B16" s="24">
        <v>14</v>
      </c>
      <c r="C16" s="26">
        <f>key_length_results!N15</f>
        <v>3.7639999982275123E-5</v>
      </c>
      <c r="D16" s="26">
        <f>key_length_results!O15</f>
        <v>3.7169999995967308E-5</v>
      </c>
      <c r="E16" s="26">
        <v>21</v>
      </c>
      <c r="F16" s="26">
        <f t="shared" si="0"/>
        <v>441</v>
      </c>
      <c r="G16" s="26">
        <f t="shared" si="1"/>
        <v>9261</v>
      </c>
      <c r="H16" s="26">
        <f t="shared" si="2"/>
        <v>194481</v>
      </c>
      <c r="I16" s="26">
        <f t="shared" si="3"/>
        <v>4084101</v>
      </c>
      <c r="J16" s="26">
        <f t="shared" si="4"/>
        <v>85766121</v>
      </c>
      <c r="K16" s="26">
        <f t="shared" si="5"/>
        <v>7.9043999962777757E-4</v>
      </c>
      <c r="L16" s="26">
        <f t="shared" si="6"/>
        <v>1.659923999218333E-2</v>
      </c>
      <c r="M16" s="26">
        <f t="shared" si="7"/>
        <v>0.3485840398358499</v>
      </c>
      <c r="T16" s="26">
        <v>3.7169999995967308E-5</v>
      </c>
      <c r="U16" s="26">
        <v>21</v>
      </c>
      <c r="V16" s="26">
        <v>441</v>
      </c>
      <c r="W16" s="26">
        <v>9261</v>
      </c>
      <c r="X16" s="26">
        <v>194481</v>
      </c>
      <c r="Y16" s="26">
        <v>4084101</v>
      </c>
      <c r="Z16" s="26">
        <v>85766121</v>
      </c>
      <c r="AA16" s="26">
        <v>7.9043999962777757E-4</v>
      </c>
      <c r="AB16" s="26">
        <v>1.659923999218333E-2</v>
      </c>
      <c r="AC16" s="26">
        <v>0.3485840398358499</v>
      </c>
    </row>
    <row r="17" spans="1:29" x14ac:dyDescent="0.3">
      <c r="B17" s="24">
        <v>15</v>
      </c>
      <c r="C17" s="26">
        <f>key_length_results!N16</f>
        <v>4.6100000099613638E-5</v>
      </c>
      <c r="D17" s="26">
        <f>key_length_results!O16</f>
        <v>4.4309999930192072E-5</v>
      </c>
      <c r="E17" s="26">
        <v>22</v>
      </c>
      <c r="F17" s="26">
        <f t="shared" si="0"/>
        <v>484</v>
      </c>
      <c r="G17" s="26">
        <f t="shared" si="1"/>
        <v>10648</v>
      </c>
      <c r="H17" s="26">
        <f t="shared" si="2"/>
        <v>234256</v>
      </c>
      <c r="I17" s="26">
        <f t="shared" si="3"/>
        <v>5153632</v>
      </c>
      <c r="J17" s="26">
        <f t="shared" si="4"/>
        <v>113379904</v>
      </c>
      <c r="K17" s="26">
        <f t="shared" si="5"/>
        <v>1.0142000021915001E-3</v>
      </c>
      <c r="L17" s="26">
        <f t="shared" si="6"/>
        <v>2.2312400048213003E-2</v>
      </c>
      <c r="M17" s="26">
        <f t="shared" si="7"/>
        <v>0.49087280106068604</v>
      </c>
      <c r="T17" s="26">
        <v>4.4309999930192072E-5</v>
      </c>
      <c r="U17" s="26">
        <v>22</v>
      </c>
      <c r="V17" s="26">
        <v>484</v>
      </c>
      <c r="W17" s="26">
        <v>10648</v>
      </c>
      <c r="X17" s="26">
        <v>234256</v>
      </c>
      <c r="Y17" s="26">
        <v>5153632</v>
      </c>
      <c r="Z17" s="26">
        <v>113379904</v>
      </c>
      <c r="AA17" s="26">
        <v>1.0142000021915001E-3</v>
      </c>
      <c r="AB17" s="26">
        <v>2.2312400048213003E-2</v>
      </c>
      <c r="AC17" s="26">
        <v>0.49087280106068604</v>
      </c>
    </row>
    <row r="18" spans="1:29" x14ac:dyDescent="0.3">
      <c r="B18" s="24">
        <v>16</v>
      </c>
      <c r="C18" s="26">
        <f>key_length_results!N17</f>
        <v>4.7739999945406396E-5</v>
      </c>
      <c r="D18" s="26">
        <f>key_length_results!O17</f>
        <v>5.3400000069814214E-5</v>
      </c>
      <c r="E18" s="26">
        <v>23</v>
      </c>
      <c r="F18" s="26">
        <f t="shared" si="0"/>
        <v>529</v>
      </c>
      <c r="G18" s="26">
        <f t="shared" si="1"/>
        <v>12167</v>
      </c>
      <c r="H18" s="26">
        <f t="shared" si="2"/>
        <v>279841</v>
      </c>
      <c r="I18" s="26">
        <f t="shared" si="3"/>
        <v>6436343</v>
      </c>
      <c r="J18" s="26">
        <f t="shared" si="4"/>
        <v>148035889</v>
      </c>
      <c r="K18" s="26">
        <f t="shared" si="5"/>
        <v>1.0980199987443472E-3</v>
      </c>
      <c r="L18" s="26">
        <f t="shared" si="6"/>
        <v>2.5254459971119983E-2</v>
      </c>
      <c r="M18" s="26">
        <f t="shared" si="7"/>
        <v>0.58085257933575962</v>
      </c>
      <c r="T18" s="26">
        <v>5.3400000069814214E-5</v>
      </c>
      <c r="U18" s="26">
        <v>23</v>
      </c>
      <c r="V18" s="26">
        <v>529</v>
      </c>
      <c r="W18" s="26">
        <v>12167</v>
      </c>
      <c r="X18" s="26">
        <v>279841</v>
      </c>
      <c r="Y18" s="26">
        <v>6436343</v>
      </c>
      <c r="Z18" s="26">
        <v>148035889</v>
      </c>
      <c r="AA18" s="26">
        <v>1.0980199987443472E-3</v>
      </c>
      <c r="AB18" s="26">
        <v>2.5254459971119983E-2</v>
      </c>
      <c r="AC18" s="26">
        <v>0.58085257933575962</v>
      </c>
    </row>
    <row r="19" spans="1:29" x14ac:dyDescent="0.3">
      <c r="B19" s="24">
        <v>17</v>
      </c>
      <c r="C19" s="26">
        <f>key_length_results!N18</f>
        <v>4.7739999945406396E-5</v>
      </c>
      <c r="D19" s="26">
        <f>key_length_results!O18</f>
        <v>5.3400000069814214E-5</v>
      </c>
      <c r="E19" s="26">
        <v>24</v>
      </c>
      <c r="F19" s="26">
        <f t="shared" si="0"/>
        <v>576</v>
      </c>
      <c r="G19" s="26">
        <f t="shared" si="1"/>
        <v>13824</v>
      </c>
      <c r="H19" s="26">
        <f t="shared" si="2"/>
        <v>331776</v>
      </c>
      <c r="I19" s="26">
        <f t="shared" si="3"/>
        <v>7962624</v>
      </c>
      <c r="J19" s="26">
        <f t="shared" si="4"/>
        <v>191102976</v>
      </c>
      <c r="K19" s="26">
        <f t="shared" si="5"/>
        <v>1.1457599986897534E-3</v>
      </c>
      <c r="L19" s="26">
        <f t="shared" si="6"/>
        <v>2.7498239968554085E-2</v>
      </c>
      <c r="M19" s="26">
        <f t="shared" si="7"/>
        <v>0.65995775924529798</v>
      </c>
      <c r="T19" s="26">
        <v>5.3400000069814214E-5</v>
      </c>
      <c r="U19" s="26">
        <v>24</v>
      </c>
      <c r="V19" s="26">
        <v>576</v>
      </c>
      <c r="W19" s="26">
        <v>13824</v>
      </c>
      <c r="X19" s="26">
        <v>331776</v>
      </c>
      <c r="Y19" s="26">
        <v>7962624</v>
      </c>
      <c r="Z19" s="26">
        <v>191102976</v>
      </c>
      <c r="AA19" s="26">
        <v>1.1457599986897534E-3</v>
      </c>
      <c r="AB19" s="26">
        <v>2.7498239968554085E-2</v>
      </c>
      <c r="AC19" s="26">
        <v>0.65995775924529798</v>
      </c>
    </row>
    <row r="20" spans="1:29" x14ac:dyDescent="0.3">
      <c r="B20" s="24">
        <f>COUNT(B3:B19)</f>
        <v>17</v>
      </c>
      <c r="C20" s="27" t="s">
        <v>27</v>
      </c>
      <c r="D20" s="28">
        <f>SUM(C3:C19)</f>
        <v>3.8940999997976106E-4</v>
      </c>
      <c r="E20" s="27">
        <f t="shared" ref="E20:L20" si="8">SUM(E3:E19)</f>
        <v>272</v>
      </c>
      <c r="F20" s="27">
        <f t="shared" si="8"/>
        <v>4760</v>
      </c>
      <c r="G20" s="27">
        <f t="shared" si="8"/>
        <v>89216</v>
      </c>
      <c r="H20" s="27">
        <f t="shared" si="8"/>
        <v>1758344</v>
      </c>
      <c r="I20" s="27">
        <f t="shared" si="8"/>
        <v>35940992</v>
      </c>
      <c r="J20" s="27">
        <f t="shared" si="8"/>
        <v>754555880</v>
      </c>
      <c r="K20" s="28">
        <f t="shared" si="8"/>
        <v>7.281129999819301E-3</v>
      </c>
      <c r="L20" s="28">
        <f t="shared" si="8"/>
        <v>0.14406478999458136</v>
      </c>
      <c r="M20" s="28">
        <f>SUM(M3:M19)</f>
        <v>2.9642952097750324</v>
      </c>
      <c r="T20" s="28">
        <v>3.8940999997976106E-4</v>
      </c>
      <c r="U20" s="27">
        <v>272</v>
      </c>
      <c r="V20" s="27">
        <v>4760</v>
      </c>
      <c r="W20" s="27">
        <v>89216</v>
      </c>
      <c r="X20" s="27">
        <v>1758344</v>
      </c>
      <c r="Y20" s="27">
        <v>35940992</v>
      </c>
      <c r="Z20" s="27">
        <v>754555880</v>
      </c>
      <c r="AA20" s="28">
        <v>7.281129999819301E-3</v>
      </c>
      <c r="AB20" s="28">
        <v>0.14406478999458136</v>
      </c>
      <c r="AC20" s="28">
        <v>2.9642952097750324</v>
      </c>
    </row>
    <row r="24" spans="1:29" x14ac:dyDescent="0.3">
      <c r="A24" s="39" t="s">
        <v>28</v>
      </c>
      <c r="C24" s="29">
        <f>B20</f>
        <v>17</v>
      </c>
      <c r="D24" s="24">
        <f>E20</f>
        <v>272</v>
      </c>
      <c r="E24" s="24">
        <f>F20</f>
        <v>4760</v>
      </c>
      <c r="F24" s="30">
        <f>G20</f>
        <v>89216</v>
      </c>
      <c r="H24" s="40" t="s">
        <v>29</v>
      </c>
      <c r="I24" s="31" cm="1">
        <f t="array" ref="I24:L27">MINVERSE(C24:F27)</f>
        <v>90.865841073397803</v>
      </c>
      <c r="J24" s="31">
        <v>-18.704162366727513</v>
      </c>
      <c r="K24" s="31">
        <v>1.2022703818386717</v>
      </c>
      <c r="L24" s="31">
        <v>-2.4423804609598681E-2</v>
      </c>
      <c r="M24" s="41" t="s">
        <v>30</v>
      </c>
      <c r="N24" s="32">
        <f>D20</f>
        <v>3.8940999997976106E-4</v>
      </c>
    </row>
    <row r="25" spans="1:29" x14ac:dyDescent="0.3">
      <c r="A25" s="39"/>
      <c r="C25" s="29">
        <f>E20</f>
        <v>272</v>
      </c>
      <c r="D25" s="24">
        <f>F20</f>
        <v>4760</v>
      </c>
      <c r="E25" s="24">
        <f>G20</f>
        <v>89216</v>
      </c>
      <c r="F25" s="30">
        <f>H20</f>
        <v>1758344</v>
      </c>
      <c r="H25" s="40"/>
      <c r="I25" s="31">
        <v>-18.70416236672763</v>
      </c>
      <c r="J25" s="31">
        <v>3.9014949547125912</v>
      </c>
      <c r="K25" s="31">
        <v>-0.25352597179258873</v>
      </c>
      <c r="L25" s="31">
        <v>5.1957917670066725E-3</v>
      </c>
      <c r="M25" s="41"/>
      <c r="N25" s="32">
        <f>K20</f>
        <v>7.281129999819301E-3</v>
      </c>
    </row>
    <row r="26" spans="1:29" x14ac:dyDescent="0.3">
      <c r="A26" s="39"/>
      <c r="C26" s="29">
        <f>F20</f>
        <v>4760</v>
      </c>
      <c r="D26" s="24">
        <f>G20</f>
        <v>89216</v>
      </c>
      <c r="E26" s="24">
        <f>H20</f>
        <v>1758344</v>
      </c>
      <c r="F26" s="30">
        <f>I20</f>
        <v>35940992</v>
      </c>
      <c r="H26" s="40"/>
      <c r="I26" s="31">
        <v>1.2022703818386853</v>
      </c>
      <c r="J26" s="31">
        <v>-0.25352597179259001</v>
      </c>
      <c r="K26" s="31">
        <v>1.6640866873088796E-2</v>
      </c>
      <c r="L26" s="31">
        <v>-3.4399724802250539E-4</v>
      </c>
      <c r="M26" s="41"/>
      <c r="N26" s="32">
        <f>L20</f>
        <v>0.14406478999458136</v>
      </c>
    </row>
    <row r="27" spans="1:29" x14ac:dyDescent="0.3">
      <c r="A27" s="39"/>
      <c r="C27" s="29">
        <f>G20</f>
        <v>89216</v>
      </c>
      <c r="D27" s="24">
        <f>H20</f>
        <v>1758344</v>
      </c>
      <c r="E27" s="24">
        <f>I20</f>
        <v>35940992</v>
      </c>
      <c r="F27" s="30">
        <f>J20</f>
        <v>754555880</v>
      </c>
      <c r="H27" s="40"/>
      <c r="I27" s="31">
        <v>-2.4423804609599038E-2</v>
      </c>
      <c r="J27" s="31">
        <v>5.1957917670067176E-3</v>
      </c>
      <c r="K27" s="31">
        <v>-3.4399724802250663E-4</v>
      </c>
      <c r="L27" s="31">
        <v>7.1666093338021004E-6</v>
      </c>
      <c r="M27" s="41"/>
      <c r="N27" s="32">
        <f>M20</f>
        <v>2.9642952097750324</v>
      </c>
    </row>
    <row r="29" spans="1:29" x14ac:dyDescent="0.3">
      <c r="F29" s="39" t="s">
        <v>31</v>
      </c>
      <c r="H29" s="33" t="s">
        <v>10</v>
      </c>
      <c r="I29" s="33" cm="1">
        <f t="array" ref="I29:I32">MMULT(_xlfn.ANCHORARRAY(I24),N24:N27)</f>
        <v>2.0925082605954826E-6</v>
      </c>
    </row>
    <row r="30" spans="1:29" x14ac:dyDescent="0.3">
      <c r="F30" s="39"/>
      <c r="H30" s="33" t="s">
        <v>11</v>
      </c>
      <c r="I30" s="33">
        <v>1.398853507618425E-6</v>
      </c>
    </row>
    <row r="31" spans="1:29" x14ac:dyDescent="0.3">
      <c r="F31" s="39"/>
      <c r="H31" s="33" t="s">
        <v>12</v>
      </c>
      <c r="I31" s="33">
        <v>-1.2585267448236154E-7</v>
      </c>
    </row>
    <row r="32" spans="1:29" x14ac:dyDescent="0.3">
      <c r="F32" s="39"/>
      <c r="H32" s="33" t="s">
        <v>13</v>
      </c>
      <c r="I32" s="33">
        <v>6.415978479367069E-9</v>
      </c>
    </row>
  </sheetData>
  <mergeCells count="4">
    <mergeCell ref="A24:A27"/>
    <mergeCell ref="H24:H27"/>
    <mergeCell ref="M24:M27"/>
    <mergeCell ref="F29:F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C310-6F0F-42A4-A168-CF59B1BA6110}">
  <sheetPr>
    <tabColor theme="5" tint="0.79998168889431442"/>
  </sheetPr>
  <dimension ref="A1:N32"/>
  <sheetViews>
    <sheetView topLeftCell="A19" workbookViewId="0">
      <selection activeCell="G36" sqref="G36"/>
    </sheetView>
  </sheetViews>
  <sheetFormatPr defaultColWidth="9.109375" defaultRowHeight="14.4" x14ac:dyDescent="0.3"/>
  <cols>
    <col min="1" max="1" width="9.109375" style="24"/>
    <col min="2" max="2" width="3" style="24" bestFit="1" customWidth="1"/>
    <col min="3" max="3" width="11.5546875" style="24" bestFit="1" customWidth="1"/>
    <col min="4" max="4" width="13.44140625" style="24" bestFit="1" customWidth="1"/>
    <col min="5" max="5" width="9" style="24" bestFit="1" customWidth="1"/>
    <col min="6" max="6" width="10" style="24" bestFit="1" customWidth="1"/>
    <col min="7" max="7" width="6" style="24" bestFit="1" customWidth="1"/>
    <col min="8" max="8" width="8" style="24" bestFit="1" customWidth="1"/>
    <col min="9" max="9" width="9" style="24" bestFit="1" customWidth="1"/>
    <col min="10" max="10" width="10" style="24" bestFit="1" customWidth="1"/>
    <col min="11" max="13" width="12" style="24" bestFit="1" customWidth="1"/>
    <col min="14" max="16384" width="9.109375" style="24"/>
  </cols>
  <sheetData>
    <row r="1" spans="2:13" x14ac:dyDescent="0.3">
      <c r="C1" s="24" t="s">
        <v>14</v>
      </c>
      <c r="D1" s="24" t="s">
        <v>15</v>
      </c>
      <c r="E1" s="24" t="s">
        <v>16</v>
      </c>
    </row>
    <row r="2" spans="2:13" x14ac:dyDescent="0.3">
      <c r="C2" s="25" t="s">
        <v>17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  <c r="I2" s="25" t="s">
        <v>22</v>
      </c>
      <c r="J2" s="25" t="s">
        <v>23</v>
      </c>
      <c r="K2" s="25" t="s">
        <v>24</v>
      </c>
      <c r="L2" s="25" t="s">
        <v>25</v>
      </c>
      <c r="M2" s="25" t="s">
        <v>26</v>
      </c>
    </row>
    <row r="3" spans="2:13" x14ac:dyDescent="0.3">
      <c r="B3" s="24">
        <v>1</v>
      </c>
      <c r="C3" s="26">
        <f>key_length_results!O2</f>
        <v>8.0599999364494464E-6</v>
      </c>
      <c r="D3" s="24">
        <f>C3*10^6</f>
        <v>8.0599999364494472</v>
      </c>
      <c r="E3" s="26">
        <v>8</v>
      </c>
      <c r="F3" s="26">
        <f>POWER($E3,2)</f>
        <v>64</v>
      </c>
      <c r="G3" s="26">
        <f>POWER($E3,3)</f>
        <v>512</v>
      </c>
      <c r="H3" s="26">
        <f>POWER($E3,4)</f>
        <v>4096</v>
      </c>
      <c r="I3" s="26">
        <f>POWER($E3,5)</f>
        <v>32768</v>
      </c>
      <c r="J3" s="26">
        <f>POWER($E3,6)</f>
        <v>262144</v>
      </c>
      <c r="K3" s="26">
        <f>C3*E3</f>
        <v>6.4479999491595571E-5</v>
      </c>
      <c r="L3" s="26">
        <f>F3*C3</f>
        <v>5.1583999593276457E-4</v>
      </c>
      <c r="M3" s="26">
        <f>G3*C3</f>
        <v>4.1267199674621165E-3</v>
      </c>
    </row>
    <row r="4" spans="2:13" x14ac:dyDescent="0.3">
      <c r="B4" s="24">
        <v>2</v>
      </c>
      <c r="C4" s="26">
        <f>key_length_results!O3</f>
        <v>7.249999953273796E-6</v>
      </c>
      <c r="D4" s="24">
        <f t="shared" ref="D4:D19" si="0">C4*10^6</f>
        <v>7.2499999532737958</v>
      </c>
      <c r="E4" s="26">
        <v>9</v>
      </c>
      <c r="F4" s="26">
        <f t="shared" ref="F4:F19" si="1">POWER(E4,2)</f>
        <v>81</v>
      </c>
      <c r="G4" s="26">
        <f t="shared" ref="G4:G19" si="2">POWER($E4,3)</f>
        <v>729</v>
      </c>
      <c r="H4" s="26">
        <f t="shared" ref="H4:H19" si="3">POWER($E4,4)</f>
        <v>6561</v>
      </c>
      <c r="I4" s="26">
        <f t="shared" ref="I4:I19" si="4">POWER($E4,5)</f>
        <v>59049</v>
      </c>
      <c r="J4" s="26">
        <f t="shared" ref="J4:J19" si="5">POWER($E4,6)</f>
        <v>531441</v>
      </c>
      <c r="K4" s="26">
        <f t="shared" ref="K4:K19" si="6">C4*E4</f>
        <v>6.5249999579464161E-5</v>
      </c>
      <c r="L4" s="26">
        <f t="shared" ref="L4:L19" si="7">F4*C4</f>
        <v>5.8724999621517749E-4</v>
      </c>
      <c r="M4" s="26">
        <f t="shared" ref="M4:M19" si="8">G4*C4</f>
        <v>5.2852499659365969E-3</v>
      </c>
    </row>
    <row r="5" spans="2:13" x14ac:dyDescent="0.3">
      <c r="B5" s="24">
        <v>3</v>
      </c>
      <c r="C5" s="26">
        <f>key_length_results!O4</f>
        <v>8.1800000316434277E-6</v>
      </c>
      <c r="D5" s="24">
        <f t="shared" si="0"/>
        <v>8.1800000316434271</v>
      </c>
      <c r="E5" s="26">
        <v>10</v>
      </c>
      <c r="F5" s="26">
        <f t="shared" si="1"/>
        <v>100</v>
      </c>
      <c r="G5" s="26">
        <f t="shared" si="2"/>
        <v>1000</v>
      </c>
      <c r="H5" s="26">
        <f t="shared" si="3"/>
        <v>10000</v>
      </c>
      <c r="I5" s="26">
        <f t="shared" si="4"/>
        <v>100000</v>
      </c>
      <c r="J5" s="26">
        <f t="shared" si="5"/>
        <v>1000000</v>
      </c>
      <c r="K5" s="26">
        <f t="shared" si="6"/>
        <v>8.180000031643428E-5</v>
      </c>
      <c r="L5" s="26">
        <f t="shared" si="7"/>
        <v>8.1800000316434274E-4</v>
      </c>
      <c r="M5" s="26">
        <f t="shared" si="8"/>
        <v>8.1800000316434272E-3</v>
      </c>
    </row>
    <row r="6" spans="2:13" x14ac:dyDescent="0.3">
      <c r="B6" s="24">
        <v>4</v>
      </c>
      <c r="C6" s="26">
        <f>key_length_results!O5</f>
        <v>1.1109999968539289E-5</v>
      </c>
      <c r="D6" s="24">
        <f t="shared" si="0"/>
        <v>11.10999996853929</v>
      </c>
      <c r="E6" s="26">
        <v>11</v>
      </c>
      <c r="F6" s="26">
        <f t="shared" si="1"/>
        <v>121</v>
      </c>
      <c r="G6" s="26">
        <f t="shared" si="2"/>
        <v>1331</v>
      </c>
      <c r="H6" s="26">
        <f t="shared" si="3"/>
        <v>14641</v>
      </c>
      <c r="I6" s="26">
        <f t="shared" si="4"/>
        <v>161051</v>
      </c>
      <c r="J6" s="26">
        <f t="shared" si="5"/>
        <v>1771561</v>
      </c>
      <c r="K6" s="26">
        <f t="shared" si="6"/>
        <v>1.2220999965393219E-4</v>
      </c>
      <c r="L6" s="26">
        <f t="shared" si="7"/>
        <v>1.3443099961932539E-3</v>
      </c>
      <c r="M6" s="26">
        <f t="shared" si="8"/>
        <v>1.4787409958125794E-2</v>
      </c>
    </row>
    <row r="7" spans="2:13" x14ac:dyDescent="0.3">
      <c r="B7" s="24">
        <v>5</v>
      </c>
      <c r="C7" s="26">
        <f>key_length_results!O6</f>
        <v>1.2199999991935293E-5</v>
      </c>
      <c r="D7" s="24">
        <f t="shared" si="0"/>
        <v>12.199999991935293</v>
      </c>
      <c r="E7" s="26">
        <v>12</v>
      </c>
      <c r="F7" s="26">
        <f t="shared" si="1"/>
        <v>144</v>
      </c>
      <c r="G7" s="26">
        <f t="shared" si="2"/>
        <v>1728</v>
      </c>
      <c r="H7" s="26">
        <f t="shared" si="3"/>
        <v>20736</v>
      </c>
      <c r="I7" s="26">
        <f t="shared" si="4"/>
        <v>248832</v>
      </c>
      <c r="J7" s="26">
        <f t="shared" si="5"/>
        <v>2985984</v>
      </c>
      <c r="K7" s="26">
        <f t="shared" si="6"/>
        <v>1.463999999032235E-4</v>
      </c>
      <c r="L7" s="26">
        <f t="shared" si="7"/>
        <v>1.7567999988386822E-3</v>
      </c>
      <c r="M7" s="26">
        <f t="shared" si="8"/>
        <v>2.1081599986064185E-2</v>
      </c>
    </row>
    <row r="8" spans="2:13" x14ac:dyDescent="0.3">
      <c r="B8" s="24">
        <v>6</v>
      </c>
      <c r="C8" s="26">
        <f>key_length_results!O7</f>
        <v>1.2180000112493821E-5</v>
      </c>
      <c r="D8" s="24">
        <f t="shared" si="0"/>
        <v>12.18000011249382</v>
      </c>
      <c r="E8" s="26">
        <v>13</v>
      </c>
      <c r="F8" s="26">
        <f t="shared" si="1"/>
        <v>169</v>
      </c>
      <c r="G8" s="26">
        <f t="shared" si="2"/>
        <v>2197</v>
      </c>
      <c r="H8" s="26">
        <f t="shared" si="3"/>
        <v>28561</v>
      </c>
      <c r="I8" s="26">
        <f t="shared" si="4"/>
        <v>371293</v>
      </c>
      <c r="J8" s="26">
        <f t="shared" si="5"/>
        <v>4826809</v>
      </c>
      <c r="K8" s="26">
        <f t="shared" si="6"/>
        <v>1.5834000146241968E-4</v>
      </c>
      <c r="L8" s="26">
        <f t="shared" si="7"/>
        <v>2.0584200190114556E-3</v>
      </c>
      <c r="M8" s="26">
        <f t="shared" si="8"/>
        <v>2.6759460247148925E-2</v>
      </c>
    </row>
    <row r="9" spans="2:13" x14ac:dyDescent="0.3">
      <c r="B9" s="24">
        <v>7</v>
      </c>
      <c r="C9" s="26">
        <f>key_length_results!O8</f>
        <v>1.3050000097791731E-5</v>
      </c>
      <c r="D9" s="24">
        <f t="shared" si="0"/>
        <v>13.050000097791731</v>
      </c>
      <c r="E9" s="26">
        <v>14</v>
      </c>
      <c r="F9" s="26">
        <f t="shared" si="1"/>
        <v>196</v>
      </c>
      <c r="G9" s="26">
        <f t="shared" si="2"/>
        <v>2744</v>
      </c>
      <c r="H9" s="26">
        <f t="shared" si="3"/>
        <v>38416</v>
      </c>
      <c r="I9" s="26">
        <f t="shared" si="4"/>
        <v>537824</v>
      </c>
      <c r="J9" s="26">
        <f t="shared" si="5"/>
        <v>7529536</v>
      </c>
      <c r="K9" s="26">
        <f t="shared" si="6"/>
        <v>1.8270000136908423E-4</v>
      </c>
      <c r="L9" s="26">
        <f t="shared" si="7"/>
        <v>2.5578000191671794E-3</v>
      </c>
      <c r="M9" s="26">
        <f t="shared" si="8"/>
        <v>3.5809200268340509E-2</v>
      </c>
    </row>
    <row r="10" spans="2:13" x14ac:dyDescent="0.3">
      <c r="B10" s="24">
        <v>8</v>
      </c>
      <c r="C10" s="26">
        <f>key_length_results!O9</f>
        <v>1.7599999910089476E-5</v>
      </c>
      <c r="D10" s="24">
        <f t="shared" si="0"/>
        <v>17.599999910089476</v>
      </c>
      <c r="E10" s="26">
        <v>15</v>
      </c>
      <c r="F10" s="26">
        <f t="shared" si="1"/>
        <v>225</v>
      </c>
      <c r="G10" s="26">
        <f t="shared" si="2"/>
        <v>3375</v>
      </c>
      <c r="H10" s="26">
        <f t="shared" si="3"/>
        <v>50625</v>
      </c>
      <c r="I10" s="26">
        <f t="shared" si="4"/>
        <v>759375</v>
      </c>
      <c r="J10" s="26">
        <f t="shared" si="5"/>
        <v>11390625</v>
      </c>
      <c r="K10" s="26">
        <f t="shared" si="6"/>
        <v>2.6399999865134213E-4</v>
      </c>
      <c r="L10" s="26">
        <f t="shared" si="7"/>
        <v>3.9599999797701319E-3</v>
      </c>
      <c r="M10" s="26">
        <f t="shared" si="8"/>
        <v>5.9399999696551985E-2</v>
      </c>
    </row>
    <row r="11" spans="2:13" x14ac:dyDescent="0.3">
      <c r="B11" s="24">
        <v>9</v>
      </c>
      <c r="C11" s="26">
        <f>key_length_results!O10</f>
        <v>1.7279999974562039E-5</v>
      </c>
      <c r="D11" s="24">
        <f t="shared" si="0"/>
        <v>17.279999974562038</v>
      </c>
      <c r="E11" s="26">
        <v>16</v>
      </c>
      <c r="F11" s="26">
        <f t="shared" si="1"/>
        <v>256</v>
      </c>
      <c r="G11" s="26">
        <f t="shared" si="2"/>
        <v>4096</v>
      </c>
      <c r="H11" s="26">
        <f t="shared" si="3"/>
        <v>65536</v>
      </c>
      <c r="I11" s="26">
        <f t="shared" si="4"/>
        <v>1048576</v>
      </c>
      <c r="J11" s="26">
        <f t="shared" si="5"/>
        <v>16777216</v>
      </c>
      <c r="K11" s="26">
        <f t="shared" si="6"/>
        <v>2.7647999959299263E-4</v>
      </c>
      <c r="L11" s="26">
        <f t="shared" si="7"/>
        <v>4.423679993487882E-3</v>
      </c>
      <c r="M11" s="26">
        <f t="shared" si="8"/>
        <v>7.0778879895806113E-2</v>
      </c>
    </row>
    <row r="12" spans="2:13" x14ac:dyDescent="0.3">
      <c r="B12" s="24">
        <v>10</v>
      </c>
      <c r="C12" s="26">
        <f>key_length_results!O11</f>
        <v>1.8910000017058282E-5</v>
      </c>
      <c r="D12" s="24">
        <f t="shared" si="0"/>
        <v>18.91000001705828</v>
      </c>
      <c r="E12" s="26">
        <v>17</v>
      </c>
      <c r="F12" s="26">
        <f t="shared" si="1"/>
        <v>289</v>
      </c>
      <c r="G12" s="26">
        <f t="shared" si="2"/>
        <v>4913</v>
      </c>
      <c r="H12" s="26">
        <f t="shared" si="3"/>
        <v>83521</v>
      </c>
      <c r="I12" s="26">
        <f t="shared" si="4"/>
        <v>1419857</v>
      </c>
      <c r="J12" s="26">
        <f t="shared" si="5"/>
        <v>24137569</v>
      </c>
      <c r="K12" s="26">
        <f t="shared" si="6"/>
        <v>3.2147000028999077E-4</v>
      </c>
      <c r="L12" s="26">
        <f t="shared" si="7"/>
        <v>5.4649900049298433E-3</v>
      </c>
      <c r="M12" s="26">
        <f t="shared" si="8"/>
        <v>9.2904830083807344E-2</v>
      </c>
    </row>
    <row r="13" spans="2:13" x14ac:dyDescent="0.3">
      <c r="B13" s="24">
        <v>11</v>
      </c>
      <c r="C13" s="26">
        <f>key_length_results!O12</f>
        <v>2.1449999940159548E-5</v>
      </c>
      <c r="D13" s="24">
        <f t="shared" si="0"/>
        <v>21.449999940159547</v>
      </c>
      <c r="E13" s="26">
        <v>18</v>
      </c>
      <c r="F13" s="26">
        <f t="shared" si="1"/>
        <v>324</v>
      </c>
      <c r="G13" s="26">
        <f t="shared" si="2"/>
        <v>5832</v>
      </c>
      <c r="H13" s="26">
        <f t="shared" si="3"/>
        <v>104976</v>
      </c>
      <c r="I13" s="26">
        <f t="shared" si="4"/>
        <v>1889568</v>
      </c>
      <c r="J13" s="26">
        <f t="shared" si="5"/>
        <v>34012224</v>
      </c>
      <c r="K13" s="26">
        <f t="shared" si="6"/>
        <v>3.8609999892287187E-4</v>
      </c>
      <c r="L13" s="26">
        <f t="shared" si="7"/>
        <v>6.9497999806116938E-3</v>
      </c>
      <c r="M13" s="26">
        <f t="shared" si="8"/>
        <v>0.12509639965101049</v>
      </c>
    </row>
    <row r="14" spans="2:13" x14ac:dyDescent="0.3">
      <c r="B14" s="24">
        <v>12</v>
      </c>
      <c r="C14" s="26">
        <f>key_length_results!O13</f>
        <v>2.5749999986146528E-5</v>
      </c>
      <c r="D14" s="24">
        <f t="shared" si="0"/>
        <v>25.749999986146527</v>
      </c>
      <c r="E14" s="26">
        <v>19</v>
      </c>
      <c r="F14" s="26">
        <f t="shared" si="1"/>
        <v>361</v>
      </c>
      <c r="G14" s="26">
        <f t="shared" si="2"/>
        <v>6859</v>
      </c>
      <c r="H14" s="26">
        <f t="shared" si="3"/>
        <v>130321</v>
      </c>
      <c r="I14" s="26">
        <f t="shared" si="4"/>
        <v>2476099</v>
      </c>
      <c r="J14" s="26">
        <f t="shared" si="5"/>
        <v>47045881</v>
      </c>
      <c r="K14" s="26">
        <f t="shared" si="6"/>
        <v>4.89249999736784E-4</v>
      </c>
      <c r="L14" s="26">
        <f t="shared" si="7"/>
        <v>9.2957499949988965E-3</v>
      </c>
      <c r="M14" s="26">
        <f t="shared" si="8"/>
        <v>0.17661924990497904</v>
      </c>
    </row>
    <row r="15" spans="2:13" x14ac:dyDescent="0.3">
      <c r="B15" s="24">
        <v>13</v>
      </c>
      <c r="C15" s="26">
        <f>key_length_results!O14</f>
        <v>2.6459999980943355E-5</v>
      </c>
      <c r="D15" s="24">
        <f t="shared" si="0"/>
        <v>26.459999980943355</v>
      </c>
      <c r="E15" s="26">
        <v>20</v>
      </c>
      <c r="F15" s="26">
        <f t="shared" si="1"/>
        <v>400</v>
      </c>
      <c r="G15" s="26">
        <f t="shared" si="2"/>
        <v>8000</v>
      </c>
      <c r="H15" s="26">
        <f t="shared" si="3"/>
        <v>160000</v>
      </c>
      <c r="I15" s="26">
        <f t="shared" si="4"/>
        <v>3200000</v>
      </c>
      <c r="J15" s="26">
        <f t="shared" si="5"/>
        <v>64000000</v>
      </c>
      <c r="K15" s="26">
        <f t="shared" si="6"/>
        <v>5.2919999961886712E-4</v>
      </c>
      <c r="L15" s="26">
        <f t="shared" si="7"/>
        <v>1.0583999992377342E-2</v>
      </c>
      <c r="M15" s="26">
        <f t="shared" si="8"/>
        <v>0.21167999984754685</v>
      </c>
    </row>
    <row r="16" spans="2:13" x14ac:dyDescent="0.3">
      <c r="B16" s="24">
        <v>14</v>
      </c>
      <c r="C16" s="26">
        <f>key_length_results!O15</f>
        <v>3.7169999995967308E-5</v>
      </c>
      <c r="D16" s="24">
        <f t="shared" si="0"/>
        <v>37.169999995967309</v>
      </c>
      <c r="E16" s="26">
        <v>21</v>
      </c>
      <c r="F16" s="26">
        <f t="shared" si="1"/>
        <v>441</v>
      </c>
      <c r="G16" s="26">
        <f t="shared" si="2"/>
        <v>9261</v>
      </c>
      <c r="H16" s="26">
        <f t="shared" si="3"/>
        <v>194481</v>
      </c>
      <c r="I16" s="26">
        <f t="shared" si="4"/>
        <v>4084101</v>
      </c>
      <c r="J16" s="26">
        <f t="shared" si="5"/>
        <v>85766121</v>
      </c>
      <c r="K16" s="26">
        <f t="shared" si="6"/>
        <v>7.8056999991531347E-4</v>
      </c>
      <c r="L16" s="26">
        <f t="shared" si="7"/>
        <v>1.6391969998221585E-2</v>
      </c>
      <c r="M16" s="26">
        <f t="shared" si="8"/>
        <v>0.34423136996265324</v>
      </c>
    </row>
    <row r="17" spans="1:14" x14ac:dyDescent="0.3">
      <c r="B17" s="24">
        <v>15</v>
      </c>
      <c r="C17" s="26">
        <f>key_length_results!O16</f>
        <v>4.4309999930192072E-5</v>
      </c>
      <c r="D17" s="24">
        <f t="shared" si="0"/>
        <v>44.30999993019207</v>
      </c>
      <c r="E17" s="26">
        <v>22</v>
      </c>
      <c r="F17" s="26">
        <f t="shared" si="1"/>
        <v>484</v>
      </c>
      <c r="G17" s="26">
        <f t="shared" si="2"/>
        <v>10648</v>
      </c>
      <c r="H17" s="26">
        <f t="shared" si="3"/>
        <v>234256</v>
      </c>
      <c r="I17" s="26">
        <f t="shared" si="4"/>
        <v>5153632</v>
      </c>
      <c r="J17" s="26">
        <f t="shared" si="5"/>
        <v>113379904</v>
      </c>
      <c r="K17" s="26">
        <f t="shared" si="6"/>
        <v>9.7481999846422561E-4</v>
      </c>
      <c r="L17" s="26">
        <f t="shared" si="7"/>
        <v>2.1446039966212964E-2</v>
      </c>
      <c r="M17" s="26">
        <f t="shared" si="8"/>
        <v>0.47181287925668519</v>
      </c>
    </row>
    <row r="18" spans="1:14" x14ac:dyDescent="0.3">
      <c r="B18" s="24">
        <v>16</v>
      </c>
      <c r="C18" s="26">
        <f>key_length_results!O17</f>
        <v>5.3400000069814214E-5</v>
      </c>
      <c r="D18" s="24">
        <f t="shared" si="0"/>
        <v>53.400000069814212</v>
      </c>
      <c r="E18" s="26">
        <v>23</v>
      </c>
      <c r="F18" s="26">
        <f t="shared" si="1"/>
        <v>529</v>
      </c>
      <c r="G18" s="26">
        <f t="shared" si="2"/>
        <v>12167</v>
      </c>
      <c r="H18" s="26">
        <f t="shared" si="3"/>
        <v>279841</v>
      </c>
      <c r="I18" s="26">
        <f t="shared" si="4"/>
        <v>6436343</v>
      </c>
      <c r="J18" s="26">
        <f t="shared" si="5"/>
        <v>148035889</v>
      </c>
      <c r="K18" s="26">
        <f t="shared" si="6"/>
        <v>1.2282000016057269E-3</v>
      </c>
      <c r="L18" s="26">
        <f t="shared" si="7"/>
        <v>2.824860003693172E-2</v>
      </c>
      <c r="M18" s="26">
        <f t="shared" si="8"/>
        <v>0.64971780084942954</v>
      </c>
    </row>
    <row r="19" spans="1:14" x14ac:dyDescent="0.3">
      <c r="B19" s="24">
        <v>17</v>
      </c>
      <c r="C19" s="26">
        <f>key_length_results!O18</f>
        <v>5.3400000069814214E-5</v>
      </c>
      <c r="D19" s="24">
        <f t="shared" si="0"/>
        <v>53.400000069814212</v>
      </c>
      <c r="E19" s="26">
        <v>24</v>
      </c>
      <c r="F19" s="26">
        <f t="shared" si="1"/>
        <v>576</v>
      </c>
      <c r="G19" s="26">
        <f t="shared" si="2"/>
        <v>13824</v>
      </c>
      <c r="H19" s="26">
        <f t="shared" si="3"/>
        <v>331776</v>
      </c>
      <c r="I19" s="26">
        <f t="shared" si="4"/>
        <v>7962624</v>
      </c>
      <c r="J19" s="26">
        <f t="shared" si="5"/>
        <v>191102976</v>
      </c>
      <c r="K19" s="26">
        <f t="shared" si="6"/>
        <v>1.2816000016755411E-3</v>
      </c>
      <c r="L19" s="26">
        <f t="shared" si="7"/>
        <v>3.0758400040212987E-2</v>
      </c>
      <c r="M19" s="26">
        <f t="shared" si="8"/>
        <v>0.73820160096511167</v>
      </c>
    </row>
    <row r="20" spans="1:14" x14ac:dyDescent="0.3">
      <c r="B20" s="24">
        <f>COUNT(B3:B19)</f>
        <v>17</v>
      </c>
      <c r="C20" s="27" t="s">
        <v>27</v>
      </c>
      <c r="D20" s="28">
        <f>SUM(C3:C19)</f>
        <v>3.8775999996687384E-4</v>
      </c>
      <c r="E20" s="27">
        <f t="shared" ref="E20:L20" si="9">SUM(E3:E19)</f>
        <v>272</v>
      </c>
      <c r="F20" s="27">
        <f t="shared" si="9"/>
        <v>4760</v>
      </c>
      <c r="G20" s="27">
        <f t="shared" si="9"/>
        <v>89216</v>
      </c>
      <c r="H20" s="27">
        <f t="shared" si="9"/>
        <v>1758344</v>
      </c>
      <c r="I20" s="27">
        <f t="shared" si="9"/>
        <v>35940992</v>
      </c>
      <c r="J20" s="27">
        <f t="shared" si="9"/>
        <v>754555880</v>
      </c>
      <c r="K20" s="28">
        <f t="shared" si="9"/>
        <v>7.3528700002498081E-3</v>
      </c>
      <c r="L20" s="28">
        <f t="shared" si="9"/>
        <v>0.1471616500162779</v>
      </c>
      <c r="M20" s="28">
        <f>SUM(M3:M19)</f>
        <v>3.0564726505383026</v>
      </c>
    </row>
    <row r="24" spans="1:14" x14ac:dyDescent="0.3">
      <c r="A24" s="39" t="s">
        <v>28</v>
      </c>
      <c r="C24" s="29">
        <f>B20</f>
        <v>17</v>
      </c>
      <c r="D24" s="24">
        <f>E20</f>
        <v>272</v>
      </c>
      <c r="E24" s="24">
        <f>F20</f>
        <v>4760</v>
      </c>
      <c r="F24" s="30">
        <f>G20</f>
        <v>89216</v>
      </c>
      <c r="H24" s="40" t="s">
        <v>29</v>
      </c>
      <c r="I24" s="31" cm="1">
        <f t="array" ref="I24:L27">MINVERSE(C24:F27)</f>
        <v>90.865841073397803</v>
      </c>
      <c r="J24" s="31">
        <v>-18.704162366727513</v>
      </c>
      <c r="K24" s="31">
        <v>1.2022703818386717</v>
      </c>
      <c r="L24" s="31">
        <v>-2.4423804609598681E-2</v>
      </c>
      <c r="M24" s="41" t="s">
        <v>30</v>
      </c>
      <c r="N24" s="32">
        <f>D20</f>
        <v>3.8775999996687384E-4</v>
      </c>
    </row>
    <row r="25" spans="1:14" x14ac:dyDescent="0.3">
      <c r="A25" s="39"/>
      <c r="C25" s="29">
        <f>E20</f>
        <v>272</v>
      </c>
      <c r="D25" s="24">
        <f>F20</f>
        <v>4760</v>
      </c>
      <c r="E25" s="24">
        <f>G20</f>
        <v>89216</v>
      </c>
      <c r="F25" s="30">
        <f>H20</f>
        <v>1758344</v>
      </c>
      <c r="H25" s="40"/>
      <c r="I25" s="31">
        <v>-18.70416236672763</v>
      </c>
      <c r="J25" s="31">
        <v>3.9014949547125912</v>
      </c>
      <c r="K25" s="31">
        <v>-0.25352597179258873</v>
      </c>
      <c r="L25" s="31">
        <v>5.1957917670066725E-3</v>
      </c>
      <c r="M25" s="41"/>
      <c r="N25" s="32">
        <f>K20</f>
        <v>7.3528700002498081E-3</v>
      </c>
    </row>
    <row r="26" spans="1:14" x14ac:dyDescent="0.3">
      <c r="A26" s="39"/>
      <c r="C26" s="29">
        <f>F20</f>
        <v>4760</v>
      </c>
      <c r="D26" s="24">
        <f>G20</f>
        <v>89216</v>
      </c>
      <c r="E26" s="24">
        <f>H20</f>
        <v>1758344</v>
      </c>
      <c r="F26" s="30">
        <f>I20</f>
        <v>35940992</v>
      </c>
      <c r="H26" s="40"/>
      <c r="I26" s="31">
        <v>1.2022703818386853</v>
      </c>
      <c r="J26" s="31">
        <v>-0.25352597179259001</v>
      </c>
      <c r="K26" s="31">
        <v>1.6640866873088796E-2</v>
      </c>
      <c r="L26" s="31">
        <v>-3.4399724802250539E-4</v>
      </c>
      <c r="M26" s="41"/>
      <c r="N26" s="32">
        <f>L20</f>
        <v>0.1471616500162779</v>
      </c>
    </row>
    <row r="27" spans="1:14" x14ac:dyDescent="0.3">
      <c r="A27" s="39"/>
      <c r="C27" s="29">
        <f>G20</f>
        <v>89216</v>
      </c>
      <c r="D27" s="24">
        <f>H20</f>
        <v>1758344</v>
      </c>
      <c r="E27" s="24">
        <f>I20</f>
        <v>35940992</v>
      </c>
      <c r="F27" s="30">
        <f>J20</f>
        <v>754555880</v>
      </c>
      <c r="H27" s="40"/>
      <c r="I27" s="31">
        <v>-2.4423804609599038E-2</v>
      </c>
      <c r="J27" s="31">
        <v>5.1957917670067176E-3</v>
      </c>
      <c r="K27" s="31">
        <v>-3.4399724802250663E-4</v>
      </c>
      <c r="L27" s="31">
        <v>7.1666093338021004E-6</v>
      </c>
      <c r="M27" s="41"/>
      <c r="N27" s="32">
        <f>M20</f>
        <v>3.0564726505383026</v>
      </c>
    </row>
    <row r="29" spans="1:14" x14ac:dyDescent="0.3">
      <c r="F29" s="39" t="s">
        <v>31</v>
      </c>
      <c r="H29" s="33" t="s">
        <v>10</v>
      </c>
      <c r="I29" s="33" cm="1">
        <f t="array" ref="I29:I32">MMULT(_xlfn.ANCHORARRAY(I24),N24:N27)</f>
        <v>-1.7733468751751635E-5</v>
      </c>
    </row>
    <row r="30" spans="1:14" x14ac:dyDescent="0.3">
      <c r="F30" s="39"/>
      <c r="H30" s="33" t="s">
        <v>11</v>
      </c>
      <c r="I30" s="33">
        <v>5.9543126997747831E-6</v>
      </c>
    </row>
    <row r="31" spans="1:14" x14ac:dyDescent="0.3">
      <c r="F31" s="39"/>
      <c r="H31" s="33" t="s">
        <v>12</v>
      </c>
      <c r="I31" s="33">
        <v>-4.7190275223466319E-7</v>
      </c>
    </row>
    <row r="32" spans="1:14" x14ac:dyDescent="0.3">
      <c r="F32" s="39"/>
      <c r="H32" s="33" t="s">
        <v>13</v>
      </c>
      <c r="I32" s="33">
        <v>1.4749742367358467E-8</v>
      </c>
    </row>
  </sheetData>
  <mergeCells count="4">
    <mergeCell ref="A24:A27"/>
    <mergeCell ref="H24:H27"/>
    <mergeCell ref="M24:M27"/>
    <mergeCell ref="F29:F3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3D18-B464-42B4-AEB9-8E9E089123E1}">
  <sheetPr>
    <tabColor rgb="FFFFCCFF"/>
  </sheetPr>
  <dimension ref="A1:N32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24"/>
    <col min="2" max="2" width="3" style="24" bestFit="1" customWidth="1"/>
    <col min="3" max="3" width="11.5546875" style="24" bestFit="1" customWidth="1"/>
    <col min="4" max="4" width="13.44140625" style="24" bestFit="1" customWidth="1"/>
    <col min="5" max="5" width="9" style="24" bestFit="1" customWidth="1"/>
    <col min="6" max="6" width="10" style="24" bestFit="1" customWidth="1"/>
    <col min="7" max="7" width="6" style="24" bestFit="1" customWidth="1"/>
    <col min="8" max="8" width="8" style="24" bestFit="1" customWidth="1"/>
    <col min="9" max="9" width="9" style="24" bestFit="1" customWidth="1"/>
    <col min="10" max="10" width="10" style="24" bestFit="1" customWidth="1"/>
    <col min="11" max="13" width="12" style="24" bestFit="1" customWidth="1"/>
    <col min="14" max="16384" width="9.109375" style="24"/>
  </cols>
  <sheetData>
    <row r="1" spans="2:13" x14ac:dyDescent="0.3">
      <c r="C1" s="24" t="s">
        <v>14</v>
      </c>
      <c r="D1" s="24" t="s">
        <v>15</v>
      </c>
      <c r="E1" s="24" t="s">
        <v>16</v>
      </c>
    </row>
    <row r="2" spans="2:13" x14ac:dyDescent="0.3">
      <c r="C2" s="25" t="s">
        <v>17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  <c r="I2" s="25" t="s">
        <v>22</v>
      </c>
      <c r="J2" s="25" t="s">
        <v>23</v>
      </c>
      <c r="K2" s="25" t="s">
        <v>24</v>
      </c>
      <c r="L2" s="25" t="s">
        <v>25</v>
      </c>
      <c r="M2" s="25" t="s">
        <v>26</v>
      </c>
    </row>
    <row r="3" spans="2:13" x14ac:dyDescent="0.3">
      <c r="B3" s="24">
        <v>1</v>
      </c>
      <c r="C3" s="26">
        <f>key_length_results!P2</f>
        <v>1.6909999931158352E-5</v>
      </c>
      <c r="D3" s="26">
        <f>C3*10^6</f>
        <v>16.909999931158353</v>
      </c>
      <c r="E3" s="26">
        <v>8</v>
      </c>
      <c r="F3" s="26">
        <f>POWER($E3,2)</f>
        <v>64</v>
      </c>
      <c r="G3" s="26">
        <f>POWER($E3,3)</f>
        <v>512</v>
      </c>
      <c r="H3" s="26">
        <f>POWER($E3,4)</f>
        <v>4096</v>
      </c>
      <c r="I3" s="26">
        <f>POWER($E3,5)</f>
        <v>32768</v>
      </c>
      <c r="J3" s="26">
        <f>POWER($E3,6)</f>
        <v>262144</v>
      </c>
      <c r="K3" s="26">
        <f>C3*E3</f>
        <v>1.3527999944926681E-4</v>
      </c>
      <c r="L3" s="26">
        <f>F3*C3</f>
        <v>1.0822399955941345E-3</v>
      </c>
      <c r="M3" s="26">
        <f>G3*C3</f>
        <v>8.6579199647530761E-3</v>
      </c>
    </row>
    <row r="4" spans="2:13" x14ac:dyDescent="0.3">
      <c r="B4" s="24">
        <v>2</v>
      </c>
      <c r="C4" s="26">
        <f>key_length_results!P3</f>
        <v>1.5169999960562512E-5</v>
      </c>
      <c r="D4" s="26">
        <f t="shared" ref="D4:D19" si="0">C4*10^6</f>
        <v>15.169999960562512</v>
      </c>
      <c r="E4" s="26">
        <v>9</v>
      </c>
      <c r="F4" s="26">
        <f t="shared" ref="F4:F19" si="1">POWER(E4,2)</f>
        <v>81</v>
      </c>
      <c r="G4" s="26">
        <f t="shared" ref="G4:G19" si="2">POWER($E4,3)</f>
        <v>729</v>
      </c>
      <c r="H4" s="26">
        <f t="shared" ref="H4:H19" si="3">POWER($E4,4)</f>
        <v>6561</v>
      </c>
      <c r="I4" s="26">
        <f t="shared" ref="I4:I19" si="4">POWER($E4,5)</f>
        <v>59049</v>
      </c>
      <c r="J4" s="26">
        <f t="shared" ref="J4:J19" si="5">POWER($E4,6)</f>
        <v>531441</v>
      </c>
      <c r="K4" s="26">
        <f t="shared" ref="K4:K19" si="6">C4*E4</f>
        <v>1.3652999964506262E-4</v>
      </c>
      <c r="L4" s="26">
        <f t="shared" ref="L4:L19" si="7">F4*C4</f>
        <v>1.2287699968055634E-3</v>
      </c>
      <c r="M4" s="26">
        <f t="shared" ref="M4:M19" si="8">G4*C4</f>
        <v>1.1058929971250072E-2</v>
      </c>
    </row>
    <row r="5" spans="2:13" x14ac:dyDescent="0.3">
      <c r="B5" s="24">
        <v>3</v>
      </c>
      <c r="C5" s="26">
        <f>key_length_results!P4</f>
        <v>1.7109999998865478E-5</v>
      </c>
      <c r="D5" s="26">
        <f t="shared" si="0"/>
        <v>17.109999998865479</v>
      </c>
      <c r="E5" s="26">
        <v>10</v>
      </c>
      <c r="F5" s="26">
        <f t="shared" si="1"/>
        <v>100</v>
      </c>
      <c r="G5" s="26">
        <f t="shared" si="2"/>
        <v>1000</v>
      </c>
      <c r="H5" s="26">
        <f t="shared" si="3"/>
        <v>10000</v>
      </c>
      <c r="I5" s="26">
        <f t="shared" si="4"/>
        <v>100000</v>
      </c>
      <c r="J5" s="26">
        <f t="shared" si="5"/>
        <v>1000000</v>
      </c>
      <c r="K5" s="26">
        <f t="shared" si="6"/>
        <v>1.7109999998865478E-4</v>
      </c>
      <c r="L5" s="26">
        <f t="shared" si="7"/>
        <v>1.7109999998865478E-3</v>
      </c>
      <c r="M5" s="26">
        <f t="shared" si="8"/>
        <v>1.7109999998865477E-2</v>
      </c>
    </row>
    <row r="6" spans="2:13" x14ac:dyDescent="0.3">
      <c r="B6" s="24">
        <v>4</v>
      </c>
      <c r="C6" s="26">
        <f>key_length_results!P5</f>
        <v>2.3349999992205954E-5</v>
      </c>
      <c r="D6" s="26">
        <f t="shared" si="0"/>
        <v>23.349999992205955</v>
      </c>
      <c r="E6" s="26">
        <v>11</v>
      </c>
      <c r="F6" s="26">
        <f t="shared" si="1"/>
        <v>121</v>
      </c>
      <c r="G6" s="26">
        <f t="shared" si="2"/>
        <v>1331</v>
      </c>
      <c r="H6" s="26">
        <f t="shared" si="3"/>
        <v>14641</v>
      </c>
      <c r="I6" s="26">
        <f t="shared" si="4"/>
        <v>161051</v>
      </c>
      <c r="J6" s="26">
        <f t="shared" si="5"/>
        <v>1771561</v>
      </c>
      <c r="K6" s="26">
        <f t="shared" si="6"/>
        <v>2.568499999142655E-4</v>
      </c>
      <c r="L6" s="26">
        <f t="shared" si="7"/>
        <v>2.8253499990569205E-3</v>
      </c>
      <c r="M6" s="26">
        <f t="shared" si="8"/>
        <v>3.1078849989626123E-2</v>
      </c>
    </row>
    <row r="7" spans="2:13" x14ac:dyDescent="0.3">
      <c r="B7" s="24">
        <v>5</v>
      </c>
      <c r="C7" s="26">
        <f>key_length_results!P6</f>
        <v>2.534999994168169E-5</v>
      </c>
      <c r="D7" s="26">
        <f t="shared" si="0"/>
        <v>25.349999941681691</v>
      </c>
      <c r="E7" s="26">
        <v>12</v>
      </c>
      <c r="F7" s="26">
        <f t="shared" si="1"/>
        <v>144</v>
      </c>
      <c r="G7" s="26">
        <f t="shared" si="2"/>
        <v>1728</v>
      </c>
      <c r="H7" s="26">
        <f t="shared" si="3"/>
        <v>20736</v>
      </c>
      <c r="I7" s="26">
        <f t="shared" si="4"/>
        <v>248832</v>
      </c>
      <c r="J7" s="26">
        <f t="shared" si="5"/>
        <v>2985984</v>
      </c>
      <c r="K7" s="26">
        <f t="shared" si="6"/>
        <v>3.0419999930018026E-4</v>
      </c>
      <c r="L7" s="26">
        <f t="shared" si="7"/>
        <v>3.6503999916021631E-3</v>
      </c>
      <c r="M7" s="26">
        <f t="shared" si="8"/>
        <v>4.3804799899225963E-2</v>
      </c>
    </row>
    <row r="8" spans="2:13" x14ac:dyDescent="0.3">
      <c r="B8" s="24">
        <v>6</v>
      </c>
      <c r="C8" s="26">
        <f>key_length_results!P7</f>
        <v>2.5360000108776104E-5</v>
      </c>
      <c r="D8" s="26">
        <f t="shared" si="0"/>
        <v>25.360000108776106</v>
      </c>
      <c r="E8" s="26">
        <v>13</v>
      </c>
      <c r="F8" s="26">
        <f t="shared" si="1"/>
        <v>169</v>
      </c>
      <c r="G8" s="26">
        <f t="shared" si="2"/>
        <v>2197</v>
      </c>
      <c r="H8" s="26">
        <f t="shared" si="3"/>
        <v>28561</v>
      </c>
      <c r="I8" s="26">
        <f t="shared" si="4"/>
        <v>371293</v>
      </c>
      <c r="J8" s="26">
        <f t="shared" si="5"/>
        <v>4826809</v>
      </c>
      <c r="K8" s="26">
        <f t="shared" si="6"/>
        <v>3.2968000141408933E-4</v>
      </c>
      <c r="L8" s="26">
        <f t="shared" si="7"/>
        <v>4.2858400183831613E-3</v>
      </c>
      <c r="M8" s="26">
        <f t="shared" si="8"/>
        <v>5.5715920238981101E-2</v>
      </c>
    </row>
    <row r="9" spans="2:13" x14ac:dyDescent="0.3">
      <c r="B9" s="24">
        <v>7</v>
      </c>
      <c r="C9" s="26">
        <f>key_length_results!P8</f>
        <v>2.7400000044508429E-5</v>
      </c>
      <c r="D9" s="26">
        <f t="shared" si="0"/>
        <v>27.400000044508428</v>
      </c>
      <c r="E9" s="26">
        <v>14</v>
      </c>
      <c r="F9" s="26">
        <f t="shared" si="1"/>
        <v>196</v>
      </c>
      <c r="G9" s="26">
        <f t="shared" si="2"/>
        <v>2744</v>
      </c>
      <c r="H9" s="26">
        <f t="shared" si="3"/>
        <v>38416</v>
      </c>
      <c r="I9" s="26">
        <f t="shared" si="4"/>
        <v>537824</v>
      </c>
      <c r="J9" s="26">
        <f t="shared" si="5"/>
        <v>7529536</v>
      </c>
      <c r="K9" s="26">
        <f t="shared" si="6"/>
        <v>3.8360000062311799E-4</v>
      </c>
      <c r="L9" s="26">
        <f t="shared" si="7"/>
        <v>5.370400008723652E-3</v>
      </c>
      <c r="M9" s="26">
        <f t="shared" si="8"/>
        <v>7.518560012213113E-2</v>
      </c>
    </row>
    <row r="10" spans="2:13" x14ac:dyDescent="0.3">
      <c r="B10" s="24">
        <v>8</v>
      </c>
      <c r="C10" s="26">
        <f>key_length_results!P9</f>
        <v>3.6329999920781074E-5</v>
      </c>
      <c r="D10" s="26">
        <f t="shared" si="0"/>
        <v>36.329999920781077</v>
      </c>
      <c r="E10" s="26">
        <v>15</v>
      </c>
      <c r="F10" s="26">
        <f t="shared" si="1"/>
        <v>225</v>
      </c>
      <c r="G10" s="26">
        <f t="shared" si="2"/>
        <v>3375</v>
      </c>
      <c r="H10" s="26">
        <f t="shared" si="3"/>
        <v>50625</v>
      </c>
      <c r="I10" s="26">
        <f t="shared" si="4"/>
        <v>759375</v>
      </c>
      <c r="J10" s="26">
        <f t="shared" si="5"/>
        <v>11390625</v>
      </c>
      <c r="K10" s="26">
        <f t="shared" si="6"/>
        <v>5.4494999881171615E-4</v>
      </c>
      <c r="L10" s="26">
        <f t="shared" si="7"/>
        <v>8.1742499821757415E-3</v>
      </c>
      <c r="M10" s="26">
        <f t="shared" si="8"/>
        <v>0.12261374973263613</v>
      </c>
    </row>
    <row r="11" spans="2:13" x14ac:dyDescent="0.3">
      <c r="B11" s="24">
        <v>9</v>
      </c>
      <c r="C11" s="26">
        <f>key_length_results!P10</f>
        <v>3.5519999983080136E-5</v>
      </c>
      <c r="D11" s="26">
        <f t="shared" si="0"/>
        <v>35.519999983080133</v>
      </c>
      <c r="E11" s="26">
        <v>16</v>
      </c>
      <c r="F11" s="26">
        <f t="shared" si="1"/>
        <v>256</v>
      </c>
      <c r="G11" s="26">
        <f t="shared" si="2"/>
        <v>4096</v>
      </c>
      <c r="H11" s="26">
        <f t="shared" si="3"/>
        <v>65536</v>
      </c>
      <c r="I11" s="26">
        <f t="shared" si="4"/>
        <v>1048576</v>
      </c>
      <c r="J11" s="26">
        <f t="shared" si="5"/>
        <v>16777216</v>
      </c>
      <c r="K11" s="26">
        <f t="shared" si="6"/>
        <v>5.6831999972928218E-4</v>
      </c>
      <c r="L11" s="26">
        <f t="shared" si="7"/>
        <v>9.0931199956685149E-3</v>
      </c>
      <c r="M11" s="26">
        <f t="shared" si="8"/>
        <v>0.14548991993069624</v>
      </c>
    </row>
    <row r="12" spans="2:13" x14ac:dyDescent="0.3">
      <c r="B12" s="24">
        <v>10</v>
      </c>
      <c r="C12" s="26">
        <f>key_length_results!P11</f>
        <v>3.7890000066909069E-5</v>
      </c>
      <c r="D12" s="26">
        <f t="shared" si="0"/>
        <v>37.890000066909067</v>
      </c>
      <c r="E12" s="26">
        <v>17</v>
      </c>
      <c r="F12" s="26">
        <f t="shared" si="1"/>
        <v>289</v>
      </c>
      <c r="G12" s="26">
        <f t="shared" si="2"/>
        <v>4913</v>
      </c>
      <c r="H12" s="26">
        <f t="shared" si="3"/>
        <v>83521</v>
      </c>
      <c r="I12" s="26">
        <f t="shared" si="4"/>
        <v>1419857</v>
      </c>
      <c r="J12" s="26">
        <f t="shared" si="5"/>
        <v>24137569</v>
      </c>
      <c r="K12" s="26">
        <f t="shared" si="6"/>
        <v>6.441300011374542E-4</v>
      </c>
      <c r="L12" s="26">
        <f t="shared" si="7"/>
        <v>1.0950210019336722E-2</v>
      </c>
      <c r="M12" s="26">
        <f t="shared" si="8"/>
        <v>0.18615357032872426</v>
      </c>
    </row>
    <row r="13" spans="2:13" x14ac:dyDescent="0.3">
      <c r="B13" s="24">
        <v>11</v>
      </c>
      <c r="C13" s="26">
        <f>key_length_results!P12</f>
        <v>4.3830000049638271E-5</v>
      </c>
      <c r="D13" s="26">
        <f t="shared" si="0"/>
        <v>43.830000049638272</v>
      </c>
      <c r="E13" s="26">
        <v>18</v>
      </c>
      <c r="F13" s="26">
        <f t="shared" si="1"/>
        <v>324</v>
      </c>
      <c r="G13" s="26">
        <f t="shared" si="2"/>
        <v>5832</v>
      </c>
      <c r="H13" s="26">
        <f t="shared" si="3"/>
        <v>104976</v>
      </c>
      <c r="I13" s="26">
        <f t="shared" si="4"/>
        <v>1889568</v>
      </c>
      <c r="J13" s="26">
        <f t="shared" si="5"/>
        <v>34012224</v>
      </c>
      <c r="K13" s="26">
        <f t="shared" si="6"/>
        <v>7.8894000089348886E-4</v>
      </c>
      <c r="L13" s="26">
        <f t="shared" si="7"/>
        <v>1.4200920016082801E-2</v>
      </c>
      <c r="M13" s="26">
        <f t="shared" si="8"/>
        <v>0.25561656028949037</v>
      </c>
    </row>
    <row r="14" spans="2:13" x14ac:dyDescent="0.3">
      <c r="B14" s="24">
        <v>12</v>
      </c>
      <c r="C14" s="26">
        <f>key_length_results!P13</f>
        <v>5.2189999951224279E-5</v>
      </c>
      <c r="D14" s="26">
        <f t="shared" si="0"/>
        <v>52.18999995122428</v>
      </c>
      <c r="E14" s="26">
        <v>19</v>
      </c>
      <c r="F14" s="26">
        <f t="shared" si="1"/>
        <v>361</v>
      </c>
      <c r="G14" s="26">
        <f t="shared" si="2"/>
        <v>6859</v>
      </c>
      <c r="H14" s="26">
        <f t="shared" si="3"/>
        <v>130321</v>
      </c>
      <c r="I14" s="26">
        <f t="shared" si="4"/>
        <v>2476099</v>
      </c>
      <c r="J14" s="26">
        <f t="shared" si="5"/>
        <v>47045881</v>
      </c>
      <c r="K14" s="26">
        <f t="shared" si="6"/>
        <v>9.9160999907326125E-4</v>
      </c>
      <c r="L14" s="26">
        <f t="shared" si="7"/>
        <v>1.8840589982391964E-2</v>
      </c>
      <c r="M14" s="26">
        <f t="shared" si="8"/>
        <v>0.35797120966544732</v>
      </c>
    </row>
    <row r="15" spans="2:13" x14ac:dyDescent="0.3">
      <c r="B15" s="24">
        <v>13</v>
      </c>
      <c r="C15" s="26">
        <f>key_length_results!P14</f>
        <v>5.32599999587546E-5</v>
      </c>
      <c r="D15" s="26">
        <f t="shared" si="0"/>
        <v>53.259999958754598</v>
      </c>
      <c r="E15" s="26">
        <v>20</v>
      </c>
      <c r="F15" s="26">
        <f t="shared" si="1"/>
        <v>400</v>
      </c>
      <c r="G15" s="26">
        <f t="shared" si="2"/>
        <v>8000</v>
      </c>
      <c r="H15" s="26">
        <f t="shared" si="3"/>
        <v>160000</v>
      </c>
      <c r="I15" s="26">
        <f t="shared" si="4"/>
        <v>3200000</v>
      </c>
      <c r="J15" s="26">
        <f t="shared" si="5"/>
        <v>64000000</v>
      </c>
      <c r="K15" s="26">
        <f t="shared" si="6"/>
        <v>1.065199999175092E-3</v>
      </c>
      <c r="L15" s="26">
        <f t="shared" si="7"/>
        <v>2.130399998350184E-2</v>
      </c>
      <c r="M15" s="26">
        <f t="shared" si="8"/>
        <v>0.42607999967003679</v>
      </c>
    </row>
    <row r="16" spans="2:13" x14ac:dyDescent="0.3">
      <c r="B16" s="24">
        <v>14</v>
      </c>
      <c r="C16" s="26">
        <f>key_length_results!P15</f>
        <v>7.4809999978242526E-5</v>
      </c>
      <c r="D16" s="26">
        <f t="shared" si="0"/>
        <v>74.80999997824253</v>
      </c>
      <c r="E16" s="26">
        <v>21</v>
      </c>
      <c r="F16" s="26">
        <f t="shared" si="1"/>
        <v>441</v>
      </c>
      <c r="G16" s="26">
        <f t="shared" si="2"/>
        <v>9261</v>
      </c>
      <c r="H16" s="26">
        <f t="shared" si="3"/>
        <v>194481</v>
      </c>
      <c r="I16" s="26">
        <f t="shared" si="4"/>
        <v>4084101</v>
      </c>
      <c r="J16" s="26">
        <f t="shared" si="5"/>
        <v>85766121</v>
      </c>
      <c r="K16" s="26">
        <f t="shared" si="6"/>
        <v>1.571009999543093E-3</v>
      </c>
      <c r="L16" s="26">
        <f t="shared" si="7"/>
        <v>3.2991209990404953E-2</v>
      </c>
      <c r="M16" s="26">
        <f t="shared" si="8"/>
        <v>0.69281540979850398</v>
      </c>
    </row>
    <row r="17" spans="1:14" x14ac:dyDescent="0.3">
      <c r="B17" s="24">
        <v>15</v>
      </c>
      <c r="C17" s="26">
        <f>key_length_results!P16</f>
        <v>9.0410000029805622E-5</v>
      </c>
      <c r="D17" s="26">
        <f t="shared" si="0"/>
        <v>90.410000029805616</v>
      </c>
      <c r="E17" s="26">
        <v>22</v>
      </c>
      <c r="F17" s="26">
        <f t="shared" si="1"/>
        <v>484</v>
      </c>
      <c r="G17" s="26">
        <f t="shared" si="2"/>
        <v>10648</v>
      </c>
      <c r="H17" s="26">
        <f t="shared" si="3"/>
        <v>234256</v>
      </c>
      <c r="I17" s="26">
        <f t="shared" si="4"/>
        <v>5153632</v>
      </c>
      <c r="J17" s="26">
        <f t="shared" si="5"/>
        <v>113379904</v>
      </c>
      <c r="K17" s="26">
        <f t="shared" si="6"/>
        <v>1.9890200006557235E-3</v>
      </c>
      <c r="L17" s="26">
        <f t="shared" si="7"/>
        <v>4.3758440014425921E-2</v>
      </c>
      <c r="M17" s="26">
        <f t="shared" si="8"/>
        <v>0.96268568031737023</v>
      </c>
    </row>
    <row r="18" spans="1:14" x14ac:dyDescent="0.3">
      <c r="B18" s="24">
        <v>16</v>
      </c>
      <c r="C18" s="26">
        <f>key_length_results!P17</f>
        <v>1.0114000001522053E-4</v>
      </c>
      <c r="D18" s="26">
        <f t="shared" si="0"/>
        <v>101.14000001522052</v>
      </c>
      <c r="E18" s="26">
        <v>23</v>
      </c>
      <c r="F18" s="26">
        <f t="shared" si="1"/>
        <v>529</v>
      </c>
      <c r="G18" s="26">
        <f t="shared" si="2"/>
        <v>12167</v>
      </c>
      <c r="H18" s="26">
        <f t="shared" si="3"/>
        <v>279841</v>
      </c>
      <c r="I18" s="26">
        <f t="shared" si="4"/>
        <v>6436343</v>
      </c>
      <c r="J18" s="26">
        <f t="shared" si="5"/>
        <v>148035889</v>
      </c>
      <c r="K18" s="26">
        <f t="shared" si="6"/>
        <v>2.3262200003500723E-3</v>
      </c>
      <c r="L18" s="26">
        <f t="shared" si="7"/>
        <v>5.3503060008051662E-2</v>
      </c>
      <c r="M18" s="26">
        <f t="shared" si="8"/>
        <v>1.2305703801851882</v>
      </c>
    </row>
    <row r="19" spans="1:14" x14ac:dyDescent="0.3">
      <c r="B19" s="24">
        <v>17</v>
      </c>
      <c r="C19" s="26">
        <f>key_length_results!P18</f>
        <v>1.0114000001522053E-4</v>
      </c>
      <c r="D19" s="26">
        <f t="shared" si="0"/>
        <v>101.14000001522052</v>
      </c>
      <c r="E19" s="26">
        <v>24</v>
      </c>
      <c r="F19" s="26">
        <f t="shared" si="1"/>
        <v>576</v>
      </c>
      <c r="G19" s="26">
        <f t="shared" si="2"/>
        <v>13824</v>
      </c>
      <c r="H19" s="26">
        <f t="shared" si="3"/>
        <v>331776</v>
      </c>
      <c r="I19" s="26">
        <f t="shared" si="4"/>
        <v>7962624</v>
      </c>
      <c r="J19" s="26">
        <f t="shared" si="5"/>
        <v>191102976</v>
      </c>
      <c r="K19" s="26">
        <f t="shared" si="6"/>
        <v>2.4273600003652928E-3</v>
      </c>
      <c r="L19" s="26">
        <f t="shared" si="7"/>
        <v>5.8256640008767027E-2</v>
      </c>
      <c r="M19" s="26">
        <f t="shared" si="8"/>
        <v>1.3981593602104085</v>
      </c>
    </row>
    <row r="20" spans="1:14" x14ac:dyDescent="0.3">
      <c r="B20" s="24">
        <f>COUNT(B3:B19)</f>
        <v>17</v>
      </c>
      <c r="C20" s="27" t="s">
        <v>27</v>
      </c>
      <c r="D20" s="28">
        <f>SUM(C3:C19)</f>
        <v>7.7716999994663523E-4</v>
      </c>
      <c r="E20" s="27">
        <f t="shared" ref="E20:L20" si="9">SUM(E3:E19)</f>
        <v>272</v>
      </c>
      <c r="F20" s="27">
        <f t="shared" si="9"/>
        <v>4760</v>
      </c>
      <c r="G20" s="27">
        <f t="shared" si="9"/>
        <v>89216</v>
      </c>
      <c r="H20" s="27">
        <f t="shared" si="9"/>
        <v>1758344</v>
      </c>
      <c r="I20" s="27">
        <f t="shared" si="9"/>
        <v>35940992</v>
      </c>
      <c r="J20" s="27">
        <f t="shared" si="9"/>
        <v>754555880</v>
      </c>
      <c r="K20" s="28">
        <f t="shared" si="9"/>
        <v>1.4634000000069114E-2</v>
      </c>
      <c r="L20" s="28">
        <f t="shared" si="9"/>
        <v>0.29122644001085929</v>
      </c>
      <c r="M20" s="28">
        <f>SUM(M3:M19)</f>
        <v>6.0207678603133354</v>
      </c>
    </row>
    <row r="24" spans="1:14" x14ac:dyDescent="0.3">
      <c r="A24" s="39" t="s">
        <v>28</v>
      </c>
      <c r="C24" s="29">
        <f>B20</f>
        <v>17</v>
      </c>
      <c r="D24" s="24">
        <f>E20</f>
        <v>272</v>
      </c>
      <c r="E24" s="24">
        <f>F20</f>
        <v>4760</v>
      </c>
      <c r="F24" s="30">
        <f>G20</f>
        <v>89216</v>
      </c>
      <c r="H24" s="40" t="s">
        <v>29</v>
      </c>
      <c r="I24" s="31" cm="1">
        <f t="array" ref="I24:L27">MINVERSE(C24:F27)</f>
        <v>90.865841073397803</v>
      </c>
      <c r="J24" s="31">
        <v>-18.704162366727513</v>
      </c>
      <c r="K24" s="31">
        <v>1.2022703818386717</v>
      </c>
      <c r="L24" s="31">
        <v>-2.4423804609598681E-2</v>
      </c>
      <c r="M24" s="41" t="s">
        <v>30</v>
      </c>
      <c r="N24" s="32">
        <f>D20</f>
        <v>7.7716999994663523E-4</v>
      </c>
    </row>
    <row r="25" spans="1:14" x14ac:dyDescent="0.3">
      <c r="A25" s="39"/>
      <c r="C25" s="29">
        <f>E20</f>
        <v>272</v>
      </c>
      <c r="D25" s="24">
        <f>F20</f>
        <v>4760</v>
      </c>
      <c r="E25" s="24">
        <f>G20</f>
        <v>89216</v>
      </c>
      <c r="F25" s="30">
        <f>H20</f>
        <v>1758344</v>
      </c>
      <c r="H25" s="40"/>
      <c r="I25" s="31">
        <v>-18.70416236672763</v>
      </c>
      <c r="J25" s="31">
        <v>3.9014949547125912</v>
      </c>
      <c r="K25" s="31">
        <v>-0.25352597179258873</v>
      </c>
      <c r="L25" s="31">
        <v>5.1957917670066725E-3</v>
      </c>
      <c r="M25" s="41"/>
      <c r="N25" s="32">
        <f>K20</f>
        <v>1.4634000000069114E-2</v>
      </c>
    </row>
    <row r="26" spans="1:14" x14ac:dyDescent="0.3">
      <c r="A26" s="39"/>
      <c r="C26" s="29">
        <f>F20</f>
        <v>4760</v>
      </c>
      <c r="D26" s="24">
        <f>G20</f>
        <v>89216</v>
      </c>
      <c r="E26" s="24">
        <f>H20</f>
        <v>1758344</v>
      </c>
      <c r="F26" s="30">
        <f>I20</f>
        <v>35940992</v>
      </c>
      <c r="H26" s="40"/>
      <c r="I26" s="31">
        <v>1.2022703818386853</v>
      </c>
      <c r="J26" s="31">
        <v>-0.25352597179259001</v>
      </c>
      <c r="K26" s="31">
        <v>1.6640866873088796E-2</v>
      </c>
      <c r="L26" s="31">
        <v>-3.4399724802250539E-4</v>
      </c>
      <c r="M26" s="41"/>
      <c r="N26" s="32">
        <f>L20</f>
        <v>0.29122644001085929</v>
      </c>
    </row>
    <row r="27" spans="1:14" x14ac:dyDescent="0.3">
      <c r="A27" s="39"/>
      <c r="C27" s="29">
        <f>G20</f>
        <v>89216</v>
      </c>
      <c r="D27" s="24">
        <f>H20</f>
        <v>1758344</v>
      </c>
      <c r="E27" s="24">
        <f>I20</f>
        <v>35940992</v>
      </c>
      <c r="F27" s="30">
        <f>J20</f>
        <v>754555880</v>
      </c>
      <c r="H27" s="40"/>
      <c r="I27" s="31">
        <v>-2.4423804609599038E-2</v>
      </c>
      <c r="J27" s="31">
        <v>5.1957917670067176E-3</v>
      </c>
      <c r="K27" s="31">
        <v>-3.4399724802250663E-4</v>
      </c>
      <c r="L27" s="31">
        <v>7.1666093338021004E-6</v>
      </c>
      <c r="M27" s="41"/>
      <c r="N27" s="32">
        <f>M20</f>
        <v>6.0207678603133354</v>
      </c>
    </row>
    <row r="29" spans="1:14" x14ac:dyDescent="0.3">
      <c r="F29" s="39" t="s">
        <v>31</v>
      </c>
      <c r="H29" s="33" t="s">
        <v>10</v>
      </c>
      <c r="I29" s="33" cm="1">
        <f t="array" ref="I29:I32">MMULT(_xlfn.ANCHORARRAY(I24),N24:N27)</f>
        <v>-1.5640960491225542E-5</v>
      </c>
    </row>
    <row r="30" spans="1:14" x14ac:dyDescent="0.3">
      <c r="F30" s="39"/>
      <c r="H30" s="33" t="s">
        <v>11</v>
      </c>
      <c r="I30" s="33">
        <v>7.3531662073966775E-6</v>
      </c>
    </row>
    <row r="31" spans="1:14" x14ac:dyDescent="0.3">
      <c r="F31" s="39"/>
      <c r="H31" s="33" t="s">
        <v>12</v>
      </c>
      <c r="I31" s="33">
        <v>-5.9775542671789209E-7</v>
      </c>
    </row>
    <row r="32" spans="1:14" x14ac:dyDescent="0.3">
      <c r="F32" s="39"/>
      <c r="H32" s="33" t="s">
        <v>13</v>
      </c>
      <c r="I32" s="33">
        <v>2.1165720846725536E-8</v>
      </c>
    </row>
  </sheetData>
  <mergeCells count="4">
    <mergeCell ref="A24:A27"/>
    <mergeCell ref="H24:H27"/>
    <mergeCell ref="M24:M27"/>
    <mergeCell ref="F29:F32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535a6e1-845b-4e07-98f0-3da074b32583}" enabled="0" method="" siteId="{0535a6e1-845b-4e07-98f0-3da074b3258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key_length_results</vt:lpstr>
      <vt:lpstr>Predictions</vt:lpstr>
      <vt:lpstr>Encription</vt:lpstr>
      <vt:lpstr>Decription</vt:lpstr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 Ponce Jr.</cp:lastModifiedBy>
  <cp:revision/>
  <dcterms:created xsi:type="dcterms:W3CDTF">2024-03-01T18:44:34Z</dcterms:created>
  <dcterms:modified xsi:type="dcterms:W3CDTF">2024-03-19T20:10:42Z</dcterms:modified>
  <cp:category/>
  <cp:contentStatus/>
</cp:coreProperties>
</file>