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ktglbuc-my.sharepoint.com/personal/rafael_belokurows_kantar_com/Documents/Desktop/baseball-ods/"/>
    </mc:Choice>
  </mc:AlternateContent>
  <xr:revisionPtr revIDLastSave="82" documentId="11_FECA522F00996DEC202738FA5F3D012DEADDC1ED" xr6:coauthVersionLast="47" xr6:coauthVersionMax="47" xr10:uidLastSave="{E63687E0-CF92-47CC-81E2-EB2F239B57B7}"/>
  <bookViews>
    <workbookView xWindow="540" yWindow="885" windowWidth="21645" windowHeight="1138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N13" i="1"/>
  <c r="L12" i="1"/>
  <c r="L11" i="1"/>
  <c r="L3" i="1"/>
  <c r="L4" i="1"/>
  <c r="L5" i="1"/>
  <c r="L6" i="1"/>
  <c r="L7" i="1"/>
  <c r="L8" i="1"/>
  <c r="L9" i="1"/>
  <c r="L10" i="1"/>
  <c r="L2" i="1"/>
  <c r="C29" i="1"/>
  <c r="C27" i="1"/>
  <c r="C25" i="1"/>
  <c r="C24" i="1"/>
  <c r="C21" i="1"/>
  <c r="C19" i="1"/>
  <c r="C23" i="1" s="1"/>
  <c r="C18" i="1"/>
  <c r="D18" i="1" s="1"/>
  <c r="C17" i="1"/>
  <c r="C16" i="1"/>
  <c r="C15" i="1"/>
  <c r="D15" i="1" s="1"/>
  <c r="C14" i="1"/>
  <c r="D14" i="1" s="1"/>
  <c r="C13" i="1"/>
  <c r="C30" i="1" l="1"/>
  <c r="D30" i="1" s="1"/>
  <c r="D23" i="1"/>
  <c r="D16" i="1"/>
  <c r="D17" i="1"/>
</calcChain>
</file>

<file path=xl/sharedStrings.xml><?xml version="1.0" encoding="utf-8"?>
<sst xmlns="http://schemas.openxmlformats.org/spreadsheetml/2006/main" count="100" uniqueCount="76">
  <si>
    <t>home</t>
  </si>
  <si>
    <t>away</t>
  </si>
  <si>
    <t>home_odds</t>
  </si>
  <si>
    <t>away_odds</t>
  </si>
  <si>
    <t>teams.home.team.name</t>
  </si>
  <si>
    <t>teams.away.team.name</t>
  </si>
  <si>
    <t>teams.home.score</t>
  </si>
  <si>
    <t>teams.away.score</t>
  </si>
  <si>
    <t>teams.home.isWinner</t>
  </si>
  <si>
    <t>teams.home.leagueRecord.pct</t>
  </si>
  <si>
    <t>teams.away.leagueRecord.pct</t>
  </si>
  <si>
    <t>favorite</t>
  </si>
  <si>
    <t>winner_odds</t>
  </si>
  <si>
    <t>winner_margin</t>
  </si>
  <si>
    <t>favorite_won</t>
  </si>
  <si>
    <t>best_record</t>
  </si>
  <si>
    <t>best_record_won</t>
  </si>
  <si>
    <t>Dodgers</t>
  </si>
  <si>
    <t>Mets</t>
  </si>
  <si>
    <t>Los Angeles Dodgers</t>
  </si>
  <si>
    <t>New York Mets</t>
  </si>
  <si>
    <t>Padres</t>
  </si>
  <si>
    <t>Braves</t>
  </si>
  <si>
    <t>San Diego Padres</t>
  </si>
  <si>
    <t>Atlanta Braves</t>
  </si>
  <si>
    <t>Mariners</t>
  </si>
  <si>
    <t>Brewers</t>
  </si>
  <si>
    <t>Seattle Mariners</t>
  </si>
  <si>
    <t>Milwaukee Brewers</t>
  </si>
  <si>
    <t>Rockies</t>
  </si>
  <si>
    <t>Pirates</t>
  </si>
  <si>
    <t>Colorado Rockies</t>
  </si>
  <si>
    <t>Pittsburgh Pirates</t>
  </si>
  <si>
    <t>Athletics</t>
  </si>
  <si>
    <t>Cubs</t>
  </si>
  <si>
    <t>Oakland Athletics</t>
  </si>
  <si>
    <t>Chicago Cubs</t>
  </si>
  <si>
    <t>Astros</t>
  </si>
  <si>
    <t>Blue Jays</t>
  </si>
  <si>
    <t>Houston Astros</t>
  </si>
  <si>
    <t>Toronto Blue Jays</t>
  </si>
  <si>
    <t>Cardinals</t>
  </si>
  <si>
    <t>Diamondbacks</t>
  </si>
  <si>
    <t>St. Louis Cardinals</t>
  </si>
  <si>
    <t>Arizona Diamondbacks</t>
  </si>
  <si>
    <t>Royals</t>
  </si>
  <si>
    <t>Rangers</t>
  </si>
  <si>
    <t>Kansas City Royals</t>
  </si>
  <si>
    <t>Texas Rangers</t>
  </si>
  <si>
    <t>Red Sox</t>
  </si>
  <si>
    <t>Angels</t>
  </si>
  <si>
    <t>Boston Red Sox</t>
  </si>
  <si>
    <t>Los Angeles Angels</t>
  </si>
  <si>
    <t>Reds</t>
  </si>
  <si>
    <t>Rays</t>
  </si>
  <si>
    <t>Cincinnati Reds</t>
  </si>
  <si>
    <t>Tampa Bay Rays</t>
  </si>
  <si>
    <t>Marlins</t>
  </si>
  <si>
    <t>Giants</t>
  </si>
  <si>
    <t>Miami Marlins</t>
  </si>
  <si>
    <t>San Francisco Giants</t>
  </si>
  <si>
    <t>home_team</t>
  </si>
  <si>
    <t>away_team</t>
  </si>
  <si>
    <t>dark horses</t>
  </si>
  <si>
    <t>triplas 1</t>
  </si>
  <si>
    <t xml:space="preserve">triplas 2 </t>
  </si>
  <si>
    <t>triplas 3</t>
  </si>
  <si>
    <t>tripla 4</t>
  </si>
  <si>
    <t>total triplas</t>
  </si>
  <si>
    <t>duplas 1</t>
  </si>
  <si>
    <t>duplas 2</t>
  </si>
  <si>
    <t>duplas 3</t>
  </si>
  <si>
    <t>duplas 4</t>
  </si>
  <si>
    <t>duplas 5</t>
  </si>
  <si>
    <t>duplas 6</t>
  </si>
  <si>
    <t>total duplas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</si>
</sst>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44" fontId="0" fillId="0" borderId="0" xfId="1" applyFont="1"/>
    <xf numFmtId="0" fontId="0" fillId="6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workbookViewId="0">
      <selection activeCell="D14" sqref="D14"/>
    </sheetView>
  </sheetViews>
  <sheetFormatPr defaultColWidth="11.425781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20" x14ac:dyDescent="0.25">
      <c r="A2" t="s">
        <v>17</v>
      </c>
      <c r="B2" t="s">
        <v>18</v>
      </c>
      <c r="C2" s="1">
        <v>1.65</v>
      </c>
      <c r="D2" s="2">
        <v>2.2000000000000002</v>
      </c>
      <c r="E2" t="s">
        <v>19</v>
      </c>
      <c r="F2" t="s">
        <v>20</v>
      </c>
      <c r="G2" s="4">
        <v>6</v>
      </c>
      <c r="H2" s="3">
        <v>8</v>
      </c>
      <c r="I2" t="b">
        <v>0</v>
      </c>
      <c r="J2">
        <v>0.47099999999999997</v>
      </c>
      <c r="K2">
        <v>0.64700000000000002</v>
      </c>
      <c r="L2">
        <f>K2-J2</f>
        <v>0.17600000000000005</v>
      </c>
      <c r="M2" t="s">
        <v>0</v>
      </c>
      <c r="N2">
        <v>2.2000000000000002</v>
      </c>
      <c r="O2">
        <v>2</v>
      </c>
      <c r="P2" t="b">
        <v>0</v>
      </c>
      <c r="Q2" t="s">
        <v>1</v>
      </c>
      <c r="R2" t="b">
        <v>1</v>
      </c>
      <c r="S2" s="7">
        <v>1</v>
      </c>
      <c r="T2" s="7">
        <v>1</v>
      </c>
    </row>
    <row r="3" spans="1:20" x14ac:dyDescent="0.25">
      <c r="A3" t="s">
        <v>21</v>
      </c>
      <c r="B3" t="s">
        <v>22</v>
      </c>
      <c r="C3" s="2">
        <v>2.2000000000000002</v>
      </c>
      <c r="D3" s="1">
        <v>1.65</v>
      </c>
      <c r="E3" t="s">
        <v>23</v>
      </c>
      <c r="F3" t="s">
        <v>24</v>
      </c>
      <c r="G3" s="4">
        <v>0</v>
      </c>
      <c r="H3" s="3">
        <v>2</v>
      </c>
      <c r="I3" t="b">
        <v>0</v>
      </c>
      <c r="J3">
        <v>0.44400000000000001</v>
      </c>
      <c r="K3">
        <v>0.76500000000000001</v>
      </c>
      <c r="L3">
        <f t="shared" ref="L3:L11" si="0">K3-J3</f>
        <v>0.32100000000000001</v>
      </c>
      <c r="M3" t="s">
        <v>1</v>
      </c>
      <c r="N3">
        <v>1.65</v>
      </c>
      <c r="O3">
        <v>2</v>
      </c>
      <c r="P3" t="b">
        <v>1</v>
      </c>
      <c r="Q3" t="s">
        <v>1</v>
      </c>
      <c r="R3" t="b">
        <v>1</v>
      </c>
      <c r="S3" s="7">
        <v>1</v>
      </c>
      <c r="T3" s="7">
        <v>1</v>
      </c>
    </row>
    <row r="4" spans="1:20" x14ac:dyDescent="0.25">
      <c r="A4" t="s">
        <v>25</v>
      </c>
      <c r="B4" t="s">
        <v>26</v>
      </c>
      <c r="C4" s="2">
        <v>2.2000000000000002</v>
      </c>
      <c r="D4" s="1">
        <v>1.65</v>
      </c>
      <c r="E4" t="s">
        <v>27</v>
      </c>
      <c r="F4" t="s">
        <v>28</v>
      </c>
      <c r="G4" s="4">
        <v>3</v>
      </c>
      <c r="H4" s="3">
        <v>7</v>
      </c>
      <c r="I4" t="b">
        <v>0</v>
      </c>
      <c r="J4">
        <v>0.47099999999999997</v>
      </c>
      <c r="K4">
        <v>0.70599999999999996</v>
      </c>
      <c r="L4">
        <f t="shared" si="0"/>
        <v>0.23499999999999999</v>
      </c>
      <c r="M4" t="s">
        <v>1</v>
      </c>
      <c r="N4">
        <v>1.65</v>
      </c>
      <c r="O4">
        <v>4</v>
      </c>
      <c r="P4" t="b">
        <v>1</v>
      </c>
      <c r="Q4" t="s">
        <v>1</v>
      </c>
      <c r="R4" t="b">
        <v>1</v>
      </c>
      <c r="S4" s="7">
        <v>1</v>
      </c>
      <c r="T4" s="7">
        <v>2</v>
      </c>
    </row>
    <row r="5" spans="1:20" x14ac:dyDescent="0.25">
      <c r="A5" t="s">
        <v>29</v>
      </c>
      <c r="B5" t="s">
        <v>30</v>
      </c>
      <c r="C5" s="1">
        <v>1.68</v>
      </c>
      <c r="D5" s="2">
        <v>2.15</v>
      </c>
      <c r="E5" t="s">
        <v>31</v>
      </c>
      <c r="F5" t="s">
        <v>32</v>
      </c>
      <c r="G5" s="4">
        <v>3</v>
      </c>
      <c r="H5" s="3">
        <v>14</v>
      </c>
      <c r="I5" t="b">
        <v>0</v>
      </c>
      <c r="J5">
        <v>0.29399999999999998</v>
      </c>
      <c r="K5">
        <v>0.58799999999999997</v>
      </c>
      <c r="L5">
        <f t="shared" si="0"/>
        <v>0.29399999999999998</v>
      </c>
      <c r="M5" t="s">
        <v>0</v>
      </c>
      <c r="N5">
        <v>2.15</v>
      </c>
      <c r="O5">
        <v>11</v>
      </c>
      <c r="P5" t="b">
        <v>0</v>
      </c>
      <c r="Q5" t="s">
        <v>1</v>
      </c>
      <c r="R5" t="b">
        <v>1</v>
      </c>
      <c r="S5">
        <v>2</v>
      </c>
      <c r="T5" s="7">
        <v>2</v>
      </c>
    </row>
    <row r="6" spans="1:20" x14ac:dyDescent="0.25">
      <c r="A6" t="s">
        <v>33</v>
      </c>
      <c r="B6" t="s">
        <v>34</v>
      </c>
      <c r="C6" s="2">
        <v>2.15</v>
      </c>
      <c r="D6" s="1">
        <v>1.68</v>
      </c>
      <c r="E6" t="s">
        <v>35</v>
      </c>
      <c r="F6" t="s">
        <v>36</v>
      </c>
      <c r="G6" s="4">
        <v>1</v>
      </c>
      <c r="H6" s="3">
        <v>10</v>
      </c>
      <c r="I6" t="b">
        <v>0</v>
      </c>
      <c r="J6">
        <v>0.17599999999999999</v>
      </c>
      <c r="K6">
        <v>0.6</v>
      </c>
      <c r="L6">
        <f t="shared" si="0"/>
        <v>0.42399999999999999</v>
      </c>
      <c r="M6" t="s">
        <v>1</v>
      </c>
      <c r="N6">
        <v>1.68</v>
      </c>
      <c r="O6">
        <v>9</v>
      </c>
      <c r="P6" t="b">
        <v>1</v>
      </c>
      <c r="Q6" t="s">
        <v>1</v>
      </c>
      <c r="R6" t="b">
        <v>1</v>
      </c>
      <c r="S6">
        <v>2</v>
      </c>
      <c r="T6">
        <v>3</v>
      </c>
    </row>
    <row r="7" spans="1:20" x14ac:dyDescent="0.25">
      <c r="A7" t="s">
        <v>37</v>
      </c>
      <c r="B7" t="s">
        <v>38</v>
      </c>
      <c r="C7">
        <v>1.95</v>
      </c>
      <c r="D7">
        <v>1.82</v>
      </c>
      <c r="E7" t="s">
        <v>39</v>
      </c>
      <c r="F7" t="s">
        <v>40</v>
      </c>
      <c r="G7" s="3">
        <v>9</v>
      </c>
      <c r="H7" s="4">
        <v>2</v>
      </c>
      <c r="I7" t="b">
        <v>1</v>
      </c>
      <c r="J7">
        <v>0.47099999999999997</v>
      </c>
      <c r="K7">
        <v>0.58799999999999997</v>
      </c>
      <c r="L7">
        <f t="shared" si="0"/>
        <v>0.11699999999999999</v>
      </c>
      <c r="M7" t="s">
        <v>1</v>
      </c>
      <c r="N7">
        <v>1.95</v>
      </c>
      <c r="O7">
        <v>7</v>
      </c>
      <c r="P7" t="b">
        <v>0</v>
      </c>
      <c r="Q7" t="s">
        <v>1</v>
      </c>
      <c r="R7" t="b">
        <v>0</v>
      </c>
      <c r="S7">
        <v>2</v>
      </c>
      <c r="T7">
        <v>3</v>
      </c>
    </row>
    <row r="8" spans="1:20" x14ac:dyDescent="0.25">
      <c r="A8" t="s">
        <v>41</v>
      </c>
      <c r="B8" t="s">
        <v>42</v>
      </c>
      <c r="C8" s="1">
        <v>1.6</v>
      </c>
      <c r="D8" s="2">
        <v>2.2999999999999998</v>
      </c>
      <c r="E8" t="s">
        <v>43</v>
      </c>
      <c r="F8" t="s">
        <v>44</v>
      </c>
      <c r="G8" s="4">
        <v>3</v>
      </c>
      <c r="H8" s="3">
        <v>6</v>
      </c>
      <c r="I8" t="b">
        <v>0</v>
      </c>
      <c r="J8">
        <v>0.41199999999999998</v>
      </c>
      <c r="K8">
        <v>0.58799999999999997</v>
      </c>
      <c r="L8">
        <f t="shared" si="0"/>
        <v>0.17599999999999999</v>
      </c>
      <c r="M8" t="s">
        <v>0</v>
      </c>
      <c r="N8">
        <v>2.2999999999999998</v>
      </c>
      <c r="O8">
        <v>3</v>
      </c>
      <c r="P8" t="b">
        <v>0</v>
      </c>
      <c r="Q8" t="s">
        <v>1</v>
      </c>
      <c r="R8" t="b">
        <v>1</v>
      </c>
      <c r="S8" s="7">
        <v>3</v>
      </c>
      <c r="T8" s="7">
        <v>4</v>
      </c>
    </row>
    <row r="9" spans="1:20" x14ac:dyDescent="0.25">
      <c r="A9" t="s">
        <v>45</v>
      </c>
      <c r="B9" t="s">
        <v>46</v>
      </c>
      <c r="C9" s="2">
        <v>2.7</v>
      </c>
      <c r="D9" s="1">
        <v>1.45</v>
      </c>
      <c r="E9" t="s">
        <v>47</v>
      </c>
      <c r="F9" t="s">
        <v>48</v>
      </c>
      <c r="G9" s="4">
        <v>0</v>
      </c>
      <c r="H9" s="3">
        <v>4</v>
      </c>
      <c r="I9" t="b">
        <v>0</v>
      </c>
      <c r="J9">
        <v>0.23499999999999999</v>
      </c>
      <c r="K9">
        <v>0.625</v>
      </c>
      <c r="L9">
        <f t="shared" si="0"/>
        <v>0.39</v>
      </c>
      <c r="M9" t="s">
        <v>1</v>
      </c>
      <c r="N9">
        <v>1.45</v>
      </c>
      <c r="O9">
        <v>4</v>
      </c>
      <c r="P9" t="b">
        <v>1</v>
      </c>
      <c r="Q9" t="s">
        <v>1</v>
      </c>
      <c r="R9" t="b">
        <v>1</v>
      </c>
      <c r="S9" s="7">
        <v>3</v>
      </c>
      <c r="T9" s="7">
        <v>4</v>
      </c>
    </row>
    <row r="10" spans="1:20" x14ac:dyDescent="0.25">
      <c r="A10" t="s">
        <v>49</v>
      </c>
      <c r="B10" t="s">
        <v>50</v>
      </c>
      <c r="C10" s="2">
        <v>2.1</v>
      </c>
      <c r="D10" s="1">
        <v>1.7</v>
      </c>
      <c r="E10" t="s">
        <v>51</v>
      </c>
      <c r="F10" t="s">
        <v>52</v>
      </c>
      <c r="G10" s="4">
        <v>4</v>
      </c>
      <c r="H10" s="3">
        <v>5</v>
      </c>
      <c r="I10" t="b">
        <v>0</v>
      </c>
      <c r="J10">
        <v>0.47099999999999997</v>
      </c>
      <c r="K10">
        <v>0.5</v>
      </c>
      <c r="L10">
        <f t="shared" si="0"/>
        <v>2.9000000000000026E-2</v>
      </c>
      <c r="M10" t="s">
        <v>1</v>
      </c>
      <c r="N10">
        <v>1.7</v>
      </c>
      <c r="O10">
        <v>1</v>
      </c>
      <c r="P10" t="b">
        <v>1</v>
      </c>
      <c r="Q10" t="s">
        <v>1</v>
      </c>
      <c r="R10" t="b">
        <v>1</v>
      </c>
      <c r="S10" s="7">
        <v>3</v>
      </c>
      <c r="T10">
        <v>5</v>
      </c>
    </row>
    <row r="11" spans="1:20" x14ac:dyDescent="0.25">
      <c r="A11" t="s">
        <v>53</v>
      </c>
      <c r="B11" t="s">
        <v>54</v>
      </c>
      <c r="C11" s="2">
        <v>2.15</v>
      </c>
      <c r="D11" s="1">
        <v>1.68</v>
      </c>
      <c r="E11" t="s">
        <v>55</v>
      </c>
      <c r="F11" t="s">
        <v>56</v>
      </c>
      <c r="G11" s="3">
        <v>8</v>
      </c>
      <c r="H11" s="4">
        <v>1</v>
      </c>
      <c r="I11" t="b">
        <v>1</v>
      </c>
      <c r="J11">
        <v>0.438</v>
      </c>
      <c r="K11">
        <v>0.82399999999999995</v>
      </c>
      <c r="L11">
        <f t="shared" si="0"/>
        <v>0.38599999999999995</v>
      </c>
      <c r="M11" t="s">
        <v>1</v>
      </c>
      <c r="N11">
        <v>2.15</v>
      </c>
      <c r="O11">
        <v>7</v>
      </c>
      <c r="P11" t="b">
        <v>0</v>
      </c>
      <c r="Q11" t="s">
        <v>1</v>
      </c>
      <c r="R11" t="b">
        <v>0</v>
      </c>
      <c r="S11">
        <v>4</v>
      </c>
      <c r="T11">
        <v>5</v>
      </c>
    </row>
    <row r="12" spans="1:20" x14ac:dyDescent="0.25">
      <c r="A12" t="s">
        <v>57</v>
      </c>
      <c r="B12" t="s">
        <v>58</v>
      </c>
      <c r="C12" s="1">
        <v>1.78</v>
      </c>
      <c r="D12" s="2">
        <v>2</v>
      </c>
      <c r="E12" t="s">
        <v>59</v>
      </c>
      <c r="F12" t="s">
        <v>60</v>
      </c>
      <c r="G12" s="3">
        <v>4</v>
      </c>
      <c r="H12" s="4">
        <v>3</v>
      </c>
      <c r="I12" t="b">
        <v>1</v>
      </c>
      <c r="J12">
        <v>0.52900000000000003</v>
      </c>
      <c r="K12">
        <v>0.33300000000000002</v>
      </c>
      <c r="L12">
        <f>J12-K12</f>
        <v>0.19600000000000001</v>
      </c>
      <c r="M12" t="s">
        <v>0</v>
      </c>
      <c r="N12">
        <v>1.78</v>
      </c>
      <c r="O12">
        <v>1</v>
      </c>
      <c r="P12" t="b">
        <v>1</v>
      </c>
      <c r="Q12" t="s">
        <v>0</v>
      </c>
      <c r="R12" t="b">
        <v>1</v>
      </c>
      <c r="S12">
        <v>4</v>
      </c>
      <c r="T12" s="7">
        <v>6</v>
      </c>
    </row>
    <row r="13" spans="1:20" x14ac:dyDescent="0.25">
      <c r="C13">
        <f>11</f>
        <v>11</v>
      </c>
      <c r="D13" s="5">
        <v>2.75</v>
      </c>
      <c r="E13">
        <v>1.83</v>
      </c>
      <c r="N13">
        <f>AVERAGE(N2:N12)</f>
        <v>1.878181818181818</v>
      </c>
      <c r="O13">
        <f>AVERAGE(O2:O12)</f>
        <v>4.6363636363636367</v>
      </c>
    </row>
    <row r="14" spans="1:20" x14ac:dyDescent="0.25">
      <c r="B14" t="s">
        <v>61</v>
      </c>
      <c r="C14">
        <f>SUM(C7,C11,C12)</f>
        <v>5.88</v>
      </c>
      <c r="D14" s="6">
        <f>C14-$C$13</f>
        <v>-5.12</v>
      </c>
    </row>
    <row r="15" spans="1:20" x14ac:dyDescent="0.25">
      <c r="B15" t="s">
        <v>11</v>
      </c>
      <c r="C15">
        <f>SUM(D3,D4,D6,C7,D9,D10,C12)</f>
        <v>11.859999999999998</v>
      </c>
      <c r="D15" s="6">
        <f>C15-$C$13</f>
        <v>0.85999999999999766</v>
      </c>
    </row>
    <row r="16" spans="1:20" x14ac:dyDescent="0.25">
      <c r="B16" t="s">
        <v>62</v>
      </c>
      <c r="C16">
        <f>SUM(D2:D6,D8:D10)</f>
        <v>14.779999999999998</v>
      </c>
      <c r="D16" s="6">
        <f>C16-$C$15</f>
        <v>2.92</v>
      </c>
    </row>
    <row r="17" spans="2:4" x14ac:dyDescent="0.25">
      <c r="B17" t="s">
        <v>63</v>
      </c>
      <c r="C17">
        <f>SUM(D2,D5,D8,C11)</f>
        <v>8.7999999999999989</v>
      </c>
      <c r="D17" s="6">
        <f>C17-$C$15</f>
        <v>-3.0599999999999987</v>
      </c>
    </row>
    <row r="18" spans="2:4" x14ac:dyDescent="0.25">
      <c r="B18" t="s">
        <v>15</v>
      </c>
      <c r="C18">
        <f>SUM(D2,D3,D4,D5,D6,D8,D9,D10,C12)</f>
        <v>16.559999999999999</v>
      </c>
      <c r="D18" s="6">
        <f>C18-$C$13</f>
        <v>5.5599999999999987</v>
      </c>
    </row>
    <row r="19" spans="2:4" x14ac:dyDescent="0.25">
      <c r="B19" t="s">
        <v>64</v>
      </c>
      <c r="C19">
        <f>(D2*D3*D4)*D13</f>
        <v>16.471125000000001</v>
      </c>
    </row>
    <row r="20" spans="2:4" x14ac:dyDescent="0.25">
      <c r="B20" t="s">
        <v>65</v>
      </c>
      <c r="C20">
        <v>0</v>
      </c>
    </row>
    <row r="21" spans="2:4" x14ac:dyDescent="0.25">
      <c r="B21" t="s">
        <v>66</v>
      </c>
      <c r="C21">
        <f>(D8*D9*D10)*D13</f>
        <v>15.591124999999998</v>
      </c>
    </row>
    <row r="22" spans="2:4" x14ac:dyDescent="0.25">
      <c r="B22" t="s">
        <v>67</v>
      </c>
      <c r="C22">
        <v>0</v>
      </c>
    </row>
    <row r="23" spans="2:4" x14ac:dyDescent="0.25">
      <c r="B23" t="s">
        <v>68</v>
      </c>
      <c r="C23">
        <f>SUM(C19:C22)</f>
        <v>32.062249999999999</v>
      </c>
      <c r="D23" s="6">
        <f>C23-$C$15</f>
        <v>20.202249999999999</v>
      </c>
    </row>
    <row r="24" spans="2:4" x14ac:dyDescent="0.25">
      <c r="B24" t="s">
        <v>69</v>
      </c>
      <c r="C24">
        <f>D2*D3*E13</f>
        <v>6.6429</v>
      </c>
    </row>
    <row r="25" spans="2:4" x14ac:dyDescent="0.25">
      <c r="B25" t="s">
        <v>70</v>
      </c>
      <c r="C25">
        <f>D4*D5*E13</f>
        <v>6.4919250000000002</v>
      </c>
    </row>
    <row r="26" spans="2:4" x14ac:dyDescent="0.25">
      <c r="B26" t="s">
        <v>71</v>
      </c>
    </row>
    <row r="27" spans="2:4" x14ac:dyDescent="0.25">
      <c r="B27" t="s">
        <v>72</v>
      </c>
      <c r="C27">
        <f>D8*D9*E13</f>
        <v>6.1030499999999996</v>
      </c>
    </row>
    <row r="28" spans="2:4" x14ac:dyDescent="0.25">
      <c r="B28" t="s">
        <v>73</v>
      </c>
    </row>
    <row r="29" spans="2:4" x14ac:dyDescent="0.25">
      <c r="B29" t="s">
        <v>74</v>
      </c>
      <c r="C29">
        <f>C12*E13</f>
        <v>3.2574000000000001</v>
      </c>
    </row>
    <row r="30" spans="2:4" x14ac:dyDescent="0.25">
      <c r="B30" t="s">
        <v>75</v>
      </c>
      <c r="C30">
        <f>SUM(C24:C29)</f>
        <v>22.495274999999999</v>
      </c>
      <c r="D30" s="6">
        <f>C30-$C$13</f>
        <v>11.495274999999999</v>
      </c>
    </row>
  </sheetData>
  <conditionalFormatting sqref="D14:D18">
    <cfRule type="colorScale" priority="4">
      <colorScale>
        <cfvo type="min"/>
        <cfvo type="num" val="0"/>
        <cfvo type="max"/>
        <color rgb="FFF8696B"/>
        <color theme="5" tint="0.39997558519241921"/>
        <color rgb="FF92D050"/>
      </colorScale>
    </cfRule>
  </conditionalFormatting>
  <conditionalFormatting sqref="D23">
    <cfRule type="colorScale" priority="3">
      <colorScale>
        <cfvo type="min"/>
        <cfvo type="num" val="0"/>
        <cfvo type="max"/>
        <color rgb="FFF8696B"/>
        <color theme="5" tint="0.39997558519241921"/>
        <color rgb="FF92D050"/>
      </colorScale>
    </cfRule>
  </conditionalFormatting>
  <conditionalFormatting sqref="D30">
    <cfRule type="colorScale" priority="2">
      <colorScale>
        <cfvo type="min"/>
        <cfvo type="num" val="0"/>
        <cfvo type="max"/>
        <color rgb="FFF8696B"/>
        <color theme="5" tint="0.39997558519241921"/>
        <color rgb="FF92D050"/>
      </colorScale>
    </cfRule>
  </conditionalFormatting>
  <conditionalFormatting sqref="L2:L1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BELOKUROWSR</dc:creator>
  <cp:lastModifiedBy>Rafael Belokurows (Data Quality PT)</cp:lastModifiedBy>
  <dcterms:created xsi:type="dcterms:W3CDTF">2023-06-18T12:31:47Z</dcterms:created>
  <dcterms:modified xsi:type="dcterms:W3CDTF">2023-06-18T14:41:05Z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41da7a-79c1-417c-b408-16c0bfe99fca_Enabled">
    <vt:lpwstr>true</vt:lpwstr>
  </property>
  <property fmtid="{D5CDD505-2E9C-101B-9397-08002B2CF9AE}" pid="3" name="MSIP_Label_3741da7a-79c1-417c-b408-16c0bfe99fca_SetDate">
    <vt:lpwstr>2023-06-18T11:36:09Z</vt:lpwstr>
  </property>
  <property fmtid="{D5CDD505-2E9C-101B-9397-08002B2CF9AE}" pid="4" name="MSIP_Label_3741da7a-79c1-417c-b408-16c0bfe99fca_Method">
    <vt:lpwstr>Standard</vt:lpwstr>
  </property>
  <property fmtid="{D5CDD505-2E9C-101B-9397-08002B2CF9AE}" pid="5" name="MSIP_Label_3741da7a-79c1-417c-b408-16c0bfe99fca_Name">
    <vt:lpwstr>Internal Only - Amber</vt:lpwstr>
  </property>
  <property fmtid="{D5CDD505-2E9C-101B-9397-08002B2CF9AE}" pid="6" name="MSIP_Label_3741da7a-79c1-417c-b408-16c0bfe99fca_SiteId">
    <vt:lpwstr>1e355c04-e0a4-42ed-8e2d-7351591f0ef1</vt:lpwstr>
  </property>
  <property fmtid="{D5CDD505-2E9C-101B-9397-08002B2CF9AE}" pid="7" name="MSIP_Label_3741da7a-79c1-417c-b408-16c0bfe99fca_ActionId">
    <vt:lpwstr>ec299316-c987-4494-8948-3221c0045e4e</vt:lpwstr>
  </property>
  <property fmtid="{D5CDD505-2E9C-101B-9397-08002B2CF9AE}" pid="8" name="MSIP_Label_3741da7a-79c1-417c-b408-16c0bfe99fca_ContentBits">
    <vt:lpwstr>0</vt:lpwstr>
  </property>
</Properties>
</file>