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aron\Desktop\school stuff\cs4790\jabar\"/>
    </mc:Choice>
  </mc:AlternateContent>
  <xr:revisionPtr revIDLastSave="0" documentId="8_{27740F6B-847F-4AA1-8D4B-C857FC7F60C7}" xr6:coauthVersionLast="41" xr6:coauthVersionMax="41" xr10:uidLastSave="{00000000-0000-0000-0000-000000000000}"/>
  <bookViews>
    <workbookView xWindow="3852" yWindow="1008" windowWidth="18696" windowHeight="9420" xr2:uid="{00000000-000D-0000-FFFF-FFFF00000000}"/>
  </bookViews>
  <sheets>
    <sheet name="Sheet1" sheetId="1" r:id="rId1"/>
  </sheets>
  <definedNames>
    <definedName name="_xlnm.Print_Titles" localSheetId="0">Sheet1!$A:$F,Sheet1!$1:$1</definedName>
    <definedName name="QBCANSUPPORTUPDATE" localSheetId="0">FALSE</definedName>
    <definedName name="QBCOMPANYFILENAME" localSheetId="0">"\\JOHN-LT\Shared Folder\QBB Files\ABDInc.qbw"</definedName>
    <definedName name="QBENDDATE" localSheetId="0">20181101</definedName>
    <definedName name="QBHEADERSONSCREEN" localSheetId="0">FALSE</definedName>
    <definedName name="QBMETADATASIZE" localSheetId="0">0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"5afc35d1886240daa69c15445c165d75"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55</definedName>
    <definedName name="QBREPORTSUBCOLAXIS" localSheetId="0">0</definedName>
    <definedName name="QBREPORTTYPE" localSheetId="0">92</definedName>
    <definedName name="QBROWHEADERS" localSheetId="0">6</definedName>
    <definedName name="QBSTARTDATE" localSheetId="0">20181101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16" i="1" l="1"/>
  <c r="M217" i="1" s="1"/>
  <c r="G216" i="1"/>
  <c r="G217" i="1" s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216" i="1" s="1"/>
  <c r="S217" i="1" s="1"/>
  <c r="M190" i="1"/>
  <c r="G190" i="1"/>
  <c r="S189" i="1"/>
  <c r="S188" i="1"/>
  <c r="S187" i="1"/>
  <c r="S186" i="1"/>
  <c r="S185" i="1"/>
  <c r="S184" i="1"/>
  <c r="S183" i="1"/>
  <c r="S182" i="1"/>
  <c r="S181" i="1"/>
  <c r="S180" i="1"/>
  <c r="S179" i="1"/>
  <c r="S190" i="1" s="1"/>
  <c r="S178" i="1"/>
  <c r="S177" i="1"/>
  <c r="S176" i="1"/>
  <c r="S173" i="1"/>
  <c r="S172" i="1"/>
  <c r="M171" i="1"/>
  <c r="M174" i="1" s="1"/>
  <c r="G171" i="1"/>
  <c r="G174" i="1" s="1"/>
  <c r="S170" i="1"/>
  <c r="S171" i="1" s="1"/>
  <c r="S174" i="1" s="1"/>
  <c r="S169" i="1"/>
  <c r="S167" i="1"/>
  <c r="S166" i="1"/>
  <c r="S165" i="1"/>
  <c r="S162" i="1"/>
  <c r="M161" i="1"/>
  <c r="G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61" i="1" s="1"/>
  <c r="S147" i="1"/>
  <c r="S144" i="1"/>
  <c r="M143" i="1"/>
  <c r="G143" i="1"/>
  <c r="S142" i="1"/>
  <c r="S141" i="1"/>
  <c r="S140" i="1"/>
  <c r="S139" i="1"/>
  <c r="S138" i="1"/>
  <c r="S137" i="1"/>
  <c r="S136" i="1"/>
  <c r="S135" i="1"/>
  <c r="S143" i="1" s="1"/>
  <c r="S133" i="1"/>
  <c r="S132" i="1"/>
  <c r="S131" i="1"/>
  <c r="M130" i="1"/>
  <c r="M145" i="1" s="1"/>
  <c r="G130" i="1"/>
  <c r="G145" i="1" s="1"/>
  <c r="S129" i="1"/>
  <c r="S130" i="1" s="1"/>
  <c r="S128" i="1"/>
  <c r="S127" i="1"/>
  <c r="S126" i="1"/>
  <c r="S125" i="1"/>
  <c r="S123" i="1"/>
  <c r="S122" i="1"/>
  <c r="S121" i="1"/>
  <c r="S120" i="1"/>
  <c r="S119" i="1"/>
  <c r="S118" i="1"/>
  <c r="S117" i="1"/>
  <c r="S116" i="1"/>
  <c r="S115" i="1"/>
  <c r="S114" i="1"/>
  <c r="S145" i="1" s="1"/>
  <c r="M112" i="1"/>
  <c r="G112" i="1"/>
  <c r="S111" i="1"/>
  <c r="S110" i="1"/>
  <c r="S109" i="1"/>
  <c r="S108" i="1"/>
  <c r="S107" i="1"/>
  <c r="S106" i="1"/>
  <c r="S112" i="1" s="1"/>
  <c r="M104" i="1"/>
  <c r="G104" i="1"/>
  <c r="S103" i="1"/>
  <c r="S102" i="1"/>
  <c r="S101" i="1"/>
  <c r="S100" i="1"/>
  <c r="S99" i="1"/>
  <c r="S98" i="1"/>
  <c r="S97" i="1"/>
  <c r="S96" i="1"/>
  <c r="S95" i="1"/>
  <c r="S94" i="1"/>
  <c r="S93" i="1"/>
  <c r="M91" i="1"/>
  <c r="G91" i="1"/>
  <c r="S90" i="1"/>
  <c r="S89" i="1"/>
  <c r="S88" i="1"/>
  <c r="S87" i="1"/>
  <c r="S86" i="1"/>
  <c r="S91" i="1" s="1"/>
  <c r="S85" i="1"/>
  <c r="S83" i="1"/>
  <c r="S82" i="1"/>
  <c r="M82" i="1"/>
  <c r="G82" i="1"/>
  <c r="S81" i="1"/>
  <c r="S80" i="1"/>
  <c r="S79" i="1"/>
  <c r="S78" i="1"/>
  <c r="S77" i="1"/>
  <c r="S75" i="1"/>
  <c r="M75" i="1"/>
  <c r="G75" i="1"/>
  <c r="S74" i="1"/>
  <c r="S73" i="1"/>
  <c r="S72" i="1"/>
  <c r="S71" i="1"/>
  <c r="S70" i="1"/>
  <c r="S69" i="1"/>
  <c r="M67" i="1"/>
  <c r="M163" i="1" s="1"/>
  <c r="G67" i="1"/>
  <c r="S66" i="1"/>
  <c r="S65" i="1"/>
  <c r="S64" i="1"/>
  <c r="S63" i="1"/>
  <c r="S62" i="1"/>
  <c r="S61" i="1"/>
  <c r="S59" i="1"/>
  <c r="S56" i="1"/>
  <c r="S55" i="1"/>
  <c r="S54" i="1"/>
  <c r="S53" i="1"/>
  <c r="S52" i="1"/>
  <c r="M51" i="1"/>
  <c r="M57" i="1" s="1"/>
  <c r="G51" i="1"/>
  <c r="G57" i="1" s="1"/>
  <c r="S50" i="1"/>
  <c r="S49" i="1"/>
  <c r="S48" i="1"/>
  <c r="S47" i="1"/>
  <c r="S51" i="1" s="1"/>
  <c r="S45" i="1"/>
  <c r="S44" i="1"/>
  <c r="S43" i="1"/>
  <c r="S42" i="1"/>
  <c r="S41" i="1"/>
  <c r="S38" i="1"/>
  <c r="S37" i="1"/>
  <c r="S36" i="1"/>
  <c r="M36" i="1"/>
  <c r="G36" i="1"/>
  <c r="S35" i="1"/>
  <c r="S34" i="1"/>
  <c r="S33" i="1"/>
  <c r="S32" i="1"/>
  <c r="S31" i="1"/>
  <c r="S30" i="1"/>
  <c r="S29" i="1"/>
  <c r="S27" i="1"/>
  <c r="M26" i="1"/>
  <c r="M39" i="1" s="1"/>
  <c r="G26" i="1"/>
  <c r="G39" i="1" s="1"/>
  <c r="S25" i="1"/>
  <c r="S24" i="1"/>
  <c r="S23" i="1"/>
  <c r="S22" i="1"/>
  <c r="S21" i="1"/>
  <c r="S20" i="1"/>
  <c r="S19" i="1"/>
  <c r="S18" i="1"/>
  <c r="S17" i="1"/>
  <c r="S16" i="1"/>
  <c r="S15" i="1"/>
  <c r="S14" i="1"/>
  <c r="S26" i="1" s="1"/>
  <c r="S12" i="1"/>
  <c r="S11" i="1"/>
  <c r="S10" i="1"/>
  <c r="S9" i="1"/>
  <c r="S8" i="1"/>
  <c r="S7" i="1"/>
  <c r="S6" i="1"/>
  <c r="S5" i="1"/>
  <c r="S4" i="1"/>
  <c r="M191" i="1" l="1"/>
  <c r="M218" i="1" s="1"/>
  <c r="O114" i="1" s="1"/>
  <c r="S39" i="1"/>
  <c r="S67" i="1"/>
  <c r="S163" i="1" s="1"/>
  <c r="G163" i="1"/>
  <c r="G191" i="1" s="1"/>
  <c r="G218" i="1" s="1"/>
  <c r="S104" i="1"/>
  <c r="S57" i="1"/>
  <c r="O103" i="1"/>
  <c r="O121" i="1"/>
  <c r="O141" i="1"/>
  <c r="O167" i="1"/>
  <c r="O189" i="1"/>
  <c r="O207" i="1"/>
  <c r="O98" i="1"/>
  <c r="O120" i="1"/>
  <c r="O136" i="1"/>
  <c r="O157" i="1"/>
  <c r="O180" i="1"/>
  <c r="O198" i="1"/>
  <c r="O210" i="1" l="1"/>
  <c r="O194" i="1"/>
  <c r="O176" i="1"/>
  <c r="O131" i="1"/>
  <c r="O116" i="1"/>
  <c r="O94" i="1"/>
  <c r="O203" i="1"/>
  <c r="O185" i="1"/>
  <c r="O137" i="1"/>
  <c r="O117" i="1"/>
  <c r="O99" i="1"/>
  <c r="O204" i="1"/>
  <c r="O182" i="1"/>
  <c r="O142" i="1"/>
  <c r="O122" i="1"/>
  <c r="O107" i="1"/>
  <c r="O173" i="1"/>
  <c r="O95" i="1"/>
  <c r="O138" i="1"/>
  <c r="O118" i="1"/>
  <c r="S191" i="1"/>
  <c r="S218" i="1" s="1"/>
  <c r="O208" i="1"/>
  <c r="O186" i="1"/>
  <c r="O159" i="1"/>
  <c r="O144" i="1"/>
  <c r="O127" i="1"/>
  <c r="O111" i="1"/>
  <c r="O153" i="1"/>
  <c r="O158" i="1"/>
  <c r="O155" i="1"/>
  <c r="O161" i="1" s="1"/>
  <c r="O206" i="1"/>
  <c r="O188" i="1"/>
  <c r="O149" i="1"/>
  <c r="O129" i="1"/>
  <c r="O109" i="1"/>
  <c r="O215" i="1"/>
  <c r="O199" i="1"/>
  <c r="O181" i="1"/>
  <c r="O154" i="1"/>
  <c r="O132" i="1"/>
  <c r="O110" i="1"/>
  <c r="O200" i="1"/>
  <c r="O178" i="1"/>
  <c r="O151" i="1"/>
  <c r="O100" i="1"/>
  <c r="O202" i="1"/>
  <c r="O184" i="1"/>
  <c r="O166" i="1"/>
  <c r="O140" i="1"/>
  <c r="O125" i="1"/>
  <c r="O102" i="1"/>
  <c r="O211" i="1"/>
  <c r="O195" i="1"/>
  <c r="O177" i="1"/>
  <c r="O150" i="1"/>
  <c r="O126" i="1"/>
  <c r="O106" i="1"/>
  <c r="O212" i="1"/>
  <c r="O196" i="1"/>
  <c r="O169" i="1"/>
  <c r="O147" i="1"/>
  <c r="O133" i="1"/>
  <c r="O214" i="1"/>
  <c r="O213" i="1"/>
  <c r="O205" i="1"/>
  <c r="O165" i="1"/>
  <c r="O160" i="1"/>
  <c r="O101" i="1"/>
  <c r="O96" i="1"/>
  <c r="O209" i="1"/>
  <c r="O187" i="1"/>
  <c r="O172" i="1"/>
  <c r="O156" i="1"/>
  <c r="O128" i="1"/>
  <c r="O97" i="1"/>
  <c r="O90" i="1"/>
  <c r="O86" i="1"/>
  <c r="O81" i="1"/>
  <c r="O77" i="1"/>
  <c r="O72" i="1"/>
  <c r="O63" i="1"/>
  <c r="O53" i="1"/>
  <c r="O49" i="1"/>
  <c r="O44" i="1"/>
  <c r="O35" i="1"/>
  <c r="O31" i="1"/>
  <c r="O22" i="1"/>
  <c r="O18" i="1"/>
  <c r="O14" i="1"/>
  <c r="O9" i="1"/>
  <c r="O5" i="1"/>
  <c r="O197" i="1"/>
  <c r="O183" i="1"/>
  <c r="O201" i="1"/>
  <c r="O179" i="1"/>
  <c r="O170" i="1"/>
  <c r="O148" i="1"/>
  <c r="O135" i="1"/>
  <c r="O119" i="1"/>
  <c r="O93" i="1"/>
  <c r="O88" i="1"/>
  <c r="O83" i="1"/>
  <c r="O79" i="1"/>
  <c r="O74" i="1"/>
  <c r="O70" i="1"/>
  <c r="O65" i="1"/>
  <c r="O61" i="1"/>
  <c r="O55" i="1"/>
  <c r="O47" i="1"/>
  <c r="O42" i="1"/>
  <c r="O37" i="1"/>
  <c r="O33" i="1"/>
  <c r="O29" i="1"/>
  <c r="O24" i="1"/>
  <c r="O20" i="1"/>
  <c r="O16" i="1"/>
  <c r="O11" i="1"/>
  <c r="O7" i="1"/>
  <c r="O115" i="1"/>
  <c r="O162" i="1"/>
  <c r="O66" i="1"/>
  <c r="O64" i="1"/>
  <c r="O62" i="1"/>
  <c r="O59" i="1"/>
  <c r="O56" i="1"/>
  <c r="O54" i="1"/>
  <c r="O52" i="1"/>
  <c r="O41" i="1"/>
  <c r="O34" i="1"/>
  <c r="O32" i="1"/>
  <c r="O30" i="1"/>
  <c r="O152" i="1"/>
  <c r="O123" i="1"/>
  <c r="O108" i="1"/>
  <c r="O89" i="1"/>
  <c r="O87" i="1"/>
  <c r="O85" i="1"/>
  <c r="O80" i="1"/>
  <c r="O50" i="1"/>
  <c r="O48" i="1"/>
  <c r="O45" i="1"/>
  <c r="O43" i="1"/>
  <c r="O38" i="1"/>
  <c r="O27" i="1"/>
  <c r="O71" i="1"/>
  <c r="O25" i="1"/>
  <c r="O23" i="1"/>
  <c r="O21" i="1"/>
  <c r="O19" i="1"/>
  <c r="O17" i="1"/>
  <c r="O15" i="1"/>
  <c r="O12" i="1"/>
  <c r="O10" i="1"/>
  <c r="O8" i="1"/>
  <c r="O6" i="1"/>
  <c r="O4" i="1"/>
  <c r="O139" i="1"/>
  <c r="O78" i="1"/>
  <c r="O73" i="1"/>
  <c r="O69" i="1"/>
  <c r="O112" i="1"/>
  <c r="O75" i="1" l="1"/>
  <c r="O171" i="1"/>
  <c r="O174" i="1"/>
  <c r="O130" i="1"/>
  <c r="O67" i="1"/>
  <c r="O82" i="1"/>
  <c r="O190" i="1"/>
  <c r="O216" i="1"/>
  <c r="O217" i="1" s="1"/>
  <c r="O104" i="1"/>
  <c r="O91" i="1"/>
  <c r="O36" i="1"/>
  <c r="O51" i="1"/>
  <c r="O57" i="1" s="1"/>
  <c r="O26" i="1"/>
  <c r="O39" i="1" s="1"/>
  <c r="U211" i="1"/>
  <c r="U197" i="1"/>
  <c r="U185" i="1"/>
  <c r="U183" i="1"/>
  <c r="U178" i="1"/>
  <c r="U176" i="1"/>
  <c r="U169" i="1"/>
  <c r="U166" i="1"/>
  <c r="U162" i="1"/>
  <c r="U154" i="1"/>
  <c r="U152" i="1"/>
  <c r="U147" i="1"/>
  <c r="U139" i="1"/>
  <c r="U133" i="1"/>
  <c r="U110" i="1"/>
  <c r="U108" i="1"/>
  <c r="U102" i="1"/>
  <c r="U206" i="1"/>
  <c r="U201" i="1"/>
  <c r="U199" i="1"/>
  <c r="U195" i="1"/>
  <c r="U188" i="1"/>
  <c r="U181" i="1"/>
  <c r="U179" i="1"/>
  <c r="U173" i="1"/>
  <c r="U170" i="1"/>
  <c r="U159" i="1"/>
  <c r="U157" i="1"/>
  <c r="U150" i="1"/>
  <c r="U148" i="1"/>
  <c r="U144" i="1"/>
  <c r="U137" i="1"/>
  <c r="U135" i="1"/>
  <c r="U129" i="1"/>
  <c r="U121" i="1"/>
  <c r="U119" i="1"/>
  <c r="U114" i="1"/>
  <c r="U106" i="1"/>
  <c r="U100" i="1"/>
  <c r="U98" i="1"/>
  <c r="U95" i="1"/>
  <c r="U93" i="1"/>
  <c r="U88" i="1"/>
  <c r="U83" i="1"/>
  <c r="U79" i="1"/>
  <c r="U74" i="1"/>
  <c r="U70" i="1"/>
  <c r="U65" i="1"/>
  <c r="U61" i="1"/>
  <c r="U55" i="1"/>
  <c r="U47" i="1"/>
  <c r="U42" i="1"/>
  <c r="U37" i="1"/>
  <c r="U33" i="1"/>
  <c r="U29" i="1"/>
  <c r="U24" i="1"/>
  <c r="U20" i="1"/>
  <c r="U16" i="1"/>
  <c r="U11" i="1"/>
  <c r="U7" i="1"/>
  <c r="U213" i="1"/>
  <c r="U208" i="1"/>
  <c r="U186" i="1"/>
  <c r="U184" i="1"/>
  <c r="U215" i="1"/>
  <c r="U202" i="1"/>
  <c r="U196" i="1"/>
  <c r="U194" i="1"/>
  <c r="U189" i="1"/>
  <c r="U187" i="1"/>
  <c r="U182" i="1"/>
  <c r="U180" i="1"/>
  <c r="U172" i="1"/>
  <c r="U158" i="1"/>
  <c r="U156" i="1"/>
  <c r="U151" i="1"/>
  <c r="U149" i="1"/>
  <c r="U138" i="1"/>
  <c r="U136" i="1"/>
  <c r="U128" i="1"/>
  <c r="U122" i="1"/>
  <c r="U120" i="1"/>
  <c r="U107" i="1"/>
  <c r="U99" i="1"/>
  <c r="U97" i="1"/>
  <c r="U94" i="1"/>
  <c r="U90" i="1"/>
  <c r="U86" i="1"/>
  <c r="U81" i="1"/>
  <c r="U77" i="1"/>
  <c r="U72" i="1"/>
  <c r="U63" i="1"/>
  <c r="U53" i="1"/>
  <c r="U49" i="1"/>
  <c r="U44" i="1"/>
  <c r="U35" i="1"/>
  <c r="U31" i="1"/>
  <c r="U22" i="1"/>
  <c r="U18" i="1"/>
  <c r="U14" i="1"/>
  <c r="U9" i="1"/>
  <c r="U5" i="1"/>
  <c r="U141" i="1"/>
  <c r="U131" i="1"/>
  <c r="U126" i="1"/>
  <c r="U123" i="1"/>
  <c r="U118" i="1"/>
  <c r="U116" i="1"/>
  <c r="U165" i="1"/>
  <c r="U153" i="1"/>
  <c r="U140" i="1"/>
  <c r="U125" i="1"/>
  <c r="U115" i="1"/>
  <c r="U109" i="1"/>
  <c r="U112" i="1" s="1"/>
  <c r="U103" i="1"/>
  <c r="U25" i="1"/>
  <c r="U23" i="1"/>
  <c r="U21" i="1"/>
  <c r="U19" i="1"/>
  <c r="U17" i="1"/>
  <c r="U15" i="1"/>
  <c r="U12" i="1"/>
  <c r="U10" i="1"/>
  <c r="U8" i="1"/>
  <c r="U6" i="1"/>
  <c r="U4" i="1"/>
  <c r="U160" i="1"/>
  <c r="U101" i="1"/>
  <c r="U45" i="1"/>
  <c r="U167" i="1"/>
  <c r="U155" i="1"/>
  <c r="U142" i="1"/>
  <c r="U132" i="1"/>
  <c r="U127" i="1"/>
  <c r="U117" i="1"/>
  <c r="U111" i="1"/>
  <c r="U96" i="1"/>
  <c r="U89" i="1"/>
  <c r="U87" i="1"/>
  <c r="U85" i="1"/>
  <c r="U80" i="1"/>
  <c r="U78" i="1"/>
  <c r="U73" i="1"/>
  <c r="U71" i="1"/>
  <c r="U69" i="1"/>
  <c r="U48" i="1"/>
  <c r="U43" i="1"/>
  <c r="U41" i="1"/>
  <c r="U32" i="1"/>
  <c r="U27" i="1"/>
  <c r="U177" i="1"/>
  <c r="U66" i="1"/>
  <c r="U64" i="1"/>
  <c r="U62" i="1"/>
  <c r="U59" i="1"/>
  <c r="U56" i="1"/>
  <c r="U54" i="1"/>
  <c r="U52" i="1"/>
  <c r="U50" i="1"/>
  <c r="U38" i="1"/>
  <c r="U34" i="1"/>
  <c r="U30" i="1"/>
  <c r="U198" i="1"/>
  <c r="U214" i="1"/>
  <c r="U212" i="1"/>
  <c r="U207" i="1"/>
  <c r="U203" i="1"/>
  <c r="U200" i="1"/>
  <c r="U204" i="1"/>
  <c r="U210" i="1"/>
  <c r="U205" i="1"/>
  <c r="U209" i="1"/>
  <c r="O143" i="1"/>
  <c r="O145" i="1" s="1"/>
  <c r="U161" i="1" l="1"/>
  <c r="U67" i="1"/>
  <c r="U57" i="1"/>
  <c r="U91" i="1"/>
  <c r="U130" i="1"/>
  <c r="U145" i="1" s="1"/>
  <c r="U26" i="1"/>
  <c r="U39" i="1" s="1"/>
  <c r="O163" i="1"/>
  <c r="O191" i="1" s="1"/>
  <c r="O218" i="1" s="1"/>
  <c r="U75" i="1"/>
  <c r="U216" i="1"/>
  <c r="U217" i="1" s="1"/>
  <c r="U190" i="1"/>
  <c r="U36" i="1"/>
  <c r="U51" i="1"/>
  <c r="U171" i="1"/>
  <c r="U174" i="1" s="1"/>
  <c r="U82" i="1"/>
  <c r="U104" i="1"/>
  <c r="U143" i="1"/>
  <c r="U163" i="1" l="1"/>
  <c r="U191" i="1" s="1"/>
  <c r="U218" i="1" s="1"/>
</calcChain>
</file>

<file path=xl/sharedStrings.xml><?xml version="1.0" encoding="utf-8"?>
<sst xmlns="http://schemas.openxmlformats.org/spreadsheetml/2006/main" count="382" uniqueCount="226">
  <si>
    <t>On Hand</t>
  </si>
  <si>
    <t>U/M</t>
  </si>
  <si>
    <t>Avg Cost</t>
  </si>
  <si>
    <t>Asset Value</t>
  </si>
  <si>
    <t>% of Tot Asset</t>
  </si>
  <si>
    <t>Sales Price</t>
  </si>
  <si>
    <t>Retail Value</t>
  </si>
  <si>
    <t>% of Tot Retail</t>
  </si>
  <si>
    <t>Inventory</t>
  </si>
  <si>
    <t>1. CB Box</t>
  </si>
  <si>
    <t>1/4"x 15'x Wire Rope ;2 (Rocky Mountain)</t>
  </si>
  <si>
    <t>1/4"x 7' 6" Wire Rope;2 (1/4"x 7.5ft Wire Ripe  Previous price w/o hook 15.62)</t>
  </si>
  <si>
    <t>10" Adjustable/Spanner Wrench;1 (ZORO: ADJ. WRENCH, 10", 1-7/32" CAP., BLACK)</t>
  </si>
  <si>
    <t>15/16" Combo End Wrench;1 (USA Tool and Warehouse Automotive Tools:  15/16in Stan...</t>
  </si>
  <si>
    <t>3 Hole Cable Plate;1 (Ferreus:3 Hole Cable Plate for Winch)</t>
  </si>
  <si>
    <t>9" Torpedo Level;1 (Zoro: MAGNETIC TORPEDO LEVEL, 9 IN, GROOVE)</t>
  </si>
  <si>
    <t>Duck Bill Earth Anchors DB88;2 (Superior Equipment: 88-DB ALUMINUM)</t>
  </si>
  <si>
    <t>Empty Card Board Tool Box;1 (Home Depot, 1001005, Empty Card Tool Board Box;1)</t>
  </si>
  <si>
    <t>Flat Bearing;4 (McMaster Carr: Lubricated Turntable, Round, 1000 lbs. Capacity, Z...</t>
  </si>
  <si>
    <t>Hyd Pump Asse Items</t>
  </si>
  <si>
    <t>10' Hydraulic Hose;1 (Evco: 6M3K-6MP-6MP-10')</t>
  </si>
  <si>
    <t>4" HYD BackStraps;2 (Ferreus, 4" Hydraulic Pump Back Straps)</t>
  </si>
  <si>
    <t>5/16" Washer;4</t>
  </si>
  <si>
    <t>5/16" Wing Nuts;4 (Page Supply)</t>
  </si>
  <si>
    <t>5/16" x 4" Bolts;4 (Page Supply)</t>
  </si>
  <si>
    <t>8' Hydraulic Hose;1 (Evco: 6M3K-6MP-6MP-8')</t>
  </si>
  <si>
    <t>90 3/8 to 3/8 Male/Male;1 (Evco:FA-L9-MP-MP-0606 3/8 MALE NPT X 3/8 MALE NPT 90 D...</t>
  </si>
  <si>
    <t>Enerpac Fem 3/8 Coupler;4 (Evco: 3/8" ENERPAC CPLR,3/8"NPTF COUPLER , 3/8" , STEEL)</t>
  </si>
  <si>
    <t>Enerpac Male 3/8 Coupler;4 (Evco: 3/8" ENERPAC NIP,3/8"NPTF NIPPLE , 3/8" , STEEL)</t>
  </si>
  <si>
    <t>Wolverine Hand Pump;1 (Zoro: Wolverine Hand Pump WHP-21-DA)</t>
  </si>
  <si>
    <t>Wolverine Tank;1 (Zoro: Wolverine Tank WHP-T-300)</t>
  </si>
  <si>
    <t>Hyd Pump Asse Items - Other</t>
  </si>
  <si>
    <t>Total Hyd Pump Asse Items</t>
  </si>
  <si>
    <t>Multi-purpose Lithium Grease;1 (Multi-purpose Lithium Grease, 1 Lb)</t>
  </si>
  <si>
    <t>Nuts and Bolts</t>
  </si>
  <si>
    <t>5/8 x 1-1/4 Bolt;16 (Page Industrial Supply: HEX Bolt GR-8 Plain NC 5/8-11X1-1/4)</t>
  </si>
  <si>
    <t>5/8 x 3 Bolt;8 (Page Industrial Supply: HEX BOLT GR-8 PLAIN NC 5/8-11X3)</t>
  </si>
  <si>
    <t>5/8 x 5 Bolt;12 (Page Industrial Supply: HEX BOLT GR-8 PLAIN NC 5/8-11X5)</t>
  </si>
  <si>
    <t>5/8 x 7 Bolt;5 (Page Industrial Supply: HEX BOLT GR-8 PLAIN NC 5/8-11X7)</t>
  </si>
  <si>
    <t>5/8" Nuts;42 (Page Industrial Supply: GR-8 HEX Nut Plain NC 5/8X  (32+1 in Bag +1...</t>
  </si>
  <si>
    <t>5/8" Washer;36 (Page Industrial Supply: WASHER FLAT USS PLAIN 5/8X (32+1 in bag 3...</t>
  </si>
  <si>
    <t>Nuts and Bolts - Other</t>
  </si>
  <si>
    <t>Total Nuts and Bolts</t>
  </si>
  <si>
    <t>Tie Down Straps;2 (Home Depot, Tie Down Straps;2)</t>
  </si>
  <si>
    <t>1. CB Box - Other</t>
  </si>
  <si>
    <t>Total 1. CB Box</t>
  </si>
  <si>
    <t>2. Sm Crate Asse Items</t>
  </si>
  <si>
    <t>B&amp;B 3 7/8" Drag Bit;1 (B&amp;B Supply Inc: 3-7/8" 3 STEP DRAG BIT 2-3/8 API REG PIN)</t>
  </si>
  <si>
    <t>B&amp;B 3 7/8" Roller Cone Bit;1 (B&amp;B: 3-7/8" TOOTH BIT, OPEN BEARING 2-3/8 API REGUL...</t>
  </si>
  <si>
    <t>B&amp;B 5 1/2" Drag Bit;1 (B&amp;B Supply Inc: 5-1/2" 3 STEP DRAG BIT 2-3/8 API REG PIN)</t>
  </si>
  <si>
    <t>B&amp;B 6 1/2" Drag Bit;1 (B&amp;B Supply Inc: 6-1/2" 3 STEP DRAG BIT 2-3/8 API REG PIN)</t>
  </si>
  <si>
    <t>B&amp;B 7 1/4" Drag Bit;1 (B&amp;B Supply Inc: 7-1/4" 3 WING DRAG BIT, STEP TYPE, 3-1/2 A...</t>
  </si>
  <si>
    <t>Drill String Asse Items</t>
  </si>
  <si>
    <t>DS 3'  Pipe for drill String;50 (Ferreus: DS 3' Drill String Pipe)</t>
  </si>
  <si>
    <t>DS Female Coupler String;50 (Custom Design: F1007 Female Coupler for Drill String)</t>
  </si>
  <si>
    <t>DS Male Coupler String;50 (Custom Design: F1006 Male Coupler)</t>
  </si>
  <si>
    <t>Drill String Asse Items - Other</t>
  </si>
  <si>
    <t>Total Drill String Asse Items</t>
  </si>
  <si>
    <t>Large Sub Adapter;1 (Custom Design: F1003 Sub Adapter)</t>
  </si>
  <si>
    <t>Small Crate;1 (Small VDM Shipping Crate)</t>
  </si>
  <si>
    <t>Small Sub Adapter;1 (Custom Design: F1013 Small Sub Adapter)</t>
  </si>
  <si>
    <t>Weight Collar (API 4") 15";1 (Custom Design: F1004 Weight Collar)</t>
  </si>
  <si>
    <t>2. Sm Crate Asse Items - Other</t>
  </si>
  <si>
    <t>Total 2. Sm Crate Asse Items</t>
  </si>
  <si>
    <t>3. Lg Crate Asse Items</t>
  </si>
  <si>
    <t>Extraction Coupler;1 (Ferreus Extraction Coupler)</t>
  </si>
  <si>
    <t>Hand Winch Asse Items</t>
  </si>
  <si>
    <t>3/8" Nuts for Winch;3 (Page Supply: Hex Nut Zinc Plated NC 3/8" Nuts)</t>
  </si>
  <si>
    <t>3/8" Washer for Winch;3 (Page Industrial Supply: Washer Flat USS ZB 3/8" Washer)</t>
  </si>
  <si>
    <t>3/8"x 1.5" Carriage Bolts;3 (Page Industrial Supply: Carriage Screw ZB 3/8-16X1-1/2)</t>
  </si>
  <si>
    <t>3/8"x 25' Wire Rope for Winch;1 (3/8" Wire Rope  25' Winch)</t>
  </si>
  <si>
    <t>Hand Winch;1 (McMaster-Carr: Hand Winch for Rope-for Lifting, 3500 lbs. Maximum C...</t>
  </si>
  <si>
    <t>Hand Winch Asse Items - Other</t>
  </si>
  <si>
    <t>Total Hand Winch Asse Items</t>
  </si>
  <si>
    <t>Hydraulic Cylinder Asse Items</t>
  </si>
  <si>
    <t>(Lower) 90 SAE 8 to 3/8 Male;1 (Evco: 2501-08-06 2501-08-06 8MJ-6MP9 2103-6-8 90 ...</t>
  </si>
  <si>
    <t>(Upper) 45 1/2 to 1/2 Male;1 (Evco: 5501-08-08 1/2" MALE NPT X 1/ 45 DEG HYDRAULI...</t>
  </si>
  <si>
    <t>(Upper) Reducer 1/2 to 3/8;1 (Evco: 5405-06-08 HYD FITTING 0201-8-1/2" FEM NPT X ...</t>
  </si>
  <si>
    <t>(Upper) Reducer SAE 8 to 1/2;1 (Evco: 6405-08-08-O HYD FITTING 0502-6405-8-8 1/2"...</t>
  </si>
  <si>
    <t>40" Hydraulic Cylinder;1 (Magister: Welded Cross Tube Hydraulic Cylinder 2.5" bor...</t>
  </si>
  <si>
    <t>Hydraulic Cylinder Asse Items - Other</t>
  </si>
  <si>
    <t>Total Hydraulic Cylinder Asse Items</t>
  </si>
  <si>
    <t>Kelly Bar Asse Items</t>
  </si>
  <si>
    <t>Kelly Bar Male Coupler; 1 (Custom Design: F1006-1 Male Coupler (Turned for Kelly ...</t>
  </si>
  <si>
    <t>Kelly Bar Pipe; 1 (Kelly Bar Center Pipe)</t>
  </si>
  <si>
    <t>Kelly Bar;1 (Ferreus, Kelly Bar)</t>
  </si>
  <si>
    <t>Reverse thread coupler;1 (Custom Design: F-1005 Kelly Bar Receiver)</t>
  </si>
  <si>
    <t>Kelly Bar Asse Items - Other</t>
  </si>
  <si>
    <t>Total Kelly Bar Asse Items</t>
  </si>
  <si>
    <t>Large Crate;1 (Large VDM Shipping Crate)</t>
  </si>
  <si>
    <t>Pumps and Hoses</t>
  </si>
  <si>
    <t>2" Suction Hose (18ft);1 (Evco)</t>
  </si>
  <si>
    <t>2" Suction Hose (7ft);1 (Evco)</t>
  </si>
  <si>
    <t>5.5 hp Gas Powered Water Pump;1 (5.5 hp +  Gas Powered Water Pump)</t>
  </si>
  <si>
    <t>Cam &amp; Groove male 1.5" to 2";1 (Evco: REDUCING CAM &amp; GROOVE COUPLING MALE ADAPXMA...</t>
  </si>
  <si>
    <t>Foot Valve 7ft;1 (Evco: CAST IRON FOOT VALVE-2" CH)</t>
  </si>
  <si>
    <t>Pumps and Hoses - Other</t>
  </si>
  <si>
    <t>Total Pumps and Hoses</t>
  </si>
  <si>
    <t>Swivel Asse Items</t>
  </si>
  <si>
    <t>1"x 4" Pin (Swivel Top Plate);1 (Page: MISC Miscellanous Shop Work re-drill and c...</t>
  </si>
  <si>
    <t>16 Ga Spacers for Swivel;2 (Ferreus:16 Ga Spacers for Swivel)</t>
  </si>
  <si>
    <t>2 3/4" x 3/4" Tubing;2</t>
  </si>
  <si>
    <t>3" Swivel Top Plate;1 (Ferreous:3" Swivel Top Plate)</t>
  </si>
  <si>
    <t>3/8 Anchor Shackles;4 (Page Industrial Supply: SCREW PIN SHACKLE 3/8" HOT DIP GAL)</t>
  </si>
  <si>
    <t>5/8"x 10" Eye Bolt;2 (Page Industrial Supply: 5/8"X10" FORGED EYE BOLT GALV.)</t>
  </si>
  <si>
    <t>Swivel Bearing Cup;1 (AXSJLM506810)</t>
  </si>
  <si>
    <t>Swivel Bearing;1 (AXSJLM506849 Mcguire Bearing Price Match)</t>
  </si>
  <si>
    <t>Swivel Spacer;1 (Custom Design: F1001 Swivel Spacer)</t>
  </si>
  <si>
    <t>Water Swivel;1 (B&amp;B: 2JW 2020-02 WATER SWIVEL)</t>
  </si>
  <si>
    <t>Swivel Asse Items - Other</t>
  </si>
  <si>
    <t>Total Swivel Asse Items</t>
  </si>
  <si>
    <t>Tools</t>
  </si>
  <si>
    <t>24" Pipe Wrench;1 (Zoro: PIPE WRENCH, 24" L, STEEL)</t>
  </si>
  <si>
    <t>30" Concrete Stake;1 (Concrete Stake;1)</t>
  </si>
  <si>
    <t>5 Gallon Bucket (Home Depot: 5 Gallon Bucket (10 pack))</t>
  </si>
  <si>
    <t>5 Gallon Bucket Lid (Home Depot: 5 Gallon Bucket Lid (10 pack))</t>
  </si>
  <si>
    <t>50 lb bag Bentonite;4 (AMC: Aus-Gel 50LB Sack)</t>
  </si>
  <si>
    <t>Tools - Other</t>
  </si>
  <si>
    <t>Total Tools</t>
  </si>
  <si>
    <t>VDM</t>
  </si>
  <si>
    <t>01. Village Drill Structure;1 (Village Drill Structure (QTY: 1))</t>
  </si>
  <si>
    <t>Base Back;1 (Village Drill Base Back 138.5 (QTY: 1))</t>
  </si>
  <si>
    <t>Base Cap;2 (Ferreus)</t>
  </si>
  <si>
    <t>Base Front;1 (Village Drill Base Front 138.5 (QTY: 1))</t>
  </si>
  <si>
    <t>Boom;1 (Village Drill Boom 95lb (QTY: 1))</t>
  </si>
  <si>
    <t>Hyd. Tank Brace;1 (Ferreus)</t>
  </si>
  <si>
    <t>Ladder Top;1 (Ferreus, Table Top)</t>
  </si>
  <si>
    <t>Lower Rock Wing;1 (Ferreus)</t>
  </si>
  <si>
    <t>Stair Support;2 (Village Drill Stair Support 23.5lb (QTY: 2))</t>
  </si>
  <si>
    <t>Stop Plate;1 (Village Drill Stop Plate 6.5lb (QTY: 1))</t>
  </si>
  <si>
    <t>Up Rock Wing Asse Items</t>
  </si>
  <si>
    <t>1" x 8" Pin with Handle;1 (Page Industrial Supply: 1 X 8-14 HEADED WELD STUDS 25 ...</t>
  </si>
  <si>
    <t>Pulley/Sheave Bushing;2 (Applied Industrial Technologies: Pulley/Sheave Bushing G...</t>
  </si>
  <si>
    <t>Pulley/Sheave;2 (Zoro: SHEAVE, WIRE ROPE, 2000 LB LOAD CAP)</t>
  </si>
  <si>
    <t>Upper Rock Wing;1 (Ferreus)</t>
  </si>
  <si>
    <t>Up Rock Wing Asse Items - Other</t>
  </si>
  <si>
    <t>Total Up Rock Wing Asse Items</t>
  </si>
  <si>
    <t>Upright Large;1 (Village Drill Upright Large 34lb (QTY: 1))</t>
  </si>
  <si>
    <t>Upright Small;1 (VDM Upright Small;1)</t>
  </si>
  <si>
    <t>Wheel Handles;8 (Wheel Handles;8)</t>
  </si>
  <si>
    <t>Wheel Hub Asse Items</t>
  </si>
  <si>
    <t>1/4 Lock Washers;8 (Page Industrial Supply:WASHER SPLIT LOCK ZB 1/4X; 22,500 PIECES)</t>
  </si>
  <si>
    <t>1/4 Nuts;8 (Page Industrial Supply: HEX NUT ZINC PLATED NC 1/4X; 9000 PER)</t>
  </si>
  <si>
    <t>1/4" x 2.5" Bolts;8 (Page Industrial Supply: HEX CAP SCREW ZB NC 1/4-20X2-1/2)</t>
  </si>
  <si>
    <t>10-24 x 1" Machine Screw Flat;4 (Page Industrial Supply: MACH SCREW PAN HD PHIL #...</t>
  </si>
  <si>
    <t>10 SAE Lock Washer;4 (Page Industrial Supply: WASHER FLAT USS ZB #10X)</t>
  </si>
  <si>
    <t>10 SAE Nut for Flat Bearing;4 (Page Industrial Supply: HEX MACHINE NUT NC #10-24 ZB)</t>
  </si>
  <si>
    <t>Wheel Hub;1 (VDM Wheel Hub;1)</t>
  </si>
  <si>
    <t>Wheel Hub Asse Items - Other</t>
  </si>
  <si>
    <t>Total Wheel Hub Asse Items</t>
  </si>
  <si>
    <t>VDM - Other</t>
  </si>
  <si>
    <t>Total VDM</t>
  </si>
  <si>
    <t>VMM Asse Items</t>
  </si>
  <si>
    <t>1" CL Galv Nipple;1 (Standard Plumbing: 1 X CL GALV NIPPLE)</t>
  </si>
  <si>
    <t>1" x 1/2" Galv Bushing;1 (Standard Plumbing: 1 X 1/2 GALV BUSHING)</t>
  </si>
  <si>
    <t>1/2" x 1/4" Galv Red Coupler;1 (Standard Plumbing: 1/2 X 1/4 GALV RED COUP)</t>
  </si>
  <si>
    <t>1/2" x CL Galv Nipple;1 (Standard Plumbing: 1/2 X CL GALV NIPPLE)</t>
  </si>
  <si>
    <t>2" Glac Coupler;2 (Standard Plumbing: 2 GALV COUP)</t>
  </si>
  <si>
    <t>2" PVC 90 Deg TT Elbow 5/25;1 (Standard Plumbing: 2 PVC 90DEG TT ELBOW 5/25 SCH 4...</t>
  </si>
  <si>
    <t>2" PVC TEE TTT SCH40 1/15;1 (Standard Plumbing: 2 PVC TEE TTT SCH40 1/15 FIPTxFIP...</t>
  </si>
  <si>
    <t>2" x 2 1/2" PVC SCH 80 Nipple;1 (Standard Plumbing: 2 X 2-1/2 PVC SCH 80 NIPPLE)</t>
  </si>
  <si>
    <t>2"x 6" PVC SCH 80 Nipple;3 (Standard Plumbing: 2 X 6 PVC SCH 80 NIPPLE)</t>
  </si>
  <si>
    <t>2"x1" Galv Bushing;2 (Standard Plumbing: 2 X 1 GALV BUSHING)</t>
  </si>
  <si>
    <t>4"x 2" PVC ST Bushing 438-420;1 (Standard Plumbing: 4 X 2 PVC ST BUSHING 438-420 ...</t>
  </si>
  <si>
    <t>6x4 Seal Coupler;1 (Standard Plumbing: 6/4 FLEX SEAL COUP)</t>
  </si>
  <si>
    <t>Village Drill Mud Mixer;1 (Standard Plumbing)</t>
  </si>
  <si>
    <t>VMM Asse Items - Other</t>
  </si>
  <si>
    <t>Total VMM Asse Items</t>
  </si>
  <si>
    <t>3. Lg Crate Asse Items - Other</t>
  </si>
  <si>
    <t>Total 3. Lg Crate Asse Items</t>
  </si>
  <si>
    <t>4. Special Order Items</t>
  </si>
  <si>
    <t>1.5" DS Female Coupler String (1.5" DS Female Coupler For The Smart Drill String ...</t>
  </si>
  <si>
    <t>1.5" DS Male Coupler String (1.5" DS Male Coupler String for Smart Drill Only)</t>
  </si>
  <si>
    <t>1250 Gal Pt H20 Bladder (1250 Gal Pt H20 Bladder)</t>
  </si>
  <si>
    <t>B&amp;B</t>
  </si>
  <si>
    <t>6.5" PDC Diamond rock Bit;1 (BnB 6.5" PDC Diamond rock Bit;1)</t>
  </si>
  <si>
    <t>B&amp;B - Other</t>
  </si>
  <si>
    <t>Total B&amp;B</t>
  </si>
  <si>
    <t>MultiCompartment Box,1 (Northern Tool, Multi Compartment storage Box)</t>
  </si>
  <si>
    <t>4. Special Order Items - Other</t>
  </si>
  <si>
    <t>Total 4. Special Order Items</t>
  </si>
  <si>
    <t>z-Mombasa</t>
  </si>
  <si>
    <t>Mbasa- Flat Bearing</t>
  </si>
  <si>
    <t>Mbasa Drill String</t>
  </si>
  <si>
    <t>Mbasa Kelly Bar</t>
  </si>
  <si>
    <t>Mbsa- 1/4" x 25' Winch Cable wi</t>
  </si>
  <si>
    <t>Mbsa- 3 Step Drag Bit 6.5" (Shipped from USA)</t>
  </si>
  <si>
    <t>Mbsa- 5 HP Honda Diesel</t>
  </si>
  <si>
    <t>Mbsa- Dayliff DC6000C 5K4VA</t>
  </si>
  <si>
    <t>Mbsa-Bailer (Robert Mombasa Parmar)</t>
  </si>
  <si>
    <t>Mbsa-Diesel Mud Pump (Robert Davliff Diesel Mud Pump)</t>
  </si>
  <si>
    <t>Mbsa-Flushing Tool w/ Adapter (Robert Mombasa Parmar)</t>
  </si>
  <si>
    <t>Mbsa-Submersible (Robert Mombasa Davis &amp; Shirtliff)</t>
  </si>
  <si>
    <t>Mbsa Sheaves</t>
  </si>
  <si>
    <t>Mbsa Weight Collar (Parmar Robert)</t>
  </si>
  <si>
    <t>z-Mombasa - Other</t>
  </si>
  <si>
    <t>Total z-Mombasa</t>
  </si>
  <si>
    <t>Total Inventory</t>
  </si>
  <si>
    <t>Assembly</t>
  </si>
  <si>
    <t>Asse-</t>
  </si>
  <si>
    <t>01. Complete Village Drill (Asse- Complete Village Drill    Drill String Box  Dri...</t>
  </si>
  <si>
    <t>2" Suction Hose 7ft (Asse- 2" Suction Hose 7ft)</t>
  </si>
  <si>
    <t>5 Gal Bucket w/ Bentonite (Asse- 5 Gal Bucket w/ Bentonite)</t>
  </si>
  <si>
    <t>Cardboard Tool Box (Asse- Cardboard Tool Box  Flat Bearing  Duck Bill Earth Ancho...</t>
  </si>
  <si>
    <t>Drill String Box (Asse- Drill String Box  Drill String Bits, Couplers and Adapter...</t>
  </si>
  <si>
    <t>Drill String Complete 3' (Asse- Drill String Complete 3'  )</t>
  </si>
  <si>
    <t>Hand Pump &amp; Tank together (Asse- Hand Pump &amp; Tank  together)</t>
  </si>
  <si>
    <t>Handwinch w/ Cable (Asse- Handwinch W/ Cable)</t>
  </si>
  <si>
    <t>Hyd 40" Cyl w/ Fittings (Asse- Hyd Cyl w/ Fittings)</t>
  </si>
  <si>
    <t>Hyd Pump w/ Fittings (Asse- Hyd Pump w/ Fittings)</t>
  </si>
  <si>
    <t>Hyd Tank w/ bolts (Asse- Hyd Tank w/ bolts)</t>
  </si>
  <si>
    <t>Hydraulic Hose 10' (Asse- 10' Hydraulic Hose)</t>
  </si>
  <si>
    <t>Hyraulic Hose 8' (Asse- 8' Hydraulic Hose)</t>
  </si>
  <si>
    <t>Kelly Bar w/ full Swivel (Asse- Kelly Bar w/ full Swivel)</t>
  </si>
  <si>
    <t>Kelly Bar w/ M-F couplers (Asse- Kelly Bar w/ M-F couplers)</t>
  </si>
  <si>
    <t>Ladder Top w/ Flat Bear (Asse- Table Top w/ Flat Bear)</t>
  </si>
  <si>
    <t>Large Box - VDM/Card Box (Asse- Large Box - Village Drill  Village Drill  Village...</t>
  </si>
  <si>
    <t>U-Rock Wing w/pin-sheave (Asse- U-Rock Wing w/pin-sheave)</t>
  </si>
  <si>
    <t>VDM Base Cap w/ Nuts (Asse- VDM Base Cap w/ Nuts)</t>
  </si>
  <si>
    <t>Village Mud Mixer VMM (Asse-  Village Mud Mixer VMM)</t>
  </si>
  <si>
    <t>Water Swivel w/ assembly (Asse-  Water Swivel w/ assembly)</t>
  </si>
  <si>
    <t>Asse- - Other</t>
  </si>
  <si>
    <t>Total Asse-</t>
  </si>
  <si>
    <t>Total Assembly</t>
  </si>
  <si>
    <t>TOTAL</t>
  </si>
  <si>
    <t>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</si>
</sst>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###;\-#,##0.00###"/>
    <numFmt numFmtId="165" formatCode="#,##0.00;\-#,##0.00"/>
    <numFmt numFmtId="166" formatCode="#,##0.0#%;\-#,##0.0#%"/>
  </numFmts>
  <fonts count="3" x14ac:knownFonts="1">
    <font>
      <sz val="11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4" fontId="2" fillId="0" borderId="2" xfId="0" applyNumberFormat="1" applyFont="1" applyBorder="1"/>
    <xf numFmtId="49" fontId="2" fillId="0" borderId="2" xfId="0" applyNumberFormat="1" applyFont="1" applyBorder="1"/>
    <xf numFmtId="165" fontId="2" fillId="0" borderId="2" xfId="0" applyNumberFormat="1" applyFont="1" applyBorder="1"/>
    <xf numFmtId="166" fontId="2" fillId="0" borderId="2" xfId="0" applyNumberFormat="1" applyFont="1" applyBorder="1"/>
    <xf numFmtId="164" fontId="2" fillId="0" borderId="0" xfId="0" applyNumberFormat="1" applyFont="1" applyBorder="1"/>
    <xf numFmtId="49" fontId="2" fillId="0" borderId="0" xfId="0" applyNumberFormat="1" applyFont="1" applyBorder="1"/>
    <xf numFmtId="165" fontId="2" fillId="0" borderId="0" xfId="0" applyNumberFormat="1" applyFont="1" applyBorder="1"/>
    <xf numFmtId="166" fontId="2" fillId="0" borderId="0" xfId="0" applyNumberFormat="1" applyFont="1" applyBorder="1"/>
    <xf numFmtId="164" fontId="2" fillId="0" borderId="3" xfId="0" applyNumberFormat="1" applyFont="1" applyBorder="1"/>
    <xf numFmtId="49" fontId="2" fillId="0" borderId="3" xfId="0" applyNumberFormat="1" applyFont="1" applyBorder="1"/>
    <xf numFmtId="165" fontId="2" fillId="0" borderId="3" xfId="0" applyNumberFormat="1" applyFont="1" applyBorder="1"/>
    <xf numFmtId="166" fontId="2" fillId="0" borderId="3" xfId="0" applyNumberFormat="1" applyFont="1" applyBorder="1"/>
    <xf numFmtId="164" fontId="2" fillId="0" borderId="4" xfId="0" applyNumberFormat="1" applyFont="1" applyBorder="1"/>
    <xf numFmtId="49" fontId="2" fillId="0" borderId="4" xfId="0" applyNumberFormat="1" applyFont="1" applyBorder="1"/>
    <xf numFmtId="165" fontId="2" fillId="0" borderId="4" xfId="0" applyNumberFormat="1" applyFont="1" applyBorder="1"/>
    <xf numFmtId="166" fontId="2" fillId="0" borderId="4" xfId="0" applyNumberFormat="1" applyFont="1" applyBorder="1"/>
    <xf numFmtId="164" fontId="1" fillId="0" borderId="5" xfId="0" applyNumberFormat="1" applyFont="1" applyBorder="1"/>
    <xf numFmtId="49" fontId="1" fillId="0" borderId="5" xfId="0" applyNumberFormat="1" applyFont="1" applyBorder="1"/>
    <xf numFmtId="165" fontId="1" fillId="0" borderId="5" xfId="0" applyNumberFormat="1" applyFont="1" applyBorder="1"/>
    <xf numFmtId="166" fontId="1" fillId="0" borderId="5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9"/>
  <sheetViews>
    <sheetView tabSelected="1" workbookViewId="0">
      <pane xSplit="6" ySplit="1" topLeftCell="G2" activePane="bottomRight" state="frozenSplit"/>
      <selection pane="topRight" activeCell="G1" sqref="G1"/>
      <selection pane="bottomLeft" activeCell="A2" sqref="A2"/>
      <selection pane="bottomRight"/>
    </sheetView>
  </sheetViews>
  <sheetFormatPr defaultRowHeight="14.4" x14ac:dyDescent="0.3"/>
  <cols>
    <col min="1" max="5" width="2.88671875" style="34" customWidth="1"/>
    <col min="6" max="6" width="64.77734375" style="34" customWidth="1"/>
    <col min="7" max="7" width="6.88671875" style="34" bestFit="1" customWidth="1"/>
    <col min="8" max="8" width="2.21875" style="34" customWidth="1"/>
    <col min="9" max="9" width="3.44140625" style="34" bestFit="1" customWidth="1"/>
    <col min="10" max="10" width="2.21875" style="34" customWidth="1"/>
    <col min="11" max="11" width="7.21875" style="34" bestFit="1" customWidth="1"/>
    <col min="12" max="12" width="2.21875" style="34" customWidth="1"/>
    <col min="13" max="13" width="9" style="34" bestFit="1" customWidth="1"/>
    <col min="14" max="14" width="2.21875" style="34" customWidth="1"/>
    <col min="15" max="15" width="10.88671875" style="34" bestFit="1" customWidth="1"/>
    <col min="16" max="16" width="2.21875" style="34" customWidth="1"/>
    <col min="17" max="17" width="8.5546875" style="34" bestFit="1" customWidth="1"/>
    <col min="18" max="18" width="2.21875" style="34" customWidth="1"/>
    <col min="19" max="19" width="9" style="34" bestFit="1" customWidth="1"/>
    <col min="20" max="20" width="2.21875" style="34" customWidth="1"/>
    <col min="21" max="21" width="10.88671875" style="34" bestFit="1" customWidth="1"/>
  </cols>
  <sheetData>
    <row r="1" spans="1:21" s="33" customFormat="1" ht="15" thickBot="1" x14ac:dyDescent="0.35">
      <c r="A1" s="31"/>
      <c r="B1" s="31"/>
      <c r="C1" s="31"/>
      <c r="D1" s="31"/>
      <c r="E1" s="31"/>
      <c r="F1" s="31"/>
      <c r="G1" s="32" t="s">
        <v>0</v>
      </c>
      <c r="H1" s="31"/>
      <c r="I1" s="32" t="s">
        <v>1</v>
      </c>
      <c r="J1" s="31"/>
      <c r="K1" s="32" t="s">
        <v>2</v>
      </c>
      <c r="L1" s="31"/>
      <c r="M1" s="32" t="s">
        <v>3</v>
      </c>
      <c r="N1" s="31"/>
      <c r="O1" s="32" t="s">
        <v>4</v>
      </c>
      <c r="P1" s="31"/>
      <c r="Q1" s="32" t="s">
        <v>5</v>
      </c>
      <c r="R1" s="31"/>
      <c r="S1" s="32" t="s">
        <v>6</v>
      </c>
      <c r="T1" s="31"/>
      <c r="U1" s="32" t="s">
        <v>7</v>
      </c>
    </row>
    <row r="2" spans="1:21" ht="15" thickTop="1" x14ac:dyDescent="0.3">
      <c r="A2" s="2"/>
      <c r="B2" s="2" t="s">
        <v>8</v>
      </c>
      <c r="C2" s="2"/>
      <c r="D2" s="2"/>
      <c r="E2" s="2"/>
      <c r="F2" s="2"/>
      <c r="G2" s="3"/>
      <c r="H2" s="2"/>
      <c r="I2" s="2"/>
      <c r="J2" s="2"/>
      <c r="K2" s="4"/>
      <c r="L2" s="2"/>
      <c r="M2" s="4"/>
      <c r="N2" s="2"/>
      <c r="O2" s="5"/>
      <c r="P2" s="2"/>
      <c r="Q2" s="4"/>
      <c r="R2" s="2"/>
      <c r="S2" s="4"/>
      <c r="T2" s="2"/>
      <c r="U2" s="5"/>
    </row>
    <row r="3" spans="1:21" x14ac:dyDescent="0.3">
      <c r="A3" s="2"/>
      <c r="B3" s="2"/>
      <c r="C3" s="2" t="s">
        <v>9</v>
      </c>
      <c r="D3" s="2"/>
      <c r="E3" s="2"/>
      <c r="F3" s="2"/>
      <c r="G3" s="3"/>
      <c r="H3" s="2"/>
      <c r="I3" s="2"/>
      <c r="J3" s="2"/>
      <c r="K3" s="4"/>
      <c r="L3" s="2"/>
      <c r="M3" s="4"/>
      <c r="N3" s="2"/>
      <c r="O3" s="5"/>
      <c r="P3" s="2"/>
      <c r="Q3" s="4"/>
      <c r="R3" s="2"/>
      <c r="S3" s="4"/>
      <c r="T3" s="2"/>
      <c r="U3" s="5"/>
    </row>
    <row r="4" spans="1:21" x14ac:dyDescent="0.3">
      <c r="A4" s="6"/>
      <c r="B4" s="6"/>
      <c r="C4" s="6"/>
      <c r="D4" s="6" t="s">
        <v>10</v>
      </c>
      <c r="E4" s="6"/>
      <c r="F4" s="6"/>
      <c r="G4" s="7">
        <v>10</v>
      </c>
      <c r="H4" s="6"/>
      <c r="I4" s="6" t="s">
        <v>225</v>
      </c>
      <c r="J4" s="6"/>
      <c r="K4" s="8">
        <v>13.3</v>
      </c>
      <c r="L4" s="6"/>
      <c r="M4" s="8">
        <v>133</v>
      </c>
      <c r="N4" s="6"/>
      <c r="O4" s="9">
        <f>ROUND(IF(M218=0, 0, M4/M218),5)</f>
        <v>1.41E-3</v>
      </c>
      <c r="P4" s="6"/>
      <c r="Q4" s="8">
        <v>45.22</v>
      </c>
      <c r="R4" s="6"/>
      <c r="S4" s="8">
        <f t="shared" ref="S4:S12" si="0">ROUND(G4*Q4,5)</f>
        <v>452.2</v>
      </c>
      <c r="T4" s="6"/>
      <c r="U4" s="9">
        <f>ROUND(IF(S218=0, 0, S4/S218),5)</f>
        <v>4.4600000000000004E-3</v>
      </c>
    </row>
    <row r="5" spans="1:21" x14ac:dyDescent="0.3">
      <c r="A5" s="6"/>
      <c r="B5" s="6"/>
      <c r="C5" s="6"/>
      <c r="D5" s="6" t="s">
        <v>11</v>
      </c>
      <c r="E5" s="6"/>
      <c r="F5" s="6"/>
      <c r="G5" s="7">
        <v>-16</v>
      </c>
      <c r="H5" s="6"/>
      <c r="I5" s="6" t="s">
        <v>225</v>
      </c>
      <c r="J5" s="6"/>
      <c r="K5" s="8">
        <v>19.100000000000001</v>
      </c>
      <c r="L5" s="6"/>
      <c r="M5" s="8">
        <v>-305.60000000000002</v>
      </c>
      <c r="N5" s="6"/>
      <c r="O5" s="9">
        <f>ROUND(IF(M218=0, 0, M5/M218),5)</f>
        <v>-3.2299999999999998E-3</v>
      </c>
      <c r="P5" s="6"/>
      <c r="Q5" s="8">
        <v>47.2</v>
      </c>
      <c r="R5" s="6"/>
      <c r="S5" s="8">
        <f t="shared" si="0"/>
        <v>-755.2</v>
      </c>
      <c r="T5" s="6"/>
      <c r="U5" s="9">
        <f>ROUND(IF(S218=0, 0, S5/S218),5)</f>
        <v>-7.4400000000000004E-3</v>
      </c>
    </row>
    <row r="6" spans="1:21" x14ac:dyDescent="0.3">
      <c r="A6" s="6"/>
      <c r="B6" s="6"/>
      <c r="C6" s="6"/>
      <c r="D6" s="6" t="s">
        <v>12</v>
      </c>
      <c r="E6" s="6"/>
      <c r="F6" s="6"/>
      <c r="G6" s="7">
        <v>16</v>
      </c>
      <c r="H6" s="6"/>
      <c r="I6" s="6" t="s">
        <v>225</v>
      </c>
      <c r="J6" s="6"/>
      <c r="K6" s="8">
        <v>9.82</v>
      </c>
      <c r="L6" s="6"/>
      <c r="M6" s="8">
        <v>157.1</v>
      </c>
      <c r="N6" s="6"/>
      <c r="O6" s="9">
        <f>ROUND(IF(M218=0, 0, M6/M218),5)</f>
        <v>1.66E-3</v>
      </c>
      <c r="P6" s="6"/>
      <c r="Q6" s="8">
        <v>19.41</v>
      </c>
      <c r="R6" s="6"/>
      <c r="S6" s="8">
        <f t="shared" si="0"/>
        <v>310.56</v>
      </c>
      <c r="T6" s="6"/>
      <c r="U6" s="9">
        <f>ROUND(IF(S218=0, 0, S6/S218),5)</f>
        <v>3.0599999999999998E-3</v>
      </c>
    </row>
    <row r="7" spans="1:21" x14ac:dyDescent="0.3">
      <c r="A7" s="6"/>
      <c r="B7" s="6"/>
      <c r="C7" s="6"/>
      <c r="D7" s="6" t="s">
        <v>13</v>
      </c>
      <c r="E7" s="6"/>
      <c r="F7" s="6"/>
      <c r="G7" s="7">
        <v>8</v>
      </c>
      <c r="H7" s="6"/>
      <c r="I7" s="6" t="s">
        <v>225</v>
      </c>
      <c r="J7" s="6"/>
      <c r="K7" s="8">
        <v>2.99</v>
      </c>
      <c r="L7" s="6"/>
      <c r="M7" s="8">
        <v>23.88</v>
      </c>
      <c r="N7" s="6"/>
      <c r="O7" s="9">
        <f>ROUND(IF(M218=0, 0, M7/M218),5)</f>
        <v>2.5000000000000001E-4</v>
      </c>
      <c r="P7" s="6"/>
      <c r="Q7" s="8">
        <v>11.54</v>
      </c>
      <c r="R7" s="6"/>
      <c r="S7" s="8">
        <f t="shared" si="0"/>
        <v>92.32</v>
      </c>
      <c r="T7" s="6"/>
      <c r="U7" s="9">
        <f>ROUND(IF(S218=0, 0, S7/S218),5)</f>
        <v>9.1E-4</v>
      </c>
    </row>
    <row r="8" spans="1:21" x14ac:dyDescent="0.3">
      <c r="A8" s="6"/>
      <c r="B8" s="6"/>
      <c r="C8" s="6"/>
      <c r="D8" s="6" t="s">
        <v>14</v>
      </c>
      <c r="E8" s="6"/>
      <c r="F8" s="6"/>
      <c r="G8" s="7">
        <v>1</v>
      </c>
      <c r="H8" s="6"/>
      <c r="I8" s="6" t="s">
        <v>225</v>
      </c>
      <c r="J8" s="6"/>
      <c r="K8" s="8">
        <v>15</v>
      </c>
      <c r="L8" s="6"/>
      <c r="M8" s="8">
        <v>15</v>
      </c>
      <c r="N8" s="6"/>
      <c r="O8" s="9">
        <f>ROUND(IF(M218=0, 0, M8/M218),5)</f>
        <v>1.6000000000000001E-4</v>
      </c>
      <c r="P8" s="6"/>
      <c r="Q8" s="8">
        <v>39.950000000000003</v>
      </c>
      <c r="R8" s="6"/>
      <c r="S8" s="8">
        <f t="shared" si="0"/>
        <v>39.950000000000003</v>
      </c>
      <c r="T8" s="6"/>
      <c r="U8" s="9">
        <f>ROUND(IF(S218=0, 0, S8/S218),5)</f>
        <v>3.8999999999999999E-4</v>
      </c>
    </row>
    <row r="9" spans="1:21" x14ac:dyDescent="0.3">
      <c r="A9" s="6"/>
      <c r="B9" s="6"/>
      <c r="C9" s="6"/>
      <c r="D9" s="6" t="s">
        <v>15</v>
      </c>
      <c r="E9" s="6"/>
      <c r="F9" s="6"/>
      <c r="G9" s="7">
        <v>18</v>
      </c>
      <c r="H9" s="6"/>
      <c r="I9" s="6" t="s">
        <v>225</v>
      </c>
      <c r="J9" s="6"/>
      <c r="K9" s="8">
        <v>5.65</v>
      </c>
      <c r="L9" s="6"/>
      <c r="M9" s="8">
        <v>101.75</v>
      </c>
      <c r="N9" s="6"/>
      <c r="O9" s="9">
        <f>ROUND(IF(M218=0, 0, M9/M218),5)</f>
        <v>1.08E-3</v>
      </c>
      <c r="P9" s="6"/>
      <c r="Q9" s="8">
        <v>9.99</v>
      </c>
      <c r="R9" s="6"/>
      <c r="S9" s="8">
        <f t="shared" si="0"/>
        <v>179.82</v>
      </c>
      <c r="T9" s="6"/>
      <c r="U9" s="9">
        <f>ROUND(IF(S218=0, 0, S9/S218),5)</f>
        <v>1.7700000000000001E-3</v>
      </c>
    </row>
    <row r="10" spans="1:21" x14ac:dyDescent="0.3">
      <c r="A10" s="6"/>
      <c r="B10" s="6"/>
      <c r="C10" s="6"/>
      <c r="D10" s="6" t="s">
        <v>16</v>
      </c>
      <c r="E10" s="6"/>
      <c r="F10" s="6"/>
      <c r="G10" s="7">
        <v>14</v>
      </c>
      <c r="H10" s="6"/>
      <c r="I10" s="6" t="s">
        <v>225</v>
      </c>
      <c r="J10" s="6"/>
      <c r="K10" s="8">
        <v>16.309999999999999</v>
      </c>
      <c r="L10" s="6"/>
      <c r="M10" s="8">
        <v>228.39</v>
      </c>
      <c r="N10" s="6"/>
      <c r="O10" s="9">
        <f>ROUND(IF(M218=0, 0, M10/M218),5)</f>
        <v>2.4199999999999998E-3</v>
      </c>
      <c r="P10" s="6"/>
      <c r="Q10" s="8">
        <v>35.840000000000003</v>
      </c>
      <c r="R10" s="6"/>
      <c r="S10" s="8">
        <f t="shared" si="0"/>
        <v>501.76</v>
      </c>
      <c r="T10" s="6"/>
      <c r="U10" s="9">
        <f>ROUND(IF(S218=0, 0, S10/S218),5)</f>
        <v>4.9399999999999999E-3</v>
      </c>
    </row>
    <row r="11" spans="1:21" x14ac:dyDescent="0.3">
      <c r="A11" s="6"/>
      <c r="B11" s="6"/>
      <c r="C11" s="6"/>
      <c r="D11" s="6" t="s">
        <v>17</v>
      </c>
      <c r="E11" s="6"/>
      <c r="F11" s="6"/>
      <c r="G11" s="7">
        <v>23</v>
      </c>
      <c r="H11" s="6"/>
      <c r="I11" s="6" t="s">
        <v>225</v>
      </c>
      <c r="J11" s="6"/>
      <c r="K11" s="8">
        <v>1.34</v>
      </c>
      <c r="L11" s="6"/>
      <c r="M11" s="8">
        <v>30.82</v>
      </c>
      <c r="N11" s="6"/>
      <c r="O11" s="9">
        <f>ROUND(IF(M218=0, 0, M11/M218),5)</f>
        <v>3.3E-4</v>
      </c>
      <c r="P11" s="6"/>
      <c r="Q11" s="8">
        <v>0</v>
      </c>
      <c r="R11" s="6"/>
      <c r="S11" s="8">
        <f t="shared" si="0"/>
        <v>0</v>
      </c>
      <c r="T11" s="6"/>
      <c r="U11" s="9">
        <f>ROUND(IF(S218=0, 0, S11/S218),5)</f>
        <v>0</v>
      </c>
    </row>
    <row r="12" spans="1:21" x14ac:dyDescent="0.3">
      <c r="A12" s="6"/>
      <c r="B12" s="6"/>
      <c r="C12" s="6"/>
      <c r="D12" s="6" t="s">
        <v>18</v>
      </c>
      <c r="E12" s="6"/>
      <c r="F12" s="6"/>
      <c r="G12" s="7">
        <v>-66</v>
      </c>
      <c r="H12" s="6"/>
      <c r="I12" s="6" t="s">
        <v>225</v>
      </c>
      <c r="J12" s="6"/>
      <c r="K12" s="8">
        <v>46.19</v>
      </c>
      <c r="L12" s="6"/>
      <c r="M12" s="8">
        <v>-3048.54</v>
      </c>
      <c r="N12" s="6"/>
      <c r="O12" s="9">
        <f>ROUND(IF(M218=0, 0, M12/M218),5)</f>
        <v>-3.2250000000000001E-2</v>
      </c>
      <c r="P12" s="6"/>
      <c r="Q12" s="8">
        <v>69.290000000000006</v>
      </c>
      <c r="R12" s="6"/>
      <c r="S12" s="8">
        <f t="shared" si="0"/>
        <v>-4573.1400000000003</v>
      </c>
      <c r="T12" s="6"/>
      <c r="U12" s="9">
        <f>ROUND(IF(S218=0, 0, S12/S218),5)</f>
        <v>-4.5060000000000003E-2</v>
      </c>
    </row>
    <row r="13" spans="1:21" x14ac:dyDescent="0.3">
      <c r="A13" s="2"/>
      <c r="B13" s="2"/>
      <c r="C13" s="2"/>
      <c r="D13" s="2" t="s">
        <v>19</v>
      </c>
      <c r="E13" s="2"/>
      <c r="F13" s="2"/>
      <c r="G13" s="3"/>
      <c r="H13" s="2"/>
      <c r="I13" s="2"/>
      <c r="J13" s="2"/>
      <c r="K13" s="4"/>
      <c r="L13" s="2"/>
      <c r="M13" s="4"/>
      <c r="N13" s="2"/>
      <c r="O13" s="5"/>
      <c r="P13" s="2"/>
      <c r="Q13" s="4"/>
      <c r="R13" s="2"/>
      <c r="S13" s="4"/>
      <c r="T13" s="2"/>
      <c r="U13" s="5"/>
    </row>
    <row r="14" spans="1:21" x14ac:dyDescent="0.3">
      <c r="A14" s="6"/>
      <c r="B14" s="6"/>
      <c r="C14" s="6"/>
      <c r="D14" s="6"/>
      <c r="E14" s="6" t="s">
        <v>20</v>
      </c>
      <c r="F14" s="6"/>
      <c r="G14" s="7">
        <v>4</v>
      </c>
      <c r="H14" s="6"/>
      <c r="I14" s="6" t="s">
        <v>225</v>
      </c>
      <c r="J14" s="6"/>
      <c r="K14" s="8">
        <v>47.99</v>
      </c>
      <c r="L14" s="6"/>
      <c r="M14" s="8">
        <v>191.95</v>
      </c>
      <c r="N14" s="6"/>
      <c r="O14" s="9">
        <f>ROUND(IF(M218=0, 0, M14/M218),5)</f>
        <v>2.0300000000000001E-3</v>
      </c>
      <c r="P14" s="6"/>
      <c r="Q14" s="8"/>
      <c r="R14" s="6"/>
      <c r="S14" s="8">
        <f t="shared" ref="S14:S25" si="1">ROUND(G14*Q14,5)</f>
        <v>0</v>
      </c>
      <c r="T14" s="6"/>
      <c r="U14" s="9">
        <f>ROUND(IF(S218=0, 0, S14/S218),5)</f>
        <v>0</v>
      </c>
    </row>
    <row r="15" spans="1:21" x14ac:dyDescent="0.3">
      <c r="A15" s="6"/>
      <c r="B15" s="6"/>
      <c r="C15" s="6"/>
      <c r="D15" s="6"/>
      <c r="E15" s="6" t="s">
        <v>21</v>
      </c>
      <c r="F15" s="6"/>
      <c r="G15" s="7">
        <v>-3</v>
      </c>
      <c r="H15" s="6"/>
      <c r="I15" s="6" t="s">
        <v>225</v>
      </c>
      <c r="J15" s="6"/>
      <c r="K15" s="8">
        <v>0.1</v>
      </c>
      <c r="L15" s="6"/>
      <c r="M15" s="8">
        <v>-0.3</v>
      </c>
      <c r="N15" s="6"/>
      <c r="O15" s="9">
        <f>ROUND(IF(M218=0, 0, M15/M218),5)</f>
        <v>0</v>
      </c>
      <c r="P15" s="6"/>
      <c r="Q15" s="8">
        <v>2.2000000000000002</v>
      </c>
      <c r="R15" s="6"/>
      <c r="S15" s="8">
        <f t="shared" si="1"/>
        <v>-6.6</v>
      </c>
      <c r="T15" s="6"/>
      <c r="U15" s="9">
        <f>ROUND(IF(S218=0, 0, S15/S218),5)</f>
        <v>-6.9999999999999994E-5</v>
      </c>
    </row>
    <row r="16" spans="1:21" x14ac:dyDescent="0.3">
      <c r="A16" s="6"/>
      <c r="B16" s="6"/>
      <c r="C16" s="6"/>
      <c r="D16" s="6"/>
      <c r="E16" s="6" t="s">
        <v>22</v>
      </c>
      <c r="F16" s="6"/>
      <c r="G16" s="7">
        <v>53</v>
      </c>
      <c r="H16" s="6"/>
      <c r="I16" s="6" t="s">
        <v>225</v>
      </c>
      <c r="J16" s="6"/>
      <c r="K16" s="8">
        <v>0</v>
      </c>
      <c r="L16" s="6"/>
      <c r="M16" s="8">
        <v>0</v>
      </c>
      <c r="N16" s="6"/>
      <c r="O16" s="9">
        <f>ROUND(IF(M218=0, 0, M16/M218),5)</f>
        <v>0</v>
      </c>
      <c r="P16" s="6"/>
      <c r="Q16" s="8">
        <v>0.16</v>
      </c>
      <c r="R16" s="6"/>
      <c r="S16" s="8">
        <f t="shared" si="1"/>
        <v>8.48</v>
      </c>
      <c r="T16" s="6"/>
      <c r="U16" s="9">
        <f>ROUND(IF(S218=0, 0, S16/S218),5)</f>
        <v>8.0000000000000007E-5</v>
      </c>
    </row>
    <row r="17" spans="1:21" x14ac:dyDescent="0.3">
      <c r="A17" s="6"/>
      <c r="B17" s="6"/>
      <c r="C17" s="6"/>
      <c r="D17" s="6"/>
      <c r="E17" s="6" t="s">
        <v>23</v>
      </c>
      <c r="F17" s="6"/>
      <c r="G17" s="7">
        <v>29</v>
      </c>
      <c r="H17" s="6"/>
      <c r="I17" s="6" t="s">
        <v>225</v>
      </c>
      <c r="J17" s="6"/>
      <c r="K17" s="8">
        <v>0.09</v>
      </c>
      <c r="L17" s="6"/>
      <c r="M17" s="8">
        <v>2.74</v>
      </c>
      <c r="N17" s="6"/>
      <c r="O17" s="9">
        <f>ROUND(IF(M218=0, 0, M17/M218),5)</f>
        <v>3.0000000000000001E-5</v>
      </c>
      <c r="P17" s="6"/>
      <c r="Q17" s="8">
        <v>0.21</v>
      </c>
      <c r="R17" s="6"/>
      <c r="S17" s="8">
        <f t="shared" si="1"/>
        <v>6.09</v>
      </c>
      <c r="T17" s="6"/>
      <c r="U17" s="9">
        <f>ROUND(IF(S218=0, 0, S17/S218),5)</f>
        <v>6.0000000000000002E-5</v>
      </c>
    </row>
    <row r="18" spans="1:21" x14ac:dyDescent="0.3">
      <c r="A18" s="6"/>
      <c r="B18" s="6"/>
      <c r="C18" s="6"/>
      <c r="D18" s="6"/>
      <c r="E18" s="6" t="s">
        <v>24</v>
      </c>
      <c r="F18" s="6"/>
      <c r="G18" s="7">
        <v>32</v>
      </c>
      <c r="H18" s="6"/>
      <c r="I18" s="6" t="s">
        <v>225</v>
      </c>
      <c r="J18" s="6"/>
      <c r="K18" s="8">
        <v>0.24</v>
      </c>
      <c r="L18" s="6"/>
      <c r="M18" s="8">
        <v>7.53</v>
      </c>
      <c r="N18" s="6"/>
      <c r="O18" s="9">
        <f>ROUND(IF(M218=0, 0, M18/M218),5)</f>
        <v>8.0000000000000007E-5</v>
      </c>
      <c r="P18" s="6"/>
      <c r="Q18" s="8">
        <v>1.1599999999999999</v>
      </c>
      <c r="R18" s="6"/>
      <c r="S18" s="8">
        <f t="shared" si="1"/>
        <v>37.119999999999997</v>
      </c>
      <c r="T18" s="6"/>
      <c r="U18" s="9">
        <f>ROUND(IF(S218=0, 0, S18/S218),5)</f>
        <v>3.6999999999999999E-4</v>
      </c>
    </row>
    <row r="19" spans="1:21" x14ac:dyDescent="0.3">
      <c r="A19" s="6"/>
      <c r="B19" s="6"/>
      <c r="C19" s="6"/>
      <c r="D19" s="6"/>
      <c r="E19" s="6" t="s">
        <v>25</v>
      </c>
      <c r="F19" s="6"/>
      <c r="G19" s="7">
        <v>0</v>
      </c>
      <c r="H19" s="6"/>
      <c r="I19" s="6" t="s">
        <v>225</v>
      </c>
      <c r="J19" s="6"/>
      <c r="K19" s="8">
        <v>39.369999999999997</v>
      </c>
      <c r="L19" s="6"/>
      <c r="M19" s="8">
        <v>0</v>
      </c>
      <c r="N19" s="6"/>
      <c r="O19" s="9">
        <f>ROUND(IF(M218=0, 0, M19/M218),5)</f>
        <v>0</v>
      </c>
      <c r="P19" s="6"/>
      <c r="Q19" s="8"/>
      <c r="R19" s="6"/>
      <c r="S19" s="8">
        <f t="shared" si="1"/>
        <v>0</v>
      </c>
      <c r="T19" s="6"/>
      <c r="U19" s="9">
        <f>ROUND(IF(S218=0, 0, S19/S218),5)</f>
        <v>0</v>
      </c>
    </row>
    <row r="20" spans="1:21" x14ac:dyDescent="0.3">
      <c r="A20" s="6"/>
      <c r="B20" s="6"/>
      <c r="C20" s="6"/>
      <c r="D20" s="6"/>
      <c r="E20" s="6" t="s">
        <v>26</v>
      </c>
      <c r="F20" s="6"/>
      <c r="G20" s="7">
        <v>10</v>
      </c>
      <c r="H20" s="6"/>
      <c r="I20" s="6" t="s">
        <v>225</v>
      </c>
      <c r="J20" s="6"/>
      <c r="K20" s="8">
        <v>1.93</v>
      </c>
      <c r="L20" s="6"/>
      <c r="M20" s="8">
        <v>19.3</v>
      </c>
      <c r="N20" s="6"/>
      <c r="O20" s="9">
        <f>ROUND(IF(M218=0, 0, M20/M218),5)</f>
        <v>2.0000000000000001E-4</v>
      </c>
      <c r="P20" s="6"/>
      <c r="Q20" s="8"/>
      <c r="R20" s="6"/>
      <c r="S20" s="8">
        <f t="shared" si="1"/>
        <v>0</v>
      </c>
      <c r="T20" s="6"/>
      <c r="U20" s="9">
        <f>ROUND(IF(S218=0, 0, S20/S218),5)</f>
        <v>0</v>
      </c>
    </row>
    <row r="21" spans="1:21" x14ac:dyDescent="0.3">
      <c r="A21" s="6"/>
      <c r="B21" s="6"/>
      <c r="C21" s="6"/>
      <c r="D21" s="6"/>
      <c r="E21" s="6" t="s">
        <v>27</v>
      </c>
      <c r="F21" s="6"/>
      <c r="G21" s="7">
        <v>0</v>
      </c>
      <c r="H21" s="6"/>
      <c r="I21" s="6" t="s">
        <v>225</v>
      </c>
      <c r="J21" s="6"/>
      <c r="K21" s="8">
        <v>16.02</v>
      </c>
      <c r="L21" s="6"/>
      <c r="M21" s="8">
        <v>0</v>
      </c>
      <c r="N21" s="6"/>
      <c r="O21" s="9">
        <f>ROUND(IF(M218=0, 0, M21/M218),5)</f>
        <v>0</v>
      </c>
      <c r="P21" s="6"/>
      <c r="Q21" s="8"/>
      <c r="R21" s="6"/>
      <c r="S21" s="8">
        <f t="shared" si="1"/>
        <v>0</v>
      </c>
      <c r="T21" s="6"/>
      <c r="U21" s="9">
        <f>ROUND(IF(S218=0, 0, S21/S218),5)</f>
        <v>0</v>
      </c>
    </row>
    <row r="22" spans="1:21" x14ac:dyDescent="0.3">
      <c r="A22" s="6"/>
      <c r="B22" s="6"/>
      <c r="C22" s="6"/>
      <c r="D22" s="6"/>
      <c r="E22" s="6" t="s">
        <v>28</v>
      </c>
      <c r="F22" s="6"/>
      <c r="G22" s="7">
        <v>3</v>
      </c>
      <c r="H22" s="6"/>
      <c r="I22" s="6" t="s">
        <v>225</v>
      </c>
      <c r="J22" s="6"/>
      <c r="K22" s="8">
        <v>9.19</v>
      </c>
      <c r="L22" s="6"/>
      <c r="M22" s="8">
        <v>27.57</v>
      </c>
      <c r="N22" s="6"/>
      <c r="O22" s="9">
        <f>ROUND(IF(M218=0, 0, M22/M218),5)</f>
        <v>2.9E-4</v>
      </c>
      <c r="P22" s="6"/>
      <c r="Q22" s="8"/>
      <c r="R22" s="6"/>
      <c r="S22" s="8">
        <f t="shared" si="1"/>
        <v>0</v>
      </c>
      <c r="T22" s="6"/>
      <c r="U22" s="9">
        <f>ROUND(IF(S218=0, 0, S22/S218),5)</f>
        <v>0</v>
      </c>
    </row>
    <row r="23" spans="1:21" x14ac:dyDescent="0.3">
      <c r="A23" s="6"/>
      <c r="B23" s="6"/>
      <c r="C23" s="6"/>
      <c r="D23" s="6"/>
      <c r="E23" s="6" t="s">
        <v>29</v>
      </c>
      <c r="F23" s="6"/>
      <c r="G23" s="7">
        <v>3</v>
      </c>
      <c r="H23" s="6"/>
      <c r="I23" s="6" t="s">
        <v>225</v>
      </c>
      <c r="J23" s="6"/>
      <c r="K23" s="8">
        <v>170.91</v>
      </c>
      <c r="L23" s="6"/>
      <c r="M23" s="8">
        <v>512.73</v>
      </c>
      <c r="N23" s="6"/>
      <c r="O23" s="9">
        <f>ROUND(IF(M218=0, 0, M23/M218),5)</f>
        <v>5.4200000000000003E-3</v>
      </c>
      <c r="P23" s="6"/>
      <c r="Q23" s="8"/>
      <c r="R23" s="6"/>
      <c r="S23" s="8">
        <f t="shared" si="1"/>
        <v>0</v>
      </c>
      <c r="T23" s="6"/>
      <c r="U23" s="9">
        <f>ROUND(IF(S218=0, 0, S23/S218),5)</f>
        <v>0</v>
      </c>
    </row>
    <row r="24" spans="1:21" x14ac:dyDescent="0.3">
      <c r="A24" s="6"/>
      <c r="B24" s="6"/>
      <c r="C24" s="6"/>
      <c r="D24" s="6"/>
      <c r="E24" s="6" t="s">
        <v>30</v>
      </c>
      <c r="F24" s="6"/>
      <c r="G24" s="7">
        <v>7</v>
      </c>
      <c r="H24" s="6"/>
      <c r="I24" s="6" t="s">
        <v>225</v>
      </c>
      <c r="J24" s="6"/>
      <c r="K24" s="8">
        <v>66.650000000000006</v>
      </c>
      <c r="L24" s="6"/>
      <c r="M24" s="8">
        <v>466.55</v>
      </c>
      <c r="N24" s="6"/>
      <c r="O24" s="9">
        <f>ROUND(IF(M218=0, 0, M24/M218),5)</f>
        <v>4.9399999999999999E-3</v>
      </c>
      <c r="P24" s="6"/>
      <c r="Q24" s="8"/>
      <c r="R24" s="6"/>
      <c r="S24" s="8">
        <f t="shared" si="1"/>
        <v>0</v>
      </c>
      <c r="T24" s="6"/>
      <c r="U24" s="9">
        <f>ROUND(IF(S218=0, 0, S24/S218),5)</f>
        <v>0</v>
      </c>
    </row>
    <row r="25" spans="1:21" ht="15" thickBot="1" x14ac:dyDescent="0.35">
      <c r="A25" s="6"/>
      <c r="B25" s="6"/>
      <c r="C25" s="6"/>
      <c r="D25" s="6"/>
      <c r="E25" s="6" t="s">
        <v>31</v>
      </c>
      <c r="F25" s="6"/>
      <c r="G25" s="10">
        <v>0</v>
      </c>
      <c r="H25" s="6"/>
      <c r="I25" s="11"/>
      <c r="J25" s="6"/>
      <c r="K25" s="8">
        <v>0</v>
      </c>
      <c r="L25" s="6"/>
      <c r="M25" s="12">
        <v>0</v>
      </c>
      <c r="N25" s="6"/>
      <c r="O25" s="13">
        <f>ROUND(IF(M218=0, 0, M25/M218),5)</f>
        <v>0</v>
      </c>
      <c r="P25" s="6"/>
      <c r="Q25" s="8"/>
      <c r="R25" s="6"/>
      <c r="S25" s="12">
        <f t="shared" si="1"/>
        <v>0</v>
      </c>
      <c r="T25" s="6"/>
      <c r="U25" s="13">
        <f>ROUND(IF(S218=0, 0, S25/S218),5)</f>
        <v>0</v>
      </c>
    </row>
    <row r="26" spans="1:21" x14ac:dyDescent="0.3">
      <c r="A26" s="6"/>
      <c r="B26" s="6"/>
      <c r="C26" s="6"/>
      <c r="D26" s="6" t="s">
        <v>32</v>
      </c>
      <c r="E26" s="6"/>
      <c r="F26" s="6"/>
      <c r="G26" s="7">
        <f>ROUND(SUM(G13:G25),5)</f>
        <v>138</v>
      </c>
      <c r="H26" s="6"/>
      <c r="I26" s="6" t="s">
        <v>225</v>
      </c>
      <c r="J26" s="6"/>
      <c r="K26" s="8"/>
      <c r="L26" s="6"/>
      <c r="M26" s="8">
        <f>ROUND(SUM(M13:M25),5)</f>
        <v>1228.07</v>
      </c>
      <c r="N26" s="6"/>
      <c r="O26" s="9">
        <f>ROUND(SUM(O13:O25),5)</f>
        <v>1.299E-2</v>
      </c>
      <c r="P26" s="6"/>
      <c r="Q26" s="8"/>
      <c r="R26" s="6"/>
      <c r="S26" s="8">
        <f>ROUND(SUM(S13:S25),5)</f>
        <v>45.09</v>
      </c>
      <c r="T26" s="6"/>
      <c r="U26" s="9">
        <f>ROUND(SUM(U13:U25),5)</f>
        <v>4.4000000000000002E-4</v>
      </c>
    </row>
    <row r="27" spans="1:21" x14ac:dyDescent="0.3">
      <c r="A27" s="1"/>
      <c r="B27" s="1"/>
      <c r="C27" s="1"/>
      <c r="D27" s="1" t="s">
        <v>33</v>
      </c>
      <c r="E27" s="1"/>
      <c r="F27" s="1"/>
      <c r="G27" s="7">
        <v>19</v>
      </c>
      <c r="H27" s="6"/>
      <c r="I27" s="6" t="s">
        <v>225</v>
      </c>
      <c r="J27" s="6"/>
      <c r="K27" s="8">
        <v>3.64</v>
      </c>
      <c r="L27" s="6"/>
      <c r="M27" s="8">
        <v>69.16</v>
      </c>
      <c r="N27" s="6"/>
      <c r="O27" s="9">
        <f>ROUND(IF(M218=0, 0, M27/M218),5)</f>
        <v>7.2999999999999996E-4</v>
      </c>
      <c r="P27" s="6"/>
      <c r="Q27" s="8"/>
      <c r="R27" s="6"/>
      <c r="S27" s="8">
        <f>ROUND(G27*Q27,5)</f>
        <v>0</v>
      </c>
      <c r="T27" s="6"/>
      <c r="U27" s="9">
        <f>ROUND(IF(S218=0, 0, S27/S218),5)</f>
        <v>0</v>
      </c>
    </row>
    <row r="28" spans="1:21" x14ac:dyDescent="0.3">
      <c r="A28" s="2"/>
      <c r="B28" s="2"/>
      <c r="C28" s="2"/>
      <c r="D28" s="2" t="s">
        <v>34</v>
      </c>
      <c r="E28" s="2"/>
      <c r="F28" s="2"/>
      <c r="G28" s="3"/>
      <c r="H28" s="2"/>
      <c r="I28" s="2"/>
      <c r="J28" s="2"/>
      <c r="K28" s="4"/>
      <c r="L28" s="2"/>
      <c r="M28" s="4"/>
      <c r="N28" s="2"/>
      <c r="O28" s="5"/>
      <c r="P28" s="2"/>
      <c r="Q28" s="4"/>
      <c r="R28" s="2"/>
      <c r="S28" s="4"/>
      <c r="T28" s="2"/>
      <c r="U28" s="5"/>
    </row>
    <row r="29" spans="1:21" x14ac:dyDescent="0.3">
      <c r="A29" s="6"/>
      <c r="B29" s="6"/>
      <c r="C29" s="6"/>
      <c r="D29" s="6"/>
      <c r="E29" s="6" t="s">
        <v>35</v>
      </c>
      <c r="F29" s="6"/>
      <c r="G29" s="7">
        <v>86</v>
      </c>
      <c r="H29" s="6"/>
      <c r="I29" s="6" t="s">
        <v>225</v>
      </c>
      <c r="J29" s="6"/>
      <c r="K29" s="8">
        <v>0.35</v>
      </c>
      <c r="L29" s="6"/>
      <c r="M29" s="8">
        <v>30.1</v>
      </c>
      <c r="N29" s="6"/>
      <c r="O29" s="9">
        <f>ROUND(IF(M218=0, 0, M29/M218),5)</f>
        <v>3.2000000000000003E-4</v>
      </c>
      <c r="P29" s="6"/>
      <c r="Q29" s="8">
        <v>1.35</v>
      </c>
      <c r="R29" s="6"/>
      <c r="S29" s="8">
        <f t="shared" ref="S29:S35" si="2">ROUND(G29*Q29,5)</f>
        <v>116.1</v>
      </c>
      <c r="T29" s="6"/>
      <c r="U29" s="9">
        <f>ROUND(IF(S218=0, 0, S29/S218),5)</f>
        <v>1.14E-3</v>
      </c>
    </row>
    <row r="30" spans="1:21" x14ac:dyDescent="0.3">
      <c r="A30" s="6"/>
      <c r="B30" s="6"/>
      <c r="C30" s="6"/>
      <c r="D30" s="6"/>
      <c r="E30" s="6" t="s">
        <v>36</v>
      </c>
      <c r="F30" s="6"/>
      <c r="G30" s="7">
        <v>70</v>
      </c>
      <c r="H30" s="6"/>
      <c r="I30" s="6" t="s">
        <v>225</v>
      </c>
      <c r="J30" s="6"/>
      <c r="K30" s="8">
        <v>0.8</v>
      </c>
      <c r="L30" s="6"/>
      <c r="M30" s="8">
        <v>56</v>
      </c>
      <c r="N30" s="6"/>
      <c r="O30" s="9">
        <f>ROUND(IF(M218=0, 0, M30/M218),5)</f>
        <v>5.9000000000000003E-4</v>
      </c>
      <c r="P30" s="6"/>
      <c r="Q30" s="8">
        <v>1.8</v>
      </c>
      <c r="R30" s="6"/>
      <c r="S30" s="8">
        <f t="shared" si="2"/>
        <v>126</v>
      </c>
      <c r="T30" s="6"/>
      <c r="U30" s="9">
        <f>ROUND(IF(S218=0, 0, S30/S218),5)</f>
        <v>1.24E-3</v>
      </c>
    </row>
    <row r="31" spans="1:21" x14ac:dyDescent="0.3">
      <c r="A31" s="6"/>
      <c r="B31" s="6"/>
      <c r="C31" s="6"/>
      <c r="D31" s="6"/>
      <c r="E31" s="6" t="s">
        <v>37</v>
      </c>
      <c r="F31" s="6"/>
      <c r="G31" s="7">
        <v>66</v>
      </c>
      <c r="H31" s="6"/>
      <c r="I31" s="6" t="s">
        <v>225</v>
      </c>
      <c r="J31" s="6"/>
      <c r="K31" s="8">
        <v>1</v>
      </c>
      <c r="L31" s="6"/>
      <c r="M31" s="8">
        <v>66</v>
      </c>
      <c r="N31" s="6"/>
      <c r="O31" s="9">
        <f>ROUND(IF(M218=0, 0, M31/M218),5)</f>
        <v>6.9999999999999999E-4</v>
      </c>
      <c r="P31" s="6"/>
      <c r="Q31" s="8">
        <v>2.06</v>
      </c>
      <c r="R31" s="6"/>
      <c r="S31" s="8">
        <f t="shared" si="2"/>
        <v>135.96</v>
      </c>
      <c r="T31" s="6"/>
      <c r="U31" s="9">
        <f>ROUND(IF(S218=0, 0, S31/S218),5)</f>
        <v>1.34E-3</v>
      </c>
    </row>
    <row r="32" spans="1:21" x14ac:dyDescent="0.3">
      <c r="A32" s="6"/>
      <c r="B32" s="6"/>
      <c r="C32" s="6"/>
      <c r="D32" s="6"/>
      <c r="E32" s="6" t="s">
        <v>38</v>
      </c>
      <c r="F32" s="6"/>
      <c r="G32" s="7">
        <v>-75</v>
      </c>
      <c r="H32" s="6"/>
      <c r="I32" s="6" t="s">
        <v>225</v>
      </c>
      <c r="J32" s="6"/>
      <c r="K32" s="8">
        <v>1.25</v>
      </c>
      <c r="L32" s="6"/>
      <c r="M32" s="8">
        <v>-93.75</v>
      </c>
      <c r="N32" s="6"/>
      <c r="O32" s="9">
        <f>ROUND(IF(M218=0, 0, M32/M218),5)</f>
        <v>-9.8999999999999999E-4</v>
      </c>
      <c r="P32" s="6"/>
      <c r="Q32" s="8">
        <v>2.25</v>
      </c>
      <c r="R32" s="6"/>
      <c r="S32" s="8">
        <f t="shared" si="2"/>
        <v>-168.75</v>
      </c>
      <c r="T32" s="6"/>
      <c r="U32" s="9">
        <f>ROUND(IF(S218=0, 0, S32/S218),5)</f>
        <v>-1.66E-3</v>
      </c>
    </row>
    <row r="33" spans="1:21" x14ac:dyDescent="0.3">
      <c r="A33" s="6"/>
      <c r="B33" s="6"/>
      <c r="C33" s="6"/>
      <c r="D33" s="6"/>
      <c r="E33" s="6" t="s">
        <v>39</v>
      </c>
      <c r="F33" s="6"/>
      <c r="G33" s="7">
        <v>246</v>
      </c>
      <c r="H33" s="6"/>
      <c r="I33" s="6" t="s">
        <v>225</v>
      </c>
      <c r="J33" s="6"/>
      <c r="K33" s="8">
        <v>0.16</v>
      </c>
      <c r="L33" s="6"/>
      <c r="M33" s="8">
        <v>39.36</v>
      </c>
      <c r="N33" s="6"/>
      <c r="O33" s="9">
        <f>ROUND(IF(M218=0, 0, M33/M218),5)</f>
        <v>4.2000000000000002E-4</v>
      </c>
      <c r="P33" s="6"/>
      <c r="Q33" s="8">
        <v>0.44</v>
      </c>
      <c r="R33" s="6"/>
      <c r="S33" s="8">
        <f t="shared" si="2"/>
        <v>108.24</v>
      </c>
      <c r="T33" s="6"/>
      <c r="U33" s="9">
        <f>ROUND(IF(S218=0, 0, S33/S218),5)</f>
        <v>1.07E-3</v>
      </c>
    </row>
    <row r="34" spans="1:21" x14ac:dyDescent="0.3">
      <c r="A34" s="6"/>
      <c r="B34" s="6"/>
      <c r="C34" s="6"/>
      <c r="D34" s="6"/>
      <c r="E34" s="6" t="s">
        <v>40</v>
      </c>
      <c r="F34" s="6"/>
      <c r="G34" s="7">
        <v>128</v>
      </c>
      <c r="H34" s="6"/>
      <c r="I34" s="6" t="s">
        <v>225</v>
      </c>
      <c r="J34" s="6"/>
      <c r="K34" s="8">
        <v>0.1</v>
      </c>
      <c r="L34" s="6"/>
      <c r="M34" s="8">
        <v>12.8</v>
      </c>
      <c r="N34" s="6"/>
      <c r="O34" s="9">
        <f>ROUND(IF(M218=0, 0, M34/M218),5)</f>
        <v>1.3999999999999999E-4</v>
      </c>
      <c r="P34" s="6"/>
      <c r="Q34" s="8">
        <v>0.31</v>
      </c>
      <c r="R34" s="6"/>
      <c r="S34" s="8">
        <f t="shared" si="2"/>
        <v>39.68</v>
      </c>
      <c r="T34" s="6"/>
      <c r="U34" s="9">
        <f>ROUND(IF(S218=0, 0, S34/S218),5)</f>
        <v>3.8999999999999999E-4</v>
      </c>
    </row>
    <row r="35" spans="1:21" ht="15" thickBot="1" x14ac:dyDescent="0.35">
      <c r="A35" s="6"/>
      <c r="B35" s="6"/>
      <c r="C35" s="6"/>
      <c r="D35" s="6"/>
      <c r="E35" s="6" t="s">
        <v>41</v>
      </c>
      <c r="F35" s="6"/>
      <c r="G35" s="10">
        <v>0</v>
      </c>
      <c r="H35" s="6"/>
      <c r="I35" s="11"/>
      <c r="J35" s="6"/>
      <c r="K35" s="8">
        <v>0</v>
      </c>
      <c r="L35" s="6"/>
      <c r="M35" s="12">
        <v>0</v>
      </c>
      <c r="N35" s="6"/>
      <c r="O35" s="13">
        <f>ROUND(IF(M218=0, 0, M35/M218),5)</f>
        <v>0</v>
      </c>
      <c r="P35" s="6"/>
      <c r="Q35" s="8"/>
      <c r="R35" s="6"/>
      <c r="S35" s="12">
        <f t="shared" si="2"/>
        <v>0</v>
      </c>
      <c r="T35" s="6"/>
      <c r="U35" s="13">
        <f>ROUND(IF(S218=0, 0, S35/S218),5)</f>
        <v>0</v>
      </c>
    </row>
    <row r="36" spans="1:21" x14ac:dyDescent="0.3">
      <c r="A36" s="6"/>
      <c r="B36" s="6"/>
      <c r="C36" s="6"/>
      <c r="D36" s="6" t="s">
        <v>42</v>
      </c>
      <c r="E36" s="6"/>
      <c r="F36" s="6"/>
      <c r="G36" s="7">
        <f>ROUND(SUM(G28:G35),5)</f>
        <v>521</v>
      </c>
      <c r="H36" s="6"/>
      <c r="I36" s="6" t="s">
        <v>225</v>
      </c>
      <c r="J36" s="6"/>
      <c r="K36" s="8"/>
      <c r="L36" s="6"/>
      <c r="M36" s="8">
        <f>ROUND(SUM(M28:M35),5)</f>
        <v>110.51</v>
      </c>
      <c r="N36" s="6"/>
      <c r="O36" s="9">
        <f>ROUND(SUM(O28:O35),5)</f>
        <v>1.1800000000000001E-3</v>
      </c>
      <c r="P36" s="6"/>
      <c r="Q36" s="8"/>
      <c r="R36" s="6"/>
      <c r="S36" s="8">
        <f>ROUND(SUM(S28:S35),5)</f>
        <v>357.23</v>
      </c>
      <c r="T36" s="6"/>
      <c r="U36" s="9">
        <f>ROUND(SUM(U28:U35),5)</f>
        <v>3.5200000000000001E-3</v>
      </c>
    </row>
    <row r="37" spans="1:21" x14ac:dyDescent="0.3">
      <c r="A37" s="6"/>
      <c r="B37" s="6"/>
      <c r="C37" s="6"/>
      <c r="D37" s="6" t="s">
        <v>43</v>
      </c>
      <c r="E37" s="6"/>
      <c r="F37" s="6"/>
      <c r="G37" s="7">
        <v>28</v>
      </c>
      <c r="H37" s="6"/>
      <c r="I37" s="6" t="s">
        <v>225</v>
      </c>
      <c r="J37" s="6"/>
      <c r="K37" s="8">
        <v>7.25</v>
      </c>
      <c r="L37" s="6"/>
      <c r="M37" s="8">
        <v>203</v>
      </c>
      <c r="N37" s="6"/>
      <c r="O37" s="9">
        <f>ROUND(IF(M218=0, 0, M37/M218),5)</f>
        <v>2.15E-3</v>
      </c>
      <c r="P37" s="6"/>
      <c r="Q37" s="8">
        <v>21.76</v>
      </c>
      <c r="R37" s="6"/>
      <c r="S37" s="8">
        <f>ROUND(G37*Q37,5)</f>
        <v>609.28</v>
      </c>
      <c r="T37" s="6"/>
      <c r="U37" s="9">
        <f>ROUND(IF(S218=0, 0, S37/S218),5)</f>
        <v>6.0000000000000001E-3</v>
      </c>
    </row>
    <row r="38" spans="1:21" ht="15" thickBot="1" x14ac:dyDescent="0.35">
      <c r="A38" s="6"/>
      <c r="B38" s="6"/>
      <c r="C38" s="6"/>
      <c r="D38" s="6" t="s">
        <v>44</v>
      </c>
      <c r="E38" s="6"/>
      <c r="F38" s="6"/>
      <c r="G38" s="10">
        <v>0</v>
      </c>
      <c r="H38" s="6"/>
      <c r="I38" s="11"/>
      <c r="J38" s="6"/>
      <c r="K38" s="8">
        <v>0</v>
      </c>
      <c r="L38" s="6"/>
      <c r="M38" s="12">
        <v>0</v>
      </c>
      <c r="N38" s="6"/>
      <c r="O38" s="13">
        <f>ROUND(IF(M218=0, 0, M38/M218),5)</f>
        <v>0</v>
      </c>
      <c r="P38" s="6"/>
      <c r="Q38" s="8"/>
      <c r="R38" s="6"/>
      <c r="S38" s="12">
        <f>ROUND(G38*Q38,5)</f>
        <v>0</v>
      </c>
      <c r="T38" s="6"/>
      <c r="U38" s="13">
        <f>ROUND(IF(S218=0, 0, S38/S218),5)</f>
        <v>0</v>
      </c>
    </row>
    <row r="39" spans="1:21" x14ac:dyDescent="0.3">
      <c r="A39" s="6"/>
      <c r="B39" s="6"/>
      <c r="C39" s="6" t="s">
        <v>45</v>
      </c>
      <c r="D39" s="6"/>
      <c r="E39" s="6"/>
      <c r="F39" s="6"/>
      <c r="G39" s="7">
        <f>ROUND(SUM(G3:G12)+SUM(G26:G27)+SUM(G36:G38),5)</f>
        <v>714</v>
      </c>
      <c r="H39" s="6"/>
      <c r="I39" s="6" t="s">
        <v>225</v>
      </c>
      <c r="J39" s="6"/>
      <c r="K39" s="8"/>
      <c r="L39" s="6"/>
      <c r="M39" s="8">
        <f>ROUND(SUM(M3:M12)+SUM(M26:M27)+SUM(M36:M38),5)</f>
        <v>-1053.46</v>
      </c>
      <c r="N39" s="6"/>
      <c r="O39" s="9">
        <f>ROUND(SUM(O3:O12)+SUM(O26:O27)+SUM(O36:O38),5)</f>
        <v>-1.112E-2</v>
      </c>
      <c r="P39" s="6"/>
      <c r="Q39" s="8"/>
      <c r="R39" s="6"/>
      <c r="S39" s="8">
        <f>ROUND(SUM(S3:S12)+SUM(S26:S27)+SUM(S36:S38),5)</f>
        <v>-2740.13</v>
      </c>
      <c r="T39" s="6"/>
      <c r="U39" s="9">
        <f>ROUND(SUM(U3:U12)+SUM(U26:U27)+SUM(U36:U38),5)</f>
        <v>-2.7009999999999999E-2</v>
      </c>
    </row>
    <row r="40" spans="1:21" x14ac:dyDescent="0.3">
      <c r="A40" s="2"/>
      <c r="B40" s="2"/>
      <c r="C40" s="2" t="s">
        <v>46</v>
      </c>
      <c r="D40" s="2"/>
      <c r="E40" s="2"/>
      <c r="F40" s="2"/>
      <c r="G40" s="3"/>
      <c r="H40" s="2"/>
      <c r="I40" s="2"/>
      <c r="J40" s="2"/>
      <c r="K40" s="4"/>
      <c r="L40" s="2"/>
      <c r="M40" s="4"/>
      <c r="N40" s="2"/>
      <c r="O40" s="5"/>
      <c r="P40" s="2"/>
      <c r="Q40" s="4"/>
      <c r="R40" s="2"/>
      <c r="S40" s="4"/>
      <c r="T40" s="2"/>
      <c r="U40" s="5"/>
    </row>
    <row r="41" spans="1:21" x14ac:dyDescent="0.3">
      <c r="A41" s="6"/>
      <c r="B41" s="6"/>
      <c r="C41" s="6"/>
      <c r="D41" s="6" t="s">
        <v>47</v>
      </c>
      <c r="E41" s="6"/>
      <c r="F41" s="6"/>
      <c r="G41" s="7">
        <v>8</v>
      </c>
      <c r="H41" s="6"/>
      <c r="I41" s="6" t="s">
        <v>225</v>
      </c>
      <c r="J41" s="6"/>
      <c r="K41" s="8">
        <v>131.75</v>
      </c>
      <c r="L41" s="6"/>
      <c r="M41" s="8">
        <v>1054</v>
      </c>
      <c r="N41" s="6"/>
      <c r="O41" s="9">
        <f>ROUND(IF(M218=0, 0, M41/M218),5)</f>
        <v>1.115E-2</v>
      </c>
      <c r="P41" s="6"/>
      <c r="Q41" s="8">
        <v>231.75</v>
      </c>
      <c r="R41" s="6"/>
      <c r="S41" s="8">
        <f>ROUND(G41*Q41,5)</f>
        <v>1854</v>
      </c>
      <c r="T41" s="6"/>
      <c r="U41" s="9">
        <f>ROUND(IF(S218=0, 0, S41/S218),5)</f>
        <v>1.8270000000000002E-2</v>
      </c>
    </row>
    <row r="42" spans="1:21" x14ac:dyDescent="0.3">
      <c r="A42" s="6"/>
      <c r="B42" s="6"/>
      <c r="C42" s="6"/>
      <c r="D42" s="6" t="s">
        <v>48</v>
      </c>
      <c r="E42" s="6"/>
      <c r="F42" s="6"/>
      <c r="G42" s="7">
        <v>8</v>
      </c>
      <c r="H42" s="6"/>
      <c r="I42" s="6" t="s">
        <v>225</v>
      </c>
      <c r="J42" s="6"/>
      <c r="K42" s="8">
        <v>372.25</v>
      </c>
      <c r="L42" s="6"/>
      <c r="M42" s="8">
        <v>2978</v>
      </c>
      <c r="N42" s="6"/>
      <c r="O42" s="9">
        <f>ROUND(IF(M218=0, 0, M42/M218),5)</f>
        <v>3.15E-2</v>
      </c>
      <c r="P42" s="6"/>
      <c r="Q42" s="8">
        <v>472.25</v>
      </c>
      <c r="R42" s="6"/>
      <c r="S42" s="8">
        <f>ROUND(G42*Q42,5)</f>
        <v>3778</v>
      </c>
      <c r="T42" s="6"/>
      <c r="U42" s="9">
        <f>ROUND(IF(S218=0, 0, S42/S218),5)</f>
        <v>3.7220000000000003E-2</v>
      </c>
    </row>
    <row r="43" spans="1:21" x14ac:dyDescent="0.3">
      <c r="A43" s="6"/>
      <c r="B43" s="6"/>
      <c r="C43" s="6"/>
      <c r="D43" s="6" t="s">
        <v>49</v>
      </c>
      <c r="E43" s="6"/>
      <c r="F43" s="6"/>
      <c r="G43" s="7">
        <v>8</v>
      </c>
      <c r="H43" s="6"/>
      <c r="I43" s="6" t="s">
        <v>225</v>
      </c>
      <c r="J43" s="6"/>
      <c r="K43" s="8">
        <v>173.75</v>
      </c>
      <c r="L43" s="6"/>
      <c r="M43" s="8">
        <v>1390</v>
      </c>
      <c r="N43" s="6"/>
      <c r="O43" s="9">
        <f>ROUND(IF(M218=0, 0, M43/M218),5)</f>
        <v>1.47E-2</v>
      </c>
      <c r="P43" s="6"/>
      <c r="Q43" s="8">
        <v>273.75</v>
      </c>
      <c r="R43" s="6"/>
      <c r="S43" s="8">
        <f>ROUND(G43*Q43,5)</f>
        <v>2190</v>
      </c>
      <c r="T43" s="6"/>
      <c r="U43" s="9">
        <f>ROUND(IF(S218=0, 0, S43/S218),5)</f>
        <v>2.1579999999999998E-2</v>
      </c>
    </row>
    <row r="44" spans="1:21" x14ac:dyDescent="0.3">
      <c r="A44" s="6"/>
      <c r="B44" s="6"/>
      <c r="C44" s="6"/>
      <c r="D44" s="6" t="s">
        <v>50</v>
      </c>
      <c r="E44" s="6"/>
      <c r="F44" s="6"/>
      <c r="G44" s="7">
        <v>-8</v>
      </c>
      <c r="H44" s="6"/>
      <c r="I44" s="6" t="s">
        <v>225</v>
      </c>
      <c r="J44" s="6"/>
      <c r="K44" s="8">
        <v>220</v>
      </c>
      <c r="L44" s="6"/>
      <c r="M44" s="8">
        <v>-1760</v>
      </c>
      <c r="N44" s="6"/>
      <c r="O44" s="9">
        <f>ROUND(IF(M218=0, 0, M44/M218),5)</f>
        <v>-1.8620000000000001E-2</v>
      </c>
      <c r="P44" s="6"/>
      <c r="Q44" s="8">
        <v>320</v>
      </c>
      <c r="R44" s="6"/>
      <c r="S44" s="8">
        <f>ROUND(G44*Q44,5)</f>
        <v>-2560</v>
      </c>
      <c r="T44" s="6"/>
      <c r="U44" s="9">
        <f>ROUND(IF(S218=0, 0, S44/S218),5)</f>
        <v>-2.5219999999999999E-2</v>
      </c>
    </row>
    <row r="45" spans="1:21" x14ac:dyDescent="0.3">
      <c r="A45" s="6"/>
      <c r="B45" s="6"/>
      <c r="C45" s="6"/>
      <c r="D45" s="6" t="s">
        <v>51</v>
      </c>
      <c r="E45" s="6"/>
      <c r="F45" s="6"/>
      <c r="G45" s="7">
        <v>9</v>
      </c>
      <c r="H45" s="6"/>
      <c r="I45" s="6" t="s">
        <v>225</v>
      </c>
      <c r="J45" s="6"/>
      <c r="K45" s="8">
        <v>404.25</v>
      </c>
      <c r="L45" s="6"/>
      <c r="M45" s="8">
        <v>3638.25</v>
      </c>
      <c r="N45" s="6"/>
      <c r="O45" s="9">
        <f>ROUND(IF(M218=0, 0, M45/M218),5)</f>
        <v>3.8490000000000003E-2</v>
      </c>
      <c r="P45" s="6"/>
      <c r="Q45" s="8">
        <v>504.25</v>
      </c>
      <c r="R45" s="6"/>
      <c r="S45" s="8">
        <f>ROUND(G45*Q45,5)</f>
        <v>4538.25</v>
      </c>
      <c r="T45" s="6"/>
      <c r="U45" s="9">
        <f>ROUND(IF(S218=0, 0, S45/S218),5)</f>
        <v>4.471E-2</v>
      </c>
    </row>
    <row r="46" spans="1:21" x14ac:dyDescent="0.3">
      <c r="A46" s="2"/>
      <c r="B46" s="2"/>
      <c r="C46" s="2"/>
      <c r="D46" s="2" t="s">
        <v>52</v>
      </c>
      <c r="E46" s="2"/>
      <c r="F46" s="2"/>
      <c r="G46" s="3"/>
      <c r="H46" s="2"/>
      <c r="I46" s="2"/>
      <c r="J46" s="2"/>
      <c r="K46" s="4"/>
      <c r="L46" s="2"/>
      <c r="M46" s="4"/>
      <c r="N46" s="2"/>
      <c r="O46" s="5"/>
      <c r="P46" s="2"/>
      <c r="Q46" s="4"/>
      <c r="R46" s="2"/>
      <c r="S46" s="4"/>
      <c r="T46" s="2"/>
      <c r="U46" s="5"/>
    </row>
    <row r="47" spans="1:21" x14ac:dyDescent="0.3">
      <c r="A47" s="6"/>
      <c r="B47" s="6"/>
      <c r="C47" s="6"/>
      <c r="D47" s="6"/>
      <c r="E47" s="6" t="s">
        <v>53</v>
      </c>
      <c r="F47" s="6"/>
      <c r="G47" s="7">
        <v>200</v>
      </c>
      <c r="H47" s="6"/>
      <c r="I47" s="6" t="s">
        <v>225</v>
      </c>
      <c r="J47" s="6"/>
      <c r="K47" s="8">
        <v>33.75</v>
      </c>
      <c r="L47" s="6"/>
      <c r="M47" s="8">
        <v>6750</v>
      </c>
      <c r="N47" s="6"/>
      <c r="O47" s="9">
        <f>ROUND(IF(M218=0, 0, M47/M218),5)</f>
        <v>7.1400000000000005E-2</v>
      </c>
      <c r="P47" s="6"/>
      <c r="Q47" s="8"/>
      <c r="R47" s="6"/>
      <c r="S47" s="8">
        <f>ROUND(G47*Q47,5)</f>
        <v>0</v>
      </c>
      <c r="T47" s="6"/>
      <c r="U47" s="9">
        <f>ROUND(IF(S218=0, 0, S47/S218),5)</f>
        <v>0</v>
      </c>
    </row>
    <row r="48" spans="1:21" x14ac:dyDescent="0.3">
      <c r="A48" s="6"/>
      <c r="B48" s="6"/>
      <c r="C48" s="6"/>
      <c r="D48" s="6"/>
      <c r="E48" s="6" t="s">
        <v>54</v>
      </c>
      <c r="F48" s="6"/>
      <c r="G48" s="7">
        <v>0</v>
      </c>
      <c r="H48" s="6"/>
      <c r="I48" s="6" t="s">
        <v>225</v>
      </c>
      <c r="J48" s="6"/>
      <c r="K48" s="8">
        <v>13.74</v>
      </c>
      <c r="L48" s="6"/>
      <c r="M48" s="8">
        <v>0</v>
      </c>
      <c r="N48" s="6"/>
      <c r="O48" s="9">
        <f>ROUND(IF(M218=0, 0, M48/M218),5)</f>
        <v>0</v>
      </c>
      <c r="P48" s="6"/>
      <c r="Q48" s="8"/>
      <c r="R48" s="6"/>
      <c r="S48" s="8">
        <f>ROUND(G48*Q48,5)</f>
        <v>0</v>
      </c>
      <c r="T48" s="6"/>
      <c r="U48" s="9">
        <f>ROUND(IF(S218=0, 0, S48/S218),5)</f>
        <v>0</v>
      </c>
    </row>
    <row r="49" spans="1:21" x14ac:dyDescent="0.3">
      <c r="A49" s="6"/>
      <c r="B49" s="6"/>
      <c r="C49" s="6"/>
      <c r="D49" s="6"/>
      <c r="E49" s="6" t="s">
        <v>55</v>
      </c>
      <c r="F49" s="6"/>
      <c r="G49" s="7">
        <v>0</v>
      </c>
      <c r="H49" s="6"/>
      <c r="I49" s="6" t="s">
        <v>225</v>
      </c>
      <c r="J49" s="6"/>
      <c r="K49" s="8">
        <v>13.74</v>
      </c>
      <c r="L49" s="6"/>
      <c r="M49" s="8">
        <v>0</v>
      </c>
      <c r="N49" s="6"/>
      <c r="O49" s="9">
        <f>ROUND(IF(M218=0, 0, M49/M218),5)</f>
        <v>0</v>
      </c>
      <c r="P49" s="6"/>
      <c r="Q49" s="8"/>
      <c r="R49" s="6"/>
      <c r="S49" s="8">
        <f>ROUND(G49*Q49,5)</f>
        <v>0</v>
      </c>
      <c r="T49" s="6"/>
      <c r="U49" s="9">
        <f>ROUND(IF(S218=0, 0, S49/S218),5)</f>
        <v>0</v>
      </c>
    </row>
    <row r="50" spans="1:21" ht="15" thickBot="1" x14ac:dyDescent="0.35">
      <c r="A50" s="6"/>
      <c r="B50" s="6"/>
      <c r="C50" s="6"/>
      <c r="D50" s="6"/>
      <c r="E50" s="6" t="s">
        <v>56</v>
      </c>
      <c r="F50" s="6"/>
      <c r="G50" s="10">
        <v>0</v>
      </c>
      <c r="H50" s="6"/>
      <c r="I50" s="11"/>
      <c r="J50" s="6"/>
      <c r="K50" s="8">
        <v>0</v>
      </c>
      <c r="L50" s="6"/>
      <c r="M50" s="12">
        <v>0</v>
      </c>
      <c r="N50" s="6"/>
      <c r="O50" s="13">
        <f>ROUND(IF(M218=0, 0, M50/M218),5)</f>
        <v>0</v>
      </c>
      <c r="P50" s="6"/>
      <c r="Q50" s="8"/>
      <c r="R50" s="6"/>
      <c r="S50" s="12">
        <f>ROUND(G50*Q50,5)</f>
        <v>0</v>
      </c>
      <c r="T50" s="6"/>
      <c r="U50" s="13">
        <f>ROUND(IF(S218=0, 0, S50/S218),5)</f>
        <v>0</v>
      </c>
    </row>
    <row r="51" spans="1:21" x14ac:dyDescent="0.3">
      <c r="A51" s="6"/>
      <c r="B51" s="6"/>
      <c r="C51" s="6"/>
      <c r="D51" s="6" t="s">
        <v>57</v>
      </c>
      <c r="E51" s="6"/>
      <c r="F51" s="6"/>
      <c r="G51" s="7">
        <f>ROUND(SUM(G46:G50),5)</f>
        <v>200</v>
      </c>
      <c r="H51" s="6"/>
      <c r="I51" s="6" t="s">
        <v>225</v>
      </c>
      <c r="J51" s="6"/>
      <c r="K51" s="8"/>
      <c r="L51" s="6"/>
      <c r="M51" s="8">
        <f>ROUND(SUM(M46:M50),5)</f>
        <v>6750</v>
      </c>
      <c r="N51" s="6"/>
      <c r="O51" s="9">
        <f>ROUND(SUM(O46:O50),5)</f>
        <v>7.1400000000000005E-2</v>
      </c>
      <c r="P51" s="6"/>
      <c r="Q51" s="8"/>
      <c r="R51" s="6"/>
      <c r="S51" s="8">
        <f>ROUND(SUM(S46:S50),5)</f>
        <v>0</v>
      </c>
      <c r="T51" s="6"/>
      <c r="U51" s="9">
        <f>ROUND(SUM(U46:U50),5)</f>
        <v>0</v>
      </c>
    </row>
    <row r="52" spans="1:21" x14ac:dyDescent="0.3">
      <c r="A52" s="6"/>
      <c r="B52" s="6"/>
      <c r="C52" s="6"/>
      <c r="D52" s="6" t="s">
        <v>58</v>
      </c>
      <c r="E52" s="6"/>
      <c r="F52" s="6"/>
      <c r="G52" s="7">
        <v>4</v>
      </c>
      <c r="H52" s="6"/>
      <c r="I52" s="6" t="s">
        <v>225</v>
      </c>
      <c r="J52" s="6"/>
      <c r="K52" s="8">
        <v>136.96</v>
      </c>
      <c r="L52" s="6"/>
      <c r="M52" s="8">
        <v>547.84</v>
      </c>
      <c r="N52" s="6"/>
      <c r="O52" s="9">
        <f>ROUND(IF(M218=0, 0, M52/M218),5)</f>
        <v>5.7999999999999996E-3</v>
      </c>
      <c r="P52" s="6"/>
      <c r="Q52" s="8">
        <v>236.05</v>
      </c>
      <c r="R52" s="6"/>
      <c r="S52" s="8">
        <f>ROUND(G52*Q52,5)</f>
        <v>944.2</v>
      </c>
      <c r="T52" s="6"/>
      <c r="U52" s="9">
        <f>ROUND(IF(S218=0, 0, S52/S218),5)</f>
        <v>9.2999999999999992E-3</v>
      </c>
    </row>
    <row r="53" spans="1:21" x14ac:dyDescent="0.3">
      <c r="A53" s="6"/>
      <c r="B53" s="6"/>
      <c r="C53" s="6"/>
      <c r="D53" s="6" t="s">
        <v>59</v>
      </c>
      <c r="E53" s="6"/>
      <c r="F53" s="6"/>
      <c r="G53" s="7">
        <v>4</v>
      </c>
      <c r="H53" s="6"/>
      <c r="I53" s="6" t="s">
        <v>225</v>
      </c>
      <c r="J53" s="6"/>
      <c r="K53" s="8">
        <v>165</v>
      </c>
      <c r="L53" s="6"/>
      <c r="M53" s="8">
        <v>660</v>
      </c>
      <c r="N53" s="6"/>
      <c r="O53" s="9">
        <f>ROUND(IF(M218=0, 0, M53/M218),5)</f>
        <v>6.9800000000000001E-3</v>
      </c>
      <c r="P53" s="6"/>
      <c r="Q53" s="8">
        <v>265</v>
      </c>
      <c r="R53" s="6"/>
      <c r="S53" s="8">
        <f>ROUND(G53*Q53,5)</f>
        <v>1060</v>
      </c>
      <c r="T53" s="6"/>
      <c r="U53" s="9">
        <f>ROUND(IF(S218=0, 0, S53/S218),5)</f>
        <v>1.044E-2</v>
      </c>
    </row>
    <row r="54" spans="1:21" x14ac:dyDescent="0.3">
      <c r="A54" s="6"/>
      <c r="B54" s="6"/>
      <c r="C54" s="6"/>
      <c r="D54" s="6" t="s">
        <v>60</v>
      </c>
      <c r="E54" s="6"/>
      <c r="F54" s="6"/>
      <c r="G54" s="7">
        <v>8</v>
      </c>
      <c r="H54" s="6"/>
      <c r="I54" s="6" t="s">
        <v>225</v>
      </c>
      <c r="J54" s="6"/>
      <c r="K54" s="8">
        <v>145</v>
      </c>
      <c r="L54" s="6"/>
      <c r="M54" s="8">
        <v>1160</v>
      </c>
      <c r="N54" s="6"/>
      <c r="O54" s="9">
        <f>ROUND(IF(M218=0, 0, M54/M218),5)</f>
        <v>1.227E-2</v>
      </c>
      <c r="P54" s="6"/>
      <c r="Q54" s="8">
        <v>246.05</v>
      </c>
      <c r="R54" s="6"/>
      <c r="S54" s="8">
        <f>ROUND(G54*Q54,5)</f>
        <v>1968.4</v>
      </c>
      <c r="T54" s="6"/>
      <c r="U54" s="9">
        <f>ROUND(IF(S218=0, 0, S54/S218),5)</f>
        <v>1.9390000000000001E-2</v>
      </c>
    </row>
    <row r="55" spans="1:21" x14ac:dyDescent="0.3">
      <c r="A55" s="6"/>
      <c r="B55" s="6"/>
      <c r="C55" s="6"/>
      <c r="D55" s="6" t="s">
        <v>61</v>
      </c>
      <c r="E55" s="6"/>
      <c r="F55" s="6"/>
      <c r="G55" s="7">
        <v>-9</v>
      </c>
      <c r="H55" s="6"/>
      <c r="I55" s="6" t="s">
        <v>225</v>
      </c>
      <c r="J55" s="6"/>
      <c r="K55" s="8">
        <v>210</v>
      </c>
      <c r="L55" s="6"/>
      <c r="M55" s="8">
        <v>-1890</v>
      </c>
      <c r="N55" s="6"/>
      <c r="O55" s="9">
        <f>ROUND(IF(M218=0, 0, M55/M218),5)</f>
        <v>-1.9990000000000001E-2</v>
      </c>
      <c r="P55" s="6"/>
      <c r="Q55" s="8">
        <v>310.22000000000003</v>
      </c>
      <c r="R55" s="6"/>
      <c r="S55" s="8">
        <f>ROUND(G55*Q55,5)</f>
        <v>-2791.98</v>
      </c>
      <c r="T55" s="6"/>
      <c r="U55" s="9">
        <f>ROUND(IF(S218=0, 0, S55/S218),5)</f>
        <v>-2.751E-2</v>
      </c>
    </row>
    <row r="56" spans="1:21" ht="15" thickBot="1" x14ac:dyDescent="0.35">
      <c r="A56" s="6"/>
      <c r="B56" s="6"/>
      <c r="C56" s="6"/>
      <c r="D56" s="6" t="s">
        <v>62</v>
      </c>
      <c r="E56" s="6"/>
      <c r="F56" s="6"/>
      <c r="G56" s="10">
        <v>0</v>
      </c>
      <c r="H56" s="6"/>
      <c r="I56" s="11"/>
      <c r="J56" s="6"/>
      <c r="K56" s="8">
        <v>0</v>
      </c>
      <c r="L56" s="6"/>
      <c r="M56" s="12">
        <v>0</v>
      </c>
      <c r="N56" s="6"/>
      <c r="O56" s="13">
        <f>ROUND(IF(M218=0, 0, M56/M218),5)</f>
        <v>0</v>
      </c>
      <c r="P56" s="6"/>
      <c r="Q56" s="8"/>
      <c r="R56" s="6"/>
      <c r="S56" s="12">
        <f>ROUND(G56*Q56,5)</f>
        <v>0</v>
      </c>
      <c r="T56" s="6"/>
      <c r="U56" s="13">
        <f>ROUND(IF(S218=0, 0, S56/S218),5)</f>
        <v>0</v>
      </c>
    </row>
    <row r="57" spans="1:21" x14ac:dyDescent="0.3">
      <c r="A57" s="6"/>
      <c r="B57" s="6"/>
      <c r="C57" s="6" t="s">
        <v>63</v>
      </c>
      <c r="D57" s="6"/>
      <c r="E57" s="6"/>
      <c r="F57" s="6"/>
      <c r="G57" s="7">
        <f>ROUND(SUM(G40:G45)+SUM(G51:G56),5)</f>
        <v>232</v>
      </c>
      <c r="H57" s="6"/>
      <c r="I57" s="6" t="s">
        <v>225</v>
      </c>
      <c r="J57" s="6"/>
      <c r="K57" s="8"/>
      <c r="L57" s="6"/>
      <c r="M57" s="8">
        <f>ROUND(SUM(M40:M45)+SUM(M51:M56),5)</f>
        <v>14528.09</v>
      </c>
      <c r="N57" s="6"/>
      <c r="O57" s="9">
        <f>ROUND(SUM(O40:O45)+SUM(O51:O56),5)</f>
        <v>0.15368000000000001</v>
      </c>
      <c r="P57" s="6"/>
      <c r="Q57" s="8"/>
      <c r="R57" s="6"/>
      <c r="S57" s="8">
        <f>ROUND(SUM(S40:S45)+SUM(S51:S56),5)</f>
        <v>10980.87</v>
      </c>
      <c r="T57" s="6"/>
      <c r="U57" s="9">
        <f>ROUND(SUM(U40:U45)+SUM(U51:U56),5)</f>
        <v>0.10818</v>
      </c>
    </row>
    <row r="58" spans="1:21" x14ac:dyDescent="0.3">
      <c r="A58" s="2"/>
      <c r="B58" s="2"/>
      <c r="C58" s="2" t="s">
        <v>64</v>
      </c>
      <c r="D58" s="2"/>
      <c r="E58" s="2"/>
      <c r="F58" s="2"/>
      <c r="G58" s="3"/>
      <c r="H58" s="2"/>
      <c r="I58" s="2"/>
      <c r="J58" s="2"/>
      <c r="K58" s="4"/>
      <c r="L58" s="2"/>
      <c r="M58" s="4"/>
      <c r="N58" s="2"/>
      <c r="O58" s="5"/>
      <c r="P58" s="2"/>
      <c r="Q58" s="4"/>
      <c r="R58" s="2"/>
      <c r="S58" s="4"/>
      <c r="T58" s="2"/>
      <c r="U58" s="5"/>
    </row>
    <row r="59" spans="1:21" x14ac:dyDescent="0.3">
      <c r="A59" s="1"/>
      <c r="B59" s="1"/>
      <c r="C59" s="1"/>
      <c r="D59" s="1" t="s">
        <v>65</v>
      </c>
      <c r="E59" s="1"/>
      <c r="F59" s="1"/>
      <c r="G59" s="7">
        <v>-3</v>
      </c>
      <c r="H59" s="6"/>
      <c r="I59" s="6" t="s">
        <v>225</v>
      </c>
      <c r="J59" s="6"/>
      <c r="K59" s="8">
        <v>53.2</v>
      </c>
      <c r="L59" s="6"/>
      <c r="M59" s="8">
        <v>-159.6</v>
      </c>
      <c r="N59" s="6"/>
      <c r="O59" s="9">
        <f>ROUND(IF(M218=0, 0, M59/M218),5)</f>
        <v>-1.6900000000000001E-3</v>
      </c>
      <c r="P59" s="6"/>
      <c r="Q59" s="8">
        <v>69.16</v>
      </c>
      <c r="R59" s="6"/>
      <c r="S59" s="8">
        <f>ROUND(G59*Q59,5)</f>
        <v>-207.48</v>
      </c>
      <c r="T59" s="6"/>
      <c r="U59" s="9">
        <f>ROUND(IF(S218=0, 0, S59/S218),5)</f>
        <v>-2.0400000000000001E-3</v>
      </c>
    </row>
    <row r="60" spans="1:21" x14ac:dyDescent="0.3">
      <c r="A60" s="2"/>
      <c r="B60" s="2"/>
      <c r="C60" s="2"/>
      <c r="D60" s="2" t="s">
        <v>66</v>
      </c>
      <c r="E60" s="2"/>
      <c r="F60" s="2"/>
      <c r="G60" s="3"/>
      <c r="H60" s="2"/>
      <c r="I60" s="2"/>
      <c r="J60" s="2"/>
      <c r="K60" s="4"/>
      <c r="L60" s="2"/>
      <c r="M60" s="4"/>
      <c r="N60" s="2"/>
      <c r="O60" s="5"/>
      <c r="P60" s="2"/>
      <c r="Q60" s="4"/>
      <c r="R60" s="2"/>
      <c r="S60" s="4"/>
      <c r="T60" s="2"/>
      <c r="U60" s="5"/>
    </row>
    <row r="61" spans="1:21" x14ac:dyDescent="0.3">
      <c r="A61" s="6"/>
      <c r="B61" s="6"/>
      <c r="C61" s="6"/>
      <c r="D61" s="6"/>
      <c r="E61" s="6" t="s">
        <v>67</v>
      </c>
      <c r="F61" s="6"/>
      <c r="G61" s="7">
        <v>38</v>
      </c>
      <c r="H61" s="6"/>
      <c r="I61" s="6" t="s">
        <v>225</v>
      </c>
      <c r="J61" s="6"/>
      <c r="K61" s="8">
        <v>0.1</v>
      </c>
      <c r="L61" s="6"/>
      <c r="M61" s="8">
        <v>3.8</v>
      </c>
      <c r="N61" s="6"/>
      <c r="O61" s="9">
        <f>ROUND(IF(M218=0, 0, M61/M218),5)</f>
        <v>4.0000000000000003E-5</v>
      </c>
      <c r="P61" s="6"/>
      <c r="Q61" s="8">
        <v>0.2</v>
      </c>
      <c r="R61" s="6"/>
      <c r="S61" s="8">
        <f t="shared" ref="S61:S66" si="3">ROUND(G61*Q61,5)</f>
        <v>7.6</v>
      </c>
      <c r="T61" s="6"/>
      <c r="U61" s="9">
        <f>ROUND(IF(S218=0, 0, S61/S218),5)</f>
        <v>6.9999999999999994E-5</v>
      </c>
    </row>
    <row r="62" spans="1:21" x14ac:dyDescent="0.3">
      <c r="A62" s="6"/>
      <c r="B62" s="6"/>
      <c r="C62" s="6"/>
      <c r="D62" s="6"/>
      <c r="E62" s="6" t="s">
        <v>68</v>
      </c>
      <c r="F62" s="6"/>
      <c r="G62" s="7">
        <v>59</v>
      </c>
      <c r="H62" s="6"/>
      <c r="I62" s="6" t="s">
        <v>225</v>
      </c>
      <c r="J62" s="6"/>
      <c r="K62" s="8">
        <v>0.1</v>
      </c>
      <c r="L62" s="6"/>
      <c r="M62" s="8">
        <v>5.9</v>
      </c>
      <c r="N62" s="6"/>
      <c r="O62" s="9">
        <f>ROUND(IF(M218=0, 0, M62/M218),5)</f>
        <v>6.0000000000000002E-5</v>
      </c>
      <c r="P62" s="6"/>
      <c r="Q62" s="8">
        <v>0.15</v>
      </c>
      <c r="R62" s="6"/>
      <c r="S62" s="8">
        <f t="shared" si="3"/>
        <v>8.85</v>
      </c>
      <c r="T62" s="6"/>
      <c r="U62" s="9">
        <f>ROUND(IF(S218=0, 0, S62/S218),5)</f>
        <v>9.0000000000000006E-5</v>
      </c>
    </row>
    <row r="63" spans="1:21" x14ac:dyDescent="0.3">
      <c r="A63" s="6"/>
      <c r="B63" s="6"/>
      <c r="C63" s="6"/>
      <c r="D63" s="6"/>
      <c r="E63" s="6" t="s">
        <v>69</v>
      </c>
      <c r="F63" s="6"/>
      <c r="G63" s="7">
        <v>18</v>
      </c>
      <c r="H63" s="6"/>
      <c r="I63" s="6" t="s">
        <v>225</v>
      </c>
      <c r="J63" s="6"/>
      <c r="K63" s="8">
        <v>0.1</v>
      </c>
      <c r="L63" s="6"/>
      <c r="M63" s="8">
        <v>1.8</v>
      </c>
      <c r="N63" s="6"/>
      <c r="O63" s="9">
        <f>ROUND(IF(M218=0, 0, M63/M218),5)</f>
        <v>2.0000000000000002E-5</v>
      </c>
      <c r="P63" s="6"/>
      <c r="Q63" s="8">
        <v>0.3</v>
      </c>
      <c r="R63" s="6"/>
      <c r="S63" s="8">
        <f t="shared" si="3"/>
        <v>5.4</v>
      </c>
      <c r="T63" s="6"/>
      <c r="U63" s="9">
        <f>ROUND(IF(S218=0, 0, S63/S218),5)</f>
        <v>5.0000000000000002E-5</v>
      </c>
    </row>
    <row r="64" spans="1:21" x14ac:dyDescent="0.3">
      <c r="A64" s="6"/>
      <c r="B64" s="6"/>
      <c r="C64" s="6"/>
      <c r="D64" s="6"/>
      <c r="E64" s="6" t="s">
        <v>70</v>
      </c>
      <c r="F64" s="6"/>
      <c r="G64" s="7">
        <v>-22</v>
      </c>
      <c r="H64" s="6"/>
      <c r="I64" s="6" t="s">
        <v>225</v>
      </c>
      <c r="J64" s="6"/>
      <c r="K64" s="8">
        <v>29.15</v>
      </c>
      <c r="L64" s="6"/>
      <c r="M64" s="8">
        <v>-641.29999999999995</v>
      </c>
      <c r="N64" s="6"/>
      <c r="O64" s="9">
        <f>ROUND(IF(M218=0, 0, M64/M218),5)</f>
        <v>-6.7799999999999996E-3</v>
      </c>
      <c r="P64" s="6"/>
      <c r="Q64" s="8">
        <v>58.3</v>
      </c>
      <c r="R64" s="6"/>
      <c r="S64" s="8">
        <f t="shared" si="3"/>
        <v>-1282.5999999999999</v>
      </c>
      <c r="T64" s="6"/>
      <c r="U64" s="9">
        <f>ROUND(IF(S218=0, 0, S64/S218),5)</f>
        <v>-1.264E-2</v>
      </c>
    </row>
    <row r="65" spans="1:21" x14ac:dyDescent="0.3">
      <c r="A65" s="6"/>
      <c r="B65" s="6"/>
      <c r="C65" s="6"/>
      <c r="D65" s="6"/>
      <c r="E65" s="6" t="s">
        <v>71</v>
      </c>
      <c r="F65" s="6"/>
      <c r="G65" s="7">
        <v>6</v>
      </c>
      <c r="H65" s="6"/>
      <c r="I65" s="6" t="s">
        <v>225</v>
      </c>
      <c r="J65" s="6"/>
      <c r="K65" s="8">
        <v>248.37</v>
      </c>
      <c r="L65" s="6"/>
      <c r="M65" s="8">
        <v>1490.22</v>
      </c>
      <c r="N65" s="6"/>
      <c r="O65" s="9">
        <f>ROUND(IF(M218=0, 0, M65/M218),5)</f>
        <v>1.576E-2</v>
      </c>
      <c r="P65" s="6"/>
      <c r="Q65" s="8">
        <v>356.37</v>
      </c>
      <c r="R65" s="6"/>
      <c r="S65" s="8">
        <f t="shared" si="3"/>
        <v>2138.2199999999998</v>
      </c>
      <c r="T65" s="6"/>
      <c r="U65" s="9">
        <f>ROUND(IF(S218=0, 0, S65/S218),5)</f>
        <v>2.1069999999999998E-2</v>
      </c>
    </row>
    <row r="66" spans="1:21" ht="15" thickBot="1" x14ac:dyDescent="0.35">
      <c r="A66" s="6"/>
      <c r="B66" s="6"/>
      <c r="C66" s="6"/>
      <c r="D66" s="6"/>
      <c r="E66" s="6" t="s">
        <v>72</v>
      </c>
      <c r="F66" s="6"/>
      <c r="G66" s="10">
        <v>0</v>
      </c>
      <c r="H66" s="6"/>
      <c r="I66" s="11"/>
      <c r="J66" s="6"/>
      <c r="K66" s="8">
        <v>0</v>
      </c>
      <c r="L66" s="6"/>
      <c r="M66" s="12">
        <v>0</v>
      </c>
      <c r="N66" s="6"/>
      <c r="O66" s="13">
        <f>ROUND(IF(M218=0, 0, M66/M218),5)</f>
        <v>0</v>
      </c>
      <c r="P66" s="6"/>
      <c r="Q66" s="8"/>
      <c r="R66" s="6"/>
      <c r="S66" s="12">
        <f t="shared" si="3"/>
        <v>0</v>
      </c>
      <c r="T66" s="6"/>
      <c r="U66" s="13">
        <f>ROUND(IF(S218=0, 0, S66/S218),5)</f>
        <v>0</v>
      </c>
    </row>
    <row r="67" spans="1:21" x14ac:dyDescent="0.3">
      <c r="A67" s="6"/>
      <c r="B67" s="6"/>
      <c r="C67" s="6"/>
      <c r="D67" s="6" t="s">
        <v>73</v>
      </c>
      <c r="E67" s="6"/>
      <c r="F67" s="6"/>
      <c r="G67" s="7">
        <f>ROUND(SUM(G60:G66),5)</f>
        <v>99</v>
      </c>
      <c r="H67" s="6"/>
      <c r="I67" s="6" t="s">
        <v>225</v>
      </c>
      <c r="J67" s="6"/>
      <c r="K67" s="8"/>
      <c r="L67" s="6"/>
      <c r="M67" s="8">
        <f>ROUND(SUM(M60:M66),5)</f>
        <v>860.42</v>
      </c>
      <c r="N67" s="6"/>
      <c r="O67" s="9">
        <f>ROUND(SUM(O60:O66),5)</f>
        <v>9.1000000000000004E-3</v>
      </c>
      <c r="P67" s="6"/>
      <c r="Q67" s="8"/>
      <c r="R67" s="6"/>
      <c r="S67" s="8">
        <f>ROUND(SUM(S60:S66),5)</f>
        <v>877.47</v>
      </c>
      <c r="T67" s="6"/>
      <c r="U67" s="9">
        <f>ROUND(SUM(U60:U66),5)</f>
        <v>8.6400000000000001E-3</v>
      </c>
    </row>
    <row r="68" spans="1:21" x14ac:dyDescent="0.3">
      <c r="A68" s="2"/>
      <c r="B68" s="2"/>
      <c r="C68" s="2"/>
      <c r="D68" s="2" t="s">
        <v>74</v>
      </c>
      <c r="E68" s="2"/>
      <c r="F68" s="2"/>
      <c r="G68" s="3"/>
      <c r="H68" s="2"/>
      <c r="I68" s="2"/>
      <c r="J68" s="2"/>
      <c r="K68" s="4"/>
      <c r="L68" s="2"/>
      <c r="M68" s="4"/>
      <c r="N68" s="2"/>
      <c r="O68" s="5"/>
      <c r="P68" s="2"/>
      <c r="Q68" s="4"/>
      <c r="R68" s="2"/>
      <c r="S68" s="4"/>
      <c r="T68" s="2"/>
      <c r="U68" s="5"/>
    </row>
    <row r="69" spans="1:21" x14ac:dyDescent="0.3">
      <c r="A69" s="6"/>
      <c r="B69" s="6"/>
      <c r="C69" s="6"/>
      <c r="D69" s="6"/>
      <c r="E69" s="6" t="s">
        <v>75</v>
      </c>
      <c r="F69" s="6"/>
      <c r="G69" s="7">
        <v>0</v>
      </c>
      <c r="H69" s="6"/>
      <c r="I69" s="6" t="s">
        <v>225</v>
      </c>
      <c r="J69" s="6"/>
      <c r="K69" s="8">
        <v>3.36</v>
      </c>
      <c r="L69" s="6"/>
      <c r="M69" s="8">
        <v>0</v>
      </c>
      <c r="N69" s="6"/>
      <c r="O69" s="9">
        <f>ROUND(IF(M218=0, 0, M69/M218),5)</f>
        <v>0</v>
      </c>
      <c r="P69" s="6"/>
      <c r="Q69" s="8"/>
      <c r="R69" s="6"/>
      <c r="S69" s="8">
        <f t="shared" ref="S69:S74" si="4">ROUND(G69*Q69,5)</f>
        <v>0</v>
      </c>
      <c r="T69" s="6"/>
      <c r="U69" s="9">
        <f>ROUND(IF(S218=0, 0, S69/S218),5)</f>
        <v>0</v>
      </c>
    </row>
    <row r="70" spans="1:21" x14ac:dyDescent="0.3">
      <c r="A70" s="6"/>
      <c r="B70" s="6"/>
      <c r="C70" s="6"/>
      <c r="D70" s="6"/>
      <c r="E70" s="6" t="s">
        <v>76</v>
      </c>
      <c r="F70" s="6"/>
      <c r="G70" s="7">
        <v>4</v>
      </c>
      <c r="H70" s="6"/>
      <c r="I70" s="6" t="s">
        <v>225</v>
      </c>
      <c r="J70" s="6"/>
      <c r="K70" s="8">
        <v>2.4500000000000002</v>
      </c>
      <c r="L70" s="6"/>
      <c r="M70" s="8">
        <v>9.8000000000000007</v>
      </c>
      <c r="N70" s="6"/>
      <c r="O70" s="9">
        <f>ROUND(IF(M218=0, 0, M70/M218),5)</f>
        <v>1E-4</v>
      </c>
      <c r="P70" s="6"/>
      <c r="Q70" s="8"/>
      <c r="R70" s="6"/>
      <c r="S70" s="8">
        <f t="shared" si="4"/>
        <v>0</v>
      </c>
      <c r="T70" s="6"/>
      <c r="U70" s="9">
        <f>ROUND(IF(S218=0, 0, S70/S218),5)</f>
        <v>0</v>
      </c>
    </row>
    <row r="71" spans="1:21" x14ac:dyDescent="0.3">
      <c r="A71" s="6"/>
      <c r="B71" s="6"/>
      <c r="C71" s="6"/>
      <c r="D71" s="6"/>
      <c r="E71" s="6" t="s">
        <v>77</v>
      </c>
      <c r="F71" s="6"/>
      <c r="G71" s="7">
        <v>1</v>
      </c>
      <c r="H71" s="6"/>
      <c r="I71" s="6" t="s">
        <v>225</v>
      </c>
      <c r="J71" s="6"/>
      <c r="K71" s="8">
        <v>1.69</v>
      </c>
      <c r="L71" s="6"/>
      <c r="M71" s="8">
        <v>1.69</v>
      </c>
      <c r="N71" s="6"/>
      <c r="O71" s="9">
        <f>ROUND(IF(M218=0, 0, M71/M218),5)</f>
        <v>2.0000000000000002E-5</v>
      </c>
      <c r="P71" s="6"/>
      <c r="Q71" s="8"/>
      <c r="R71" s="6"/>
      <c r="S71" s="8">
        <f t="shared" si="4"/>
        <v>0</v>
      </c>
      <c r="T71" s="6"/>
      <c r="U71" s="9">
        <f>ROUND(IF(S218=0, 0, S71/S218),5)</f>
        <v>0</v>
      </c>
    </row>
    <row r="72" spans="1:21" x14ac:dyDescent="0.3">
      <c r="A72" s="6"/>
      <c r="B72" s="6"/>
      <c r="C72" s="6"/>
      <c r="D72" s="6"/>
      <c r="E72" s="6" t="s">
        <v>78</v>
      </c>
      <c r="F72" s="6"/>
      <c r="G72" s="7">
        <v>0</v>
      </c>
      <c r="H72" s="6"/>
      <c r="I72" s="6" t="s">
        <v>225</v>
      </c>
      <c r="J72" s="6"/>
      <c r="K72" s="8">
        <v>1.69</v>
      </c>
      <c r="L72" s="6"/>
      <c r="M72" s="8">
        <v>0</v>
      </c>
      <c r="N72" s="6"/>
      <c r="O72" s="9">
        <f>ROUND(IF(M218=0, 0, M72/M218),5)</f>
        <v>0</v>
      </c>
      <c r="P72" s="6"/>
      <c r="Q72" s="8"/>
      <c r="R72" s="6"/>
      <c r="S72" s="8">
        <f t="shared" si="4"/>
        <v>0</v>
      </c>
      <c r="T72" s="6"/>
      <c r="U72" s="9">
        <f>ROUND(IF(S218=0, 0, S72/S218),5)</f>
        <v>0</v>
      </c>
    </row>
    <row r="73" spans="1:21" x14ac:dyDescent="0.3">
      <c r="A73" s="6"/>
      <c r="B73" s="6"/>
      <c r="C73" s="6"/>
      <c r="D73" s="6"/>
      <c r="E73" s="6" t="s">
        <v>79</v>
      </c>
      <c r="F73" s="6"/>
      <c r="G73" s="7">
        <v>4</v>
      </c>
      <c r="H73" s="6"/>
      <c r="I73" s="6" t="s">
        <v>225</v>
      </c>
      <c r="J73" s="6"/>
      <c r="K73" s="8">
        <v>246.73</v>
      </c>
      <c r="L73" s="6"/>
      <c r="M73" s="8">
        <v>986.92</v>
      </c>
      <c r="N73" s="6"/>
      <c r="O73" s="9">
        <f>ROUND(IF(M218=0, 0, M73/M218),5)</f>
        <v>1.044E-2</v>
      </c>
      <c r="P73" s="6"/>
      <c r="Q73" s="8"/>
      <c r="R73" s="6"/>
      <c r="S73" s="8">
        <f t="shared" si="4"/>
        <v>0</v>
      </c>
      <c r="T73" s="6"/>
      <c r="U73" s="9">
        <f>ROUND(IF(S218=0, 0, S73/S218),5)</f>
        <v>0</v>
      </c>
    </row>
    <row r="74" spans="1:21" ht="15" thickBot="1" x14ac:dyDescent="0.35">
      <c r="A74" s="6"/>
      <c r="B74" s="6"/>
      <c r="C74" s="6"/>
      <c r="D74" s="6"/>
      <c r="E74" s="6" t="s">
        <v>80</v>
      </c>
      <c r="F74" s="6"/>
      <c r="G74" s="10">
        <v>0</v>
      </c>
      <c r="H74" s="6"/>
      <c r="I74" s="11"/>
      <c r="J74" s="6"/>
      <c r="K74" s="8">
        <v>0</v>
      </c>
      <c r="L74" s="6"/>
      <c r="M74" s="12">
        <v>0</v>
      </c>
      <c r="N74" s="6"/>
      <c r="O74" s="13">
        <f>ROUND(IF(M218=0, 0, M74/M218),5)</f>
        <v>0</v>
      </c>
      <c r="P74" s="6"/>
      <c r="Q74" s="8"/>
      <c r="R74" s="6"/>
      <c r="S74" s="12">
        <f t="shared" si="4"/>
        <v>0</v>
      </c>
      <c r="T74" s="6"/>
      <c r="U74" s="13">
        <f>ROUND(IF(S218=0, 0, S74/S218),5)</f>
        <v>0</v>
      </c>
    </row>
    <row r="75" spans="1:21" x14ac:dyDescent="0.3">
      <c r="A75" s="6"/>
      <c r="B75" s="6"/>
      <c r="C75" s="6"/>
      <c r="D75" s="6" t="s">
        <v>81</v>
      </c>
      <c r="E75" s="6"/>
      <c r="F75" s="6"/>
      <c r="G75" s="7">
        <f>ROUND(SUM(G68:G74),5)</f>
        <v>9</v>
      </c>
      <c r="H75" s="6"/>
      <c r="I75" s="6" t="s">
        <v>225</v>
      </c>
      <c r="J75" s="6"/>
      <c r="K75" s="8"/>
      <c r="L75" s="6"/>
      <c r="M75" s="8">
        <f>ROUND(SUM(M68:M74),5)</f>
        <v>998.41</v>
      </c>
      <c r="N75" s="6"/>
      <c r="O75" s="9">
        <f>ROUND(SUM(O68:O74),5)</f>
        <v>1.056E-2</v>
      </c>
      <c r="P75" s="6"/>
      <c r="Q75" s="8"/>
      <c r="R75" s="6"/>
      <c r="S75" s="8">
        <f>ROUND(SUM(S68:S74),5)</f>
        <v>0</v>
      </c>
      <c r="T75" s="6"/>
      <c r="U75" s="9">
        <f>ROUND(SUM(U68:U74),5)</f>
        <v>0</v>
      </c>
    </row>
    <row r="76" spans="1:21" x14ac:dyDescent="0.3">
      <c r="A76" s="2"/>
      <c r="B76" s="2"/>
      <c r="C76" s="2"/>
      <c r="D76" s="2" t="s">
        <v>82</v>
      </c>
      <c r="E76" s="2"/>
      <c r="F76" s="2"/>
      <c r="G76" s="3"/>
      <c r="H76" s="2"/>
      <c r="I76" s="2"/>
      <c r="J76" s="2"/>
      <c r="K76" s="4"/>
      <c r="L76" s="2"/>
      <c r="M76" s="4"/>
      <c r="N76" s="2"/>
      <c r="O76" s="5"/>
      <c r="P76" s="2"/>
      <c r="Q76" s="4"/>
      <c r="R76" s="2"/>
      <c r="S76" s="4"/>
      <c r="T76" s="2"/>
      <c r="U76" s="5"/>
    </row>
    <row r="77" spans="1:21" x14ac:dyDescent="0.3">
      <c r="A77" s="6"/>
      <c r="B77" s="6"/>
      <c r="C77" s="6"/>
      <c r="D77" s="6"/>
      <c r="E77" s="6" t="s">
        <v>83</v>
      </c>
      <c r="F77" s="6"/>
      <c r="G77" s="7">
        <v>0</v>
      </c>
      <c r="H77" s="6"/>
      <c r="I77" s="6" t="s">
        <v>225</v>
      </c>
      <c r="J77" s="6"/>
      <c r="K77" s="8">
        <v>13.74</v>
      </c>
      <c r="L77" s="6"/>
      <c r="M77" s="8">
        <v>0</v>
      </c>
      <c r="N77" s="6"/>
      <c r="O77" s="9">
        <f>ROUND(IF(M218=0, 0, M77/M218),5)</f>
        <v>0</v>
      </c>
      <c r="P77" s="6"/>
      <c r="Q77" s="8"/>
      <c r="R77" s="6"/>
      <c r="S77" s="8">
        <f>ROUND(G77*Q77,5)</f>
        <v>0</v>
      </c>
      <c r="T77" s="6"/>
      <c r="U77" s="9">
        <f>ROUND(IF(S218=0, 0, S77/S218),5)</f>
        <v>0</v>
      </c>
    </row>
    <row r="78" spans="1:21" x14ac:dyDescent="0.3">
      <c r="A78" s="6"/>
      <c r="B78" s="6"/>
      <c r="C78" s="6"/>
      <c r="D78" s="6"/>
      <c r="E78" s="6" t="s">
        <v>84</v>
      </c>
      <c r="F78" s="6"/>
      <c r="G78" s="7">
        <v>0</v>
      </c>
      <c r="H78" s="6"/>
      <c r="I78" s="6" t="s">
        <v>225</v>
      </c>
      <c r="J78" s="6"/>
      <c r="K78" s="8">
        <v>0</v>
      </c>
      <c r="L78" s="6"/>
      <c r="M78" s="8">
        <v>0</v>
      </c>
      <c r="N78" s="6"/>
      <c r="O78" s="9">
        <f>ROUND(IF(M218=0, 0, M78/M218),5)</f>
        <v>0</v>
      </c>
      <c r="P78" s="6"/>
      <c r="Q78" s="8"/>
      <c r="R78" s="6"/>
      <c r="S78" s="8">
        <f>ROUND(G78*Q78,5)</f>
        <v>0</v>
      </c>
      <c r="T78" s="6"/>
      <c r="U78" s="9">
        <f>ROUND(IF(S218=0, 0, S78/S218),5)</f>
        <v>0</v>
      </c>
    </row>
    <row r="79" spans="1:21" x14ac:dyDescent="0.3">
      <c r="A79" s="6"/>
      <c r="B79" s="6"/>
      <c r="C79" s="6"/>
      <c r="D79" s="6"/>
      <c r="E79" s="6" t="s">
        <v>85</v>
      </c>
      <c r="F79" s="6"/>
      <c r="G79" s="7">
        <v>0</v>
      </c>
      <c r="H79" s="6"/>
      <c r="I79" s="6" t="s">
        <v>225</v>
      </c>
      <c r="J79" s="6"/>
      <c r="K79" s="8">
        <v>300</v>
      </c>
      <c r="L79" s="6"/>
      <c r="M79" s="8">
        <v>0</v>
      </c>
      <c r="N79" s="6"/>
      <c r="O79" s="9">
        <f>ROUND(IF(M218=0, 0, M79/M218),5)</f>
        <v>0</v>
      </c>
      <c r="P79" s="6"/>
      <c r="Q79" s="8"/>
      <c r="R79" s="6"/>
      <c r="S79" s="8">
        <f>ROUND(G79*Q79,5)</f>
        <v>0</v>
      </c>
      <c r="T79" s="6"/>
      <c r="U79" s="9">
        <f>ROUND(IF(S218=0, 0, S79/S218),5)</f>
        <v>0</v>
      </c>
    </row>
    <row r="80" spans="1:21" x14ac:dyDescent="0.3">
      <c r="A80" s="6"/>
      <c r="B80" s="6"/>
      <c r="C80" s="6"/>
      <c r="D80" s="6"/>
      <c r="E80" s="6" t="s">
        <v>86</v>
      </c>
      <c r="F80" s="6"/>
      <c r="G80" s="7">
        <v>0</v>
      </c>
      <c r="H80" s="6"/>
      <c r="I80" s="6" t="s">
        <v>225</v>
      </c>
      <c r="J80" s="6"/>
      <c r="K80" s="8">
        <v>26.75</v>
      </c>
      <c r="L80" s="6"/>
      <c r="M80" s="8">
        <v>0</v>
      </c>
      <c r="N80" s="6"/>
      <c r="O80" s="9">
        <f>ROUND(IF(M218=0, 0, M80/M218),5)</f>
        <v>0</v>
      </c>
      <c r="P80" s="6"/>
      <c r="Q80" s="8">
        <v>126.75</v>
      </c>
      <c r="R80" s="6"/>
      <c r="S80" s="8">
        <f>ROUND(G80*Q80,5)</f>
        <v>0</v>
      </c>
      <c r="T80" s="6"/>
      <c r="U80" s="9">
        <f>ROUND(IF(S218=0, 0, S80/S218),5)</f>
        <v>0</v>
      </c>
    </row>
    <row r="81" spans="1:21" ht="15" thickBot="1" x14ac:dyDescent="0.35">
      <c r="A81" s="6"/>
      <c r="B81" s="6"/>
      <c r="C81" s="6"/>
      <c r="D81" s="6"/>
      <c r="E81" s="6" t="s">
        <v>87</v>
      </c>
      <c r="F81" s="6"/>
      <c r="G81" s="10">
        <v>0</v>
      </c>
      <c r="H81" s="6"/>
      <c r="I81" s="11"/>
      <c r="J81" s="6"/>
      <c r="K81" s="8">
        <v>0</v>
      </c>
      <c r="L81" s="6"/>
      <c r="M81" s="12">
        <v>0</v>
      </c>
      <c r="N81" s="6"/>
      <c r="O81" s="13">
        <f>ROUND(IF(M218=0, 0, M81/M218),5)</f>
        <v>0</v>
      </c>
      <c r="P81" s="6"/>
      <c r="Q81" s="8"/>
      <c r="R81" s="6"/>
      <c r="S81" s="12">
        <f>ROUND(G81*Q81,5)</f>
        <v>0</v>
      </c>
      <c r="T81" s="6"/>
      <c r="U81" s="13">
        <f>ROUND(IF(S218=0, 0, S81/S218),5)</f>
        <v>0</v>
      </c>
    </row>
    <row r="82" spans="1:21" x14ac:dyDescent="0.3">
      <c r="A82" s="6"/>
      <c r="B82" s="6"/>
      <c r="C82" s="6"/>
      <c r="D82" s="6" t="s">
        <v>88</v>
      </c>
      <c r="E82" s="6"/>
      <c r="F82" s="6"/>
      <c r="G82" s="7">
        <f>ROUND(SUM(G76:G81),5)</f>
        <v>0</v>
      </c>
      <c r="H82" s="6"/>
      <c r="I82" s="6" t="s">
        <v>225</v>
      </c>
      <c r="J82" s="6"/>
      <c r="K82" s="8"/>
      <c r="L82" s="6"/>
      <c r="M82" s="8">
        <f>ROUND(SUM(M76:M81),5)</f>
        <v>0</v>
      </c>
      <c r="N82" s="6"/>
      <c r="O82" s="9">
        <f>ROUND(SUM(O76:O81),5)</f>
        <v>0</v>
      </c>
      <c r="P82" s="6"/>
      <c r="Q82" s="8"/>
      <c r="R82" s="6"/>
      <c r="S82" s="8">
        <f>ROUND(SUM(S76:S81),5)</f>
        <v>0</v>
      </c>
      <c r="T82" s="6"/>
      <c r="U82" s="9">
        <f>ROUND(SUM(U76:U81),5)</f>
        <v>0</v>
      </c>
    </row>
    <row r="83" spans="1:21" x14ac:dyDescent="0.3">
      <c r="A83" s="1"/>
      <c r="B83" s="1"/>
      <c r="C83" s="1"/>
      <c r="D83" s="1" t="s">
        <v>89</v>
      </c>
      <c r="E83" s="1"/>
      <c r="F83" s="1"/>
      <c r="G83" s="7">
        <v>3</v>
      </c>
      <c r="H83" s="6"/>
      <c r="I83" s="6" t="s">
        <v>225</v>
      </c>
      <c r="J83" s="6"/>
      <c r="K83" s="8">
        <v>385</v>
      </c>
      <c r="L83" s="6"/>
      <c r="M83" s="8">
        <v>1155</v>
      </c>
      <c r="N83" s="6"/>
      <c r="O83" s="9">
        <f>ROUND(IF(M218=0, 0, M83/M218),5)</f>
        <v>1.222E-2</v>
      </c>
      <c r="P83" s="6"/>
      <c r="Q83" s="8">
        <v>485</v>
      </c>
      <c r="R83" s="6"/>
      <c r="S83" s="8">
        <f>ROUND(G83*Q83,5)</f>
        <v>1455</v>
      </c>
      <c r="T83" s="6"/>
      <c r="U83" s="9">
        <f>ROUND(IF(S218=0, 0, S83/S218),5)</f>
        <v>1.434E-2</v>
      </c>
    </row>
    <row r="84" spans="1:21" x14ac:dyDescent="0.3">
      <c r="A84" s="2"/>
      <c r="B84" s="2"/>
      <c r="C84" s="2"/>
      <c r="D84" s="2" t="s">
        <v>90</v>
      </c>
      <c r="E84" s="2"/>
      <c r="F84" s="2"/>
      <c r="G84" s="3"/>
      <c r="H84" s="2"/>
      <c r="I84" s="2"/>
      <c r="J84" s="2"/>
      <c r="K84" s="4"/>
      <c r="L84" s="2"/>
      <c r="M84" s="4"/>
      <c r="N84" s="2"/>
      <c r="O84" s="5"/>
      <c r="P84" s="2"/>
      <c r="Q84" s="4"/>
      <c r="R84" s="2"/>
      <c r="S84" s="4"/>
      <c r="T84" s="2"/>
      <c r="U84" s="5"/>
    </row>
    <row r="85" spans="1:21" x14ac:dyDescent="0.3">
      <c r="A85" s="6"/>
      <c r="B85" s="6"/>
      <c r="C85" s="6"/>
      <c r="D85" s="6"/>
      <c r="E85" s="6" t="s">
        <v>91</v>
      </c>
      <c r="F85" s="6"/>
      <c r="G85" s="7">
        <v>11</v>
      </c>
      <c r="H85" s="6"/>
      <c r="I85" s="6" t="s">
        <v>225</v>
      </c>
      <c r="J85" s="6"/>
      <c r="K85" s="8">
        <v>58.56</v>
      </c>
      <c r="L85" s="6"/>
      <c r="M85" s="8">
        <v>644.16</v>
      </c>
      <c r="N85" s="6"/>
      <c r="O85" s="9">
        <f>ROUND(IF(M218=0, 0, M85/M218),5)</f>
        <v>6.8100000000000001E-3</v>
      </c>
      <c r="P85" s="6"/>
      <c r="Q85" s="8">
        <v>182.4</v>
      </c>
      <c r="R85" s="6"/>
      <c r="S85" s="8">
        <f t="shared" ref="S85:S90" si="5">ROUND(G85*Q85,5)</f>
        <v>2006.4</v>
      </c>
      <c r="T85" s="6"/>
      <c r="U85" s="9">
        <f>ROUND(IF(S218=0, 0, S85/S218),5)</f>
        <v>1.9769999999999999E-2</v>
      </c>
    </row>
    <row r="86" spans="1:21" x14ac:dyDescent="0.3">
      <c r="A86" s="6"/>
      <c r="B86" s="6"/>
      <c r="C86" s="6"/>
      <c r="D86" s="6"/>
      <c r="E86" s="6" t="s">
        <v>92</v>
      </c>
      <c r="F86" s="6"/>
      <c r="G86" s="7">
        <v>3</v>
      </c>
      <c r="H86" s="6"/>
      <c r="I86" s="6" t="s">
        <v>225</v>
      </c>
      <c r="J86" s="6"/>
      <c r="K86" s="8">
        <v>16.739999999999998</v>
      </c>
      <c r="L86" s="6"/>
      <c r="M86" s="8">
        <v>50.23</v>
      </c>
      <c r="N86" s="6"/>
      <c r="O86" s="9">
        <f>ROUND(IF(M218=0, 0, M86/M218),5)</f>
        <v>5.2999999999999998E-4</v>
      </c>
      <c r="P86" s="6"/>
      <c r="Q86" s="8"/>
      <c r="R86" s="6"/>
      <c r="S86" s="8">
        <f t="shared" si="5"/>
        <v>0</v>
      </c>
      <c r="T86" s="6"/>
      <c r="U86" s="9">
        <f>ROUND(IF(S218=0, 0, S86/S218),5)</f>
        <v>0</v>
      </c>
    </row>
    <row r="87" spans="1:21" x14ac:dyDescent="0.3">
      <c r="A87" s="6"/>
      <c r="B87" s="6"/>
      <c r="C87" s="6"/>
      <c r="D87" s="6"/>
      <c r="E87" s="6" t="s">
        <v>93</v>
      </c>
      <c r="F87" s="6"/>
      <c r="G87" s="7">
        <v>7</v>
      </c>
      <c r="H87" s="6"/>
      <c r="I87" s="6" t="s">
        <v>225</v>
      </c>
      <c r="J87" s="6"/>
      <c r="K87" s="8">
        <v>163.94</v>
      </c>
      <c r="L87" s="6"/>
      <c r="M87" s="8">
        <v>1147.54</v>
      </c>
      <c r="N87" s="6"/>
      <c r="O87" s="9">
        <f>ROUND(IF(M218=0, 0, M87/M218),5)</f>
        <v>1.214E-2</v>
      </c>
      <c r="P87" s="6"/>
      <c r="Q87" s="8">
        <v>526.5</v>
      </c>
      <c r="R87" s="6"/>
      <c r="S87" s="8">
        <f t="shared" si="5"/>
        <v>3685.5</v>
      </c>
      <c r="T87" s="6"/>
      <c r="U87" s="9">
        <f>ROUND(IF(S218=0, 0, S87/S218),5)</f>
        <v>3.6310000000000002E-2</v>
      </c>
    </row>
    <row r="88" spans="1:21" x14ac:dyDescent="0.3">
      <c r="A88" s="6"/>
      <c r="B88" s="6"/>
      <c r="C88" s="6"/>
      <c r="D88" s="6"/>
      <c r="E88" s="6" t="s">
        <v>94</v>
      </c>
      <c r="F88" s="6"/>
      <c r="G88" s="7">
        <v>0</v>
      </c>
      <c r="H88" s="6"/>
      <c r="I88" s="6" t="s">
        <v>225</v>
      </c>
      <c r="J88" s="6"/>
      <c r="K88" s="8">
        <v>20.78</v>
      </c>
      <c r="L88" s="6"/>
      <c r="M88" s="8">
        <v>0</v>
      </c>
      <c r="N88" s="6"/>
      <c r="O88" s="9">
        <f>ROUND(IF(M218=0, 0, M88/M218),5)</f>
        <v>0</v>
      </c>
      <c r="P88" s="6"/>
      <c r="Q88" s="8"/>
      <c r="R88" s="6"/>
      <c r="S88" s="8">
        <f t="shared" si="5"/>
        <v>0</v>
      </c>
      <c r="T88" s="6"/>
      <c r="U88" s="9">
        <f>ROUND(IF(S218=0, 0, S88/S218),5)</f>
        <v>0</v>
      </c>
    </row>
    <row r="89" spans="1:21" x14ac:dyDescent="0.3">
      <c r="A89" s="6"/>
      <c r="B89" s="6"/>
      <c r="C89" s="6"/>
      <c r="D89" s="6"/>
      <c r="E89" s="6" t="s">
        <v>95</v>
      </c>
      <c r="F89" s="6"/>
      <c r="G89" s="7">
        <v>0</v>
      </c>
      <c r="H89" s="6"/>
      <c r="I89" s="6" t="s">
        <v>225</v>
      </c>
      <c r="J89" s="6"/>
      <c r="K89" s="8">
        <v>30.11</v>
      </c>
      <c r="L89" s="6"/>
      <c r="M89" s="8">
        <v>-60.22</v>
      </c>
      <c r="N89" s="6"/>
      <c r="O89" s="9">
        <f>ROUND(IF(M218=0, 0, M89/M218),5)</f>
        <v>-6.4000000000000005E-4</v>
      </c>
      <c r="P89" s="6"/>
      <c r="Q89" s="8">
        <v>45.17</v>
      </c>
      <c r="R89" s="6"/>
      <c r="S89" s="8">
        <f t="shared" si="5"/>
        <v>0</v>
      </c>
      <c r="T89" s="6"/>
      <c r="U89" s="9">
        <f>ROUND(IF(S218=0, 0, S89/S218),5)</f>
        <v>0</v>
      </c>
    </row>
    <row r="90" spans="1:21" ht="15" thickBot="1" x14ac:dyDescent="0.35">
      <c r="A90" s="6"/>
      <c r="B90" s="6"/>
      <c r="C90" s="6"/>
      <c r="D90" s="6"/>
      <c r="E90" s="6" t="s">
        <v>96</v>
      </c>
      <c r="F90" s="6"/>
      <c r="G90" s="10">
        <v>0</v>
      </c>
      <c r="H90" s="6"/>
      <c r="I90" s="11"/>
      <c r="J90" s="6"/>
      <c r="K90" s="8">
        <v>0</v>
      </c>
      <c r="L90" s="6"/>
      <c r="M90" s="12">
        <v>0</v>
      </c>
      <c r="N90" s="6"/>
      <c r="O90" s="13">
        <f>ROUND(IF(M218=0, 0, M90/M218),5)</f>
        <v>0</v>
      </c>
      <c r="P90" s="6"/>
      <c r="Q90" s="8"/>
      <c r="R90" s="6"/>
      <c r="S90" s="12">
        <f t="shared" si="5"/>
        <v>0</v>
      </c>
      <c r="T90" s="6"/>
      <c r="U90" s="13">
        <f>ROUND(IF(S218=0, 0, S90/S218),5)</f>
        <v>0</v>
      </c>
    </row>
    <row r="91" spans="1:21" x14ac:dyDescent="0.3">
      <c r="A91" s="6"/>
      <c r="B91" s="6"/>
      <c r="C91" s="6"/>
      <c r="D91" s="6" t="s">
        <v>97</v>
      </c>
      <c r="E91" s="6"/>
      <c r="F91" s="6"/>
      <c r="G91" s="7">
        <f>ROUND(SUM(G84:G90),5)</f>
        <v>21</v>
      </c>
      <c r="H91" s="6"/>
      <c r="I91" s="6" t="s">
        <v>225</v>
      </c>
      <c r="J91" s="6"/>
      <c r="K91" s="8"/>
      <c r="L91" s="6"/>
      <c r="M91" s="8">
        <f>ROUND(SUM(M84:M90),5)</f>
        <v>1781.71</v>
      </c>
      <c r="N91" s="6"/>
      <c r="O91" s="9">
        <f>ROUND(SUM(O84:O90),5)</f>
        <v>1.8839999999999999E-2</v>
      </c>
      <c r="P91" s="6"/>
      <c r="Q91" s="8"/>
      <c r="R91" s="6"/>
      <c r="S91" s="8">
        <f>ROUND(SUM(S84:S90),5)</f>
        <v>5691.9</v>
      </c>
      <c r="T91" s="6"/>
      <c r="U91" s="9">
        <f>ROUND(SUM(U84:U90),5)</f>
        <v>5.6079999999999998E-2</v>
      </c>
    </row>
    <row r="92" spans="1:21" x14ac:dyDescent="0.3">
      <c r="A92" s="2"/>
      <c r="B92" s="2"/>
      <c r="C92" s="2"/>
      <c r="D92" s="2" t="s">
        <v>98</v>
      </c>
      <c r="E92" s="2"/>
      <c r="F92" s="2"/>
      <c r="G92" s="3"/>
      <c r="H92" s="2"/>
      <c r="I92" s="2"/>
      <c r="J92" s="2"/>
      <c r="K92" s="4"/>
      <c r="L92" s="2"/>
      <c r="M92" s="4"/>
      <c r="N92" s="2"/>
      <c r="O92" s="5"/>
      <c r="P92" s="2"/>
      <c r="Q92" s="4"/>
      <c r="R92" s="2"/>
      <c r="S92" s="4"/>
      <c r="T92" s="2"/>
      <c r="U92" s="5"/>
    </row>
    <row r="93" spans="1:21" x14ac:dyDescent="0.3">
      <c r="A93" s="6"/>
      <c r="B93" s="6"/>
      <c r="C93" s="6"/>
      <c r="D93" s="6"/>
      <c r="E93" s="6" t="s">
        <v>99</v>
      </c>
      <c r="F93" s="6"/>
      <c r="G93" s="7">
        <v>-4</v>
      </c>
      <c r="H93" s="6"/>
      <c r="I93" s="6" t="s">
        <v>225</v>
      </c>
      <c r="J93" s="6"/>
      <c r="K93" s="8">
        <v>1.5</v>
      </c>
      <c r="L93" s="6"/>
      <c r="M93" s="8">
        <v>-6</v>
      </c>
      <c r="N93" s="6"/>
      <c r="O93" s="9">
        <f>ROUND(IF(M218=0, 0, M93/M218),5)</f>
        <v>-6.0000000000000002E-5</v>
      </c>
      <c r="P93" s="6"/>
      <c r="Q93" s="8">
        <v>16.7</v>
      </c>
      <c r="R93" s="6"/>
      <c r="S93" s="8">
        <f t="shared" ref="S93:S103" si="6">ROUND(G93*Q93,5)</f>
        <v>-66.8</v>
      </c>
      <c r="T93" s="6"/>
      <c r="U93" s="9">
        <f>ROUND(IF(S218=0, 0, S93/S218),5)</f>
        <v>-6.6E-4</v>
      </c>
    </row>
    <row r="94" spans="1:21" x14ac:dyDescent="0.3">
      <c r="A94" s="6"/>
      <c r="B94" s="6"/>
      <c r="C94" s="6"/>
      <c r="D94" s="6"/>
      <c r="E94" s="6" t="s">
        <v>100</v>
      </c>
      <c r="F94" s="6"/>
      <c r="G94" s="7">
        <v>13</v>
      </c>
      <c r="H94" s="6"/>
      <c r="I94" s="6" t="s">
        <v>225</v>
      </c>
      <c r="J94" s="6"/>
      <c r="K94" s="8">
        <v>1</v>
      </c>
      <c r="L94" s="6"/>
      <c r="M94" s="8">
        <v>13</v>
      </c>
      <c r="N94" s="6"/>
      <c r="O94" s="9">
        <f>ROUND(IF(M218=0, 0, M94/M218),5)</f>
        <v>1.3999999999999999E-4</v>
      </c>
      <c r="P94" s="6"/>
      <c r="Q94" s="8">
        <v>4</v>
      </c>
      <c r="R94" s="6"/>
      <c r="S94" s="8">
        <f t="shared" si="6"/>
        <v>52</v>
      </c>
      <c r="T94" s="6"/>
      <c r="U94" s="9">
        <f>ROUND(IF(S218=0, 0, S94/S218),5)</f>
        <v>5.1000000000000004E-4</v>
      </c>
    </row>
    <row r="95" spans="1:21" x14ac:dyDescent="0.3">
      <c r="A95" s="6"/>
      <c r="B95" s="6"/>
      <c r="C95" s="6"/>
      <c r="D95" s="6"/>
      <c r="E95" s="6" t="s">
        <v>101</v>
      </c>
      <c r="F95" s="6"/>
      <c r="G95" s="7">
        <v>80</v>
      </c>
      <c r="H95" s="6"/>
      <c r="I95" s="6" t="s">
        <v>225</v>
      </c>
      <c r="J95" s="6"/>
      <c r="K95" s="8">
        <v>2</v>
      </c>
      <c r="L95" s="6"/>
      <c r="M95" s="8">
        <v>160</v>
      </c>
      <c r="N95" s="6"/>
      <c r="O95" s="9">
        <f>ROUND(IF(M218=0, 0, M95/M218),5)</f>
        <v>1.6900000000000001E-3</v>
      </c>
      <c r="P95" s="6"/>
      <c r="Q95" s="8"/>
      <c r="R95" s="6"/>
      <c r="S95" s="8">
        <f t="shared" si="6"/>
        <v>0</v>
      </c>
      <c r="T95" s="6"/>
      <c r="U95" s="9">
        <f>ROUND(IF(S218=0, 0, S95/S218),5)</f>
        <v>0</v>
      </c>
    </row>
    <row r="96" spans="1:21" x14ac:dyDescent="0.3">
      <c r="A96" s="6"/>
      <c r="B96" s="6"/>
      <c r="C96" s="6"/>
      <c r="D96" s="6"/>
      <c r="E96" s="6" t="s">
        <v>102</v>
      </c>
      <c r="F96" s="6"/>
      <c r="G96" s="7">
        <v>0</v>
      </c>
      <c r="H96" s="6"/>
      <c r="I96" s="6" t="s">
        <v>225</v>
      </c>
      <c r="J96" s="6"/>
      <c r="K96" s="8">
        <v>72.319999999999993</v>
      </c>
      <c r="L96" s="6"/>
      <c r="M96" s="8">
        <v>0</v>
      </c>
      <c r="N96" s="6"/>
      <c r="O96" s="9">
        <f>ROUND(IF(M218=0, 0, M96/M218),5)</f>
        <v>0</v>
      </c>
      <c r="P96" s="6"/>
      <c r="Q96" s="8"/>
      <c r="R96" s="6"/>
      <c r="S96" s="8">
        <f t="shared" si="6"/>
        <v>0</v>
      </c>
      <c r="T96" s="6"/>
      <c r="U96" s="9">
        <f>ROUND(IF(S218=0, 0, S96/S218),5)</f>
        <v>0</v>
      </c>
    </row>
    <row r="97" spans="1:21" x14ac:dyDescent="0.3">
      <c r="A97" s="6"/>
      <c r="B97" s="6"/>
      <c r="C97" s="6"/>
      <c r="D97" s="6"/>
      <c r="E97" s="6" t="s">
        <v>103</v>
      </c>
      <c r="F97" s="6"/>
      <c r="G97" s="7">
        <v>0</v>
      </c>
      <c r="H97" s="6"/>
      <c r="I97" s="6" t="s">
        <v>225</v>
      </c>
      <c r="J97" s="6"/>
      <c r="K97" s="8">
        <v>2.0499999999999998</v>
      </c>
      <c r="L97" s="6"/>
      <c r="M97" s="8">
        <v>0</v>
      </c>
      <c r="N97" s="6"/>
      <c r="O97" s="9">
        <f>ROUND(IF(M218=0, 0, M97/M218),5)</f>
        <v>0</v>
      </c>
      <c r="P97" s="6"/>
      <c r="Q97" s="8">
        <v>5.08</v>
      </c>
      <c r="R97" s="6"/>
      <c r="S97" s="8">
        <f t="shared" si="6"/>
        <v>0</v>
      </c>
      <c r="T97" s="6"/>
      <c r="U97" s="9">
        <f>ROUND(IF(S218=0, 0, S97/S218),5)</f>
        <v>0</v>
      </c>
    </row>
    <row r="98" spans="1:21" x14ac:dyDescent="0.3">
      <c r="A98" s="6"/>
      <c r="B98" s="6"/>
      <c r="C98" s="6"/>
      <c r="D98" s="6"/>
      <c r="E98" s="6" t="s">
        <v>104</v>
      </c>
      <c r="F98" s="6"/>
      <c r="G98" s="7">
        <v>12</v>
      </c>
      <c r="H98" s="6"/>
      <c r="I98" s="6" t="s">
        <v>225</v>
      </c>
      <c r="J98" s="6"/>
      <c r="K98" s="8">
        <v>6.39</v>
      </c>
      <c r="L98" s="6"/>
      <c r="M98" s="8">
        <v>76.680000000000007</v>
      </c>
      <c r="N98" s="6"/>
      <c r="O98" s="9">
        <f>ROUND(IF(M218=0, 0, M98/M218),5)</f>
        <v>8.0999999999999996E-4</v>
      </c>
      <c r="P98" s="6"/>
      <c r="Q98" s="8"/>
      <c r="R98" s="6"/>
      <c r="S98" s="8">
        <f t="shared" si="6"/>
        <v>0</v>
      </c>
      <c r="T98" s="6"/>
      <c r="U98" s="9">
        <f>ROUND(IF(S218=0, 0, S98/S218),5)</f>
        <v>0</v>
      </c>
    </row>
    <row r="99" spans="1:21" x14ac:dyDescent="0.3">
      <c r="A99" s="6"/>
      <c r="B99" s="6"/>
      <c r="C99" s="6"/>
      <c r="D99" s="6"/>
      <c r="E99" s="6" t="s">
        <v>105</v>
      </c>
      <c r="F99" s="6"/>
      <c r="G99" s="7">
        <v>16</v>
      </c>
      <c r="H99" s="6"/>
      <c r="I99" s="6" t="s">
        <v>225</v>
      </c>
      <c r="J99" s="6"/>
      <c r="K99" s="8">
        <v>13.86</v>
      </c>
      <c r="L99" s="6"/>
      <c r="M99" s="8">
        <v>221.76</v>
      </c>
      <c r="N99" s="6"/>
      <c r="O99" s="9">
        <f>ROUND(IF(M218=0, 0, M99/M218),5)</f>
        <v>2.3500000000000001E-3</v>
      </c>
      <c r="P99" s="6"/>
      <c r="Q99" s="8">
        <v>23.84</v>
      </c>
      <c r="R99" s="6"/>
      <c r="S99" s="8">
        <f t="shared" si="6"/>
        <v>381.44</v>
      </c>
      <c r="T99" s="6"/>
      <c r="U99" s="9">
        <f>ROUND(IF(S218=0, 0, S99/S218),5)</f>
        <v>3.7599999999999999E-3</v>
      </c>
    </row>
    <row r="100" spans="1:21" x14ac:dyDescent="0.3">
      <c r="A100" s="6"/>
      <c r="B100" s="6"/>
      <c r="C100" s="6"/>
      <c r="D100" s="6"/>
      <c r="E100" s="6" t="s">
        <v>106</v>
      </c>
      <c r="F100" s="6"/>
      <c r="G100" s="7">
        <v>16</v>
      </c>
      <c r="H100" s="6"/>
      <c r="I100" s="6" t="s">
        <v>225</v>
      </c>
      <c r="J100" s="6"/>
      <c r="K100" s="8">
        <v>26.01</v>
      </c>
      <c r="L100" s="6"/>
      <c r="M100" s="8">
        <v>416.08</v>
      </c>
      <c r="N100" s="6"/>
      <c r="O100" s="9">
        <f>ROUND(IF(M218=0, 0, M100/M218),5)</f>
        <v>4.4000000000000003E-3</v>
      </c>
      <c r="P100" s="6"/>
      <c r="Q100" s="8">
        <v>52.34</v>
      </c>
      <c r="R100" s="6"/>
      <c r="S100" s="8">
        <f t="shared" si="6"/>
        <v>837.44</v>
      </c>
      <c r="T100" s="6"/>
      <c r="U100" s="9">
        <f>ROUND(IF(S218=0, 0, S100/S218),5)</f>
        <v>8.2500000000000004E-3</v>
      </c>
    </row>
    <row r="101" spans="1:21" x14ac:dyDescent="0.3">
      <c r="A101" s="6"/>
      <c r="B101" s="6"/>
      <c r="C101" s="6"/>
      <c r="D101" s="6"/>
      <c r="E101" s="6" t="s">
        <v>107</v>
      </c>
      <c r="F101" s="6"/>
      <c r="G101" s="7">
        <v>0</v>
      </c>
      <c r="H101" s="6"/>
      <c r="I101" s="6" t="s">
        <v>225</v>
      </c>
      <c r="J101" s="6"/>
      <c r="K101" s="8">
        <v>52.41</v>
      </c>
      <c r="L101" s="6"/>
      <c r="M101" s="8">
        <v>0</v>
      </c>
      <c r="N101" s="6"/>
      <c r="O101" s="9">
        <f>ROUND(IF(M218=0, 0, M101/M218),5)</f>
        <v>0</v>
      </c>
      <c r="P101" s="6"/>
      <c r="Q101" s="8">
        <v>104.62</v>
      </c>
      <c r="R101" s="6"/>
      <c r="S101" s="8">
        <f t="shared" si="6"/>
        <v>0</v>
      </c>
      <c r="T101" s="6"/>
      <c r="U101" s="9">
        <f>ROUND(IF(S218=0, 0, S101/S218),5)</f>
        <v>0</v>
      </c>
    </row>
    <row r="102" spans="1:21" x14ac:dyDescent="0.3">
      <c r="A102" s="6"/>
      <c r="B102" s="6"/>
      <c r="C102" s="6"/>
      <c r="D102" s="6"/>
      <c r="E102" s="6" t="s">
        <v>108</v>
      </c>
      <c r="F102" s="6"/>
      <c r="G102" s="7">
        <v>0</v>
      </c>
      <c r="H102" s="6"/>
      <c r="I102" s="6" t="s">
        <v>225</v>
      </c>
      <c r="J102" s="6"/>
      <c r="K102" s="8">
        <v>464.85</v>
      </c>
      <c r="L102" s="6"/>
      <c r="M102" s="8">
        <v>0</v>
      </c>
      <c r="N102" s="6"/>
      <c r="O102" s="9">
        <f>ROUND(IF(M218=0, 0, M102/M218),5)</f>
        <v>0</v>
      </c>
      <c r="P102" s="6"/>
      <c r="Q102" s="8"/>
      <c r="R102" s="6"/>
      <c r="S102" s="8">
        <f t="shared" si="6"/>
        <v>0</v>
      </c>
      <c r="T102" s="6"/>
      <c r="U102" s="9">
        <f>ROUND(IF(S218=0, 0, S102/S218),5)</f>
        <v>0</v>
      </c>
    </row>
    <row r="103" spans="1:21" ht="15" thickBot="1" x14ac:dyDescent="0.35">
      <c r="A103" s="6"/>
      <c r="B103" s="6"/>
      <c r="C103" s="6"/>
      <c r="D103" s="6"/>
      <c r="E103" s="6" t="s">
        <v>109</v>
      </c>
      <c r="F103" s="6"/>
      <c r="G103" s="10">
        <v>0</v>
      </c>
      <c r="H103" s="6"/>
      <c r="I103" s="11"/>
      <c r="J103" s="6"/>
      <c r="K103" s="8">
        <v>0</v>
      </c>
      <c r="L103" s="6"/>
      <c r="M103" s="12">
        <v>0</v>
      </c>
      <c r="N103" s="6"/>
      <c r="O103" s="13">
        <f>ROUND(IF(M218=0, 0, M103/M218),5)</f>
        <v>0</v>
      </c>
      <c r="P103" s="6"/>
      <c r="Q103" s="8"/>
      <c r="R103" s="6"/>
      <c r="S103" s="12">
        <f t="shared" si="6"/>
        <v>0</v>
      </c>
      <c r="T103" s="6"/>
      <c r="U103" s="13">
        <f>ROUND(IF(S218=0, 0, S103/S218),5)</f>
        <v>0</v>
      </c>
    </row>
    <row r="104" spans="1:21" x14ac:dyDescent="0.3">
      <c r="A104" s="6"/>
      <c r="B104" s="6"/>
      <c r="C104" s="6"/>
      <c r="D104" s="6" t="s">
        <v>110</v>
      </c>
      <c r="E104" s="6"/>
      <c r="F104" s="6"/>
      <c r="G104" s="7">
        <f>ROUND(SUM(G92:G103),5)</f>
        <v>133</v>
      </c>
      <c r="H104" s="6"/>
      <c r="I104" s="6" t="s">
        <v>225</v>
      </c>
      <c r="J104" s="6"/>
      <c r="K104" s="8"/>
      <c r="L104" s="6"/>
      <c r="M104" s="8">
        <f>ROUND(SUM(M92:M103),5)</f>
        <v>881.52</v>
      </c>
      <c r="N104" s="6"/>
      <c r="O104" s="9">
        <f>ROUND(SUM(O92:O103),5)</f>
        <v>9.3299999999999998E-3</v>
      </c>
      <c r="P104" s="6"/>
      <c r="Q104" s="8"/>
      <c r="R104" s="6"/>
      <c r="S104" s="8">
        <f>ROUND(SUM(S92:S103),5)</f>
        <v>1204.08</v>
      </c>
      <c r="T104" s="6"/>
      <c r="U104" s="9">
        <f>ROUND(SUM(U92:U103),5)</f>
        <v>1.1860000000000001E-2</v>
      </c>
    </row>
    <row r="105" spans="1:21" x14ac:dyDescent="0.3">
      <c r="A105" s="2"/>
      <c r="B105" s="2"/>
      <c r="C105" s="2"/>
      <c r="D105" s="2" t="s">
        <v>111</v>
      </c>
      <c r="E105" s="2"/>
      <c r="F105" s="2"/>
      <c r="G105" s="3"/>
      <c r="H105" s="2"/>
      <c r="I105" s="2"/>
      <c r="J105" s="2"/>
      <c r="K105" s="4"/>
      <c r="L105" s="2"/>
      <c r="M105" s="4"/>
      <c r="N105" s="2"/>
      <c r="O105" s="5"/>
      <c r="P105" s="2"/>
      <c r="Q105" s="4"/>
      <c r="R105" s="2"/>
      <c r="S105" s="4"/>
      <c r="T105" s="2"/>
      <c r="U105" s="5"/>
    </row>
    <row r="106" spans="1:21" x14ac:dyDescent="0.3">
      <c r="A106" s="6"/>
      <c r="B106" s="6"/>
      <c r="C106" s="6"/>
      <c r="D106" s="6"/>
      <c r="E106" s="6" t="s">
        <v>112</v>
      </c>
      <c r="F106" s="6"/>
      <c r="G106" s="7">
        <v>15</v>
      </c>
      <c r="H106" s="6"/>
      <c r="I106" s="6" t="s">
        <v>225</v>
      </c>
      <c r="J106" s="6"/>
      <c r="K106" s="8">
        <v>39.1</v>
      </c>
      <c r="L106" s="6"/>
      <c r="M106" s="8">
        <v>586.52</v>
      </c>
      <c r="N106" s="6"/>
      <c r="O106" s="9">
        <f>ROUND(IF(M218=0, 0, M106/M218),5)</f>
        <v>6.1999999999999998E-3</v>
      </c>
      <c r="P106" s="6"/>
      <c r="Q106" s="8">
        <v>96.62</v>
      </c>
      <c r="R106" s="6"/>
      <c r="S106" s="8">
        <f t="shared" ref="S106:S111" si="7">ROUND(G106*Q106,5)</f>
        <v>1449.3</v>
      </c>
      <c r="T106" s="6"/>
      <c r="U106" s="9">
        <f>ROUND(IF(S218=0, 0, S106/S218),5)</f>
        <v>1.4279999999999999E-2</v>
      </c>
    </row>
    <row r="107" spans="1:21" x14ac:dyDescent="0.3">
      <c r="A107" s="6"/>
      <c r="B107" s="6"/>
      <c r="C107" s="6"/>
      <c r="D107" s="6"/>
      <c r="E107" s="6" t="s">
        <v>113</v>
      </c>
      <c r="F107" s="6"/>
      <c r="G107" s="7">
        <v>28</v>
      </c>
      <c r="H107" s="6"/>
      <c r="I107" s="6" t="s">
        <v>225</v>
      </c>
      <c r="J107" s="6"/>
      <c r="K107" s="8">
        <v>5</v>
      </c>
      <c r="L107" s="6"/>
      <c r="M107" s="8">
        <v>140</v>
      </c>
      <c r="N107" s="6"/>
      <c r="O107" s="9">
        <f>ROUND(IF(M218=0, 0, M107/M218),5)</f>
        <v>1.48E-3</v>
      </c>
      <c r="P107" s="6"/>
      <c r="Q107" s="8">
        <v>7.5</v>
      </c>
      <c r="R107" s="6"/>
      <c r="S107" s="8">
        <f t="shared" si="7"/>
        <v>210</v>
      </c>
      <c r="T107" s="6"/>
      <c r="U107" s="9">
        <f>ROUND(IF(S218=0, 0, S107/S218),5)</f>
        <v>2.0699999999999998E-3</v>
      </c>
    </row>
    <row r="108" spans="1:21" x14ac:dyDescent="0.3">
      <c r="A108" s="6"/>
      <c r="B108" s="6"/>
      <c r="C108" s="6"/>
      <c r="D108" s="6"/>
      <c r="E108" s="6" t="s">
        <v>114</v>
      </c>
      <c r="F108" s="6"/>
      <c r="G108" s="7">
        <v>0</v>
      </c>
      <c r="H108" s="6"/>
      <c r="I108" s="6" t="s">
        <v>225</v>
      </c>
      <c r="J108" s="6"/>
      <c r="K108" s="8">
        <v>28.5</v>
      </c>
      <c r="L108" s="6"/>
      <c r="M108" s="8">
        <v>0</v>
      </c>
      <c r="N108" s="6"/>
      <c r="O108" s="9">
        <f>ROUND(IF(M218=0, 0, M108/M218),5)</f>
        <v>0</v>
      </c>
      <c r="P108" s="6"/>
      <c r="Q108" s="8">
        <v>0</v>
      </c>
      <c r="R108" s="6"/>
      <c r="S108" s="8">
        <f t="shared" si="7"/>
        <v>0</v>
      </c>
      <c r="T108" s="6"/>
      <c r="U108" s="9">
        <f>ROUND(IF(S218=0, 0, S108/S218),5)</f>
        <v>0</v>
      </c>
    </row>
    <row r="109" spans="1:21" x14ac:dyDescent="0.3">
      <c r="A109" s="6"/>
      <c r="B109" s="6"/>
      <c r="C109" s="6"/>
      <c r="D109" s="6"/>
      <c r="E109" s="6" t="s">
        <v>115</v>
      </c>
      <c r="F109" s="6"/>
      <c r="G109" s="7">
        <v>0</v>
      </c>
      <c r="H109" s="6"/>
      <c r="I109" s="6" t="s">
        <v>225</v>
      </c>
      <c r="J109" s="6"/>
      <c r="K109" s="8">
        <v>28.5</v>
      </c>
      <c r="L109" s="6"/>
      <c r="M109" s="8">
        <v>0</v>
      </c>
      <c r="N109" s="6"/>
      <c r="O109" s="9">
        <f>ROUND(IF(M218=0, 0, M109/M218),5)</f>
        <v>0</v>
      </c>
      <c r="P109" s="6"/>
      <c r="Q109" s="8">
        <v>0</v>
      </c>
      <c r="R109" s="6"/>
      <c r="S109" s="8">
        <f t="shared" si="7"/>
        <v>0</v>
      </c>
      <c r="T109" s="6"/>
      <c r="U109" s="9">
        <f>ROUND(IF(S218=0, 0, S109/S218),5)</f>
        <v>0</v>
      </c>
    </row>
    <row r="110" spans="1:21" x14ac:dyDescent="0.3">
      <c r="A110" s="6"/>
      <c r="B110" s="6"/>
      <c r="C110" s="6"/>
      <c r="D110" s="6"/>
      <c r="E110" s="6" t="s">
        <v>116</v>
      </c>
      <c r="F110" s="6"/>
      <c r="G110" s="7">
        <v>98</v>
      </c>
      <c r="H110" s="6"/>
      <c r="I110" s="6" t="s">
        <v>225</v>
      </c>
      <c r="J110" s="6"/>
      <c r="K110" s="8">
        <v>5.25</v>
      </c>
      <c r="L110" s="6"/>
      <c r="M110" s="8">
        <v>514.5</v>
      </c>
      <c r="N110" s="6"/>
      <c r="O110" s="9">
        <f>ROUND(IF(M218=0, 0, M110/M218),5)</f>
        <v>5.4400000000000004E-3</v>
      </c>
      <c r="P110" s="6"/>
      <c r="Q110" s="8">
        <v>16</v>
      </c>
      <c r="R110" s="6"/>
      <c r="S110" s="8">
        <f t="shared" si="7"/>
        <v>1568</v>
      </c>
      <c r="T110" s="6"/>
      <c r="U110" s="9">
        <f>ROUND(IF(S218=0, 0, S110/S218),5)</f>
        <v>1.545E-2</v>
      </c>
    </row>
    <row r="111" spans="1:21" ht="15" thickBot="1" x14ac:dyDescent="0.35">
      <c r="A111" s="6"/>
      <c r="B111" s="6"/>
      <c r="C111" s="6"/>
      <c r="D111" s="6"/>
      <c r="E111" s="6" t="s">
        <v>117</v>
      </c>
      <c r="F111" s="6"/>
      <c r="G111" s="10">
        <v>0</v>
      </c>
      <c r="H111" s="6"/>
      <c r="I111" s="11"/>
      <c r="J111" s="6"/>
      <c r="K111" s="8">
        <v>0</v>
      </c>
      <c r="L111" s="6"/>
      <c r="M111" s="12">
        <v>0</v>
      </c>
      <c r="N111" s="6"/>
      <c r="O111" s="13">
        <f>ROUND(IF(M218=0, 0, M111/M218),5)</f>
        <v>0</v>
      </c>
      <c r="P111" s="6"/>
      <c r="Q111" s="8"/>
      <c r="R111" s="6"/>
      <c r="S111" s="12">
        <f t="shared" si="7"/>
        <v>0</v>
      </c>
      <c r="T111" s="6"/>
      <c r="U111" s="13">
        <f>ROUND(IF(S218=0, 0, S111/S218),5)</f>
        <v>0</v>
      </c>
    </row>
    <row r="112" spans="1:21" x14ac:dyDescent="0.3">
      <c r="A112" s="6"/>
      <c r="B112" s="6"/>
      <c r="C112" s="6"/>
      <c r="D112" s="6" t="s">
        <v>118</v>
      </c>
      <c r="E112" s="6"/>
      <c r="F112" s="6"/>
      <c r="G112" s="7">
        <f>ROUND(SUM(G105:G111),5)</f>
        <v>141</v>
      </c>
      <c r="H112" s="6"/>
      <c r="I112" s="6" t="s">
        <v>225</v>
      </c>
      <c r="J112" s="6"/>
      <c r="K112" s="8"/>
      <c r="L112" s="6"/>
      <c r="M112" s="8">
        <f>ROUND(SUM(M105:M111),5)</f>
        <v>1241.02</v>
      </c>
      <c r="N112" s="6"/>
      <c r="O112" s="9">
        <f>ROUND(SUM(O105:O111),5)</f>
        <v>1.312E-2</v>
      </c>
      <c r="P112" s="6"/>
      <c r="Q112" s="8"/>
      <c r="R112" s="6"/>
      <c r="S112" s="8">
        <f>ROUND(SUM(S105:S111),5)</f>
        <v>3227.3</v>
      </c>
      <c r="T112" s="6"/>
      <c r="U112" s="9">
        <f>ROUND(SUM(U105:U111),5)</f>
        <v>3.1800000000000002E-2</v>
      </c>
    </row>
    <row r="113" spans="1:21" x14ac:dyDescent="0.3">
      <c r="A113" s="2"/>
      <c r="B113" s="2"/>
      <c r="C113" s="2"/>
      <c r="D113" s="2" t="s">
        <v>119</v>
      </c>
      <c r="E113" s="2"/>
      <c r="F113" s="2"/>
      <c r="G113" s="3"/>
      <c r="H113" s="2"/>
      <c r="I113" s="2"/>
      <c r="J113" s="2"/>
      <c r="K113" s="4"/>
      <c r="L113" s="2"/>
      <c r="M113" s="4"/>
      <c r="N113" s="2"/>
      <c r="O113" s="5"/>
      <c r="P113" s="2"/>
      <c r="Q113" s="4"/>
      <c r="R113" s="2"/>
      <c r="S113" s="4"/>
      <c r="T113" s="2"/>
      <c r="U113" s="5"/>
    </row>
    <row r="114" spans="1:21" x14ac:dyDescent="0.3">
      <c r="A114" s="6"/>
      <c r="B114" s="6"/>
      <c r="C114" s="6"/>
      <c r="D114" s="6"/>
      <c r="E114" s="6" t="s">
        <v>120</v>
      </c>
      <c r="F114" s="6"/>
      <c r="G114" s="7">
        <v>3</v>
      </c>
      <c r="H114" s="6"/>
      <c r="I114" s="6" t="s">
        <v>225</v>
      </c>
      <c r="J114" s="6"/>
      <c r="K114" s="8">
        <v>9000</v>
      </c>
      <c r="L114" s="6"/>
      <c r="M114" s="8">
        <v>27000</v>
      </c>
      <c r="N114" s="6"/>
      <c r="O114" s="9">
        <f>ROUND(IF(M218=0, 0, M114/M218),5)</f>
        <v>0.28561999999999999</v>
      </c>
      <c r="P114" s="6"/>
      <c r="Q114" s="8"/>
      <c r="R114" s="6"/>
      <c r="S114" s="8">
        <f t="shared" ref="S114:S123" si="8">ROUND(G114*Q114,5)</f>
        <v>0</v>
      </c>
      <c r="T114" s="6"/>
      <c r="U114" s="9">
        <f>ROUND(IF(S218=0, 0, S114/S218),5)</f>
        <v>0</v>
      </c>
    </row>
    <row r="115" spans="1:21" x14ac:dyDescent="0.3">
      <c r="A115" s="6"/>
      <c r="B115" s="6"/>
      <c r="C115" s="6"/>
      <c r="D115" s="6"/>
      <c r="E115" s="6" t="s">
        <v>121</v>
      </c>
      <c r="F115" s="6"/>
      <c r="G115" s="7">
        <v>5</v>
      </c>
      <c r="H115" s="6"/>
      <c r="I115" s="6" t="s">
        <v>225</v>
      </c>
      <c r="J115" s="6"/>
      <c r="K115" s="8">
        <v>0</v>
      </c>
      <c r="L115" s="6"/>
      <c r="M115" s="8">
        <v>0</v>
      </c>
      <c r="N115" s="6"/>
      <c r="O115" s="9">
        <f>ROUND(IF(M218=0, 0, M115/M218),5)</f>
        <v>0</v>
      </c>
      <c r="P115" s="6"/>
      <c r="Q115" s="8">
        <v>0</v>
      </c>
      <c r="R115" s="6"/>
      <c r="S115" s="8">
        <f t="shared" si="8"/>
        <v>0</v>
      </c>
      <c r="T115" s="6"/>
      <c r="U115" s="9">
        <f>ROUND(IF(S218=0, 0, S115/S218),5)</f>
        <v>0</v>
      </c>
    </row>
    <row r="116" spans="1:21" x14ac:dyDescent="0.3">
      <c r="A116" s="6"/>
      <c r="B116" s="6"/>
      <c r="C116" s="6"/>
      <c r="D116" s="6"/>
      <c r="E116" s="6" t="s">
        <v>122</v>
      </c>
      <c r="F116" s="6"/>
      <c r="G116" s="7">
        <v>6</v>
      </c>
      <c r="H116" s="6"/>
      <c r="I116" s="6" t="s">
        <v>225</v>
      </c>
      <c r="J116" s="6"/>
      <c r="K116" s="8">
        <v>0</v>
      </c>
      <c r="L116" s="6"/>
      <c r="M116" s="8">
        <v>0</v>
      </c>
      <c r="N116" s="6"/>
      <c r="O116" s="9">
        <f>ROUND(IF(M218=0, 0, M116/M218),5)</f>
        <v>0</v>
      </c>
      <c r="P116" s="6"/>
      <c r="Q116" s="8">
        <v>0</v>
      </c>
      <c r="R116" s="6"/>
      <c r="S116" s="8">
        <f t="shared" si="8"/>
        <v>0</v>
      </c>
      <c r="T116" s="6"/>
      <c r="U116" s="9">
        <f>ROUND(IF(S218=0, 0, S116/S218),5)</f>
        <v>0</v>
      </c>
    </row>
    <row r="117" spans="1:21" x14ac:dyDescent="0.3">
      <c r="A117" s="6"/>
      <c r="B117" s="6"/>
      <c r="C117" s="6"/>
      <c r="D117" s="6"/>
      <c r="E117" s="6" t="s">
        <v>123</v>
      </c>
      <c r="F117" s="6"/>
      <c r="G117" s="7">
        <v>5</v>
      </c>
      <c r="H117" s="6"/>
      <c r="I117" s="6" t="s">
        <v>225</v>
      </c>
      <c r="J117" s="6"/>
      <c r="K117" s="8">
        <v>0</v>
      </c>
      <c r="L117" s="6"/>
      <c r="M117" s="8">
        <v>0</v>
      </c>
      <c r="N117" s="6"/>
      <c r="O117" s="9">
        <f>ROUND(IF(M218=0, 0, M117/M218),5)</f>
        <v>0</v>
      </c>
      <c r="P117" s="6"/>
      <c r="Q117" s="8">
        <v>0</v>
      </c>
      <c r="R117" s="6"/>
      <c r="S117" s="8">
        <f t="shared" si="8"/>
        <v>0</v>
      </c>
      <c r="T117" s="6"/>
      <c r="U117" s="9">
        <f>ROUND(IF(S218=0, 0, S117/S218),5)</f>
        <v>0</v>
      </c>
    </row>
    <row r="118" spans="1:21" x14ac:dyDescent="0.3">
      <c r="A118" s="6"/>
      <c r="B118" s="6"/>
      <c r="C118" s="6"/>
      <c r="D118" s="6"/>
      <c r="E118" s="6" t="s">
        <v>124</v>
      </c>
      <c r="F118" s="6"/>
      <c r="G118" s="7">
        <v>5</v>
      </c>
      <c r="H118" s="6"/>
      <c r="I118" s="6" t="s">
        <v>225</v>
      </c>
      <c r="J118" s="6"/>
      <c r="K118" s="8">
        <v>0</v>
      </c>
      <c r="L118" s="6"/>
      <c r="M118" s="8">
        <v>0</v>
      </c>
      <c r="N118" s="6"/>
      <c r="O118" s="9">
        <f>ROUND(IF(M218=0, 0, M118/M218),5)</f>
        <v>0</v>
      </c>
      <c r="P118" s="6"/>
      <c r="Q118" s="8">
        <v>0</v>
      </c>
      <c r="R118" s="6"/>
      <c r="S118" s="8">
        <f t="shared" si="8"/>
        <v>0</v>
      </c>
      <c r="T118" s="6"/>
      <c r="U118" s="9">
        <f>ROUND(IF(S218=0, 0, S118/S218),5)</f>
        <v>0</v>
      </c>
    </row>
    <row r="119" spans="1:21" x14ac:dyDescent="0.3">
      <c r="A119" s="6"/>
      <c r="B119" s="6"/>
      <c r="C119" s="6"/>
      <c r="D119" s="6"/>
      <c r="E119" s="6" t="s">
        <v>125</v>
      </c>
      <c r="F119" s="6"/>
      <c r="G119" s="7">
        <v>11</v>
      </c>
      <c r="H119" s="6"/>
      <c r="I119" s="6" t="s">
        <v>225</v>
      </c>
      <c r="J119" s="6"/>
      <c r="K119" s="8">
        <v>0</v>
      </c>
      <c r="L119" s="6"/>
      <c r="M119" s="8">
        <v>0</v>
      </c>
      <c r="N119" s="6"/>
      <c r="O119" s="9">
        <f>ROUND(IF(M218=0, 0, M119/M218),5)</f>
        <v>0</v>
      </c>
      <c r="P119" s="6"/>
      <c r="Q119" s="8">
        <v>0</v>
      </c>
      <c r="R119" s="6"/>
      <c r="S119" s="8">
        <f t="shared" si="8"/>
        <v>0</v>
      </c>
      <c r="T119" s="6"/>
      <c r="U119" s="9">
        <f>ROUND(IF(S218=0, 0, S119/S218),5)</f>
        <v>0</v>
      </c>
    </row>
    <row r="120" spans="1:21" x14ac:dyDescent="0.3">
      <c r="A120" s="6"/>
      <c r="B120" s="6"/>
      <c r="C120" s="6"/>
      <c r="D120" s="6"/>
      <c r="E120" s="6" t="s">
        <v>126</v>
      </c>
      <c r="F120" s="6"/>
      <c r="G120" s="7">
        <v>7</v>
      </c>
      <c r="H120" s="6"/>
      <c r="I120" s="6" t="s">
        <v>225</v>
      </c>
      <c r="J120" s="6"/>
      <c r="K120" s="8">
        <v>0</v>
      </c>
      <c r="L120" s="6"/>
      <c r="M120" s="8">
        <v>0</v>
      </c>
      <c r="N120" s="6"/>
      <c r="O120" s="9">
        <f>ROUND(IF(M218=0, 0, M120/M218),5)</f>
        <v>0</v>
      </c>
      <c r="P120" s="6"/>
      <c r="Q120" s="8">
        <v>0</v>
      </c>
      <c r="R120" s="6"/>
      <c r="S120" s="8">
        <f t="shared" si="8"/>
        <v>0</v>
      </c>
      <c r="T120" s="6"/>
      <c r="U120" s="9">
        <f>ROUND(IF(S218=0, 0, S120/S218),5)</f>
        <v>0</v>
      </c>
    </row>
    <row r="121" spans="1:21" x14ac:dyDescent="0.3">
      <c r="A121" s="6"/>
      <c r="B121" s="6"/>
      <c r="C121" s="6"/>
      <c r="D121" s="6"/>
      <c r="E121" s="6" t="s">
        <v>127</v>
      </c>
      <c r="F121" s="6"/>
      <c r="G121" s="7">
        <v>5</v>
      </c>
      <c r="H121" s="6"/>
      <c r="I121" s="6" t="s">
        <v>225</v>
      </c>
      <c r="J121" s="6"/>
      <c r="K121" s="8">
        <v>0</v>
      </c>
      <c r="L121" s="6"/>
      <c r="M121" s="8">
        <v>0</v>
      </c>
      <c r="N121" s="6"/>
      <c r="O121" s="9">
        <f>ROUND(IF(M218=0, 0, M121/M218),5)</f>
        <v>0</v>
      </c>
      <c r="P121" s="6"/>
      <c r="Q121" s="8">
        <v>0</v>
      </c>
      <c r="R121" s="6"/>
      <c r="S121" s="8">
        <f t="shared" si="8"/>
        <v>0</v>
      </c>
      <c r="T121" s="6"/>
      <c r="U121" s="9">
        <f>ROUND(IF(S218=0, 0, S121/S218),5)</f>
        <v>0</v>
      </c>
    </row>
    <row r="122" spans="1:21" x14ac:dyDescent="0.3">
      <c r="A122" s="6"/>
      <c r="B122" s="6"/>
      <c r="C122" s="6"/>
      <c r="D122" s="6"/>
      <c r="E122" s="6" t="s">
        <v>128</v>
      </c>
      <c r="F122" s="6"/>
      <c r="G122" s="7">
        <v>10</v>
      </c>
      <c r="H122" s="6"/>
      <c r="I122" s="6" t="s">
        <v>225</v>
      </c>
      <c r="J122" s="6"/>
      <c r="K122" s="8">
        <v>0</v>
      </c>
      <c r="L122" s="6"/>
      <c r="M122" s="8">
        <v>0</v>
      </c>
      <c r="N122" s="6"/>
      <c r="O122" s="9">
        <f>ROUND(IF(M218=0, 0, M122/M218),5)</f>
        <v>0</v>
      </c>
      <c r="P122" s="6"/>
      <c r="Q122" s="8">
        <v>0</v>
      </c>
      <c r="R122" s="6"/>
      <c r="S122" s="8">
        <f t="shared" si="8"/>
        <v>0</v>
      </c>
      <c r="T122" s="6"/>
      <c r="U122" s="9">
        <f>ROUND(IF(S218=0, 0, S122/S218),5)</f>
        <v>0</v>
      </c>
    </row>
    <row r="123" spans="1:21" x14ac:dyDescent="0.3">
      <c r="A123" s="6"/>
      <c r="B123" s="6"/>
      <c r="C123" s="6"/>
      <c r="D123" s="6"/>
      <c r="E123" s="6" t="s">
        <v>129</v>
      </c>
      <c r="F123" s="6"/>
      <c r="G123" s="7">
        <v>6</v>
      </c>
      <c r="H123" s="6"/>
      <c r="I123" s="6" t="s">
        <v>225</v>
      </c>
      <c r="J123" s="6"/>
      <c r="K123" s="8">
        <v>0</v>
      </c>
      <c r="L123" s="6"/>
      <c r="M123" s="8">
        <v>0</v>
      </c>
      <c r="N123" s="6"/>
      <c r="O123" s="9">
        <f>ROUND(IF(M218=0, 0, M123/M218),5)</f>
        <v>0</v>
      </c>
      <c r="P123" s="6"/>
      <c r="Q123" s="8">
        <v>0</v>
      </c>
      <c r="R123" s="6"/>
      <c r="S123" s="8">
        <f t="shared" si="8"/>
        <v>0</v>
      </c>
      <c r="T123" s="6"/>
      <c r="U123" s="9">
        <f>ROUND(IF(S218=0, 0, S123/S218),5)</f>
        <v>0</v>
      </c>
    </row>
    <row r="124" spans="1:21" x14ac:dyDescent="0.3">
      <c r="A124" s="2"/>
      <c r="B124" s="2"/>
      <c r="C124" s="2"/>
      <c r="D124" s="2"/>
      <c r="E124" s="2" t="s">
        <v>130</v>
      </c>
      <c r="F124" s="2"/>
      <c r="G124" s="3"/>
      <c r="H124" s="2"/>
      <c r="I124" s="2"/>
      <c r="J124" s="2"/>
      <c r="K124" s="4"/>
      <c r="L124" s="2"/>
      <c r="M124" s="4"/>
      <c r="N124" s="2"/>
      <c r="O124" s="5"/>
      <c r="P124" s="2"/>
      <c r="Q124" s="4"/>
      <c r="R124" s="2"/>
      <c r="S124" s="4"/>
      <c r="T124" s="2"/>
      <c r="U124" s="5"/>
    </row>
    <row r="125" spans="1:21" x14ac:dyDescent="0.3">
      <c r="A125" s="6"/>
      <c r="B125" s="6"/>
      <c r="C125" s="6"/>
      <c r="D125" s="6"/>
      <c r="E125" s="6"/>
      <c r="F125" s="6" t="s">
        <v>131</v>
      </c>
      <c r="G125" s="7">
        <v>-3</v>
      </c>
      <c r="H125" s="6"/>
      <c r="I125" s="6" t="s">
        <v>225</v>
      </c>
      <c r="J125" s="6"/>
      <c r="K125" s="8">
        <v>3.7</v>
      </c>
      <c r="L125" s="6"/>
      <c r="M125" s="8">
        <v>-11.1</v>
      </c>
      <c r="N125" s="6"/>
      <c r="O125" s="9">
        <f>ROUND(IF(M218=0, 0, M125/M218),5)</f>
        <v>-1.2E-4</v>
      </c>
      <c r="P125" s="6"/>
      <c r="Q125" s="8">
        <v>9.6</v>
      </c>
      <c r="R125" s="6"/>
      <c r="S125" s="8">
        <f>ROUND(G125*Q125,5)</f>
        <v>-28.8</v>
      </c>
      <c r="T125" s="6"/>
      <c r="U125" s="9">
        <f>ROUND(IF(S218=0, 0, S125/S218),5)</f>
        <v>-2.7999999999999998E-4</v>
      </c>
    </row>
    <row r="126" spans="1:21" x14ac:dyDescent="0.3">
      <c r="A126" s="6"/>
      <c r="B126" s="6"/>
      <c r="C126" s="6"/>
      <c r="D126" s="6"/>
      <c r="E126" s="6"/>
      <c r="F126" s="6" t="s">
        <v>132</v>
      </c>
      <c r="G126" s="7">
        <v>24</v>
      </c>
      <c r="H126" s="6"/>
      <c r="I126" s="6" t="s">
        <v>225</v>
      </c>
      <c r="J126" s="6"/>
      <c r="K126" s="8">
        <v>2.71</v>
      </c>
      <c r="L126" s="6"/>
      <c r="M126" s="8">
        <v>65.040000000000006</v>
      </c>
      <c r="N126" s="6"/>
      <c r="O126" s="9">
        <f>ROUND(IF(M218=0, 0, M126/M218),5)</f>
        <v>6.8999999999999997E-4</v>
      </c>
      <c r="P126" s="6"/>
      <c r="Q126" s="8"/>
      <c r="R126" s="6"/>
      <c r="S126" s="8">
        <f>ROUND(G126*Q126,5)</f>
        <v>0</v>
      </c>
      <c r="T126" s="6"/>
      <c r="U126" s="9">
        <f>ROUND(IF(S218=0, 0, S126/S218),5)</f>
        <v>0</v>
      </c>
    </row>
    <row r="127" spans="1:21" x14ac:dyDescent="0.3">
      <c r="A127" s="6"/>
      <c r="B127" s="6"/>
      <c r="C127" s="6"/>
      <c r="D127" s="6"/>
      <c r="E127" s="6"/>
      <c r="F127" s="6" t="s">
        <v>133</v>
      </c>
      <c r="G127" s="7">
        <v>28</v>
      </c>
      <c r="H127" s="6"/>
      <c r="I127" s="6" t="s">
        <v>225</v>
      </c>
      <c r="J127" s="6"/>
      <c r="K127" s="8">
        <v>10.25</v>
      </c>
      <c r="L127" s="6"/>
      <c r="M127" s="8">
        <v>287</v>
      </c>
      <c r="N127" s="6"/>
      <c r="O127" s="9">
        <f>ROUND(IF(M218=0, 0, M127/M218),5)</f>
        <v>3.0400000000000002E-3</v>
      </c>
      <c r="P127" s="6"/>
      <c r="Q127" s="8">
        <v>36.25</v>
      </c>
      <c r="R127" s="6"/>
      <c r="S127" s="8">
        <f>ROUND(G127*Q127,5)</f>
        <v>1015</v>
      </c>
      <c r="T127" s="6"/>
      <c r="U127" s="9">
        <f>ROUND(IF(S218=0, 0, S127/S218),5)</f>
        <v>0.01</v>
      </c>
    </row>
    <row r="128" spans="1:21" x14ac:dyDescent="0.3">
      <c r="A128" s="6"/>
      <c r="B128" s="6"/>
      <c r="C128" s="6"/>
      <c r="D128" s="6"/>
      <c r="E128" s="6"/>
      <c r="F128" s="6" t="s">
        <v>134</v>
      </c>
      <c r="G128" s="7">
        <v>2</v>
      </c>
      <c r="H128" s="6"/>
      <c r="I128" s="6" t="s">
        <v>225</v>
      </c>
      <c r="J128" s="6"/>
      <c r="K128" s="8">
        <v>0</v>
      </c>
      <c r="L128" s="6"/>
      <c r="M128" s="8">
        <v>0</v>
      </c>
      <c r="N128" s="6"/>
      <c r="O128" s="9">
        <f>ROUND(IF(M218=0, 0, M128/M218),5)</f>
        <v>0</v>
      </c>
      <c r="P128" s="6"/>
      <c r="Q128" s="8">
        <v>0</v>
      </c>
      <c r="R128" s="6"/>
      <c r="S128" s="8">
        <f>ROUND(G128*Q128,5)</f>
        <v>0</v>
      </c>
      <c r="T128" s="6"/>
      <c r="U128" s="9">
        <f>ROUND(IF(S218=0, 0, S128/S218),5)</f>
        <v>0</v>
      </c>
    </row>
    <row r="129" spans="1:21" ht="15" thickBot="1" x14ac:dyDescent="0.35">
      <c r="A129" s="6"/>
      <c r="B129" s="6"/>
      <c r="C129" s="6"/>
      <c r="D129" s="6"/>
      <c r="E129" s="6"/>
      <c r="F129" s="6" t="s">
        <v>135</v>
      </c>
      <c r="G129" s="10">
        <v>0</v>
      </c>
      <c r="H129" s="6"/>
      <c r="I129" s="11"/>
      <c r="J129" s="6"/>
      <c r="K129" s="8">
        <v>0</v>
      </c>
      <c r="L129" s="6"/>
      <c r="M129" s="12">
        <v>0</v>
      </c>
      <c r="N129" s="6"/>
      <c r="O129" s="13">
        <f>ROUND(IF(M218=0, 0, M129/M218),5)</f>
        <v>0</v>
      </c>
      <c r="P129" s="6"/>
      <c r="Q129" s="8"/>
      <c r="R129" s="6"/>
      <c r="S129" s="12">
        <f>ROUND(G129*Q129,5)</f>
        <v>0</v>
      </c>
      <c r="T129" s="6"/>
      <c r="U129" s="13">
        <f>ROUND(IF(S218=0, 0, S129/S218),5)</f>
        <v>0</v>
      </c>
    </row>
    <row r="130" spans="1:21" x14ac:dyDescent="0.3">
      <c r="A130" s="6"/>
      <c r="B130" s="6"/>
      <c r="C130" s="6"/>
      <c r="D130" s="6"/>
      <c r="E130" s="6" t="s">
        <v>136</v>
      </c>
      <c r="F130" s="6"/>
      <c r="G130" s="7">
        <f>ROUND(SUM(G124:G129),5)</f>
        <v>51</v>
      </c>
      <c r="H130" s="6"/>
      <c r="I130" s="6" t="s">
        <v>225</v>
      </c>
      <c r="J130" s="6"/>
      <c r="K130" s="8"/>
      <c r="L130" s="6"/>
      <c r="M130" s="8">
        <f>ROUND(SUM(M124:M129),5)</f>
        <v>340.94</v>
      </c>
      <c r="N130" s="6"/>
      <c r="O130" s="9">
        <f>ROUND(SUM(O124:O129),5)</f>
        <v>3.6099999999999999E-3</v>
      </c>
      <c r="P130" s="6"/>
      <c r="Q130" s="8"/>
      <c r="R130" s="6"/>
      <c r="S130" s="8">
        <f>ROUND(SUM(S124:S129),5)</f>
        <v>986.2</v>
      </c>
      <c r="T130" s="6"/>
      <c r="U130" s="9">
        <f>ROUND(SUM(U124:U129),5)</f>
        <v>9.7199999999999995E-3</v>
      </c>
    </row>
    <row r="131" spans="1:21" x14ac:dyDescent="0.3">
      <c r="A131" s="6"/>
      <c r="B131" s="6"/>
      <c r="C131" s="6"/>
      <c r="D131" s="6"/>
      <c r="E131" s="6" t="s">
        <v>137</v>
      </c>
      <c r="F131" s="6"/>
      <c r="G131" s="7">
        <v>5</v>
      </c>
      <c r="H131" s="6"/>
      <c r="I131" s="6" t="s">
        <v>225</v>
      </c>
      <c r="J131" s="6"/>
      <c r="K131" s="8">
        <v>0</v>
      </c>
      <c r="L131" s="6"/>
      <c r="M131" s="8">
        <v>0</v>
      </c>
      <c r="N131" s="6"/>
      <c r="O131" s="9">
        <f>ROUND(IF(M218=0, 0, M131/M218),5)</f>
        <v>0</v>
      </c>
      <c r="P131" s="6"/>
      <c r="Q131" s="8">
        <v>0</v>
      </c>
      <c r="R131" s="6"/>
      <c r="S131" s="8">
        <f>ROUND(G131*Q131,5)</f>
        <v>0</v>
      </c>
      <c r="T131" s="6"/>
      <c r="U131" s="9">
        <f>ROUND(IF(S218=0, 0, S131/S218),5)</f>
        <v>0</v>
      </c>
    </row>
    <row r="132" spans="1:21" x14ac:dyDescent="0.3">
      <c r="A132" s="6"/>
      <c r="B132" s="6"/>
      <c r="C132" s="6"/>
      <c r="D132" s="6"/>
      <c r="E132" s="6" t="s">
        <v>138</v>
      </c>
      <c r="F132" s="6"/>
      <c r="G132" s="7">
        <v>7</v>
      </c>
      <c r="H132" s="6"/>
      <c r="I132" s="6" t="s">
        <v>225</v>
      </c>
      <c r="J132" s="6"/>
      <c r="K132" s="8">
        <v>0</v>
      </c>
      <c r="L132" s="6"/>
      <c r="M132" s="8">
        <v>0</v>
      </c>
      <c r="N132" s="6"/>
      <c r="O132" s="9">
        <f>ROUND(IF(M218=0, 0, M132/M218),5)</f>
        <v>0</v>
      </c>
      <c r="P132" s="6"/>
      <c r="Q132" s="8">
        <v>0</v>
      </c>
      <c r="R132" s="6"/>
      <c r="S132" s="8">
        <f>ROUND(G132*Q132,5)</f>
        <v>0</v>
      </c>
      <c r="T132" s="6"/>
      <c r="U132" s="9">
        <f>ROUND(IF(S218=0, 0, S132/S218),5)</f>
        <v>0</v>
      </c>
    </row>
    <row r="133" spans="1:21" x14ac:dyDescent="0.3">
      <c r="A133" s="6"/>
      <c r="B133" s="6"/>
      <c r="C133" s="6"/>
      <c r="D133" s="6"/>
      <c r="E133" s="6" t="s">
        <v>139</v>
      </c>
      <c r="F133" s="6"/>
      <c r="G133" s="7">
        <v>43</v>
      </c>
      <c r="H133" s="6"/>
      <c r="I133" s="6" t="s">
        <v>225</v>
      </c>
      <c r="J133" s="6"/>
      <c r="K133" s="8">
        <v>0</v>
      </c>
      <c r="L133" s="6"/>
      <c r="M133" s="8">
        <v>0</v>
      </c>
      <c r="N133" s="6"/>
      <c r="O133" s="9">
        <f>ROUND(IF(M218=0, 0, M133/M218),5)</f>
        <v>0</v>
      </c>
      <c r="P133" s="6"/>
      <c r="Q133" s="8">
        <v>0</v>
      </c>
      <c r="R133" s="6"/>
      <c r="S133" s="8">
        <f>ROUND(G133*Q133,5)</f>
        <v>0</v>
      </c>
      <c r="T133" s="6"/>
      <c r="U133" s="9">
        <f>ROUND(IF(S218=0, 0, S133/S218),5)</f>
        <v>0</v>
      </c>
    </row>
    <row r="134" spans="1:21" x14ac:dyDescent="0.3">
      <c r="A134" s="2"/>
      <c r="B134" s="2"/>
      <c r="C134" s="2"/>
      <c r="D134" s="2"/>
      <c r="E134" s="2" t="s">
        <v>140</v>
      </c>
      <c r="F134" s="2"/>
      <c r="G134" s="3"/>
      <c r="H134" s="2"/>
      <c r="I134" s="2"/>
      <c r="J134" s="2"/>
      <c r="K134" s="4"/>
      <c r="L134" s="2"/>
      <c r="M134" s="4"/>
      <c r="N134" s="2"/>
      <c r="O134" s="5"/>
      <c r="P134" s="2"/>
      <c r="Q134" s="4"/>
      <c r="R134" s="2"/>
      <c r="S134" s="4"/>
      <c r="T134" s="2"/>
      <c r="U134" s="5"/>
    </row>
    <row r="135" spans="1:21" x14ac:dyDescent="0.3">
      <c r="A135" s="6"/>
      <c r="B135" s="6"/>
      <c r="C135" s="6"/>
      <c r="D135" s="6"/>
      <c r="E135" s="6"/>
      <c r="F135" s="6" t="s">
        <v>141</v>
      </c>
      <c r="G135" s="7">
        <v>68</v>
      </c>
      <c r="H135" s="6"/>
      <c r="I135" s="6" t="s">
        <v>225</v>
      </c>
      <c r="J135" s="6"/>
      <c r="K135" s="8">
        <v>0.1</v>
      </c>
      <c r="L135" s="6"/>
      <c r="M135" s="8">
        <v>6.8</v>
      </c>
      <c r="N135" s="6"/>
      <c r="O135" s="9">
        <f>ROUND(IF(M218=0, 0, M135/M218),5)</f>
        <v>6.9999999999999994E-5</v>
      </c>
      <c r="P135" s="6"/>
      <c r="Q135" s="8">
        <v>0.15</v>
      </c>
      <c r="R135" s="6"/>
      <c r="S135" s="8">
        <f t="shared" ref="S135:S142" si="9">ROUND(G135*Q135,5)</f>
        <v>10.199999999999999</v>
      </c>
      <c r="T135" s="6"/>
      <c r="U135" s="9">
        <f>ROUND(IF(S218=0, 0, S135/S218),5)</f>
        <v>1E-4</v>
      </c>
    </row>
    <row r="136" spans="1:21" x14ac:dyDescent="0.3">
      <c r="A136" s="6"/>
      <c r="B136" s="6"/>
      <c r="C136" s="6"/>
      <c r="D136" s="6"/>
      <c r="E136" s="6"/>
      <c r="F136" s="6" t="s">
        <v>142</v>
      </c>
      <c r="G136" s="7">
        <v>10</v>
      </c>
      <c r="H136" s="6"/>
      <c r="I136" s="6" t="s">
        <v>225</v>
      </c>
      <c r="J136" s="6"/>
      <c r="K136" s="8">
        <v>0.1</v>
      </c>
      <c r="L136" s="6"/>
      <c r="M136" s="8">
        <v>1</v>
      </c>
      <c r="N136" s="6"/>
      <c r="O136" s="9">
        <f>ROUND(IF(M218=0, 0, M136/M218),5)</f>
        <v>1.0000000000000001E-5</v>
      </c>
      <c r="P136" s="6"/>
      <c r="Q136" s="8">
        <v>0.15</v>
      </c>
      <c r="R136" s="6"/>
      <c r="S136" s="8">
        <f t="shared" si="9"/>
        <v>1.5</v>
      </c>
      <c r="T136" s="6"/>
      <c r="U136" s="9">
        <f>ROUND(IF(S218=0, 0, S136/S218),5)</f>
        <v>1.0000000000000001E-5</v>
      </c>
    </row>
    <row r="137" spans="1:21" x14ac:dyDescent="0.3">
      <c r="A137" s="6"/>
      <c r="B137" s="6"/>
      <c r="C137" s="6"/>
      <c r="D137" s="6"/>
      <c r="E137" s="6"/>
      <c r="F137" s="6" t="s">
        <v>143</v>
      </c>
      <c r="G137" s="7">
        <v>30</v>
      </c>
      <c r="H137" s="6"/>
      <c r="I137" s="6" t="s">
        <v>225</v>
      </c>
      <c r="J137" s="6"/>
      <c r="K137" s="8">
        <v>0.2</v>
      </c>
      <c r="L137" s="6"/>
      <c r="M137" s="8">
        <v>6</v>
      </c>
      <c r="N137" s="6"/>
      <c r="O137" s="9">
        <f>ROUND(IF(M218=0, 0, M137/M218),5)</f>
        <v>6.0000000000000002E-5</v>
      </c>
      <c r="P137" s="6"/>
      <c r="Q137" s="8">
        <v>0.42</v>
      </c>
      <c r="R137" s="6"/>
      <c r="S137" s="8">
        <f t="shared" si="9"/>
        <v>12.6</v>
      </c>
      <c r="T137" s="6"/>
      <c r="U137" s="9">
        <f>ROUND(IF(S218=0, 0, S137/S218),5)</f>
        <v>1.2E-4</v>
      </c>
    </row>
    <row r="138" spans="1:21" x14ac:dyDescent="0.3">
      <c r="A138" s="6"/>
      <c r="B138" s="6"/>
      <c r="C138" s="6"/>
      <c r="D138" s="6"/>
      <c r="E138" s="6"/>
      <c r="F138" s="6" t="s">
        <v>144</v>
      </c>
      <c r="G138" s="7">
        <v>83</v>
      </c>
      <c r="H138" s="6"/>
      <c r="I138" s="6" t="s">
        <v>225</v>
      </c>
      <c r="J138" s="6"/>
      <c r="K138" s="8">
        <v>0.12</v>
      </c>
      <c r="L138" s="6"/>
      <c r="M138" s="8">
        <v>9.9600000000000009</v>
      </c>
      <c r="N138" s="6"/>
      <c r="O138" s="9">
        <f>ROUND(IF(M218=0, 0, M138/M218),5)</f>
        <v>1.1E-4</v>
      </c>
      <c r="P138" s="6"/>
      <c r="Q138" s="8"/>
      <c r="R138" s="6"/>
      <c r="S138" s="8">
        <f t="shared" si="9"/>
        <v>0</v>
      </c>
      <c r="T138" s="6"/>
      <c r="U138" s="9">
        <f>ROUND(IF(S218=0, 0, S138/S218),5)</f>
        <v>0</v>
      </c>
    </row>
    <row r="139" spans="1:21" x14ac:dyDescent="0.3">
      <c r="A139" s="6"/>
      <c r="B139" s="6"/>
      <c r="C139" s="6"/>
      <c r="D139" s="6"/>
      <c r="E139" s="6"/>
      <c r="F139" s="6" t="s">
        <v>145</v>
      </c>
      <c r="G139" s="7">
        <v>63</v>
      </c>
      <c r="H139" s="6"/>
      <c r="I139" s="6" t="s">
        <v>225</v>
      </c>
      <c r="J139" s="6"/>
      <c r="K139" s="8">
        <v>0.05</v>
      </c>
      <c r="L139" s="6"/>
      <c r="M139" s="8">
        <v>3.15</v>
      </c>
      <c r="N139" s="6"/>
      <c r="O139" s="9">
        <f>ROUND(IF(M218=0, 0, M139/M218),5)</f>
        <v>3.0000000000000001E-5</v>
      </c>
      <c r="P139" s="6"/>
      <c r="Q139" s="8"/>
      <c r="R139" s="6"/>
      <c r="S139" s="8">
        <f t="shared" si="9"/>
        <v>0</v>
      </c>
      <c r="T139" s="6"/>
      <c r="U139" s="9">
        <f>ROUND(IF(S218=0, 0, S139/S218),5)</f>
        <v>0</v>
      </c>
    </row>
    <row r="140" spans="1:21" x14ac:dyDescent="0.3">
      <c r="A140" s="6"/>
      <c r="B140" s="6"/>
      <c r="C140" s="6"/>
      <c r="D140" s="6"/>
      <c r="E140" s="6"/>
      <c r="F140" s="6" t="s">
        <v>146</v>
      </c>
      <c r="G140" s="7">
        <v>61</v>
      </c>
      <c r="H140" s="6"/>
      <c r="I140" s="6" t="s">
        <v>225</v>
      </c>
      <c r="J140" s="6"/>
      <c r="K140" s="8">
        <v>0.06</v>
      </c>
      <c r="L140" s="6"/>
      <c r="M140" s="8">
        <v>3.66</v>
      </c>
      <c r="N140" s="6"/>
      <c r="O140" s="9">
        <f>ROUND(IF(M218=0, 0, M140/M218),5)</f>
        <v>4.0000000000000003E-5</v>
      </c>
      <c r="P140" s="6"/>
      <c r="Q140" s="8"/>
      <c r="R140" s="6"/>
      <c r="S140" s="8">
        <f t="shared" si="9"/>
        <v>0</v>
      </c>
      <c r="T140" s="6"/>
      <c r="U140" s="9">
        <f>ROUND(IF(S218=0, 0, S140/S218),5)</f>
        <v>0</v>
      </c>
    </row>
    <row r="141" spans="1:21" x14ac:dyDescent="0.3">
      <c r="A141" s="6"/>
      <c r="B141" s="6"/>
      <c r="C141" s="6"/>
      <c r="D141" s="6"/>
      <c r="E141" s="6"/>
      <c r="F141" s="6" t="s">
        <v>147</v>
      </c>
      <c r="G141" s="7">
        <v>5</v>
      </c>
      <c r="H141" s="6"/>
      <c r="I141" s="6" t="s">
        <v>225</v>
      </c>
      <c r="J141" s="6"/>
      <c r="K141" s="8">
        <v>0</v>
      </c>
      <c r="L141" s="6"/>
      <c r="M141" s="8">
        <v>0</v>
      </c>
      <c r="N141" s="6"/>
      <c r="O141" s="9">
        <f>ROUND(IF(M218=0, 0, M141/M218),5)</f>
        <v>0</v>
      </c>
      <c r="P141" s="6"/>
      <c r="Q141" s="8">
        <v>0</v>
      </c>
      <c r="R141" s="6"/>
      <c r="S141" s="8">
        <f t="shared" si="9"/>
        <v>0</v>
      </c>
      <c r="T141" s="6"/>
      <c r="U141" s="9">
        <f>ROUND(IF(S218=0, 0, S141/S218),5)</f>
        <v>0</v>
      </c>
    </row>
    <row r="142" spans="1:21" ht="15" thickBot="1" x14ac:dyDescent="0.35">
      <c r="A142" s="6"/>
      <c r="B142" s="6"/>
      <c r="C142" s="6"/>
      <c r="D142" s="6"/>
      <c r="E142" s="6"/>
      <c r="F142" s="6" t="s">
        <v>148</v>
      </c>
      <c r="G142" s="10">
        <v>0</v>
      </c>
      <c r="H142" s="6"/>
      <c r="I142" s="11"/>
      <c r="J142" s="6"/>
      <c r="K142" s="8">
        <v>0</v>
      </c>
      <c r="L142" s="6"/>
      <c r="M142" s="12">
        <v>0</v>
      </c>
      <c r="N142" s="6"/>
      <c r="O142" s="13">
        <f>ROUND(IF(M218=0, 0, M142/M218),5)</f>
        <v>0</v>
      </c>
      <c r="P142" s="6"/>
      <c r="Q142" s="8"/>
      <c r="R142" s="6"/>
      <c r="S142" s="12">
        <f t="shared" si="9"/>
        <v>0</v>
      </c>
      <c r="T142" s="6"/>
      <c r="U142" s="13">
        <f>ROUND(IF(S218=0, 0, S142/S218),5)</f>
        <v>0</v>
      </c>
    </row>
    <row r="143" spans="1:21" x14ac:dyDescent="0.3">
      <c r="A143" s="6"/>
      <c r="B143" s="6"/>
      <c r="C143" s="6"/>
      <c r="D143" s="6"/>
      <c r="E143" s="6" t="s">
        <v>149</v>
      </c>
      <c r="F143" s="6"/>
      <c r="G143" s="7">
        <f>ROUND(SUM(G134:G142),5)</f>
        <v>320</v>
      </c>
      <c r="H143" s="6"/>
      <c r="I143" s="6" t="s">
        <v>225</v>
      </c>
      <c r="J143" s="6"/>
      <c r="K143" s="8"/>
      <c r="L143" s="6"/>
      <c r="M143" s="8">
        <f>ROUND(SUM(M134:M142),5)</f>
        <v>30.57</v>
      </c>
      <c r="N143" s="6"/>
      <c r="O143" s="9">
        <f>ROUND(SUM(O134:O142),5)</f>
        <v>3.2000000000000003E-4</v>
      </c>
      <c r="P143" s="6"/>
      <c r="Q143" s="8"/>
      <c r="R143" s="6"/>
      <c r="S143" s="8">
        <f>ROUND(SUM(S134:S142),5)</f>
        <v>24.3</v>
      </c>
      <c r="T143" s="6"/>
      <c r="U143" s="9">
        <f>ROUND(SUM(U134:U142),5)</f>
        <v>2.3000000000000001E-4</v>
      </c>
    </row>
    <row r="144" spans="1:21" ht="15" thickBot="1" x14ac:dyDescent="0.35">
      <c r="A144" s="1"/>
      <c r="B144" s="1"/>
      <c r="C144" s="1"/>
      <c r="D144" s="1"/>
      <c r="E144" s="1" t="s">
        <v>150</v>
      </c>
      <c r="F144" s="1"/>
      <c r="G144" s="10">
        <v>0</v>
      </c>
      <c r="H144" s="6"/>
      <c r="I144" s="11"/>
      <c r="J144" s="6"/>
      <c r="K144" s="8">
        <v>0</v>
      </c>
      <c r="L144" s="6"/>
      <c r="M144" s="12">
        <v>0</v>
      </c>
      <c r="N144" s="6"/>
      <c r="O144" s="13">
        <f>ROUND(IF(M218=0, 0, M144/M218),5)</f>
        <v>0</v>
      </c>
      <c r="P144" s="6"/>
      <c r="Q144" s="8"/>
      <c r="R144" s="6"/>
      <c r="S144" s="12">
        <f>ROUND(G144*Q144,5)</f>
        <v>0</v>
      </c>
      <c r="T144" s="6"/>
      <c r="U144" s="13">
        <f>ROUND(IF(S218=0, 0, S144/S218),5)</f>
        <v>0</v>
      </c>
    </row>
    <row r="145" spans="1:21" x14ac:dyDescent="0.3">
      <c r="A145" s="6"/>
      <c r="B145" s="6"/>
      <c r="C145" s="6"/>
      <c r="D145" s="6" t="s">
        <v>151</v>
      </c>
      <c r="E145" s="6"/>
      <c r="F145" s="6"/>
      <c r="G145" s="7">
        <f>ROUND(SUM(G113:G123)+SUM(G130:G133)+SUM(G143:G144),5)</f>
        <v>489</v>
      </c>
      <c r="H145" s="6"/>
      <c r="I145" s="6" t="s">
        <v>225</v>
      </c>
      <c r="J145" s="6"/>
      <c r="K145" s="8"/>
      <c r="L145" s="6"/>
      <c r="M145" s="8">
        <f>ROUND(SUM(M113:M123)+SUM(M130:M133)+SUM(M143:M144),5)</f>
        <v>27371.51</v>
      </c>
      <c r="N145" s="6"/>
      <c r="O145" s="9">
        <f>ROUND(SUM(O113:O123)+SUM(O130:O133)+SUM(O143:O144),5)</f>
        <v>0.28954999999999997</v>
      </c>
      <c r="P145" s="6"/>
      <c r="Q145" s="8"/>
      <c r="R145" s="6"/>
      <c r="S145" s="8">
        <f>ROUND(SUM(S113:S123)+SUM(S130:S133)+SUM(S143:S144),5)</f>
        <v>1010.5</v>
      </c>
      <c r="T145" s="6"/>
      <c r="U145" s="9">
        <f>ROUND(SUM(U113:U123)+SUM(U130:U133)+SUM(U143:U144),5)</f>
        <v>9.9500000000000005E-3</v>
      </c>
    </row>
    <row r="146" spans="1:21" x14ac:dyDescent="0.3">
      <c r="A146" s="2"/>
      <c r="B146" s="2"/>
      <c r="C146" s="2"/>
      <c r="D146" s="2" t="s">
        <v>152</v>
      </c>
      <c r="E146" s="2"/>
      <c r="F146" s="2"/>
      <c r="G146" s="3"/>
      <c r="H146" s="2"/>
      <c r="I146" s="2"/>
      <c r="J146" s="2"/>
      <c r="K146" s="4"/>
      <c r="L146" s="2"/>
      <c r="M146" s="4"/>
      <c r="N146" s="2"/>
      <c r="O146" s="5"/>
      <c r="P146" s="2"/>
      <c r="Q146" s="4"/>
      <c r="R146" s="2"/>
      <c r="S146" s="4"/>
      <c r="T146" s="2"/>
      <c r="U146" s="5"/>
    </row>
    <row r="147" spans="1:21" x14ac:dyDescent="0.3">
      <c r="A147" s="6"/>
      <c r="B147" s="6"/>
      <c r="C147" s="6"/>
      <c r="D147" s="6"/>
      <c r="E147" s="6" t="s">
        <v>153</v>
      </c>
      <c r="F147" s="6"/>
      <c r="G147" s="7">
        <v>0</v>
      </c>
      <c r="H147" s="6"/>
      <c r="I147" s="6" t="s">
        <v>225</v>
      </c>
      <c r="J147" s="6"/>
      <c r="K147" s="8">
        <v>0.71</v>
      </c>
      <c r="L147" s="6"/>
      <c r="M147" s="8">
        <v>0</v>
      </c>
      <c r="N147" s="6"/>
      <c r="O147" s="9">
        <f>ROUND(IF(M218=0, 0, M147/M218),5)</f>
        <v>0</v>
      </c>
      <c r="P147" s="6"/>
      <c r="Q147" s="8"/>
      <c r="R147" s="6"/>
      <c r="S147" s="8">
        <f t="shared" ref="S147:S160" si="10">ROUND(G147*Q147,5)</f>
        <v>0</v>
      </c>
      <c r="T147" s="6"/>
      <c r="U147" s="9">
        <f>ROUND(IF(S218=0, 0, S147/S218),5)</f>
        <v>0</v>
      </c>
    </row>
    <row r="148" spans="1:21" x14ac:dyDescent="0.3">
      <c r="A148" s="6"/>
      <c r="B148" s="6"/>
      <c r="C148" s="6"/>
      <c r="D148" s="6"/>
      <c r="E148" s="6" t="s">
        <v>154</v>
      </c>
      <c r="F148" s="6"/>
      <c r="G148" s="7">
        <v>0</v>
      </c>
      <c r="H148" s="6"/>
      <c r="I148" s="6" t="s">
        <v>225</v>
      </c>
      <c r="J148" s="6"/>
      <c r="K148" s="8">
        <v>1.54</v>
      </c>
      <c r="L148" s="6"/>
      <c r="M148" s="8">
        <v>0.01</v>
      </c>
      <c r="N148" s="6"/>
      <c r="O148" s="9">
        <f>ROUND(IF(M218=0, 0, M148/M218),5)</f>
        <v>0</v>
      </c>
      <c r="P148" s="6"/>
      <c r="Q148" s="8"/>
      <c r="R148" s="6"/>
      <c r="S148" s="8">
        <f t="shared" si="10"/>
        <v>0</v>
      </c>
      <c r="T148" s="6"/>
      <c r="U148" s="9">
        <f>ROUND(IF(S218=0, 0, S148/S218),5)</f>
        <v>0</v>
      </c>
    </row>
    <row r="149" spans="1:21" x14ac:dyDescent="0.3">
      <c r="A149" s="6"/>
      <c r="B149" s="6"/>
      <c r="C149" s="6"/>
      <c r="D149" s="6"/>
      <c r="E149" s="6" t="s">
        <v>155</v>
      </c>
      <c r="F149" s="6"/>
      <c r="G149" s="7">
        <v>0</v>
      </c>
      <c r="H149" s="6"/>
      <c r="I149" s="6" t="s">
        <v>225</v>
      </c>
      <c r="J149" s="6"/>
      <c r="K149" s="8">
        <v>0.57999999999999996</v>
      </c>
      <c r="L149" s="6"/>
      <c r="M149" s="8">
        <v>0.01</v>
      </c>
      <c r="N149" s="6"/>
      <c r="O149" s="9">
        <f>ROUND(IF(M218=0, 0, M149/M218),5)</f>
        <v>0</v>
      </c>
      <c r="P149" s="6"/>
      <c r="Q149" s="8"/>
      <c r="R149" s="6"/>
      <c r="S149" s="8">
        <f t="shared" si="10"/>
        <v>0</v>
      </c>
      <c r="T149" s="6"/>
      <c r="U149" s="9">
        <f>ROUND(IF(S218=0, 0, S149/S218),5)</f>
        <v>0</v>
      </c>
    </row>
    <row r="150" spans="1:21" x14ac:dyDescent="0.3">
      <c r="A150" s="6"/>
      <c r="B150" s="6"/>
      <c r="C150" s="6"/>
      <c r="D150" s="6"/>
      <c r="E150" s="6" t="s">
        <v>156</v>
      </c>
      <c r="F150" s="6"/>
      <c r="G150" s="7">
        <v>0</v>
      </c>
      <c r="H150" s="6"/>
      <c r="I150" s="6" t="s">
        <v>225</v>
      </c>
      <c r="J150" s="6"/>
      <c r="K150" s="8">
        <v>0.31</v>
      </c>
      <c r="L150" s="6"/>
      <c r="M150" s="8">
        <v>0</v>
      </c>
      <c r="N150" s="6"/>
      <c r="O150" s="9">
        <f>ROUND(IF(M218=0, 0, M150/M218),5)</f>
        <v>0</v>
      </c>
      <c r="P150" s="6"/>
      <c r="Q150" s="8"/>
      <c r="R150" s="6"/>
      <c r="S150" s="8">
        <f t="shared" si="10"/>
        <v>0</v>
      </c>
      <c r="T150" s="6"/>
      <c r="U150" s="9">
        <f>ROUND(IF(S218=0, 0, S150/S218),5)</f>
        <v>0</v>
      </c>
    </row>
    <row r="151" spans="1:21" x14ac:dyDescent="0.3">
      <c r="A151" s="6"/>
      <c r="B151" s="6"/>
      <c r="C151" s="6"/>
      <c r="D151" s="6"/>
      <c r="E151" s="6" t="s">
        <v>157</v>
      </c>
      <c r="F151" s="6"/>
      <c r="G151" s="7">
        <v>0</v>
      </c>
      <c r="H151" s="6"/>
      <c r="I151" s="6" t="s">
        <v>225</v>
      </c>
      <c r="J151" s="6"/>
      <c r="K151" s="8">
        <v>4.74</v>
      </c>
      <c r="L151" s="6"/>
      <c r="M151" s="8">
        <v>-0.01</v>
      </c>
      <c r="N151" s="6"/>
      <c r="O151" s="9">
        <f>ROUND(IF(M218=0, 0, M151/M218),5)</f>
        <v>0</v>
      </c>
      <c r="P151" s="6"/>
      <c r="Q151" s="8"/>
      <c r="R151" s="6"/>
      <c r="S151" s="8">
        <f t="shared" si="10"/>
        <v>0</v>
      </c>
      <c r="T151" s="6"/>
      <c r="U151" s="9">
        <f>ROUND(IF(S218=0, 0, S151/S218),5)</f>
        <v>0</v>
      </c>
    </row>
    <row r="152" spans="1:21" x14ac:dyDescent="0.3">
      <c r="A152" s="6"/>
      <c r="B152" s="6"/>
      <c r="C152" s="6"/>
      <c r="D152" s="6"/>
      <c r="E152" s="6" t="s">
        <v>158</v>
      </c>
      <c r="F152" s="6"/>
      <c r="G152" s="7">
        <v>0</v>
      </c>
      <c r="H152" s="6"/>
      <c r="I152" s="6" t="s">
        <v>225</v>
      </c>
      <c r="J152" s="6"/>
      <c r="K152" s="8">
        <v>1.9</v>
      </c>
      <c r="L152" s="6"/>
      <c r="M152" s="8">
        <v>0.01</v>
      </c>
      <c r="N152" s="6"/>
      <c r="O152" s="9">
        <f>ROUND(IF(M218=0, 0, M152/M218),5)</f>
        <v>0</v>
      </c>
      <c r="P152" s="6"/>
      <c r="Q152" s="8"/>
      <c r="R152" s="6"/>
      <c r="S152" s="8">
        <f t="shared" si="10"/>
        <v>0</v>
      </c>
      <c r="T152" s="6"/>
      <c r="U152" s="9">
        <f>ROUND(IF(S218=0, 0, S152/S218),5)</f>
        <v>0</v>
      </c>
    </row>
    <row r="153" spans="1:21" x14ac:dyDescent="0.3">
      <c r="A153" s="6"/>
      <c r="B153" s="6"/>
      <c r="C153" s="6"/>
      <c r="D153" s="6"/>
      <c r="E153" s="6" t="s">
        <v>159</v>
      </c>
      <c r="F153" s="6"/>
      <c r="G153" s="7">
        <v>0</v>
      </c>
      <c r="H153" s="6"/>
      <c r="I153" s="6" t="s">
        <v>225</v>
      </c>
      <c r="J153" s="6"/>
      <c r="K153" s="8">
        <v>2.2799999999999998</v>
      </c>
      <c r="L153" s="6"/>
      <c r="M153" s="8">
        <v>0</v>
      </c>
      <c r="N153" s="6"/>
      <c r="O153" s="9">
        <f>ROUND(IF(M218=0, 0, M153/M218),5)</f>
        <v>0</v>
      </c>
      <c r="P153" s="6"/>
      <c r="Q153" s="8"/>
      <c r="R153" s="6"/>
      <c r="S153" s="8">
        <f t="shared" si="10"/>
        <v>0</v>
      </c>
      <c r="T153" s="6"/>
      <c r="U153" s="9">
        <f>ROUND(IF(S218=0, 0, S153/S218),5)</f>
        <v>0</v>
      </c>
    </row>
    <row r="154" spans="1:21" x14ac:dyDescent="0.3">
      <c r="A154" s="6"/>
      <c r="B154" s="6"/>
      <c r="C154" s="6"/>
      <c r="D154" s="6"/>
      <c r="E154" s="6" t="s">
        <v>160</v>
      </c>
      <c r="F154" s="6"/>
      <c r="G154" s="7">
        <v>0</v>
      </c>
      <c r="H154" s="6"/>
      <c r="I154" s="6" t="s">
        <v>225</v>
      </c>
      <c r="J154" s="6"/>
      <c r="K154" s="8">
        <v>0.47</v>
      </c>
      <c r="L154" s="6"/>
      <c r="M154" s="8">
        <v>0</v>
      </c>
      <c r="N154" s="6"/>
      <c r="O154" s="9">
        <f>ROUND(IF(M218=0, 0, M154/M218),5)</f>
        <v>0</v>
      </c>
      <c r="P154" s="6"/>
      <c r="Q154" s="8"/>
      <c r="R154" s="6"/>
      <c r="S154" s="8">
        <f t="shared" si="10"/>
        <v>0</v>
      </c>
      <c r="T154" s="6"/>
      <c r="U154" s="9">
        <f>ROUND(IF(S218=0, 0, S154/S218),5)</f>
        <v>0</v>
      </c>
    </row>
    <row r="155" spans="1:21" x14ac:dyDescent="0.3">
      <c r="A155" s="6"/>
      <c r="B155" s="6"/>
      <c r="C155" s="6"/>
      <c r="D155" s="6"/>
      <c r="E155" s="6" t="s">
        <v>161</v>
      </c>
      <c r="F155" s="6"/>
      <c r="G155" s="7">
        <v>0</v>
      </c>
      <c r="H155" s="6"/>
      <c r="I155" s="6" t="s">
        <v>225</v>
      </c>
      <c r="J155" s="6"/>
      <c r="K155" s="8">
        <v>0.85</v>
      </c>
      <c r="L155" s="6"/>
      <c r="M155" s="8">
        <v>0</v>
      </c>
      <c r="N155" s="6"/>
      <c r="O155" s="9">
        <f>ROUND(IF(M218=0, 0, M155/M218),5)</f>
        <v>0</v>
      </c>
      <c r="P155" s="6"/>
      <c r="Q155" s="8"/>
      <c r="R155" s="6"/>
      <c r="S155" s="8">
        <f t="shared" si="10"/>
        <v>0</v>
      </c>
      <c r="T155" s="6"/>
      <c r="U155" s="9">
        <f>ROUND(IF(S218=0, 0, S155/S218),5)</f>
        <v>0</v>
      </c>
    </row>
    <row r="156" spans="1:21" x14ac:dyDescent="0.3">
      <c r="A156" s="6"/>
      <c r="B156" s="6"/>
      <c r="C156" s="6"/>
      <c r="D156" s="6"/>
      <c r="E156" s="6" t="s">
        <v>162</v>
      </c>
      <c r="F156" s="6"/>
      <c r="G156" s="7">
        <v>0</v>
      </c>
      <c r="H156" s="6"/>
      <c r="I156" s="6" t="s">
        <v>225</v>
      </c>
      <c r="J156" s="6"/>
      <c r="K156" s="8">
        <v>2.91</v>
      </c>
      <c r="L156" s="6"/>
      <c r="M156" s="8">
        <v>0</v>
      </c>
      <c r="N156" s="6"/>
      <c r="O156" s="9">
        <f>ROUND(IF(M218=0, 0, M156/M218),5)</f>
        <v>0</v>
      </c>
      <c r="P156" s="6"/>
      <c r="Q156" s="8"/>
      <c r="R156" s="6"/>
      <c r="S156" s="8">
        <f t="shared" si="10"/>
        <v>0</v>
      </c>
      <c r="T156" s="6"/>
      <c r="U156" s="9">
        <f>ROUND(IF(S218=0, 0, S156/S218),5)</f>
        <v>0</v>
      </c>
    </row>
    <row r="157" spans="1:21" x14ac:dyDescent="0.3">
      <c r="A157" s="6"/>
      <c r="B157" s="6"/>
      <c r="C157" s="6"/>
      <c r="D157" s="6"/>
      <c r="E157" s="6" t="s">
        <v>163</v>
      </c>
      <c r="F157" s="6"/>
      <c r="G157" s="7">
        <v>0</v>
      </c>
      <c r="H157" s="6"/>
      <c r="I157" s="6" t="s">
        <v>225</v>
      </c>
      <c r="J157" s="6"/>
      <c r="K157" s="8">
        <v>1.2</v>
      </c>
      <c r="L157" s="6"/>
      <c r="M157" s="8">
        <v>0</v>
      </c>
      <c r="N157" s="6"/>
      <c r="O157" s="9">
        <f>ROUND(IF(M218=0, 0, M157/M218),5)</f>
        <v>0</v>
      </c>
      <c r="P157" s="6"/>
      <c r="Q157" s="8"/>
      <c r="R157" s="6"/>
      <c r="S157" s="8">
        <f t="shared" si="10"/>
        <v>0</v>
      </c>
      <c r="T157" s="6"/>
      <c r="U157" s="9">
        <f>ROUND(IF(S218=0, 0, S157/S218),5)</f>
        <v>0</v>
      </c>
    </row>
    <row r="158" spans="1:21" x14ac:dyDescent="0.3">
      <c r="A158" s="6"/>
      <c r="B158" s="6"/>
      <c r="C158" s="6"/>
      <c r="D158" s="6"/>
      <c r="E158" s="6" t="s">
        <v>164</v>
      </c>
      <c r="F158" s="6"/>
      <c r="G158" s="7">
        <v>0</v>
      </c>
      <c r="H158" s="6"/>
      <c r="I158" s="6" t="s">
        <v>225</v>
      </c>
      <c r="J158" s="6"/>
      <c r="K158" s="8">
        <v>3.98</v>
      </c>
      <c r="L158" s="6"/>
      <c r="M158" s="8">
        <v>-0.01</v>
      </c>
      <c r="N158" s="6"/>
      <c r="O158" s="9">
        <f>ROUND(IF(M218=0, 0, M158/M218),5)</f>
        <v>0</v>
      </c>
      <c r="P158" s="6"/>
      <c r="Q158" s="8"/>
      <c r="R158" s="6"/>
      <c r="S158" s="8">
        <f t="shared" si="10"/>
        <v>0</v>
      </c>
      <c r="T158" s="6"/>
      <c r="U158" s="9">
        <f>ROUND(IF(S218=0, 0, S158/S218),5)</f>
        <v>0</v>
      </c>
    </row>
    <row r="159" spans="1:21" x14ac:dyDescent="0.3">
      <c r="A159" s="6"/>
      <c r="B159" s="6"/>
      <c r="C159" s="6"/>
      <c r="D159" s="6"/>
      <c r="E159" s="6" t="s">
        <v>165</v>
      </c>
      <c r="F159" s="6"/>
      <c r="G159" s="7">
        <v>0</v>
      </c>
      <c r="H159" s="6"/>
      <c r="I159" s="6"/>
      <c r="J159" s="6"/>
      <c r="K159" s="8">
        <v>45.45</v>
      </c>
      <c r="L159" s="6"/>
      <c r="M159" s="8">
        <v>0</v>
      </c>
      <c r="N159" s="6"/>
      <c r="O159" s="9">
        <f>ROUND(IF(M218=0, 0, M159/M218),5)</f>
        <v>0</v>
      </c>
      <c r="P159" s="6"/>
      <c r="Q159" s="8"/>
      <c r="R159" s="6"/>
      <c r="S159" s="8">
        <f t="shared" si="10"/>
        <v>0</v>
      </c>
      <c r="T159" s="6"/>
      <c r="U159" s="9">
        <f>ROUND(IF(S218=0, 0, S159/S218),5)</f>
        <v>0</v>
      </c>
    </row>
    <row r="160" spans="1:21" ht="15" thickBot="1" x14ac:dyDescent="0.35">
      <c r="A160" s="6"/>
      <c r="B160" s="6"/>
      <c r="C160" s="6"/>
      <c r="D160" s="6"/>
      <c r="E160" s="6" t="s">
        <v>166</v>
      </c>
      <c r="F160" s="6"/>
      <c r="G160" s="10">
        <v>0</v>
      </c>
      <c r="H160" s="6"/>
      <c r="I160" s="11"/>
      <c r="J160" s="6"/>
      <c r="K160" s="8">
        <v>0</v>
      </c>
      <c r="L160" s="6"/>
      <c r="M160" s="12">
        <v>0</v>
      </c>
      <c r="N160" s="6"/>
      <c r="O160" s="13">
        <f>ROUND(IF(M218=0, 0, M160/M218),5)</f>
        <v>0</v>
      </c>
      <c r="P160" s="6"/>
      <c r="Q160" s="8"/>
      <c r="R160" s="6"/>
      <c r="S160" s="12">
        <f t="shared" si="10"/>
        <v>0</v>
      </c>
      <c r="T160" s="6"/>
      <c r="U160" s="13">
        <f>ROUND(IF(S218=0, 0, S160/S218),5)</f>
        <v>0</v>
      </c>
    </row>
    <row r="161" spans="1:21" x14ac:dyDescent="0.3">
      <c r="A161" s="6"/>
      <c r="B161" s="6"/>
      <c r="C161" s="6"/>
      <c r="D161" s="6" t="s">
        <v>167</v>
      </c>
      <c r="E161" s="6"/>
      <c r="F161" s="6"/>
      <c r="G161" s="7">
        <f>ROUND(SUM(G146:G160),5)</f>
        <v>0</v>
      </c>
      <c r="H161" s="6"/>
      <c r="I161" s="6" t="s">
        <v>225</v>
      </c>
      <c r="J161" s="6"/>
      <c r="K161" s="8"/>
      <c r="L161" s="6"/>
      <c r="M161" s="8">
        <f>ROUND(SUM(M146:M160),5)</f>
        <v>0.01</v>
      </c>
      <c r="N161" s="6"/>
      <c r="O161" s="9">
        <f>ROUND(SUM(O146:O160),5)</f>
        <v>0</v>
      </c>
      <c r="P161" s="6"/>
      <c r="Q161" s="8"/>
      <c r="R161" s="6"/>
      <c r="S161" s="8">
        <f>ROUND(SUM(S146:S160),5)</f>
        <v>0</v>
      </c>
      <c r="T161" s="6"/>
      <c r="U161" s="9">
        <f>ROUND(SUM(U146:U160),5)</f>
        <v>0</v>
      </c>
    </row>
    <row r="162" spans="1:21" ht="15" thickBot="1" x14ac:dyDescent="0.35">
      <c r="A162" s="1"/>
      <c r="B162" s="1"/>
      <c r="C162" s="1"/>
      <c r="D162" s="1" t="s">
        <v>168</v>
      </c>
      <c r="E162" s="1"/>
      <c r="F162" s="1"/>
      <c r="G162" s="10">
        <v>0</v>
      </c>
      <c r="H162" s="6"/>
      <c r="I162" s="11"/>
      <c r="J162" s="6"/>
      <c r="K162" s="8">
        <v>0</v>
      </c>
      <c r="L162" s="6"/>
      <c r="M162" s="12">
        <v>0</v>
      </c>
      <c r="N162" s="6"/>
      <c r="O162" s="13">
        <f>ROUND(IF(M218=0, 0, M162/M218),5)</f>
        <v>0</v>
      </c>
      <c r="P162" s="6"/>
      <c r="Q162" s="8"/>
      <c r="R162" s="6"/>
      <c r="S162" s="12">
        <f>ROUND(G162*Q162,5)</f>
        <v>0</v>
      </c>
      <c r="T162" s="6"/>
      <c r="U162" s="13">
        <f>ROUND(IF(S218=0, 0, S162/S218),5)</f>
        <v>0</v>
      </c>
    </row>
    <row r="163" spans="1:21" x14ac:dyDescent="0.3">
      <c r="A163" s="6"/>
      <c r="B163" s="6"/>
      <c r="C163" s="6" t="s">
        <v>169</v>
      </c>
      <c r="D163" s="6"/>
      <c r="E163" s="6"/>
      <c r="F163" s="6"/>
      <c r="G163" s="7">
        <f>ROUND(SUM(G58:G59)+G67+G75+SUM(G82:G83)+G91+G104+G112+G145+SUM(G161:G162),5)</f>
        <v>892</v>
      </c>
      <c r="H163" s="6"/>
      <c r="I163" s="6" t="s">
        <v>225</v>
      </c>
      <c r="J163" s="6"/>
      <c r="K163" s="8"/>
      <c r="L163" s="6"/>
      <c r="M163" s="8">
        <f>ROUND(SUM(M58:M59)+M67+M75+SUM(M82:M83)+M91+M104+M112+M145+SUM(M161:M162),5)</f>
        <v>34130</v>
      </c>
      <c r="N163" s="6"/>
      <c r="O163" s="9">
        <f>ROUND(SUM(O58:O59)+O67+O75+SUM(O82:O83)+O91+O104+O112+O145+SUM(O161:O162),5)</f>
        <v>0.36103000000000002</v>
      </c>
      <c r="P163" s="6"/>
      <c r="Q163" s="8"/>
      <c r="R163" s="6"/>
      <c r="S163" s="8">
        <f>ROUND(SUM(S58:S59)+S67+S75+SUM(S82:S83)+S91+S104+S112+S145+SUM(S161:S162),5)</f>
        <v>13258.77</v>
      </c>
      <c r="T163" s="6"/>
      <c r="U163" s="9">
        <f>ROUND(SUM(U58:U59)+U67+U75+SUM(U82:U83)+U91+U104+U112+U145+SUM(U161:U162),5)</f>
        <v>0.13063</v>
      </c>
    </row>
    <row r="164" spans="1:21" x14ac:dyDescent="0.3">
      <c r="A164" s="2"/>
      <c r="B164" s="2"/>
      <c r="C164" s="2" t="s">
        <v>170</v>
      </c>
      <c r="D164" s="2"/>
      <c r="E164" s="2"/>
      <c r="F164" s="2"/>
      <c r="G164" s="3"/>
      <c r="H164" s="2"/>
      <c r="I164" s="2"/>
      <c r="J164" s="2"/>
      <c r="K164" s="4"/>
      <c r="L164" s="2"/>
      <c r="M164" s="4"/>
      <c r="N164" s="2"/>
      <c r="O164" s="5"/>
      <c r="P164" s="2"/>
      <c r="Q164" s="4"/>
      <c r="R164" s="2"/>
      <c r="S164" s="4"/>
      <c r="T164" s="2"/>
      <c r="U164" s="5"/>
    </row>
    <row r="165" spans="1:21" x14ac:dyDescent="0.3">
      <c r="A165" s="6"/>
      <c r="B165" s="6"/>
      <c r="C165" s="6"/>
      <c r="D165" s="6" t="s">
        <v>171</v>
      </c>
      <c r="E165" s="6"/>
      <c r="F165" s="6"/>
      <c r="G165" s="7">
        <v>0</v>
      </c>
      <c r="H165" s="6"/>
      <c r="I165" s="6"/>
      <c r="J165" s="6"/>
      <c r="K165" s="8">
        <v>0</v>
      </c>
      <c r="L165" s="6"/>
      <c r="M165" s="8">
        <v>0</v>
      </c>
      <c r="N165" s="6"/>
      <c r="O165" s="9">
        <f>ROUND(IF(M218=0, 0, M165/M218),5)</f>
        <v>0</v>
      </c>
      <c r="P165" s="6"/>
      <c r="Q165" s="8"/>
      <c r="R165" s="6"/>
      <c r="S165" s="8">
        <f>ROUND(G165*Q165,5)</f>
        <v>0</v>
      </c>
      <c r="T165" s="6"/>
      <c r="U165" s="9">
        <f>ROUND(IF(S218=0, 0, S165/S218),5)</f>
        <v>0</v>
      </c>
    </row>
    <row r="166" spans="1:21" x14ac:dyDescent="0.3">
      <c r="A166" s="6"/>
      <c r="B166" s="6"/>
      <c r="C166" s="6"/>
      <c r="D166" s="6" t="s">
        <v>172</v>
      </c>
      <c r="E166" s="6"/>
      <c r="F166" s="6"/>
      <c r="G166" s="7">
        <v>0</v>
      </c>
      <c r="H166" s="6"/>
      <c r="I166" s="6"/>
      <c r="J166" s="6"/>
      <c r="K166" s="8">
        <v>0</v>
      </c>
      <c r="L166" s="6"/>
      <c r="M166" s="8">
        <v>0</v>
      </c>
      <c r="N166" s="6"/>
      <c r="O166" s="9">
        <f>ROUND(IF(M218=0, 0, M166/M218),5)</f>
        <v>0</v>
      </c>
      <c r="P166" s="6"/>
      <c r="Q166" s="8"/>
      <c r="R166" s="6"/>
      <c r="S166" s="8">
        <f>ROUND(G166*Q166,5)</f>
        <v>0</v>
      </c>
      <c r="T166" s="6"/>
      <c r="U166" s="9">
        <f>ROUND(IF(S218=0, 0, S166/S218),5)</f>
        <v>0</v>
      </c>
    </row>
    <row r="167" spans="1:21" x14ac:dyDescent="0.3">
      <c r="A167" s="6"/>
      <c r="B167" s="6"/>
      <c r="C167" s="6"/>
      <c r="D167" s="6" t="s">
        <v>173</v>
      </c>
      <c r="E167" s="6"/>
      <c r="F167" s="6"/>
      <c r="G167" s="7">
        <v>0</v>
      </c>
      <c r="H167" s="6"/>
      <c r="I167" s="6"/>
      <c r="J167" s="6"/>
      <c r="K167" s="8">
        <v>0</v>
      </c>
      <c r="L167" s="6"/>
      <c r="M167" s="8">
        <v>0</v>
      </c>
      <c r="N167" s="6"/>
      <c r="O167" s="9">
        <f>ROUND(IF(M218=0, 0, M167/M218),5)</f>
        <v>0</v>
      </c>
      <c r="P167" s="6"/>
      <c r="Q167" s="8">
        <v>1875</v>
      </c>
      <c r="R167" s="6"/>
      <c r="S167" s="8">
        <f>ROUND(G167*Q167,5)</f>
        <v>0</v>
      </c>
      <c r="T167" s="6"/>
      <c r="U167" s="9">
        <f>ROUND(IF(S218=0, 0, S167/S218),5)</f>
        <v>0</v>
      </c>
    </row>
    <row r="168" spans="1:21" x14ac:dyDescent="0.3">
      <c r="A168" s="2"/>
      <c r="B168" s="2"/>
      <c r="C168" s="2"/>
      <c r="D168" s="2" t="s">
        <v>174</v>
      </c>
      <c r="E168" s="2"/>
      <c r="F168" s="2"/>
      <c r="G168" s="3"/>
      <c r="H168" s="2"/>
      <c r="I168" s="2"/>
      <c r="J168" s="2"/>
      <c r="K168" s="4"/>
      <c r="L168" s="2"/>
      <c r="M168" s="4"/>
      <c r="N168" s="2"/>
      <c r="O168" s="5"/>
      <c r="P168" s="2"/>
      <c r="Q168" s="4"/>
      <c r="R168" s="2"/>
      <c r="S168" s="4"/>
      <c r="T168" s="2"/>
      <c r="U168" s="5"/>
    </row>
    <row r="169" spans="1:21" x14ac:dyDescent="0.3">
      <c r="A169" s="6"/>
      <c r="B169" s="6"/>
      <c r="C169" s="6"/>
      <c r="D169" s="6"/>
      <c r="E169" s="6" t="s">
        <v>175</v>
      </c>
      <c r="F169" s="6"/>
      <c r="G169" s="7">
        <v>0</v>
      </c>
      <c r="H169" s="6"/>
      <c r="I169" s="6" t="s">
        <v>225</v>
      </c>
      <c r="J169" s="6"/>
      <c r="K169" s="8">
        <v>1500</v>
      </c>
      <c r="L169" s="6"/>
      <c r="M169" s="8">
        <v>0</v>
      </c>
      <c r="N169" s="6"/>
      <c r="O169" s="9">
        <f>ROUND(IF(M218=0, 0, M169/M218),5)</f>
        <v>0</v>
      </c>
      <c r="P169" s="6"/>
      <c r="Q169" s="8">
        <v>3000</v>
      </c>
      <c r="R169" s="6"/>
      <c r="S169" s="8">
        <f>ROUND(G169*Q169,5)</f>
        <v>0</v>
      </c>
      <c r="T169" s="6"/>
      <c r="U169" s="9">
        <f>ROUND(IF(S218=0, 0, S169/S218),5)</f>
        <v>0</v>
      </c>
    </row>
    <row r="170" spans="1:21" ht="15" thickBot="1" x14ac:dyDescent="0.35">
      <c r="A170" s="6"/>
      <c r="B170" s="6"/>
      <c r="C170" s="6"/>
      <c r="D170" s="6"/>
      <c r="E170" s="6" t="s">
        <v>176</v>
      </c>
      <c r="F170" s="6"/>
      <c r="G170" s="10">
        <v>0</v>
      </c>
      <c r="H170" s="6"/>
      <c r="I170" s="11"/>
      <c r="J170" s="6"/>
      <c r="K170" s="8">
        <v>0</v>
      </c>
      <c r="L170" s="6"/>
      <c r="M170" s="12">
        <v>0</v>
      </c>
      <c r="N170" s="6"/>
      <c r="O170" s="13">
        <f>ROUND(IF(M218=0, 0, M170/M218),5)</f>
        <v>0</v>
      </c>
      <c r="P170" s="6"/>
      <c r="Q170" s="8"/>
      <c r="R170" s="6"/>
      <c r="S170" s="12">
        <f>ROUND(G170*Q170,5)</f>
        <v>0</v>
      </c>
      <c r="T170" s="6"/>
      <c r="U170" s="13">
        <f>ROUND(IF(S218=0, 0, S170/S218),5)</f>
        <v>0</v>
      </c>
    </row>
    <row r="171" spans="1:21" x14ac:dyDescent="0.3">
      <c r="A171" s="6"/>
      <c r="B171" s="6"/>
      <c r="C171" s="6"/>
      <c r="D171" s="6" t="s">
        <v>177</v>
      </c>
      <c r="E171" s="6"/>
      <c r="F171" s="6"/>
      <c r="G171" s="7">
        <f>ROUND(SUM(G168:G170),5)</f>
        <v>0</v>
      </c>
      <c r="H171" s="6"/>
      <c r="I171" s="6" t="s">
        <v>225</v>
      </c>
      <c r="J171" s="6"/>
      <c r="K171" s="8"/>
      <c r="L171" s="6"/>
      <c r="M171" s="8">
        <f>ROUND(SUM(M168:M170),5)</f>
        <v>0</v>
      </c>
      <c r="N171" s="6"/>
      <c r="O171" s="9">
        <f>ROUND(SUM(O168:O170),5)</f>
        <v>0</v>
      </c>
      <c r="P171" s="6"/>
      <c r="Q171" s="8"/>
      <c r="R171" s="6"/>
      <c r="S171" s="8">
        <f>ROUND(SUM(S168:S170),5)</f>
        <v>0</v>
      </c>
      <c r="T171" s="6"/>
      <c r="U171" s="9">
        <f>ROUND(SUM(U168:U170),5)</f>
        <v>0</v>
      </c>
    </row>
    <row r="172" spans="1:21" x14ac:dyDescent="0.3">
      <c r="A172" s="6"/>
      <c r="B172" s="6"/>
      <c r="C172" s="6"/>
      <c r="D172" s="6" t="s">
        <v>178</v>
      </c>
      <c r="E172" s="6"/>
      <c r="F172" s="6"/>
      <c r="G172" s="7">
        <v>-30</v>
      </c>
      <c r="H172" s="6"/>
      <c r="I172" s="6" t="s">
        <v>225</v>
      </c>
      <c r="J172" s="6"/>
      <c r="K172" s="8">
        <v>9.99</v>
      </c>
      <c r="L172" s="6"/>
      <c r="M172" s="8">
        <v>-299.7</v>
      </c>
      <c r="N172" s="6"/>
      <c r="O172" s="9">
        <f>ROUND(IF(M218=0, 0, M172/M218),5)</f>
        <v>-3.1700000000000001E-3</v>
      </c>
      <c r="P172" s="6"/>
      <c r="Q172" s="8">
        <v>17.829999999999998</v>
      </c>
      <c r="R172" s="6"/>
      <c r="S172" s="8">
        <f>ROUND(G172*Q172,5)</f>
        <v>-534.9</v>
      </c>
      <c r="T172" s="6"/>
      <c r="U172" s="9">
        <f>ROUND(IF(S218=0, 0, S172/S218),5)</f>
        <v>-5.2700000000000004E-3</v>
      </c>
    </row>
    <row r="173" spans="1:21" ht="15" thickBot="1" x14ac:dyDescent="0.35">
      <c r="A173" s="6"/>
      <c r="B173" s="6"/>
      <c r="C173" s="6"/>
      <c r="D173" s="6" t="s">
        <v>179</v>
      </c>
      <c r="E173" s="6"/>
      <c r="F173" s="6"/>
      <c r="G173" s="10">
        <v>0</v>
      </c>
      <c r="H173" s="6"/>
      <c r="I173" s="11"/>
      <c r="J173" s="6"/>
      <c r="K173" s="8">
        <v>0</v>
      </c>
      <c r="L173" s="6"/>
      <c r="M173" s="12">
        <v>0</v>
      </c>
      <c r="N173" s="6"/>
      <c r="O173" s="13">
        <f>ROUND(IF(M218=0, 0, M173/M218),5)</f>
        <v>0</v>
      </c>
      <c r="P173" s="6"/>
      <c r="Q173" s="8"/>
      <c r="R173" s="6"/>
      <c r="S173" s="12">
        <f>ROUND(G173*Q173,5)</f>
        <v>0</v>
      </c>
      <c r="T173" s="6"/>
      <c r="U173" s="13">
        <f>ROUND(IF(S218=0, 0, S173/S218),5)</f>
        <v>0</v>
      </c>
    </row>
    <row r="174" spans="1:21" x14ac:dyDescent="0.3">
      <c r="A174" s="6"/>
      <c r="B174" s="6"/>
      <c r="C174" s="6" t="s">
        <v>180</v>
      </c>
      <c r="D174" s="6"/>
      <c r="E174" s="6"/>
      <c r="F174" s="6"/>
      <c r="G174" s="7">
        <f>ROUND(SUM(G164:G167)+SUM(G171:G173),5)</f>
        <v>-30</v>
      </c>
      <c r="H174" s="6"/>
      <c r="I174" s="6" t="s">
        <v>225</v>
      </c>
      <c r="J174" s="6"/>
      <c r="K174" s="8"/>
      <c r="L174" s="6"/>
      <c r="M174" s="8">
        <f>ROUND(SUM(M164:M167)+SUM(M171:M173),5)</f>
        <v>-299.7</v>
      </c>
      <c r="N174" s="6"/>
      <c r="O174" s="9">
        <f>ROUND(SUM(O164:O167)+SUM(O171:O173),5)</f>
        <v>-3.1700000000000001E-3</v>
      </c>
      <c r="P174" s="6"/>
      <c r="Q174" s="8"/>
      <c r="R174" s="6"/>
      <c r="S174" s="8">
        <f>ROUND(SUM(S164:S167)+SUM(S171:S173),5)</f>
        <v>-534.9</v>
      </c>
      <c r="T174" s="6"/>
      <c r="U174" s="9">
        <f>ROUND(SUM(U164:U167)+SUM(U171:U173),5)</f>
        <v>-5.2700000000000004E-3</v>
      </c>
    </row>
    <row r="175" spans="1:21" x14ac:dyDescent="0.3">
      <c r="A175" s="2"/>
      <c r="B175" s="2"/>
      <c r="C175" s="2" t="s">
        <v>181</v>
      </c>
      <c r="D175" s="2"/>
      <c r="E175" s="2"/>
      <c r="F175" s="2"/>
      <c r="G175" s="3"/>
      <c r="H175" s="2"/>
      <c r="I175" s="2"/>
      <c r="J175" s="2"/>
      <c r="K175" s="4"/>
      <c r="L175" s="2"/>
      <c r="M175" s="4"/>
      <c r="N175" s="2"/>
      <c r="O175" s="5"/>
      <c r="P175" s="2"/>
      <c r="Q175" s="4"/>
      <c r="R175" s="2"/>
      <c r="S175" s="4"/>
      <c r="T175" s="2"/>
      <c r="U175" s="5"/>
    </row>
    <row r="176" spans="1:21" x14ac:dyDescent="0.3">
      <c r="A176" s="6"/>
      <c r="B176" s="6"/>
      <c r="C176" s="6"/>
      <c r="D176" s="6" t="s">
        <v>182</v>
      </c>
      <c r="E176" s="6"/>
      <c r="F176" s="6"/>
      <c r="G176" s="7">
        <v>0</v>
      </c>
      <c r="H176" s="6"/>
      <c r="I176" s="6"/>
      <c r="J176" s="6"/>
      <c r="K176" s="8">
        <v>0</v>
      </c>
      <c r="L176" s="6"/>
      <c r="M176" s="8">
        <v>0</v>
      </c>
      <c r="N176" s="6"/>
      <c r="O176" s="9">
        <f>ROUND(IF(M218=0, 0, M176/M218),5)</f>
        <v>0</v>
      </c>
      <c r="P176" s="6"/>
      <c r="Q176" s="8"/>
      <c r="R176" s="6"/>
      <c r="S176" s="8">
        <f t="shared" ref="S176:S189" si="11">ROUND(G176*Q176,5)</f>
        <v>0</v>
      </c>
      <c r="T176" s="6"/>
      <c r="U176" s="9">
        <f>ROUND(IF(S218=0, 0, S176/S218),5)</f>
        <v>0</v>
      </c>
    </row>
    <row r="177" spans="1:21" x14ac:dyDescent="0.3">
      <c r="A177" s="6"/>
      <c r="B177" s="6"/>
      <c r="C177" s="6"/>
      <c r="D177" s="6" t="s">
        <v>183</v>
      </c>
      <c r="E177" s="6"/>
      <c r="F177" s="6"/>
      <c r="G177" s="7">
        <v>0</v>
      </c>
      <c r="H177" s="6"/>
      <c r="I177" s="6"/>
      <c r="J177" s="6"/>
      <c r="K177" s="8">
        <v>0</v>
      </c>
      <c r="L177" s="6"/>
      <c r="M177" s="8">
        <v>0</v>
      </c>
      <c r="N177" s="6"/>
      <c r="O177" s="9">
        <f>ROUND(IF(M218=0, 0, M177/M218),5)</f>
        <v>0</v>
      </c>
      <c r="P177" s="6"/>
      <c r="Q177" s="8"/>
      <c r="R177" s="6"/>
      <c r="S177" s="8">
        <f t="shared" si="11"/>
        <v>0</v>
      </c>
      <c r="T177" s="6"/>
      <c r="U177" s="9">
        <f>ROUND(IF(S218=0, 0, S177/S218),5)</f>
        <v>0</v>
      </c>
    </row>
    <row r="178" spans="1:21" x14ac:dyDescent="0.3">
      <c r="A178" s="6"/>
      <c r="B178" s="6"/>
      <c r="C178" s="6"/>
      <c r="D178" s="6" t="s">
        <v>184</v>
      </c>
      <c r="E178" s="6"/>
      <c r="F178" s="6"/>
      <c r="G178" s="7">
        <v>0</v>
      </c>
      <c r="H178" s="6"/>
      <c r="I178" s="6"/>
      <c r="J178" s="6"/>
      <c r="K178" s="8">
        <v>300</v>
      </c>
      <c r="L178" s="6"/>
      <c r="M178" s="8">
        <v>0</v>
      </c>
      <c r="N178" s="6"/>
      <c r="O178" s="9">
        <f>ROUND(IF(M218=0, 0, M178/M218),5)</f>
        <v>0</v>
      </c>
      <c r="P178" s="6"/>
      <c r="Q178" s="8">
        <v>400</v>
      </c>
      <c r="R178" s="6"/>
      <c r="S178" s="8">
        <f t="shared" si="11"/>
        <v>0</v>
      </c>
      <c r="T178" s="6"/>
      <c r="U178" s="9">
        <f>ROUND(IF(S218=0, 0, S178/S218),5)</f>
        <v>0</v>
      </c>
    </row>
    <row r="179" spans="1:21" x14ac:dyDescent="0.3">
      <c r="A179" s="6"/>
      <c r="B179" s="6"/>
      <c r="C179" s="6"/>
      <c r="D179" s="6" t="s">
        <v>185</v>
      </c>
      <c r="E179" s="6"/>
      <c r="F179" s="6"/>
      <c r="G179" s="7">
        <v>0</v>
      </c>
      <c r="H179" s="6"/>
      <c r="I179" s="6"/>
      <c r="J179" s="6"/>
      <c r="K179" s="8">
        <v>50</v>
      </c>
      <c r="L179" s="6"/>
      <c r="M179" s="8">
        <v>0</v>
      </c>
      <c r="N179" s="6"/>
      <c r="O179" s="9">
        <f>ROUND(IF(M218=0, 0, M179/M218),5)</f>
        <v>0</v>
      </c>
      <c r="P179" s="6"/>
      <c r="Q179" s="8">
        <v>66</v>
      </c>
      <c r="R179" s="6"/>
      <c r="S179" s="8">
        <f t="shared" si="11"/>
        <v>0</v>
      </c>
      <c r="T179" s="6"/>
      <c r="U179" s="9">
        <f>ROUND(IF(S218=0, 0, S179/S218),5)</f>
        <v>0</v>
      </c>
    </row>
    <row r="180" spans="1:21" x14ac:dyDescent="0.3">
      <c r="A180" s="6"/>
      <c r="B180" s="6"/>
      <c r="C180" s="6"/>
      <c r="D180" s="6" t="s">
        <v>186</v>
      </c>
      <c r="E180" s="6"/>
      <c r="F180" s="6"/>
      <c r="G180" s="7">
        <v>0</v>
      </c>
      <c r="H180" s="6"/>
      <c r="I180" s="6"/>
      <c r="J180" s="6"/>
      <c r="K180" s="8">
        <v>0</v>
      </c>
      <c r="L180" s="6"/>
      <c r="M180" s="8">
        <v>0</v>
      </c>
      <c r="N180" s="6"/>
      <c r="O180" s="9">
        <f>ROUND(IF(M218=0, 0, M180/M218),5)</f>
        <v>0</v>
      </c>
      <c r="P180" s="6"/>
      <c r="Q180" s="8"/>
      <c r="R180" s="6"/>
      <c r="S180" s="8">
        <f t="shared" si="11"/>
        <v>0</v>
      </c>
      <c r="T180" s="6"/>
      <c r="U180" s="9">
        <f>ROUND(IF(S218=0, 0, S180/S218),5)</f>
        <v>0</v>
      </c>
    </row>
    <row r="181" spans="1:21" x14ac:dyDescent="0.3">
      <c r="A181" s="6"/>
      <c r="B181" s="6"/>
      <c r="C181" s="6"/>
      <c r="D181" s="6" t="s">
        <v>187</v>
      </c>
      <c r="E181" s="6"/>
      <c r="F181" s="6"/>
      <c r="G181" s="7">
        <v>0</v>
      </c>
      <c r="H181" s="6"/>
      <c r="I181" s="6"/>
      <c r="J181" s="6"/>
      <c r="K181" s="8">
        <v>1200</v>
      </c>
      <c r="L181" s="6"/>
      <c r="M181" s="8">
        <v>0</v>
      </c>
      <c r="N181" s="6"/>
      <c r="O181" s="9">
        <f>ROUND(IF(M218=0, 0, M181/M218),5)</f>
        <v>0</v>
      </c>
      <c r="P181" s="6"/>
      <c r="Q181" s="8">
        <v>1250</v>
      </c>
      <c r="R181" s="6"/>
      <c r="S181" s="8">
        <f t="shared" si="11"/>
        <v>0</v>
      </c>
      <c r="T181" s="6"/>
      <c r="U181" s="9">
        <f>ROUND(IF(S218=0, 0, S181/S218),5)</f>
        <v>0</v>
      </c>
    </row>
    <row r="182" spans="1:21" x14ac:dyDescent="0.3">
      <c r="A182" s="6"/>
      <c r="B182" s="6"/>
      <c r="C182" s="6"/>
      <c r="D182" s="6" t="s">
        <v>188</v>
      </c>
      <c r="E182" s="6"/>
      <c r="F182" s="6"/>
      <c r="G182" s="7">
        <v>0</v>
      </c>
      <c r="H182" s="6"/>
      <c r="I182" s="6"/>
      <c r="J182" s="6"/>
      <c r="K182" s="8">
        <v>1375</v>
      </c>
      <c r="L182" s="6"/>
      <c r="M182" s="8">
        <v>0</v>
      </c>
      <c r="N182" s="6"/>
      <c r="O182" s="9">
        <f>ROUND(IF(M218=0, 0, M182/M218),5)</f>
        <v>0</v>
      </c>
      <c r="P182" s="6"/>
      <c r="Q182" s="8">
        <v>1475</v>
      </c>
      <c r="R182" s="6"/>
      <c r="S182" s="8">
        <f t="shared" si="11"/>
        <v>0</v>
      </c>
      <c r="T182" s="6"/>
      <c r="U182" s="9">
        <f>ROUND(IF(S218=0, 0, S182/S218),5)</f>
        <v>0</v>
      </c>
    </row>
    <row r="183" spans="1:21" x14ac:dyDescent="0.3">
      <c r="A183" s="6"/>
      <c r="B183" s="6"/>
      <c r="C183" s="6"/>
      <c r="D183" s="6" t="s">
        <v>189</v>
      </c>
      <c r="E183" s="6"/>
      <c r="F183" s="6"/>
      <c r="G183" s="7">
        <v>0</v>
      </c>
      <c r="H183" s="6"/>
      <c r="I183" s="6"/>
      <c r="J183" s="6"/>
      <c r="K183" s="8">
        <v>0</v>
      </c>
      <c r="L183" s="6"/>
      <c r="M183" s="8">
        <v>0</v>
      </c>
      <c r="N183" s="6"/>
      <c r="O183" s="9">
        <f>ROUND(IF(M218=0, 0, M183/M218),5)</f>
        <v>0</v>
      </c>
      <c r="P183" s="6"/>
      <c r="Q183" s="8">
        <v>67.69</v>
      </c>
      <c r="R183" s="6"/>
      <c r="S183" s="8">
        <f t="shared" si="11"/>
        <v>0</v>
      </c>
      <c r="T183" s="6"/>
      <c r="U183" s="9">
        <f>ROUND(IF(S218=0, 0, S183/S218),5)</f>
        <v>0</v>
      </c>
    </row>
    <row r="184" spans="1:21" x14ac:dyDescent="0.3">
      <c r="A184" s="6"/>
      <c r="B184" s="6"/>
      <c r="C184" s="6"/>
      <c r="D184" s="6" t="s">
        <v>190</v>
      </c>
      <c r="E184" s="6"/>
      <c r="F184" s="6"/>
      <c r="G184" s="7">
        <v>0</v>
      </c>
      <c r="H184" s="6"/>
      <c r="I184" s="6"/>
      <c r="J184" s="6"/>
      <c r="K184" s="8">
        <v>0</v>
      </c>
      <c r="L184" s="6"/>
      <c r="M184" s="8">
        <v>0</v>
      </c>
      <c r="N184" s="6"/>
      <c r="O184" s="9">
        <f>ROUND(IF(M218=0, 0, M184/M218),5)</f>
        <v>0</v>
      </c>
      <c r="P184" s="6"/>
      <c r="Q184" s="8"/>
      <c r="R184" s="6"/>
      <c r="S184" s="8">
        <f t="shared" si="11"/>
        <v>0</v>
      </c>
      <c r="T184" s="6"/>
      <c r="U184" s="9">
        <f>ROUND(IF(S218=0, 0, S184/S218),5)</f>
        <v>0</v>
      </c>
    </row>
    <row r="185" spans="1:21" x14ac:dyDescent="0.3">
      <c r="A185" s="6"/>
      <c r="B185" s="6"/>
      <c r="C185" s="6"/>
      <c r="D185" s="6" t="s">
        <v>191</v>
      </c>
      <c r="E185" s="6"/>
      <c r="F185" s="6"/>
      <c r="G185" s="7">
        <v>0</v>
      </c>
      <c r="H185" s="6"/>
      <c r="I185" s="6"/>
      <c r="J185" s="6"/>
      <c r="K185" s="8">
        <v>0</v>
      </c>
      <c r="L185" s="6"/>
      <c r="M185" s="8">
        <v>0</v>
      </c>
      <c r="N185" s="6"/>
      <c r="O185" s="9">
        <f>ROUND(IF(M218=0, 0, M185/M218),5)</f>
        <v>0</v>
      </c>
      <c r="P185" s="6"/>
      <c r="Q185" s="8">
        <v>68.349999999999994</v>
      </c>
      <c r="R185" s="6"/>
      <c r="S185" s="8">
        <f t="shared" si="11"/>
        <v>0</v>
      </c>
      <c r="T185" s="6"/>
      <c r="U185" s="9">
        <f>ROUND(IF(S218=0, 0, S185/S218),5)</f>
        <v>0</v>
      </c>
    </row>
    <row r="186" spans="1:21" x14ac:dyDescent="0.3">
      <c r="A186" s="6"/>
      <c r="B186" s="6"/>
      <c r="C186" s="6"/>
      <c r="D186" s="6" t="s">
        <v>192</v>
      </c>
      <c r="E186" s="6"/>
      <c r="F186" s="6"/>
      <c r="G186" s="7">
        <v>0</v>
      </c>
      <c r="H186" s="6"/>
      <c r="I186" s="6"/>
      <c r="J186" s="6"/>
      <c r="K186" s="8">
        <v>338.43</v>
      </c>
      <c r="L186" s="6"/>
      <c r="M186" s="8">
        <v>0</v>
      </c>
      <c r="N186" s="6"/>
      <c r="O186" s="9">
        <f>ROUND(IF(M218=0, 0, M186/M218),5)</f>
        <v>0</v>
      </c>
      <c r="P186" s="6"/>
      <c r="Q186" s="8">
        <v>538.42999999999995</v>
      </c>
      <c r="R186" s="6"/>
      <c r="S186" s="8">
        <f t="shared" si="11"/>
        <v>0</v>
      </c>
      <c r="T186" s="6"/>
      <c r="U186" s="9">
        <f>ROUND(IF(S218=0, 0, S186/S218),5)</f>
        <v>0</v>
      </c>
    </row>
    <row r="187" spans="1:21" x14ac:dyDescent="0.3">
      <c r="A187" s="6"/>
      <c r="B187" s="6"/>
      <c r="C187" s="6"/>
      <c r="D187" s="6" t="s">
        <v>193</v>
      </c>
      <c r="E187" s="6"/>
      <c r="F187" s="6"/>
      <c r="G187" s="7">
        <v>0</v>
      </c>
      <c r="H187" s="6"/>
      <c r="I187" s="6"/>
      <c r="J187" s="6"/>
      <c r="K187" s="8">
        <v>0</v>
      </c>
      <c r="L187" s="6"/>
      <c r="M187" s="8">
        <v>0</v>
      </c>
      <c r="N187" s="6"/>
      <c r="O187" s="9">
        <f>ROUND(IF(M218=0, 0, M187/M218),5)</f>
        <v>0</v>
      </c>
      <c r="P187" s="6"/>
      <c r="Q187" s="8"/>
      <c r="R187" s="6"/>
      <c r="S187" s="8">
        <f t="shared" si="11"/>
        <v>0</v>
      </c>
      <c r="T187" s="6"/>
      <c r="U187" s="9">
        <f>ROUND(IF(S218=0, 0, S187/S218),5)</f>
        <v>0</v>
      </c>
    </row>
    <row r="188" spans="1:21" x14ac:dyDescent="0.3">
      <c r="A188" s="6"/>
      <c r="B188" s="6"/>
      <c r="C188" s="6"/>
      <c r="D188" s="6" t="s">
        <v>194</v>
      </c>
      <c r="E188" s="6"/>
      <c r="F188" s="6"/>
      <c r="G188" s="7">
        <v>0</v>
      </c>
      <c r="H188" s="6"/>
      <c r="I188" s="6"/>
      <c r="J188" s="6"/>
      <c r="K188" s="8">
        <v>0</v>
      </c>
      <c r="L188" s="6"/>
      <c r="M188" s="8">
        <v>0</v>
      </c>
      <c r="N188" s="6"/>
      <c r="O188" s="9">
        <f>ROUND(IF(M218=0, 0, M188/M218),5)</f>
        <v>0</v>
      </c>
      <c r="P188" s="6"/>
      <c r="Q188" s="8">
        <v>400</v>
      </c>
      <c r="R188" s="6"/>
      <c r="S188" s="8">
        <f t="shared" si="11"/>
        <v>0</v>
      </c>
      <c r="T188" s="6"/>
      <c r="U188" s="9">
        <f>ROUND(IF(S218=0, 0, S188/S218),5)</f>
        <v>0</v>
      </c>
    </row>
    <row r="189" spans="1:21" ht="15" thickBot="1" x14ac:dyDescent="0.35">
      <c r="A189" s="6"/>
      <c r="B189" s="6"/>
      <c r="C189" s="6"/>
      <c r="D189" s="6" t="s">
        <v>195</v>
      </c>
      <c r="E189" s="6"/>
      <c r="F189" s="6"/>
      <c r="G189" s="14">
        <v>0</v>
      </c>
      <c r="H189" s="6"/>
      <c r="I189" s="15"/>
      <c r="J189" s="6"/>
      <c r="K189" s="8">
        <v>0</v>
      </c>
      <c r="L189" s="6"/>
      <c r="M189" s="16">
        <v>0</v>
      </c>
      <c r="N189" s="6"/>
      <c r="O189" s="17">
        <f>ROUND(IF(M218=0, 0, M189/M218),5)</f>
        <v>0</v>
      </c>
      <c r="P189" s="6"/>
      <c r="Q189" s="8"/>
      <c r="R189" s="6"/>
      <c r="S189" s="16">
        <f t="shared" si="11"/>
        <v>0</v>
      </c>
      <c r="T189" s="6"/>
      <c r="U189" s="17">
        <f>ROUND(IF(S218=0, 0, S189/S218),5)</f>
        <v>0</v>
      </c>
    </row>
    <row r="190" spans="1:21" ht="15" thickBot="1" x14ac:dyDescent="0.35">
      <c r="A190" s="6"/>
      <c r="B190" s="6"/>
      <c r="C190" s="6" t="s">
        <v>196</v>
      </c>
      <c r="D190" s="6"/>
      <c r="E190" s="6"/>
      <c r="F190" s="6"/>
      <c r="G190" s="18">
        <f>ROUND(SUM(G175:G189),5)</f>
        <v>0</v>
      </c>
      <c r="H190" s="6"/>
      <c r="I190" s="19"/>
      <c r="J190" s="6"/>
      <c r="K190" s="8"/>
      <c r="L190" s="6"/>
      <c r="M190" s="20">
        <f>ROUND(SUM(M175:M189),5)</f>
        <v>0</v>
      </c>
      <c r="N190" s="6"/>
      <c r="O190" s="21">
        <f>ROUND(SUM(O175:O189),5)</f>
        <v>0</v>
      </c>
      <c r="P190" s="6"/>
      <c r="Q190" s="8"/>
      <c r="R190" s="6"/>
      <c r="S190" s="20">
        <f>ROUND(SUM(S175:S189),5)</f>
        <v>0</v>
      </c>
      <c r="T190" s="6"/>
      <c r="U190" s="21">
        <f>ROUND(SUM(U175:U189),5)</f>
        <v>0</v>
      </c>
    </row>
    <row r="191" spans="1:21" x14ac:dyDescent="0.3">
      <c r="A191" s="6"/>
      <c r="B191" s="6" t="s">
        <v>197</v>
      </c>
      <c r="C191" s="6"/>
      <c r="D191" s="6"/>
      <c r="E191" s="6"/>
      <c r="F191" s="6"/>
      <c r="G191" s="7">
        <f>ROUND(G2+G39+G57+G163+G174+G190,5)</f>
        <v>1808</v>
      </c>
      <c r="H191" s="6"/>
      <c r="I191" s="6" t="s">
        <v>225</v>
      </c>
      <c r="J191" s="6"/>
      <c r="K191" s="8"/>
      <c r="L191" s="6"/>
      <c r="M191" s="8">
        <f>ROUND(M2+M39+M57+M163+M174+M190,5)</f>
        <v>47304.93</v>
      </c>
      <c r="N191" s="6"/>
      <c r="O191" s="9">
        <f>ROUND(O2+O39+O57+O163+O174+O190,5)</f>
        <v>0.50041999999999998</v>
      </c>
      <c r="P191" s="6"/>
      <c r="Q191" s="8"/>
      <c r="R191" s="6"/>
      <c r="S191" s="8">
        <f>ROUND(S2+S39+S57+S163+S174+S190,5)</f>
        <v>20964.61</v>
      </c>
      <c r="T191" s="6"/>
      <c r="U191" s="9">
        <f>ROUND(U2+U39+U57+U163+U174+U190,5)</f>
        <v>0.20652999999999999</v>
      </c>
    </row>
    <row r="192" spans="1:21" x14ac:dyDescent="0.3">
      <c r="A192" s="2"/>
      <c r="B192" s="2" t="s">
        <v>198</v>
      </c>
      <c r="C192" s="2"/>
      <c r="D192" s="2"/>
      <c r="E192" s="2"/>
      <c r="F192" s="2"/>
      <c r="G192" s="3"/>
      <c r="H192" s="2"/>
      <c r="I192" s="2"/>
      <c r="J192" s="2"/>
      <c r="K192" s="4"/>
      <c r="L192" s="2"/>
      <c r="M192" s="4"/>
      <c r="N192" s="2"/>
      <c r="O192" s="5"/>
      <c r="P192" s="2"/>
      <c r="Q192" s="4"/>
      <c r="R192" s="2"/>
      <c r="S192" s="4"/>
      <c r="T192" s="2"/>
      <c r="U192" s="5"/>
    </row>
    <row r="193" spans="1:21" x14ac:dyDescent="0.3">
      <c r="A193" s="2"/>
      <c r="B193" s="2"/>
      <c r="C193" s="2" t="s">
        <v>199</v>
      </c>
      <c r="D193" s="2"/>
      <c r="E193" s="2"/>
      <c r="F193" s="2"/>
      <c r="G193" s="3"/>
      <c r="H193" s="2"/>
      <c r="I193" s="2"/>
      <c r="J193" s="2"/>
      <c r="K193" s="4"/>
      <c r="L193" s="2"/>
      <c r="M193" s="4"/>
      <c r="N193" s="2"/>
      <c r="O193" s="5"/>
      <c r="P193" s="2"/>
      <c r="Q193" s="4"/>
      <c r="R193" s="2"/>
      <c r="S193" s="4"/>
      <c r="T193" s="2"/>
      <c r="U193" s="5"/>
    </row>
    <row r="194" spans="1:21" x14ac:dyDescent="0.3">
      <c r="A194" s="6"/>
      <c r="B194" s="6"/>
      <c r="C194" s="6"/>
      <c r="D194" s="6" t="s">
        <v>200</v>
      </c>
      <c r="E194" s="6"/>
      <c r="F194" s="6"/>
      <c r="G194" s="7">
        <v>1</v>
      </c>
      <c r="H194" s="6"/>
      <c r="I194" s="6" t="s">
        <v>225</v>
      </c>
      <c r="J194" s="6"/>
      <c r="K194" s="8">
        <v>7185.24</v>
      </c>
      <c r="L194" s="6"/>
      <c r="M194" s="8">
        <v>7185.24</v>
      </c>
      <c r="N194" s="6"/>
      <c r="O194" s="9">
        <f>ROUND(IF(M218=0, 0, M194/M218),5)</f>
        <v>7.6009999999999994E-2</v>
      </c>
      <c r="P194" s="6"/>
      <c r="Q194" s="8">
        <v>22500</v>
      </c>
      <c r="R194" s="6"/>
      <c r="S194" s="8">
        <f t="shared" ref="S194:S215" si="12">ROUND(G194*Q194,5)</f>
        <v>22500</v>
      </c>
      <c r="T194" s="6"/>
      <c r="U194" s="9">
        <f>ROUND(IF(S218=0, 0, S194/S218),5)</f>
        <v>0.22167999999999999</v>
      </c>
    </row>
    <row r="195" spans="1:21" x14ac:dyDescent="0.3">
      <c r="A195" s="6"/>
      <c r="B195" s="6"/>
      <c r="C195" s="6"/>
      <c r="D195" s="6" t="s">
        <v>201</v>
      </c>
      <c r="E195" s="6"/>
      <c r="F195" s="6"/>
      <c r="G195" s="7">
        <v>9</v>
      </c>
      <c r="H195" s="6"/>
      <c r="I195" s="6" t="s">
        <v>225</v>
      </c>
      <c r="J195" s="6"/>
      <c r="K195" s="8">
        <v>46.86</v>
      </c>
      <c r="L195" s="6"/>
      <c r="M195" s="8">
        <v>421.69</v>
      </c>
      <c r="N195" s="6"/>
      <c r="O195" s="9">
        <f>ROUND(IF(M218=0, 0, M195/M218),5)</f>
        <v>4.4600000000000004E-3</v>
      </c>
      <c r="P195" s="6"/>
      <c r="Q195" s="8">
        <v>142</v>
      </c>
      <c r="R195" s="6"/>
      <c r="S195" s="8">
        <f t="shared" si="12"/>
        <v>1278</v>
      </c>
      <c r="T195" s="6"/>
      <c r="U195" s="9">
        <f>ROUND(IF(S218=0, 0, S195/S218),5)</f>
        <v>1.259E-2</v>
      </c>
    </row>
    <row r="196" spans="1:21" x14ac:dyDescent="0.3">
      <c r="A196" s="6"/>
      <c r="B196" s="6"/>
      <c r="C196" s="6"/>
      <c r="D196" s="6" t="s">
        <v>202</v>
      </c>
      <c r="E196" s="6"/>
      <c r="F196" s="6"/>
      <c r="G196" s="7">
        <v>7</v>
      </c>
      <c r="H196" s="6"/>
      <c r="I196" s="6" t="s">
        <v>225</v>
      </c>
      <c r="J196" s="6"/>
      <c r="K196" s="8">
        <v>62.25</v>
      </c>
      <c r="L196" s="6"/>
      <c r="M196" s="8">
        <v>435.75</v>
      </c>
      <c r="N196" s="6"/>
      <c r="O196" s="9">
        <f>ROUND(IF(M218=0, 0, M196/M218),5)</f>
        <v>4.6100000000000004E-3</v>
      </c>
      <c r="P196" s="6"/>
      <c r="Q196" s="8">
        <v>0</v>
      </c>
      <c r="R196" s="6"/>
      <c r="S196" s="8">
        <f t="shared" si="12"/>
        <v>0</v>
      </c>
      <c r="T196" s="6"/>
      <c r="U196" s="9">
        <f>ROUND(IF(S218=0, 0, S196/S218),5)</f>
        <v>0</v>
      </c>
    </row>
    <row r="197" spans="1:21" x14ac:dyDescent="0.3">
      <c r="A197" s="6"/>
      <c r="B197" s="6"/>
      <c r="C197" s="6"/>
      <c r="D197" s="6" t="s">
        <v>203</v>
      </c>
      <c r="E197" s="6"/>
      <c r="F197" s="6"/>
      <c r="G197" s="7">
        <v>1</v>
      </c>
      <c r="H197" s="6"/>
      <c r="I197" s="6" t="s">
        <v>225</v>
      </c>
      <c r="J197" s="6"/>
      <c r="K197" s="8">
        <v>721.69</v>
      </c>
      <c r="L197" s="6"/>
      <c r="M197" s="8">
        <v>721.69</v>
      </c>
      <c r="N197" s="6"/>
      <c r="O197" s="9">
        <f>ROUND(IF(M218=0, 0, M197/M218),5)</f>
        <v>7.6299999999999996E-3</v>
      </c>
      <c r="P197" s="6"/>
      <c r="Q197" s="8">
        <v>0</v>
      </c>
      <c r="R197" s="6"/>
      <c r="S197" s="8">
        <f t="shared" si="12"/>
        <v>0</v>
      </c>
      <c r="T197" s="6"/>
      <c r="U197" s="9">
        <f>ROUND(IF(S218=0, 0, S197/S218),5)</f>
        <v>0</v>
      </c>
    </row>
    <row r="198" spans="1:21" x14ac:dyDescent="0.3">
      <c r="A198" s="6"/>
      <c r="B198" s="6"/>
      <c r="C198" s="6"/>
      <c r="D198" s="6" t="s">
        <v>204</v>
      </c>
      <c r="E198" s="6"/>
      <c r="F198" s="6"/>
      <c r="G198" s="7">
        <v>-2</v>
      </c>
      <c r="H198" s="6"/>
      <c r="I198" s="6" t="s">
        <v>225</v>
      </c>
      <c r="J198" s="6"/>
      <c r="K198" s="8">
        <v>0</v>
      </c>
      <c r="L198" s="6"/>
      <c r="M198" s="8">
        <v>0</v>
      </c>
      <c r="N198" s="6"/>
      <c r="O198" s="9">
        <f>ROUND(IF(M218=0, 0, M198/M218),5)</f>
        <v>0</v>
      </c>
      <c r="P198" s="6"/>
      <c r="Q198" s="8">
        <v>0</v>
      </c>
      <c r="R198" s="6"/>
      <c r="S198" s="8">
        <f t="shared" si="12"/>
        <v>0</v>
      </c>
      <c r="T198" s="6"/>
      <c r="U198" s="9">
        <f>ROUND(IF(S218=0, 0, S198/S218),5)</f>
        <v>0</v>
      </c>
    </row>
    <row r="199" spans="1:21" x14ac:dyDescent="0.3">
      <c r="A199" s="6"/>
      <c r="B199" s="6"/>
      <c r="C199" s="6"/>
      <c r="D199" s="6" t="s">
        <v>205</v>
      </c>
      <c r="E199" s="6"/>
      <c r="F199" s="6"/>
      <c r="G199" s="7">
        <v>360</v>
      </c>
      <c r="H199" s="6"/>
      <c r="I199" s="6" t="s">
        <v>225</v>
      </c>
      <c r="J199" s="6"/>
      <c r="K199" s="8">
        <v>57.48</v>
      </c>
      <c r="L199" s="6"/>
      <c r="M199" s="8">
        <v>20692.8</v>
      </c>
      <c r="N199" s="6"/>
      <c r="O199" s="9">
        <f>ROUND(IF(M218=0, 0, M199/M218),5)</f>
        <v>0.21890000000000001</v>
      </c>
      <c r="P199" s="6"/>
      <c r="Q199" s="8">
        <v>114</v>
      </c>
      <c r="R199" s="6"/>
      <c r="S199" s="8">
        <f t="shared" si="12"/>
        <v>41040</v>
      </c>
      <c r="T199" s="6"/>
      <c r="U199" s="9">
        <f>ROUND(IF(S218=0, 0, S199/S218),5)</f>
        <v>0.40434999999999999</v>
      </c>
    </row>
    <row r="200" spans="1:21" x14ac:dyDescent="0.3">
      <c r="A200" s="6"/>
      <c r="B200" s="6"/>
      <c r="C200" s="6"/>
      <c r="D200" s="6" t="s">
        <v>206</v>
      </c>
      <c r="E200" s="6"/>
      <c r="F200" s="6"/>
      <c r="G200" s="7">
        <v>15</v>
      </c>
      <c r="H200" s="6"/>
      <c r="I200" s="6" t="s">
        <v>225</v>
      </c>
      <c r="J200" s="6"/>
      <c r="K200" s="8">
        <v>264.7</v>
      </c>
      <c r="L200" s="6"/>
      <c r="M200" s="8">
        <v>3970.47</v>
      </c>
      <c r="N200" s="6"/>
      <c r="O200" s="9">
        <f>ROUND(IF(M218=0, 0, M200/M218),5)</f>
        <v>4.2000000000000003E-2</v>
      </c>
      <c r="P200" s="6"/>
      <c r="Q200" s="8">
        <v>384.5</v>
      </c>
      <c r="R200" s="6"/>
      <c r="S200" s="8">
        <f t="shared" si="12"/>
        <v>5767.5</v>
      </c>
      <c r="T200" s="6"/>
      <c r="U200" s="9">
        <f>ROUND(IF(S218=0, 0, S200/S218),5)</f>
        <v>5.6820000000000002E-2</v>
      </c>
    </row>
    <row r="201" spans="1:21" x14ac:dyDescent="0.3">
      <c r="A201" s="6"/>
      <c r="B201" s="6"/>
      <c r="C201" s="6"/>
      <c r="D201" s="6" t="s">
        <v>207</v>
      </c>
      <c r="E201" s="6"/>
      <c r="F201" s="6"/>
      <c r="G201" s="7">
        <v>9</v>
      </c>
      <c r="H201" s="6"/>
      <c r="I201" s="6" t="s">
        <v>225</v>
      </c>
      <c r="J201" s="6"/>
      <c r="K201" s="8">
        <v>278.42</v>
      </c>
      <c r="L201" s="6"/>
      <c r="M201" s="8">
        <v>2505.7800000000002</v>
      </c>
      <c r="N201" s="6"/>
      <c r="O201" s="9">
        <f>ROUND(IF(M218=0, 0, M201/M218),5)</f>
        <v>2.6509999999999999E-2</v>
      </c>
      <c r="P201" s="6"/>
      <c r="Q201" s="8">
        <v>456.16</v>
      </c>
      <c r="R201" s="6"/>
      <c r="S201" s="8">
        <f t="shared" si="12"/>
        <v>4105.4399999999996</v>
      </c>
      <c r="T201" s="6"/>
      <c r="U201" s="9">
        <f>ROUND(IF(S218=0, 0, S201/S218),5)</f>
        <v>4.045E-2</v>
      </c>
    </row>
    <row r="202" spans="1:21" x14ac:dyDescent="0.3">
      <c r="A202" s="6"/>
      <c r="B202" s="6"/>
      <c r="C202" s="6"/>
      <c r="D202" s="6" t="s">
        <v>208</v>
      </c>
      <c r="E202" s="6"/>
      <c r="F202" s="6"/>
      <c r="G202" s="7">
        <v>8</v>
      </c>
      <c r="H202" s="6"/>
      <c r="I202" s="6" t="s">
        <v>225</v>
      </c>
      <c r="J202" s="6"/>
      <c r="K202" s="8">
        <v>274.3</v>
      </c>
      <c r="L202" s="6"/>
      <c r="M202" s="8">
        <v>2194.4</v>
      </c>
      <c r="N202" s="6"/>
      <c r="O202" s="9">
        <f>ROUND(IF(M218=0, 0, M202/M218),5)</f>
        <v>2.3210000000000001E-2</v>
      </c>
      <c r="P202" s="6"/>
      <c r="Q202" s="8">
        <v>408.56</v>
      </c>
      <c r="R202" s="6"/>
      <c r="S202" s="8">
        <f t="shared" si="12"/>
        <v>3268.48</v>
      </c>
      <c r="T202" s="6"/>
      <c r="U202" s="9">
        <f>ROUND(IF(S218=0, 0, S202/S218),5)</f>
        <v>3.2199999999999999E-2</v>
      </c>
    </row>
    <row r="203" spans="1:21" x14ac:dyDescent="0.3">
      <c r="A203" s="6"/>
      <c r="B203" s="6"/>
      <c r="C203" s="6"/>
      <c r="D203" s="6" t="s">
        <v>209</v>
      </c>
      <c r="E203" s="6"/>
      <c r="F203" s="6"/>
      <c r="G203" s="7">
        <v>6</v>
      </c>
      <c r="H203" s="6"/>
      <c r="I203" s="6" t="s">
        <v>225</v>
      </c>
      <c r="J203" s="6"/>
      <c r="K203" s="8">
        <v>196.53</v>
      </c>
      <c r="L203" s="6"/>
      <c r="M203" s="8">
        <v>1179.18</v>
      </c>
      <c r="N203" s="6"/>
      <c r="O203" s="9">
        <f>ROUND(IF(M218=0, 0, M203/M218),5)</f>
        <v>1.247E-2</v>
      </c>
      <c r="P203" s="6"/>
      <c r="Q203" s="8">
        <v>0</v>
      </c>
      <c r="R203" s="6"/>
      <c r="S203" s="8">
        <f t="shared" si="12"/>
        <v>0</v>
      </c>
      <c r="T203" s="6"/>
      <c r="U203" s="9">
        <f>ROUND(IF(S218=0, 0, S203/S218),5)</f>
        <v>0</v>
      </c>
    </row>
    <row r="204" spans="1:21" x14ac:dyDescent="0.3">
      <c r="A204" s="6"/>
      <c r="B204" s="6"/>
      <c r="C204" s="6"/>
      <c r="D204" s="6" t="s">
        <v>210</v>
      </c>
      <c r="E204" s="6"/>
      <c r="F204" s="6"/>
      <c r="G204" s="7">
        <v>-2</v>
      </c>
      <c r="H204" s="6"/>
      <c r="I204" s="6" t="s">
        <v>225</v>
      </c>
      <c r="J204" s="6"/>
      <c r="K204" s="8">
        <v>68.17</v>
      </c>
      <c r="L204" s="6"/>
      <c r="M204" s="8">
        <v>-136.34</v>
      </c>
      <c r="N204" s="6"/>
      <c r="O204" s="9">
        <f>ROUND(IF(M218=0, 0, M204/M218),5)</f>
        <v>-1.4400000000000001E-3</v>
      </c>
      <c r="P204" s="6"/>
      <c r="Q204" s="8">
        <v>0</v>
      </c>
      <c r="R204" s="6"/>
      <c r="S204" s="8">
        <f t="shared" si="12"/>
        <v>0</v>
      </c>
      <c r="T204" s="6"/>
      <c r="U204" s="9">
        <f>ROUND(IF(S218=0, 0, S204/S218),5)</f>
        <v>0</v>
      </c>
    </row>
    <row r="205" spans="1:21" x14ac:dyDescent="0.3">
      <c r="A205" s="6"/>
      <c r="B205" s="6"/>
      <c r="C205" s="6"/>
      <c r="D205" s="6" t="s">
        <v>211</v>
      </c>
      <c r="E205" s="6"/>
      <c r="F205" s="6"/>
      <c r="G205" s="7">
        <v>1</v>
      </c>
      <c r="H205" s="6"/>
      <c r="I205" s="6" t="s">
        <v>225</v>
      </c>
      <c r="J205" s="6"/>
      <c r="K205" s="8">
        <v>80.03</v>
      </c>
      <c r="L205" s="6"/>
      <c r="M205" s="8">
        <v>80.03</v>
      </c>
      <c r="N205" s="6"/>
      <c r="O205" s="9">
        <f>ROUND(IF(M218=0, 0, M205/M218),5)</f>
        <v>8.4999999999999995E-4</v>
      </c>
      <c r="P205" s="6"/>
      <c r="Q205" s="8">
        <v>168.18</v>
      </c>
      <c r="R205" s="6"/>
      <c r="S205" s="8">
        <f t="shared" si="12"/>
        <v>168.18</v>
      </c>
      <c r="T205" s="6"/>
      <c r="U205" s="9">
        <f>ROUND(IF(S218=0, 0, S205/S218),5)</f>
        <v>1.66E-3</v>
      </c>
    </row>
    <row r="206" spans="1:21" x14ac:dyDescent="0.3">
      <c r="A206" s="6"/>
      <c r="B206" s="6"/>
      <c r="C206" s="6"/>
      <c r="D206" s="6" t="s">
        <v>212</v>
      </c>
      <c r="E206" s="6"/>
      <c r="F206" s="6"/>
      <c r="G206" s="7">
        <v>2</v>
      </c>
      <c r="H206" s="6"/>
      <c r="I206" s="6" t="s">
        <v>225</v>
      </c>
      <c r="J206" s="6"/>
      <c r="K206" s="8">
        <v>71.41</v>
      </c>
      <c r="L206" s="6"/>
      <c r="M206" s="8">
        <v>142.82</v>
      </c>
      <c r="N206" s="6"/>
      <c r="O206" s="9">
        <f>ROUND(IF(M218=0, 0, M206/M218),5)</f>
        <v>1.5100000000000001E-3</v>
      </c>
      <c r="P206" s="6"/>
      <c r="Q206" s="8">
        <v>152.16</v>
      </c>
      <c r="R206" s="6"/>
      <c r="S206" s="8">
        <f t="shared" si="12"/>
        <v>304.32</v>
      </c>
      <c r="T206" s="6"/>
      <c r="U206" s="9">
        <f>ROUND(IF(S218=0, 0, S206/S218),5)</f>
        <v>3.0000000000000001E-3</v>
      </c>
    </row>
    <row r="207" spans="1:21" x14ac:dyDescent="0.3">
      <c r="A207" s="6"/>
      <c r="B207" s="6"/>
      <c r="C207" s="6"/>
      <c r="D207" s="6" t="s">
        <v>213</v>
      </c>
      <c r="E207" s="6"/>
      <c r="F207" s="6"/>
      <c r="G207" s="7">
        <v>7</v>
      </c>
      <c r="H207" s="6"/>
      <c r="I207" s="6" t="s">
        <v>225</v>
      </c>
      <c r="J207" s="6"/>
      <c r="K207" s="8">
        <v>1015.09</v>
      </c>
      <c r="L207" s="6"/>
      <c r="M207" s="8">
        <v>7105.65</v>
      </c>
      <c r="N207" s="6"/>
      <c r="O207" s="9">
        <f>ROUND(IF(M218=0, 0, M207/M218),5)</f>
        <v>7.5170000000000001E-2</v>
      </c>
      <c r="P207" s="6"/>
      <c r="Q207" s="8">
        <v>0</v>
      </c>
      <c r="R207" s="6"/>
      <c r="S207" s="8">
        <f t="shared" si="12"/>
        <v>0</v>
      </c>
      <c r="T207" s="6"/>
      <c r="U207" s="9">
        <f>ROUND(IF(S218=0, 0, S207/S218),5)</f>
        <v>0</v>
      </c>
    </row>
    <row r="208" spans="1:21" x14ac:dyDescent="0.3">
      <c r="A208" s="6"/>
      <c r="B208" s="6"/>
      <c r="C208" s="6"/>
      <c r="D208" s="6" t="s">
        <v>214</v>
      </c>
      <c r="E208" s="6"/>
      <c r="F208" s="6"/>
      <c r="G208" s="7">
        <v>0</v>
      </c>
      <c r="H208" s="6"/>
      <c r="I208" s="6" t="s">
        <v>225</v>
      </c>
      <c r="J208" s="6"/>
      <c r="K208" s="8">
        <v>340.49</v>
      </c>
      <c r="L208" s="6"/>
      <c r="M208" s="8">
        <v>0</v>
      </c>
      <c r="N208" s="6"/>
      <c r="O208" s="9">
        <f>ROUND(IF(M218=0, 0, M208/M218),5)</f>
        <v>0</v>
      </c>
      <c r="P208" s="6"/>
      <c r="Q208" s="8">
        <v>0</v>
      </c>
      <c r="R208" s="6"/>
      <c r="S208" s="8">
        <f t="shared" si="12"/>
        <v>0</v>
      </c>
      <c r="T208" s="6"/>
      <c r="U208" s="9">
        <f>ROUND(IF(S218=0, 0, S208/S218),5)</f>
        <v>0</v>
      </c>
    </row>
    <row r="209" spans="1:21" x14ac:dyDescent="0.3">
      <c r="A209" s="6"/>
      <c r="B209" s="6"/>
      <c r="C209" s="6"/>
      <c r="D209" s="6" t="s">
        <v>215</v>
      </c>
      <c r="E209" s="6"/>
      <c r="F209" s="6"/>
      <c r="G209" s="7">
        <v>-2</v>
      </c>
      <c r="H209" s="6"/>
      <c r="I209" s="6" t="s">
        <v>225</v>
      </c>
      <c r="J209" s="6"/>
      <c r="K209" s="8">
        <v>47.11</v>
      </c>
      <c r="L209" s="6"/>
      <c r="M209" s="8">
        <v>-94.22</v>
      </c>
      <c r="N209" s="6"/>
      <c r="O209" s="9">
        <f>ROUND(IF(M218=0, 0, M209/M218),5)</f>
        <v>-1E-3</v>
      </c>
      <c r="P209" s="6"/>
      <c r="Q209" s="8">
        <v>0</v>
      </c>
      <c r="R209" s="6"/>
      <c r="S209" s="8">
        <f t="shared" si="12"/>
        <v>0</v>
      </c>
      <c r="T209" s="6"/>
      <c r="U209" s="9">
        <f>ROUND(IF(S218=0, 0, S209/S218),5)</f>
        <v>0</v>
      </c>
    </row>
    <row r="210" spans="1:21" x14ac:dyDescent="0.3">
      <c r="A210" s="6"/>
      <c r="B210" s="6"/>
      <c r="C210" s="6"/>
      <c r="D210" s="6" t="s">
        <v>216</v>
      </c>
      <c r="E210" s="6"/>
      <c r="F210" s="6"/>
      <c r="G210" s="7">
        <v>-2</v>
      </c>
      <c r="H210" s="6"/>
      <c r="I210" s="6" t="s">
        <v>225</v>
      </c>
      <c r="J210" s="6"/>
      <c r="K210" s="8">
        <v>0</v>
      </c>
      <c r="L210" s="6"/>
      <c r="M210" s="8">
        <v>0</v>
      </c>
      <c r="N210" s="6"/>
      <c r="O210" s="9">
        <f>ROUND(IF(M218=0, 0, M210/M218),5)</f>
        <v>0</v>
      </c>
      <c r="P210" s="6"/>
      <c r="Q210" s="8">
        <v>0</v>
      </c>
      <c r="R210" s="6"/>
      <c r="S210" s="8">
        <f t="shared" si="12"/>
        <v>0</v>
      </c>
      <c r="T210" s="6"/>
      <c r="U210" s="9">
        <f>ROUND(IF(S218=0, 0, S210/S218),5)</f>
        <v>0</v>
      </c>
    </row>
    <row r="211" spans="1:21" x14ac:dyDescent="0.3">
      <c r="A211" s="6"/>
      <c r="B211" s="6"/>
      <c r="C211" s="6"/>
      <c r="D211" s="6" t="s">
        <v>217</v>
      </c>
      <c r="E211" s="6"/>
      <c r="F211" s="6"/>
      <c r="G211" s="7">
        <v>13</v>
      </c>
      <c r="H211" s="6"/>
      <c r="I211" s="6" t="s">
        <v>225</v>
      </c>
      <c r="J211" s="6"/>
      <c r="K211" s="8">
        <v>29.91</v>
      </c>
      <c r="L211" s="6"/>
      <c r="M211" s="8">
        <v>388.83</v>
      </c>
      <c r="N211" s="6"/>
      <c r="O211" s="9">
        <f>ROUND(IF(M218=0, 0, M211/M218),5)</f>
        <v>4.1099999999999999E-3</v>
      </c>
      <c r="P211" s="6"/>
      <c r="Q211" s="8">
        <v>0</v>
      </c>
      <c r="R211" s="6"/>
      <c r="S211" s="8">
        <f t="shared" si="12"/>
        <v>0</v>
      </c>
      <c r="T211" s="6"/>
      <c r="U211" s="9">
        <f>ROUND(IF(S218=0, 0, S211/S218),5)</f>
        <v>0</v>
      </c>
    </row>
    <row r="212" spans="1:21" x14ac:dyDescent="0.3">
      <c r="A212" s="6"/>
      <c r="B212" s="6"/>
      <c r="C212" s="6"/>
      <c r="D212" s="6" t="s">
        <v>218</v>
      </c>
      <c r="E212" s="6"/>
      <c r="F212" s="6"/>
      <c r="G212" s="7">
        <v>2</v>
      </c>
      <c r="H212" s="6"/>
      <c r="I212" s="6" t="s">
        <v>225</v>
      </c>
      <c r="J212" s="6"/>
      <c r="K212" s="8">
        <v>0.96</v>
      </c>
      <c r="L212" s="6"/>
      <c r="M212" s="8">
        <v>1.92</v>
      </c>
      <c r="N212" s="6"/>
      <c r="O212" s="9">
        <f>ROUND(IF(M218=0, 0, M212/M218),5)</f>
        <v>2.0000000000000002E-5</v>
      </c>
      <c r="P212" s="6"/>
      <c r="Q212" s="8">
        <v>0</v>
      </c>
      <c r="R212" s="6"/>
      <c r="S212" s="8">
        <f t="shared" si="12"/>
        <v>0</v>
      </c>
      <c r="T212" s="6"/>
      <c r="U212" s="9">
        <f>ROUND(IF(S218=0, 0, S212/S218),5)</f>
        <v>0</v>
      </c>
    </row>
    <row r="213" spans="1:21" x14ac:dyDescent="0.3">
      <c r="A213" s="6"/>
      <c r="B213" s="6"/>
      <c r="C213" s="6"/>
      <c r="D213" s="6" t="s">
        <v>219</v>
      </c>
      <c r="E213" s="6"/>
      <c r="F213" s="6"/>
      <c r="G213" s="7">
        <v>14</v>
      </c>
      <c r="H213" s="6"/>
      <c r="I213" s="6" t="s">
        <v>225</v>
      </c>
      <c r="J213" s="6"/>
      <c r="K213" s="8">
        <v>30.8</v>
      </c>
      <c r="L213" s="6"/>
      <c r="M213" s="8">
        <v>431.15</v>
      </c>
      <c r="N213" s="6"/>
      <c r="O213" s="9">
        <f>ROUND(IF(M218=0, 0, M213/M218),5)</f>
        <v>4.5599999999999998E-3</v>
      </c>
      <c r="P213" s="6"/>
      <c r="Q213" s="8">
        <v>150</v>
      </c>
      <c r="R213" s="6"/>
      <c r="S213" s="8">
        <f t="shared" si="12"/>
        <v>2100</v>
      </c>
      <c r="T213" s="6"/>
      <c r="U213" s="9">
        <f>ROUND(IF(S218=0, 0, S213/S218),5)</f>
        <v>2.069E-2</v>
      </c>
    </row>
    <row r="214" spans="1:21" x14ac:dyDescent="0.3">
      <c r="A214" s="6"/>
      <c r="B214" s="6"/>
      <c r="C214" s="6"/>
      <c r="D214" s="6" t="s">
        <v>220</v>
      </c>
      <c r="E214" s="6"/>
      <c r="F214" s="6"/>
      <c r="G214" s="7">
        <v>0</v>
      </c>
      <c r="H214" s="6"/>
      <c r="I214" s="6" t="s">
        <v>225</v>
      </c>
      <c r="J214" s="6"/>
      <c r="K214" s="8">
        <v>674.6</v>
      </c>
      <c r="L214" s="6"/>
      <c r="M214" s="8">
        <v>0</v>
      </c>
      <c r="N214" s="6"/>
      <c r="O214" s="9">
        <f>ROUND(IF(M218=0, 0, M214/M218),5)</f>
        <v>0</v>
      </c>
      <c r="P214" s="6"/>
      <c r="Q214" s="8">
        <v>1149.5</v>
      </c>
      <c r="R214" s="6"/>
      <c r="S214" s="8">
        <f t="shared" si="12"/>
        <v>0</v>
      </c>
      <c r="T214" s="6"/>
      <c r="U214" s="9">
        <f>ROUND(IF(S218=0, 0, S214/S218),5)</f>
        <v>0</v>
      </c>
    </row>
    <row r="215" spans="1:21" ht="15" thickBot="1" x14ac:dyDescent="0.35">
      <c r="A215" s="6"/>
      <c r="B215" s="6"/>
      <c r="C215" s="6"/>
      <c r="D215" s="6" t="s">
        <v>221</v>
      </c>
      <c r="E215" s="6"/>
      <c r="F215" s="6"/>
      <c r="G215" s="14">
        <v>0</v>
      </c>
      <c r="H215" s="6"/>
      <c r="I215" s="15"/>
      <c r="J215" s="6"/>
      <c r="K215" s="8">
        <v>0</v>
      </c>
      <c r="L215" s="6"/>
      <c r="M215" s="16">
        <v>0</v>
      </c>
      <c r="N215" s="6"/>
      <c r="O215" s="17">
        <f>ROUND(IF(M218=0, 0, M215/M218),5)</f>
        <v>0</v>
      </c>
      <c r="P215" s="6"/>
      <c r="Q215" s="8"/>
      <c r="R215" s="6"/>
      <c r="S215" s="16">
        <f t="shared" si="12"/>
        <v>0</v>
      </c>
      <c r="T215" s="6"/>
      <c r="U215" s="17">
        <f>ROUND(IF(S218=0, 0, S215/S218),5)</f>
        <v>0</v>
      </c>
    </row>
    <row r="216" spans="1:21" ht="15" thickBot="1" x14ac:dyDescent="0.35">
      <c r="A216" s="6"/>
      <c r="B216" s="6"/>
      <c r="C216" s="6" t="s">
        <v>222</v>
      </c>
      <c r="D216" s="6"/>
      <c r="E216" s="6"/>
      <c r="F216" s="6"/>
      <c r="G216" s="22">
        <f>ROUND(SUM(G193:G215),5)</f>
        <v>447</v>
      </c>
      <c r="H216" s="6"/>
      <c r="I216" s="23" t="s">
        <v>225</v>
      </c>
      <c r="J216" s="6"/>
      <c r="K216" s="8"/>
      <c r="L216" s="6"/>
      <c r="M216" s="24">
        <f>ROUND(SUM(M193:M215),5)</f>
        <v>47226.84</v>
      </c>
      <c r="N216" s="6"/>
      <c r="O216" s="25">
        <f>ROUND(SUM(O193:O215),5)</f>
        <v>0.49958000000000002</v>
      </c>
      <c r="P216" s="6"/>
      <c r="Q216" s="8"/>
      <c r="R216" s="6"/>
      <c r="S216" s="24">
        <f>ROUND(SUM(S193:S215),5)</f>
        <v>80531.92</v>
      </c>
      <c r="T216" s="6"/>
      <c r="U216" s="25">
        <f>ROUND(SUM(U193:U215),5)</f>
        <v>0.79344000000000003</v>
      </c>
    </row>
    <row r="217" spans="1:21" ht="15" thickBot="1" x14ac:dyDescent="0.35">
      <c r="A217" s="6"/>
      <c r="B217" s="6" t="s">
        <v>223</v>
      </c>
      <c r="C217" s="6"/>
      <c r="D217" s="6"/>
      <c r="E217" s="6"/>
      <c r="F217" s="6"/>
      <c r="G217" s="22">
        <f>ROUND(G192+G216,5)</f>
        <v>447</v>
      </c>
      <c r="H217" s="6"/>
      <c r="I217" s="23" t="s">
        <v>225</v>
      </c>
      <c r="J217" s="6"/>
      <c r="K217" s="8"/>
      <c r="L217" s="6"/>
      <c r="M217" s="24">
        <f>ROUND(M192+M216,5)</f>
        <v>47226.84</v>
      </c>
      <c r="N217" s="6"/>
      <c r="O217" s="25">
        <f>ROUND(O192+O216,5)</f>
        <v>0.49958000000000002</v>
      </c>
      <c r="P217" s="6"/>
      <c r="Q217" s="8"/>
      <c r="R217" s="6"/>
      <c r="S217" s="24">
        <f>ROUND(S192+S216,5)</f>
        <v>80531.92</v>
      </c>
      <c r="T217" s="6"/>
      <c r="U217" s="25">
        <f>ROUND(U192+U216,5)</f>
        <v>0.79344000000000003</v>
      </c>
    </row>
    <row r="218" spans="1:21" s="30" customFormat="1" ht="10.8" thickBot="1" x14ac:dyDescent="0.25">
      <c r="A218" s="2" t="s">
        <v>224</v>
      </c>
      <c r="B218" s="2"/>
      <c r="C218" s="2"/>
      <c r="D218" s="2"/>
      <c r="E218" s="2"/>
      <c r="F218" s="2"/>
      <c r="G218" s="26">
        <f>ROUND(G191+G217,5)</f>
        <v>2255</v>
      </c>
      <c r="H218" s="2"/>
      <c r="I218" s="27" t="s">
        <v>225</v>
      </c>
      <c r="J218" s="2"/>
      <c r="K218" s="4"/>
      <c r="L218" s="2"/>
      <c r="M218" s="28">
        <f>ROUND(M191+M217,5)</f>
        <v>94531.77</v>
      </c>
      <c r="N218" s="2"/>
      <c r="O218" s="29">
        <f>ROUND(O191+O217,5)</f>
        <v>1</v>
      </c>
      <c r="P218" s="2"/>
      <c r="Q218" s="4"/>
      <c r="R218" s="2"/>
      <c r="S218" s="28">
        <f>ROUND(S191+S217,5)</f>
        <v>101496.53</v>
      </c>
      <c r="T218" s="2"/>
      <c r="U218" s="29">
        <f>ROUND(U191+U217,5)</f>
        <v>0.99997000000000003</v>
      </c>
    </row>
    <row r="219" spans="1:21" ht="15" thickTop="1" x14ac:dyDescent="0.3"/>
  </sheetData>
  <pageMargins left="0.7" right="0.7" top="0.75" bottom="0.75" header="0.1" footer="0.3"/>
  <pageSetup orientation="portrait" r:id="rId1"/>
  <headerFooter>
    <oddHeader>&amp;L&amp;"Arial,Bold"&amp;8 12:53 AM
&amp;"Arial,Bold"&amp;8 11/01/18
&amp;"Arial,Bold"&amp;8 &amp;C&amp;"Arial,Bold"&amp;12 A Better Drill Inc, aka WHOlives
&amp;"Arial,Bold"&amp;14 Inventory Valuation Summary
&amp;"Arial,Bold"&amp;10 As of November 1, 2018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Renouard</dc:creator>
  <cp:lastModifiedBy>Aaron</cp:lastModifiedBy>
  <dcterms:created xsi:type="dcterms:W3CDTF">2018-11-01T06:53:37Z</dcterms:created>
  <dcterms:modified xsi:type="dcterms:W3CDTF">2019-07-26T23:02:59Z</dcterms:modified>
</cp:coreProperties>
</file>