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G:\Meu Drive\2020\Senai\Matérias\Terceiro Semestre\Apresentação\Requisitos\5 - Desenvolvimento Ágil\"/>
    </mc:Choice>
  </mc:AlternateContent>
  <xr:revisionPtr revIDLastSave="0" documentId="13_ncr:1_{0D99BE64-706A-48D9-BFF7-847E2BFF6A3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printInfo" sheetId="2" r:id="rId1"/>
    <sheet name="BacklogTable" sheetId="1" r:id="rId2"/>
    <sheet name="BurnDownTable" sheetId="3" r:id="rId3"/>
  </sheets>
  <definedNames>
    <definedName name="DevRate">SprintInfo!$B$10</definedName>
    <definedName name="RemainingHours">SprintBacklog[[#Totals],[Remaining Hours]]</definedName>
    <definedName name="StartDate">SprintInfo!$B$2</definedName>
    <definedName name="TotalHours">SprintBacklog[[#Totals],[Estimated Hours]]</definedName>
    <definedName name="WorkingDays">SprintInfo!$B$6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3" l="1"/>
  <c r="C18" i="3"/>
  <c r="B17" i="3"/>
  <c r="C17" i="3"/>
  <c r="F7" i="1" l="1"/>
  <c r="F8" i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l="1"/>
  <c r="B10" i="2" s="1"/>
  <c r="B6" i="2"/>
  <c r="C13" i="1"/>
  <c r="F13" i="1"/>
  <c r="C14" i="3" l="1"/>
  <c r="C16" i="3"/>
  <c r="C15" i="3"/>
  <c r="C3" i="3"/>
  <c r="B14" i="3"/>
  <c r="B16" i="3"/>
  <c r="B15" i="3"/>
  <c r="C9" i="3"/>
  <c r="C7" i="3"/>
  <c r="C10" i="3"/>
  <c r="C6" i="3"/>
  <c r="C13" i="3"/>
  <c r="C5" i="3"/>
  <c r="B8" i="3"/>
  <c r="B4" i="3"/>
  <c r="B9" i="3"/>
  <c r="B10" i="3"/>
  <c r="B3" i="3"/>
  <c r="D3" i="3" s="1"/>
  <c r="B11" i="3"/>
  <c r="B5" i="3"/>
  <c r="B13" i="3"/>
  <c r="B12" i="3"/>
  <c r="B6" i="3"/>
  <c r="B7" i="3"/>
  <c r="C12" i="3"/>
  <c r="C4" i="3"/>
  <c r="C11" i="3"/>
  <c r="C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<sst xmlns="http://schemas.openxmlformats.org/spreadsheetml/2006/main" count="37" uniqueCount="33">
  <si>
    <t>Start Date</t>
  </si>
  <si>
    <t>End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</si>
  <si>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</si>
  <si>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</si>
  <si>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</si>
  <si>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</si>
  <si>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</si>
  <si>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</si>
  <si>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</si>
  <si>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</si>
  <si>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</si>
  <si>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</si>
  <si>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</si>
  <si>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</si>
  <si>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</si>
  <si>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</si>
  <si>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</si>
  <si>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</si>
  <si>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</si>
  <si>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</si>
  <si>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</si>
  <si>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</si>
  <si>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</si>
  <si>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</si>
  <si>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</si>
  <si>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Web front</t>
  </si>
  <si>
    <t>Vinícius</t>
  </si>
  <si>
    <t>Web back</t>
  </si>
  <si>
    <t>David</t>
  </si>
  <si>
    <t>Web front + back</t>
  </si>
  <si>
    <t>Completed</t>
  </si>
  <si>
    <t>In Progress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</si>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</sst>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</cellXfs>
  <cellStyles count="2">
    <cellStyle name="Normal" xfId="0" builtinId="0"/>
    <cellStyle name="Porcentagem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BurnDownTable!$A$3:$A$18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BurnDownTable!$B$3:$B$18</c:f>
              <c:numCache>
                <c:formatCode>0</c:formatCode>
                <c:ptCount val="16"/>
                <c:pt idx="0">
                  <c:v>225</c:v>
                </c:pt>
                <c:pt idx="1">
                  <c:v>210</c:v>
                </c:pt>
                <c:pt idx="2">
                  <c:v>195</c:v>
                </c:pt>
                <c:pt idx="3">
                  <c:v>180</c:v>
                </c:pt>
                <c:pt idx="4">
                  <c:v>165</c:v>
                </c:pt>
                <c:pt idx="5">
                  <c:v>150</c:v>
                </c:pt>
                <c:pt idx="6">
                  <c:v>135</c:v>
                </c:pt>
                <c:pt idx="7">
                  <c:v>120</c:v>
                </c:pt>
                <c:pt idx="8">
                  <c:v>105</c:v>
                </c:pt>
                <c:pt idx="9">
                  <c:v>90</c:v>
                </c:pt>
                <c:pt idx="10">
                  <c:v>75</c:v>
                </c:pt>
                <c:pt idx="11">
                  <c:v>60</c:v>
                </c:pt>
                <c:pt idx="12">
                  <c:v>45</c:v>
                </c:pt>
                <c:pt idx="13">
                  <c:v>30</c:v>
                </c:pt>
                <c:pt idx="14">
                  <c:v>15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B-4071-8DD4-7786F704887D}"/>
            </c:ext>
          </c:extLst>
        </c:ser>
        <c:ser>
          <c:idx val="1"/>
          <c:order val="1"/>
          <c:tx>
            <c:strRef>
              <c:f>BurnDownTable!$C$2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BurnDownTable!$C$3:$C$18</c:f>
              <c:numCache>
                <c:formatCode>0</c:formatCode>
                <c:ptCount val="16"/>
                <c:pt idx="0">
                  <c:v>225</c:v>
                </c:pt>
                <c:pt idx="1">
                  <c:v>211.875</c:v>
                </c:pt>
                <c:pt idx="2">
                  <c:v>198.75</c:v>
                </c:pt>
                <c:pt idx="3">
                  <c:v>185.625</c:v>
                </c:pt>
                <c:pt idx="4">
                  <c:v>172.5</c:v>
                </c:pt>
                <c:pt idx="5">
                  <c:v>159.375</c:v>
                </c:pt>
                <c:pt idx="6">
                  <c:v>146.25</c:v>
                </c:pt>
                <c:pt idx="7">
                  <c:v>133.125</c:v>
                </c:pt>
                <c:pt idx="8">
                  <c:v>120</c:v>
                </c:pt>
                <c:pt idx="9">
                  <c:v>106.875</c:v>
                </c:pt>
                <c:pt idx="10">
                  <c:v>93.75</c:v>
                </c:pt>
                <c:pt idx="11">
                  <c:v>80.625</c:v>
                </c:pt>
                <c:pt idx="12">
                  <c:v>67.5</c:v>
                </c:pt>
                <c:pt idx="13">
                  <c:v>54.375</c:v>
                </c:pt>
                <c:pt idx="14">
                  <c:v>41.25</c:v>
                </c:pt>
                <c:pt idx="15">
                  <c:v>28.125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B-4071-8DD4-7786F704887D}"/>
            </c:ext>
          </c:extLst>
        </c:ser>
        <c:ser>
          <c:idx val="2"/>
          <c:order val="2"/>
          <c:tx>
            <c:strRef>
              <c:f>BurnDownTable!$D$2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BurnDownTable!$D$3:$D$18</c:f>
              <c:numCache>
                <c:formatCode>0</c:formatCode>
                <c:ptCount val="16"/>
                <c:pt idx="0">
                  <c:v>225</c:v>
                </c:pt>
                <c:pt idx="1">
                  <c:v>220</c:v>
                </c:pt>
                <c:pt idx="2">
                  <c:v>190</c:v>
                </c:pt>
                <c:pt idx="3">
                  <c:v>170</c:v>
                </c:pt>
                <c:pt idx="4">
                  <c:v>160</c:v>
                </c:pt>
                <c:pt idx="5">
                  <c:v>155</c:v>
                </c:pt>
                <c:pt idx="6">
                  <c:v>90</c:v>
                </c:pt>
                <c:pt idx="7">
                  <c:v>85</c:v>
                </c:pt>
                <c:pt idx="8">
                  <c:v>50</c:v>
                </c:pt>
                <c:pt idx="9">
                  <c:v>30</c:v>
                </c:pt>
                <c:pt idx="10">
                  <c:v>24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B-4071-8DD4-7786F704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6"/>
    <tableColumn id="2" xr3:uid="{00000000-0010-0000-0100-000002000000}" name="Item ID" dataDxfId="18" totalsRowDxfId="5">
      <calculatedColumnFormula>IFERROR(B2+1,1)</calculatedColumnFormula>
    </tableColumn>
    <tableColumn id="3" xr3:uid="{00000000-0010-0000-0100-000003000000}" name="Estimated Hours" totalsRowFunction="sum" dataDxfId="17" totalsRowDxfId="4"/>
    <tableColumn id="4" xr3:uid="{00000000-0010-0000-0100-000004000000}" name="Task Name" dataDxfId="16" totalsRowDxfId="3"/>
    <tableColumn id="5" xr3:uid="{00000000-0010-0000-0100-000005000000}" name="Assigned To" dataDxfId="15" totalsRowDxfId="2"/>
    <tableColumn id="6" xr3:uid="{00000000-0010-0000-0100-000006000000}" name="Remaining Hours" totalsRowFunction="sum" dataDxfId="14" totalsRowDxfId="1">
      <calculatedColumnFormula>SprintBacklog[[#This Row],[Estimated Hours]]</calculatedColumnFormula>
    </tableColumn>
    <tableColumn id="7" xr3:uid="{00000000-0010-0000-0100-000007000000}" name="Status" dataDxfId="13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8" totalsRowShown="0" headerRowDxfId="12" dataDxfId="11">
  <autoFilter ref="A2:D18" xr:uid="{00000000-0009-0000-0100-000003000000}"/>
  <tableColumns count="4">
    <tableColumn id="1" xr3:uid="{00000000-0010-0000-0200-000001000000}" name="Work Day" dataDxfId="10"/>
    <tableColumn id="2" xr3:uid="{00000000-0010-0000-0200-000002000000}" name="Target Burn Down" dataDxfId="9">
      <calculatedColumnFormula>IFERROR(TotalHours-(Table3[Work Day]*(TotalHours/WorkingDays)),0)</calculatedColumnFormula>
    </tableColumn>
    <tableColumn id="3" xr3:uid="{00000000-0010-0000-0200-000003000000}" name="Forecast Burn Down" dataDxfId="8">
      <calculatedColumnFormula>TotalHours-(Table3[Work Day]*DevRate)</calculatedColumnFormula>
    </tableColumn>
    <tableColumn id="4" xr3:uid="{00000000-0010-0000-0200-000004000000}" name="Actual Burn Down" dataDxfId="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9" sqref="B9"/>
    </sheetView>
  </sheetViews>
  <sheetFormatPr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43864</v>
      </c>
      <c r="C2" s="2" t="s">
        <v>20</v>
      </c>
    </row>
    <row r="3" spans="1:3" ht="17.399999999999999" thickBot="1" x14ac:dyDescent="0.45">
      <c r="A3" s="4" t="s">
        <v>1</v>
      </c>
      <c r="B3" s="6">
        <v>43885</v>
      </c>
      <c r="C3" s="2" t="s">
        <v>21</v>
      </c>
    </row>
    <row r="4" spans="1:3" ht="17.399999999999999" thickBot="1" x14ac:dyDescent="0.45">
      <c r="A4" s="4" t="s">
        <v>15</v>
      </c>
      <c r="B4" s="3">
        <f>NETWORKDAYS(B2,B3)</f>
        <v>16</v>
      </c>
      <c r="C4" s="2"/>
    </row>
    <row r="5" spans="1:3" ht="17.399999999999999" thickBot="1" x14ac:dyDescent="0.45">
      <c r="A5" s="4" t="s">
        <v>2</v>
      </c>
      <c r="B5" s="7">
        <v>1</v>
      </c>
      <c r="C5" s="2" t="s">
        <v>22</v>
      </c>
    </row>
    <row r="6" spans="1:3" x14ac:dyDescent="0.4">
      <c r="A6" s="4" t="s">
        <v>16</v>
      </c>
      <c r="B6" s="3">
        <f>B4-B5</f>
        <v>15</v>
      </c>
      <c r="C6" s="2"/>
    </row>
    <row r="7" spans="1:3" ht="17.399999999999999" thickBot="1" x14ac:dyDescent="0.45">
      <c r="A7" s="4" t="s">
        <v>4</v>
      </c>
      <c r="B7" s="3">
        <v>5</v>
      </c>
      <c r="C7" s="2"/>
    </row>
    <row r="8" spans="1:3" ht="17.399999999999999" thickBot="1" x14ac:dyDescent="0.45">
      <c r="A8" s="4" t="s">
        <v>23</v>
      </c>
      <c r="B8" s="8">
        <v>0.7</v>
      </c>
      <c r="C8" s="2" t="s">
        <v>24</v>
      </c>
    </row>
    <row r="9" spans="1:3" x14ac:dyDescent="0.4">
      <c r="A9" s="4" t="s">
        <v>3</v>
      </c>
      <c r="B9" s="3">
        <f>(B4-B5)*B8*B7*4</f>
        <v>210</v>
      </c>
      <c r="C9" s="2"/>
    </row>
    <row r="10" spans="1:3" x14ac:dyDescent="0.4">
      <c r="A10" s="4" t="s">
        <v>5</v>
      </c>
      <c r="B10" s="3">
        <f>IFERROR(B9/B4,0)</f>
        <v>13.125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workbookViewId="0">
      <selection activeCell="C13" sqref="C13"/>
    </sheetView>
  </sheetViews>
  <sheetFormatPr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12</v>
      </c>
      <c r="B2" s="9" t="s">
        <v>6</v>
      </c>
      <c r="C2" s="10" t="s">
        <v>7</v>
      </c>
      <c r="D2" s="9" t="s">
        <v>8</v>
      </c>
      <c r="E2" s="10" t="s">
        <v>9</v>
      </c>
      <c r="F2" s="10" t="s">
        <v>10</v>
      </c>
      <c r="G2" s="9" t="s">
        <v>11</v>
      </c>
    </row>
    <row r="3" spans="1:7" x14ac:dyDescent="0.4">
      <c r="A3" s="11">
        <v>1</v>
      </c>
      <c r="B3" s="3">
        <f>IFERROR(B2+1,1)</f>
        <v>1</v>
      </c>
      <c r="C3" s="11">
        <v>30</v>
      </c>
      <c r="D3" s="11" t="s">
        <v>25</v>
      </c>
      <c r="E3" s="11" t="s">
        <v>26</v>
      </c>
      <c r="F3" s="11">
        <v>0</v>
      </c>
      <c r="G3" s="11" t="s">
        <v>30</v>
      </c>
    </row>
    <row r="4" spans="1:7" x14ac:dyDescent="0.4">
      <c r="A4" s="11">
        <v>1</v>
      </c>
      <c r="B4" s="3">
        <f t="shared" ref="B4:B12" si="0">IFERROR(B3+1,1)</f>
        <v>2</v>
      </c>
      <c r="C4" s="11">
        <v>70</v>
      </c>
      <c r="D4" s="12" t="s">
        <v>27</v>
      </c>
      <c r="E4" s="11" t="s">
        <v>28</v>
      </c>
      <c r="F4" s="11">
        <v>0</v>
      </c>
      <c r="G4" s="11" t="s">
        <v>30</v>
      </c>
    </row>
    <row r="5" spans="1:7" x14ac:dyDescent="0.4">
      <c r="A5" s="11">
        <v>1</v>
      </c>
      <c r="B5" s="3">
        <f t="shared" si="0"/>
        <v>3</v>
      </c>
      <c r="C5" s="11">
        <v>5</v>
      </c>
      <c r="D5" s="12" t="s">
        <v>29</v>
      </c>
      <c r="E5" s="11" t="s">
        <v>26</v>
      </c>
      <c r="F5" s="11">
        <v>4</v>
      </c>
      <c r="G5" s="11" t="s">
        <v>31</v>
      </c>
    </row>
    <row r="6" spans="1:7" x14ac:dyDescent="0.4">
      <c r="A6" s="11">
        <v>1</v>
      </c>
      <c r="B6" s="3">
        <f t="shared" si="0"/>
        <v>4</v>
      </c>
      <c r="C6" s="11">
        <v>120</v>
      </c>
      <c r="D6" s="12" t="s">
        <v>32</v>
      </c>
      <c r="E6" s="11" t="s">
        <v>28</v>
      </c>
      <c r="F6" s="11">
        <v>20</v>
      </c>
      <c r="G6" s="11" t="s">
        <v>31</v>
      </c>
    </row>
    <row r="7" spans="1:7" x14ac:dyDescent="0.4">
      <c r="A7" s="11"/>
      <c r="B7" s="3">
        <f t="shared" si="0"/>
        <v>5</v>
      </c>
      <c r="C7" s="11"/>
      <c r="D7" s="12"/>
      <c r="E7" s="11"/>
      <c r="F7" s="11">
        <f>SprintBacklog[[#This Row],[Estimated Hours]]</f>
        <v>0</v>
      </c>
      <c r="G7" s="11"/>
    </row>
    <row r="8" spans="1:7" x14ac:dyDescent="0.4">
      <c r="A8" s="11"/>
      <c r="B8" s="3">
        <f t="shared" si="0"/>
        <v>6</v>
      </c>
      <c r="C8" s="11"/>
      <c r="D8" s="12"/>
      <c r="E8" s="11"/>
      <c r="F8" s="11">
        <f>SprintBacklog[[#This Row],[Estimated Hours]]</f>
        <v>0</v>
      </c>
      <c r="G8" s="11"/>
    </row>
    <row r="9" spans="1:7" x14ac:dyDescent="0.4">
      <c r="A9" s="11"/>
      <c r="B9" s="3">
        <f t="shared" si="0"/>
        <v>7</v>
      </c>
      <c r="C9" s="11"/>
      <c r="D9" s="12"/>
      <c r="E9" s="11"/>
      <c r="F9" s="11">
        <f>SprintBacklog[[#This Row],[Estimated Hours]]</f>
        <v>0</v>
      </c>
      <c r="G9" s="11"/>
    </row>
    <row r="10" spans="1:7" x14ac:dyDescent="0.4">
      <c r="A10" s="11"/>
      <c r="B10" s="3">
        <f t="shared" si="0"/>
        <v>8</v>
      </c>
      <c r="C10" s="11"/>
      <c r="D10" s="12"/>
      <c r="E10" s="11"/>
      <c r="F10" s="11">
        <f>SprintBacklog[[#This Row],[Estimated Hours]]</f>
        <v>0</v>
      </c>
      <c r="G10" s="11"/>
    </row>
    <row r="11" spans="1:7" x14ac:dyDescent="0.4">
      <c r="A11" s="11"/>
      <c r="B11" s="3">
        <f t="shared" si="0"/>
        <v>9</v>
      </c>
      <c r="C11" s="11"/>
      <c r="D11" s="12"/>
      <c r="E11" s="11"/>
      <c r="F11" s="11">
        <f>SprintBacklog[[#This Row],[Estimated Hours]]</f>
        <v>0</v>
      </c>
      <c r="G11" s="11"/>
    </row>
    <row r="12" spans="1:7" x14ac:dyDescent="0.4">
      <c r="A12" s="11"/>
      <c r="B12" s="3">
        <f t="shared" si="0"/>
        <v>10</v>
      </c>
      <c r="C12" s="11"/>
      <c r="D12" s="11"/>
      <c r="E12" s="11"/>
      <c r="F12" s="11">
        <f>SprintBacklog[[#This Row],[Estimated Hours]]</f>
        <v>0</v>
      </c>
      <c r="G12" s="11"/>
    </row>
    <row r="13" spans="1:7" x14ac:dyDescent="0.4">
      <c r="A13" s="3" t="s">
        <v>13</v>
      </c>
      <c r="C13" s="3">
        <f>SUBTOTAL(109,SprintBacklog[Estimated Hours])</f>
        <v>225</v>
      </c>
      <c r="F13" s="3">
        <f>SUBTOTAL(109,SprintBacklog[Remaining Hours])</f>
        <v>24</v>
      </c>
    </row>
  </sheetData>
  <dataValidations count="1">
    <dataValidation type="list" allowBlank="1" showInputMessage="1" showErrorMessage="1" sqref="G3:G12" xr:uid="{00000000-0002-0000-01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8"/>
  <sheetViews>
    <sheetView tabSelected="1" workbookViewId="0">
      <selection activeCell="L14" sqref="L14"/>
    </sheetView>
  </sheetViews>
  <sheetFormatPr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14</v>
      </c>
      <c r="B2" s="13" t="s">
        <v>17</v>
      </c>
      <c r="C2" s="13" t="s">
        <v>18</v>
      </c>
      <c r="D2" s="13" t="s">
        <v>19</v>
      </c>
      <c r="E2" s="14"/>
    </row>
    <row r="3" spans="1:5" x14ac:dyDescent="0.4">
      <c r="A3" s="3">
        <v>0</v>
      </c>
      <c r="B3" s="15">
        <f>IFERROR(TotalHours-(Table3[Work Day]*(TotalHours/WorkingDays)),0)</f>
        <v>225</v>
      </c>
      <c r="C3" s="15">
        <f>TotalHours-(Table3[Work Day]*DevRate)</f>
        <v>225</v>
      </c>
      <c r="D3" s="15">
        <f>Table3[[#This Row],[Target Burn Down]]</f>
        <v>225</v>
      </c>
      <c r="E3" s="15"/>
    </row>
    <row r="4" spans="1:5" x14ac:dyDescent="0.4">
      <c r="A4" s="3">
        <v>1</v>
      </c>
      <c r="B4" s="15">
        <f>IFERROR(TotalHours-(Table3[Work Day]*(TotalHours/WorkingDays)),0)</f>
        <v>210</v>
      </c>
      <c r="C4" s="15">
        <f>TotalHours-(Table3[Work Day]*DevRate)</f>
        <v>211.875</v>
      </c>
      <c r="D4" s="16">
        <v>220</v>
      </c>
      <c r="E4" s="15"/>
    </row>
    <row r="5" spans="1:5" x14ac:dyDescent="0.4">
      <c r="A5" s="3">
        <v>2</v>
      </c>
      <c r="B5" s="15">
        <f>IFERROR(TotalHours-(Table3[Work Day]*(TotalHours/WorkingDays)),0)</f>
        <v>195</v>
      </c>
      <c r="C5" s="15">
        <f>TotalHours-(Table3[Work Day]*DevRate)</f>
        <v>198.75</v>
      </c>
      <c r="D5" s="16">
        <v>190</v>
      </c>
      <c r="E5" s="15"/>
    </row>
    <row r="6" spans="1:5" x14ac:dyDescent="0.4">
      <c r="A6" s="3">
        <v>3</v>
      </c>
      <c r="B6" s="15">
        <f>IFERROR(TotalHours-(Table3[Work Day]*(TotalHours/WorkingDays)),0)</f>
        <v>180</v>
      </c>
      <c r="C6" s="15">
        <f>TotalHours-(Table3[Work Day]*DevRate)</f>
        <v>185.625</v>
      </c>
      <c r="D6" s="16">
        <v>170</v>
      </c>
      <c r="E6" s="15"/>
    </row>
    <row r="7" spans="1:5" x14ac:dyDescent="0.4">
      <c r="A7" s="3">
        <v>4</v>
      </c>
      <c r="B7" s="15">
        <f>IFERROR(TotalHours-(Table3[Work Day]*(TotalHours/WorkingDays)),0)</f>
        <v>165</v>
      </c>
      <c r="C7" s="15">
        <f>TotalHours-(Table3[Work Day]*DevRate)</f>
        <v>172.5</v>
      </c>
      <c r="D7" s="16">
        <v>160</v>
      </c>
      <c r="E7" s="15"/>
    </row>
    <row r="8" spans="1:5" x14ac:dyDescent="0.4">
      <c r="A8" s="3">
        <v>5</v>
      </c>
      <c r="B8" s="15">
        <f>IFERROR(TotalHours-(Table3[Work Day]*(TotalHours/WorkingDays)),0)</f>
        <v>150</v>
      </c>
      <c r="C8" s="15">
        <f>TotalHours-(Table3[Work Day]*DevRate)</f>
        <v>159.375</v>
      </c>
      <c r="D8" s="16">
        <v>155</v>
      </c>
      <c r="E8" s="15"/>
    </row>
    <row r="9" spans="1:5" x14ac:dyDescent="0.4">
      <c r="A9" s="3">
        <v>6</v>
      </c>
      <c r="B9" s="15">
        <f>IFERROR(TotalHours-(Table3[Work Day]*(TotalHours/WorkingDays)),0)</f>
        <v>135</v>
      </c>
      <c r="C9" s="15">
        <f>TotalHours-(Table3[Work Day]*DevRate)</f>
        <v>146.25</v>
      </c>
      <c r="D9" s="16">
        <v>90</v>
      </c>
      <c r="E9" s="15"/>
    </row>
    <row r="10" spans="1:5" x14ac:dyDescent="0.4">
      <c r="A10" s="3">
        <v>7</v>
      </c>
      <c r="B10" s="15">
        <f>IFERROR(TotalHours-(Table3[Work Day]*(TotalHours/WorkingDays)),0)</f>
        <v>120</v>
      </c>
      <c r="C10" s="15">
        <f>TotalHours-(Table3[Work Day]*DevRate)</f>
        <v>133.125</v>
      </c>
      <c r="D10" s="16">
        <v>85</v>
      </c>
      <c r="E10" s="15"/>
    </row>
    <row r="11" spans="1:5" x14ac:dyDescent="0.4">
      <c r="A11" s="3">
        <v>8</v>
      </c>
      <c r="B11" s="15">
        <f>IFERROR(TotalHours-(Table3[Work Day]*(TotalHours/WorkingDays)),0)</f>
        <v>105</v>
      </c>
      <c r="C11" s="15">
        <f>TotalHours-(Table3[Work Day]*DevRate)</f>
        <v>120</v>
      </c>
      <c r="D11" s="16">
        <v>50</v>
      </c>
      <c r="E11" s="15"/>
    </row>
    <row r="12" spans="1:5" x14ac:dyDescent="0.4">
      <c r="A12" s="3">
        <v>9</v>
      </c>
      <c r="B12" s="15">
        <f>IFERROR(TotalHours-(Table3[Work Day]*(TotalHours/WorkingDays)),0)</f>
        <v>90</v>
      </c>
      <c r="C12" s="15">
        <f>TotalHours-(Table3[Work Day]*DevRate)</f>
        <v>106.875</v>
      </c>
      <c r="D12" s="16">
        <v>30</v>
      </c>
      <c r="E12" s="15"/>
    </row>
    <row r="13" spans="1:5" x14ac:dyDescent="0.4">
      <c r="A13" s="3">
        <v>10</v>
      </c>
      <c r="B13" s="15">
        <f>IFERROR(TotalHours-(Table3[Work Day]*(TotalHours/WorkingDays)),0)</f>
        <v>75</v>
      </c>
      <c r="C13" s="15">
        <f>TotalHours-(Table3[Work Day]*DevRate)</f>
        <v>93.75</v>
      </c>
      <c r="D13" s="16">
        <v>24</v>
      </c>
      <c r="E13" s="15"/>
    </row>
    <row r="14" spans="1:5" x14ac:dyDescent="0.4">
      <c r="A14" s="3">
        <v>11</v>
      </c>
      <c r="B14" s="15">
        <f>IFERROR(TotalHours-(Table3[Work Day]*(TotalHours/WorkingDays)),0)</f>
        <v>60</v>
      </c>
      <c r="C14" s="15">
        <f>TotalHours-(Table3[Work Day]*DevRate)</f>
        <v>80.625</v>
      </c>
      <c r="D14" s="16">
        <v>10</v>
      </c>
    </row>
    <row r="15" spans="1:5" x14ac:dyDescent="0.4">
      <c r="A15" s="3">
        <v>12</v>
      </c>
      <c r="B15" s="15">
        <f>IFERROR(TotalHours-(Table3[Work Day]*(TotalHours/WorkingDays)),0)</f>
        <v>45</v>
      </c>
      <c r="C15" s="15">
        <f>TotalHours-(Table3[Work Day]*DevRate)</f>
        <v>67.5</v>
      </c>
      <c r="D15" s="16">
        <v>5</v>
      </c>
    </row>
    <row r="16" spans="1:5" x14ac:dyDescent="0.4">
      <c r="A16" s="3">
        <v>13</v>
      </c>
      <c r="B16" s="15">
        <f>IFERROR(TotalHours-(Table3[Work Day]*(TotalHours/WorkingDays)),0)</f>
        <v>30</v>
      </c>
      <c r="C16" s="15">
        <f>TotalHours-(Table3[Work Day]*DevRate)</f>
        <v>54.375</v>
      </c>
      <c r="D16" s="16">
        <v>0</v>
      </c>
    </row>
    <row r="17" spans="1:4" x14ac:dyDescent="0.4">
      <c r="A17" s="3">
        <v>14</v>
      </c>
      <c r="B17" s="15">
        <f>IFERROR(TotalHours-(Table3[Work Day]*(TotalHours/WorkingDays)),0)</f>
        <v>15</v>
      </c>
      <c r="C17" s="15">
        <f>TotalHours-(Table3[Work Day]*DevRate)</f>
        <v>41.25</v>
      </c>
      <c r="D17" s="16">
        <v>0</v>
      </c>
    </row>
    <row r="18" spans="1:4" x14ac:dyDescent="0.4">
      <c r="A18" s="3">
        <v>15</v>
      </c>
      <c r="B18" s="15">
        <f>IFERROR(TotalHours-(Table3[Work Day]*(TotalHours/WorkingDays)),0)</f>
        <v>0</v>
      </c>
      <c r="C18" s="15">
        <f>TotalHours-(Table3[Work Day]*DevRate)</f>
        <v>28.125</v>
      </c>
      <c r="D18" s="16"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SprintInfo</vt:lpstr>
      <vt:lpstr>BacklogTable</vt:lpstr>
      <vt:lpstr>BurnDownTable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Rafael Martins Alves</cp:lastModifiedBy>
  <dcterms:created xsi:type="dcterms:W3CDTF">2014-10-14T22:04:59Z</dcterms:created>
  <dcterms:modified xsi:type="dcterms:W3CDTF">2020-02-17T13:30:18Z</dcterms:modified>
</cp:coreProperties>
</file>