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gazine.rbraz\Downloads\"/>
    </mc:Choice>
  </mc:AlternateContent>
  <xr:revisionPtr revIDLastSave="0" documentId="13_ncr:1_{1C6148A3-E584-4A5E-A8DB-E8768B5E3011}" xr6:coauthVersionLast="47" xr6:coauthVersionMax="47" xr10:uidLastSave="{00000000-0000-0000-0000-000000000000}"/>
  <bookViews>
    <workbookView xWindow="-28920" yWindow="-3345" windowWidth="29040" windowHeight="15720" xr2:uid="{B2FBCB9D-4FBA-47E4-A423-F8B92B930EFE}"/>
  </bookViews>
  <sheets>
    <sheet name="Planilha1" sheetId="1" r:id="rId1"/>
    <sheet name="Planilha2" sheetId="2" state="hidden" r:id="rId2"/>
  </sheets>
  <definedNames>
    <definedName name="aporte">Planilha1!$D$20</definedName>
    <definedName name="patrimonio">Planilha1!$D$23</definedName>
    <definedName name="qtd_anos">Planilha1!$D$21</definedName>
    <definedName name="rendimento_carteira">Planilha1!$D$16</definedName>
    <definedName name="salario">Planilha1!$D$15</definedName>
    <definedName name="sugestao_investimento">Planilha1!$D$17</definedName>
    <definedName name="tx_mensal">Planilha1!$D$22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D30" i="1" s="1"/>
  <c r="C32" i="1"/>
  <c r="D32" i="1" s="1"/>
  <c r="A7" i="2"/>
  <c r="A6" i="2"/>
  <c r="A5" i="2"/>
  <c r="A4" i="2"/>
  <c r="C43" i="1" s="1"/>
  <c r="A3" i="2"/>
  <c r="A2" i="2"/>
  <c r="C39" i="1"/>
  <c r="A10" i="2"/>
  <c r="A11" i="2"/>
  <c r="A12" i="2"/>
  <c r="A13" i="2"/>
  <c r="A14" i="2"/>
  <c r="A16" i="2"/>
  <c r="A17" i="2"/>
  <c r="A18" i="2"/>
  <c r="A19" i="2"/>
  <c r="A20" i="2"/>
  <c r="A21" i="2"/>
  <c r="A9" i="2"/>
  <c r="C36" i="1"/>
  <c r="D23" i="1"/>
  <c r="D24" i="1" s="1"/>
  <c r="D17" i="1"/>
  <c r="C28" i="1"/>
  <c r="D28" i="1" s="1"/>
  <c r="C29" i="1"/>
  <c r="D29" i="1" s="1"/>
  <c r="C31" i="1"/>
  <c r="D31" i="1" s="1"/>
  <c r="C33" i="1"/>
  <c r="D33" i="1" s="1"/>
  <c r="C27" i="1"/>
  <c r="D27" i="1" s="1"/>
  <c r="C42" i="1" l="1"/>
  <c r="D42" i="1" s="1"/>
  <c r="C40" i="1"/>
  <c r="D40" i="1" s="1"/>
  <c r="C41" i="1"/>
  <c r="D41" i="1" s="1"/>
  <c r="C44" i="1"/>
  <c r="D44" i="1" s="1"/>
  <c r="D39" i="1"/>
  <c r="D43" i="1"/>
  <c r="D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Aziz Braz da Silva</author>
  </authors>
  <commentList>
    <comment ref="C35" authorId="0" shapeId="0" xr:uid="{76BA2742-886E-4010-89BD-E46D8F9B291D}">
      <text>
        <r>
          <rPr>
            <sz val="9"/>
            <color indexed="81"/>
            <rFont val="Segoe UI"/>
            <family val="2"/>
          </rPr>
          <t xml:space="preserve">Selecione o seu perfil aqui.
</t>
        </r>
      </text>
    </comment>
    <comment ref="B39" authorId="0" shapeId="0" xr:uid="{3118F897-FA9C-40AA-A203-9FAF5C5BE203}">
      <text>
        <r>
          <rPr>
            <sz val="9"/>
            <color indexed="81"/>
            <rFont val="Calibri"/>
            <family val="2"/>
          </rPr>
          <t>Investem em ativos financeiros ligados ao setor imobiliário, como títulos de crédito.
Principais ativos:
- CRI (Certificados de Recebíveis Imobiliários)
- LCI (Letras de Crédito Imobiliário)
- Debêntures ligadas ao setor imobiliário
Fonte de renda: juros pagos por esses títulos.
Perfil: mais sensível à taxa de juros e inflação.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B40" authorId="0" shapeId="0" xr:uid="{D37B826F-2DA8-4D6E-9C21-584EE66F4B94}">
      <text>
        <r>
          <rPr>
            <sz val="9"/>
            <color indexed="81"/>
            <rFont val="Segoe UI"/>
            <family val="2"/>
          </rPr>
          <t xml:space="preserve">Investem diretamente em imóveis físicos.
Exemplos de ativos: shoppings, galpões logísticos, lajes corporativas, agências bancárias, hospitais, hotéis, universidades.
Fonte de renda: aluguéis pagos pelos inquilinos.
Perfil: mais estável, com foco em renda recorrente.
</t>
        </r>
      </text>
    </comment>
    <comment ref="B41" authorId="0" shapeId="0" xr:uid="{AA22D796-D552-413B-BAF9-DBD94FF42C03}">
      <text>
        <r>
          <rPr>
            <sz val="9"/>
            <color indexed="81"/>
            <rFont val="Calibri"/>
            <family val="2"/>
          </rPr>
          <t>Combinam imóveis físicos (tijolo) e ativos financeiros (papel).
Vantagem: maior flexibilidade de gestão.
Perfil: busca equilíbrio entre renda e valorização.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B42" authorId="0" shapeId="0" xr:uid="{3A315295-A0D7-4CBD-9A47-4B31B401616B}">
      <text>
        <r>
          <rPr>
            <sz val="9"/>
            <color indexed="81"/>
            <rFont val="Calibri"/>
            <family val="2"/>
          </rPr>
          <t>Investem em cotas de outros FIIs.
Objetivo: diversificação da carteira.
Fonte de renda: rendimento dos FIIs investidos.
Perfil: mais exposto à gestão ativa e às oscilações de mercado.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B43" authorId="0" shapeId="0" xr:uid="{CFE74698-79D1-47A6-852F-8BA8F1A47458}">
      <text>
        <r>
          <rPr>
            <sz val="9"/>
            <color indexed="81"/>
            <rFont val="Calibri"/>
            <family val="2"/>
          </rPr>
          <t>Investem na construção ou incorporação de imóveis para posterior venda ou locação.
Risco mais alto, pois depende do sucesso do empreendimento.
Perfil: maior potencial de valorização, porém menos previsibilidade de renda.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B44" authorId="0" shapeId="0" xr:uid="{EF3E8D86-DD87-44E3-B51F-10673185E758}">
      <text>
        <r>
          <rPr>
            <sz val="9"/>
            <color indexed="81"/>
            <rFont val="Calibri"/>
            <family val="2"/>
          </rPr>
          <t>Investem em ativos do agronegócio, como silos, armazéns e propriedades rurais com arrendamento.</t>
        </r>
      </text>
    </comment>
  </commentList>
</comments>
</file>

<file path=xl/sharedStrings.xml><?xml version="1.0" encoding="utf-8"?>
<sst xmlns="http://schemas.openxmlformats.org/spreadsheetml/2006/main" count="72" uniqueCount="36">
  <si>
    <t xml:space="preserve">Taxa de rendimento mensal </t>
  </si>
  <si>
    <t>INVESTIMENTO MENSAL</t>
  </si>
  <si>
    <t>Cenários</t>
  </si>
  <si>
    <t>Dividendos</t>
  </si>
  <si>
    <t>Salário</t>
  </si>
  <si>
    <t xml:space="preserve">Rendimento da Carteira </t>
  </si>
  <si>
    <t>Perfil</t>
  </si>
  <si>
    <t>Agressivo</t>
  </si>
  <si>
    <t>Conservador</t>
  </si>
  <si>
    <t>Tipo de FII</t>
  </si>
  <si>
    <t>% Sugerido</t>
  </si>
  <si>
    <t>Valores</t>
  </si>
  <si>
    <t xml:space="preserve">Papel </t>
  </si>
  <si>
    <t>Tijolo</t>
  </si>
  <si>
    <t xml:space="preserve">Híbridos </t>
  </si>
  <si>
    <t>Fofs</t>
  </si>
  <si>
    <t xml:space="preserve">Desenvolvimento </t>
  </si>
  <si>
    <t>%</t>
  </si>
  <si>
    <t>Moderado</t>
  </si>
  <si>
    <t>Chave</t>
  </si>
  <si>
    <t>Sugestão de Investimento (30%)</t>
  </si>
  <si>
    <t>Agro (Em Expansão)</t>
  </si>
  <si>
    <t>Periodo de Investimento</t>
  </si>
  <si>
    <t xml:space="preserve">Quanto quero investir? </t>
  </si>
  <si>
    <t>Patrimônio Acumulado</t>
  </si>
  <si>
    <t>Dividendos Mensais</t>
  </si>
  <si>
    <t>Retorno em 2 anos</t>
  </si>
  <si>
    <t>Retorno em 5 anos</t>
  </si>
  <si>
    <t>Retorno em 10 anos</t>
  </si>
  <si>
    <t>Retorno em 20 anos</t>
  </si>
  <si>
    <t>Retorno em 30 anos</t>
  </si>
  <si>
    <t>Valor Mensal Investido</t>
  </si>
  <si>
    <t>Retorno em 15 anos</t>
  </si>
  <si>
    <t>Retorno em 25 anos</t>
  </si>
  <si>
    <t>Pat. Acum.</t>
  </si>
  <si>
    <t>DADOS INICIAIS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</si>
</sst>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4"/>
      <color theme="0"/>
      <name val="Calibri"/>
      <family val="2"/>
    </font>
    <font>
      <sz val="9"/>
      <color indexed="81"/>
      <name val="Segoe UI"/>
      <family val="2"/>
    </font>
    <font>
      <sz val="9"/>
      <color indexed="8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EB9C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74999237037263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/>
      <bottom/>
      <diagonal/>
    </border>
    <border>
      <left style="thin">
        <color theme="0" tint="-0.24994659260841701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/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indexed="64"/>
      </right>
      <top style="hair">
        <color auto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4" borderId="0" applyNumberFormat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4" fillId="2" borderId="9" xfId="0" applyFont="1" applyFill="1" applyBorder="1" applyAlignment="1">
      <alignment horizontal="left" indent="3"/>
    </xf>
    <xf numFmtId="0" fontId="4" fillId="2" borderId="11" xfId="0" applyFont="1" applyFill="1" applyBorder="1" applyAlignment="1">
      <alignment horizontal="left" indent="3"/>
    </xf>
    <xf numFmtId="0" fontId="4" fillId="2" borderId="13" xfId="0" applyFont="1" applyFill="1" applyBorder="1" applyAlignment="1">
      <alignment horizontal="left" indent="3"/>
    </xf>
    <xf numFmtId="164" fontId="7" fillId="0" borderId="15" xfId="0" applyNumberFormat="1" applyFont="1" applyBorder="1" applyAlignment="1">
      <alignment horizontal="center" vertical="center"/>
    </xf>
    <xf numFmtId="10" fontId="7" fillId="0" borderId="5" xfId="0" applyNumberFormat="1" applyFont="1" applyBorder="1" applyAlignment="1">
      <alignment horizontal="center" vertical="center"/>
    </xf>
    <xf numFmtId="164" fontId="7" fillId="0" borderId="16" xfId="0" applyNumberFormat="1" applyFont="1" applyBorder="1" applyAlignment="1">
      <alignment horizontal="center" vertical="center"/>
    </xf>
    <xf numFmtId="0" fontId="7" fillId="0" borderId="0" xfId="0" applyFont="1"/>
    <xf numFmtId="164" fontId="6" fillId="0" borderId="4" xfId="1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8" fontId="6" fillId="2" borderId="5" xfId="0" applyNumberFormat="1" applyFont="1" applyFill="1" applyBorder="1" applyAlignment="1">
      <alignment horizontal="center"/>
    </xf>
    <xf numFmtId="8" fontId="6" fillId="2" borderId="6" xfId="0" applyNumberFormat="1" applyFont="1" applyFill="1" applyBorder="1" applyAlignment="1">
      <alignment horizontal="center"/>
    </xf>
    <xf numFmtId="0" fontId="7" fillId="0" borderId="0" xfId="0" applyFont="1" applyAlignment="1">
      <alignment horizontal="left" indent="3"/>
    </xf>
    <xf numFmtId="0" fontId="8" fillId="3" borderId="1" xfId="0" applyFont="1" applyFill="1" applyBorder="1" applyAlignment="1">
      <alignment vertical="center"/>
    </xf>
    <xf numFmtId="8" fontId="7" fillId="2" borderId="10" xfId="0" applyNumberFormat="1" applyFont="1" applyFill="1" applyBorder="1" applyAlignment="1">
      <alignment horizontal="center" vertical="center"/>
    </xf>
    <xf numFmtId="8" fontId="7" fillId="2" borderId="12" xfId="0" applyNumberFormat="1" applyFont="1" applyFill="1" applyBorder="1" applyAlignment="1">
      <alignment horizontal="center" vertical="center"/>
    </xf>
    <xf numFmtId="8" fontId="7" fillId="2" borderId="14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indent="3"/>
    </xf>
    <xf numFmtId="164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164" fontId="6" fillId="0" borderId="21" xfId="1" applyNumberFormat="1" applyFont="1" applyBorder="1" applyAlignment="1">
      <alignment horizontal="left" vertical="center"/>
    </xf>
    <xf numFmtId="164" fontId="6" fillId="0" borderId="18" xfId="1" applyNumberFormat="1" applyFont="1" applyBorder="1" applyAlignment="1">
      <alignment horizontal="left" vertical="center"/>
    </xf>
    <xf numFmtId="0" fontId="6" fillId="0" borderId="22" xfId="0" applyFont="1" applyBorder="1" applyAlignment="1">
      <alignment horizontal="left"/>
    </xf>
    <xf numFmtId="0" fontId="6" fillId="0" borderId="19" xfId="0" applyFont="1" applyBorder="1" applyAlignment="1">
      <alignment horizontal="left"/>
    </xf>
    <xf numFmtId="10" fontId="6" fillId="0" borderId="22" xfId="0" applyNumberFormat="1" applyFont="1" applyBorder="1" applyAlignment="1">
      <alignment horizontal="left"/>
    </xf>
    <xf numFmtId="10" fontId="6" fillId="0" borderId="19" xfId="0" applyNumberFormat="1" applyFont="1" applyBorder="1" applyAlignment="1">
      <alignment horizontal="left"/>
    </xf>
    <xf numFmtId="8" fontId="6" fillId="2" borderId="22" xfId="0" applyNumberFormat="1" applyFont="1" applyFill="1" applyBorder="1" applyAlignment="1">
      <alignment horizontal="left"/>
    </xf>
    <xf numFmtId="8" fontId="6" fillId="2" borderId="19" xfId="0" applyNumberFormat="1" applyFont="1" applyFill="1" applyBorder="1" applyAlignment="1">
      <alignment horizontal="left"/>
    </xf>
    <xf numFmtId="8" fontId="6" fillId="2" borderId="23" xfId="0" applyNumberFormat="1" applyFont="1" applyFill="1" applyBorder="1" applyAlignment="1">
      <alignment horizontal="left"/>
    </xf>
    <xf numFmtId="8" fontId="6" fillId="2" borderId="20" xfId="0" applyNumberFormat="1" applyFont="1" applyFill="1" applyBorder="1" applyAlignment="1">
      <alignment horizontal="left"/>
    </xf>
    <xf numFmtId="164" fontId="5" fillId="2" borderId="0" xfId="0" applyNumberFormat="1" applyFont="1" applyFill="1" applyAlignment="1">
      <alignment horizontal="center"/>
    </xf>
    <xf numFmtId="0" fontId="4" fillId="2" borderId="24" xfId="0" applyFont="1" applyFill="1" applyBorder="1" applyAlignment="1">
      <alignment horizontal="left" indent="3"/>
    </xf>
    <xf numFmtId="8" fontId="7" fillId="2" borderId="25" xfId="0" applyNumberFormat="1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6" borderId="0" xfId="3" applyFont="1" applyFill="1" applyBorder="1" applyAlignment="1">
      <alignment horizontal="center"/>
    </xf>
    <xf numFmtId="0" fontId="8" fillId="6" borderId="0" xfId="3" applyFont="1" applyFill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9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Composição</a:t>
            </a:r>
            <a:r>
              <a:rPr lang="pt-BR" baseline="0"/>
              <a:t> da Carteira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86-4FF3-BF63-363BFC4C9A87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86-4FF3-BF63-363BFC4C9A87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86-4FF3-BF63-363BFC4C9A87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86-4FF3-BF63-363BFC4C9A87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686-4FF3-BF63-363BFC4C9A87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686-4FF3-BF63-363BFC4C9A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Planilha1!$B$39:$B$44</c:f>
              <c:strCache>
                <c:ptCount val="6"/>
                <c:pt idx="0">
                  <c:v>Papel </c:v>
                </c:pt>
                <c:pt idx="1">
                  <c:v>Tijolo</c:v>
                </c:pt>
                <c:pt idx="2">
                  <c:v>Híbridos </c:v>
                </c:pt>
                <c:pt idx="3">
                  <c:v>Fofs</c:v>
                </c:pt>
                <c:pt idx="4">
                  <c:v>Desenvolvimento </c:v>
                </c:pt>
                <c:pt idx="5">
                  <c:v>Agro (Em Expansão)</c:v>
                </c:pt>
              </c:strCache>
            </c:strRef>
          </c:cat>
          <c:val>
            <c:numRef>
              <c:f>Planilha1!$C$39:$C$44</c:f>
              <c:numCache>
                <c:formatCode>0%</c:formatCode>
                <c:ptCount val="6"/>
                <c:pt idx="0">
                  <c:v>0.25</c:v>
                </c:pt>
                <c:pt idx="1">
                  <c:v>0.25</c:v>
                </c:pt>
                <c:pt idx="2">
                  <c:v>0.15</c:v>
                </c:pt>
                <c:pt idx="3">
                  <c:v>0.1</c:v>
                </c:pt>
                <c:pt idx="4">
                  <c:v>0.2</c:v>
                </c:pt>
                <c:pt idx="5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7-4AE5-86B3-3865BC74418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45</xdr:row>
      <xdr:rowOff>166687</xdr:rowOff>
    </xdr:from>
    <xdr:to>
      <xdr:col>4</xdr:col>
      <xdr:colOff>19049</xdr:colOff>
      <xdr:row>60</xdr:row>
      <xdr:rowOff>52387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F457010-3364-65DD-9982-FD4E31695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</xdr:row>
      <xdr:rowOff>0</xdr:rowOff>
    </xdr:from>
    <xdr:to>
      <xdr:col>4</xdr:col>
      <xdr:colOff>64273</xdr:colOff>
      <xdr:row>12</xdr:row>
      <xdr:rowOff>9525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229CC63A-47DD-B636-FEED-C5B968163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" y="190500"/>
          <a:ext cx="5512573" cy="2105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F8914-F110-45DF-B9B1-1E76D41D20DE}">
  <dimension ref="A13:H45"/>
  <sheetViews>
    <sheetView showGridLines="0" tabSelected="1" workbookViewId="0">
      <selection activeCell="B14" sqref="B14:D14"/>
    </sheetView>
  </sheetViews>
  <sheetFormatPr defaultColWidth="0" defaultRowHeight="15" x14ac:dyDescent="0.25"/>
  <cols>
    <col min="1" max="1" width="2.5703125" customWidth="1"/>
    <col min="2" max="2" width="37.140625" customWidth="1"/>
    <col min="3" max="3" width="30.42578125" customWidth="1"/>
    <col min="4" max="4" width="14.140625" bestFit="1" customWidth="1"/>
    <col min="5" max="5" width="9.140625" customWidth="1"/>
    <col min="6" max="6" width="24.140625" bestFit="1" customWidth="1"/>
    <col min="7" max="7" width="10.7109375" bestFit="1" customWidth="1"/>
    <col min="8" max="8" width="9.140625" customWidth="1"/>
    <col min="9" max="16384" width="9.140625" hidden="1"/>
  </cols>
  <sheetData>
    <row r="13" spans="2:4" ht="15.75" thickBot="1" x14ac:dyDescent="0.3"/>
    <row r="14" spans="2:4" ht="18.75" x14ac:dyDescent="0.25">
      <c r="B14" s="49" t="s">
        <v>35</v>
      </c>
      <c r="C14" s="50"/>
      <c r="D14" s="51"/>
    </row>
    <row r="15" spans="2:4" x14ac:dyDescent="0.25">
      <c r="B15" s="31" t="s">
        <v>4</v>
      </c>
      <c r="C15" s="32"/>
      <c r="D15" s="6">
        <v>10000</v>
      </c>
    </row>
    <row r="16" spans="2:4" x14ac:dyDescent="0.25">
      <c r="B16" s="31" t="s">
        <v>5</v>
      </c>
      <c r="C16" s="32"/>
      <c r="D16" s="7">
        <v>1.0800000000000001E-2</v>
      </c>
    </row>
    <row r="17" spans="1:4" ht="15.75" thickBot="1" x14ac:dyDescent="0.3">
      <c r="B17" s="31" t="s">
        <v>20</v>
      </c>
      <c r="C17" s="32"/>
      <c r="D17" s="8">
        <f>D15*30%</f>
        <v>3000</v>
      </c>
    </row>
    <row r="18" spans="1:4" ht="15.75" thickBot="1" x14ac:dyDescent="0.3">
      <c r="B18" s="9"/>
      <c r="C18" s="9"/>
      <c r="D18" s="9"/>
    </row>
    <row r="19" spans="1:4" ht="19.5" thickBot="1" x14ac:dyDescent="0.35">
      <c r="B19" s="46" t="s">
        <v>1</v>
      </c>
      <c r="C19" s="47"/>
      <c r="D19" s="48"/>
    </row>
    <row r="20" spans="1:4" ht="15" customHeight="1" x14ac:dyDescent="0.25">
      <c r="B20" s="25" t="s">
        <v>23</v>
      </c>
      <c r="C20" s="26"/>
      <c r="D20" s="10">
        <v>3000</v>
      </c>
    </row>
    <row r="21" spans="1:4" ht="15" customHeight="1" x14ac:dyDescent="0.25">
      <c r="B21" s="27" t="s">
        <v>22</v>
      </c>
      <c r="C21" s="28"/>
      <c r="D21" s="11">
        <v>5</v>
      </c>
    </row>
    <row r="22" spans="1:4" ht="15" customHeight="1" x14ac:dyDescent="0.25">
      <c r="B22" s="29" t="s">
        <v>0</v>
      </c>
      <c r="C22" s="30"/>
      <c r="D22" s="12">
        <v>1.0789999999999999E-2</v>
      </c>
    </row>
    <row r="23" spans="1:4" ht="15" customHeight="1" x14ac:dyDescent="0.25">
      <c r="B23" s="31" t="s">
        <v>24</v>
      </c>
      <c r="C23" s="32"/>
      <c r="D23" s="13">
        <f>FV(tx_mensal,qtd_anos*12,aporte*-1)</f>
        <v>251330.74199546294</v>
      </c>
    </row>
    <row r="24" spans="1:4" ht="15.75" customHeight="1" thickBot="1" x14ac:dyDescent="0.3">
      <c r="B24" s="33" t="s">
        <v>25</v>
      </c>
      <c r="C24" s="34"/>
      <c r="D24" s="14">
        <f>patrimonio*rendimento_carteira</f>
        <v>2714.3720135509998</v>
      </c>
    </row>
    <row r="25" spans="1:4" ht="15.75" thickBot="1" x14ac:dyDescent="0.3">
      <c r="B25" s="15"/>
      <c r="C25" s="15"/>
      <c r="D25" s="9"/>
    </row>
    <row r="26" spans="1:4" ht="19.5" thickBot="1" x14ac:dyDescent="0.35">
      <c r="B26" s="38" t="s">
        <v>2</v>
      </c>
      <c r="C26" s="39" t="s">
        <v>34</v>
      </c>
      <c r="D26" s="16" t="s">
        <v>3</v>
      </c>
    </row>
    <row r="27" spans="1:4" ht="15.75" x14ac:dyDescent="0.25">
      <c r="A27" s="1">
        <v>2</v>
      </c>
      <c r="B27" s="3" t="s">
        <v>26</v>
      </c>
      <c r="C27" s="17">
        <f>FV($D$22,$A27*12,$D$20*-1)</f>
        <v>81682.881892935649</v>
      </c>
      <c r="D27" s="17">
        <f>C27*rendimento_carteira</f>
        <v>882.17512444370504</v>
      </c>
    </row>
    <row r="28" spans="1:4" ht="15.75" x14ac:dyDescent="0.25">
      <c r="A28" s="1">
        <v>5</v>
      </c>
      <c r="B28" s="4" t="s">
        <v>27</v>
      </c>
      <c r="C28" s="18">
        <f>FV($D$22,$A28*12,$D$20*-1)</f>
        <v>251330.74199546294</v>
      </c>
      <c r="D28" s="18">
        <f>C28*rendimento_carteira</f>
        <v>2714.3720135509998</v>
      </c>
    </row>
    <row r="29" spans="1:4" ht="15.75" x14ac:dyDescent="0.25">
      <c r="A29" s="1">
        <v>10</v>
      </c>
      <c r="B29" s="4" t="s">
        <v>28</v>
      </c>
      <c r="C29" s="18">
        <f>FV($D$22,$A29*12,$D$20*-1)</f>
        <v>729852.63759051659</v>
      </c>
      <c r="D29" s="18">
        <f>C29*rendimento_carteira</f>
        <v>7882.4084859775794</v>
      </c>
    </row>
    <row r="30" spans="1:4" ht="15.75" x14ac:dyDescent="0.25">
      <c r="A30" s="1">
        <v>15</v>
      </c>
      <c r="B30" s="4" t="s">
        <v>32</v>
      </c>
      <c r="C30" s="18">
        <f>FV($D$22,$A30*12,$D$20*-1)</f>
        <v>1640935.7894001626</v>
      </c>
      <c r="D30" s="18">
        <f>C30*rendimento_carteira</f>
        <v>17722.106525521758</v>
      </c>
    </row>
    <row r="31" spans="1:4" ht="15.75" x14ac:dyDescent="0.25">
      <c r="A31" s="1">
        <v>20</v>
      </c>
      <c r="B31" s="4" t="s">
        <v>29</v>
      </c>
      <c r="C31" s="18">
        <f>FV($D$22,$A31*12,$D$20*-1)</f>
        <v>3375595.200291242</v>
      </c>
      <c r="D31" s="18">
        <f>C31*rendimento_carteira</f>
        <v>36456.428163145414</v>
      </c>
    </row>
    <row r="32" spans="1:4" ht="15.75" x14ac:dyDescent="0.25">
      <c r="A32" s="1">
        <v>25</v>
      </c>
      <c r="B32" s="36" t="s">
        <v>33</v>
      </c>
      <c r="C32" s="37">
        <f>FV($D$22,$A32*12,$D$20*-1)</f>
        <v>6678305.0197146963</v>
      </c>
      <c r="D32" s="18">
        <f>C32*rendimento_carteira</f>
        <v>72125.694212918723</v>
      </c>
    </row>
    <row r="33" spans="1:4" ht="16.5" thickBot="1" x14ac:dyDescent="0.3">
      <c r="A33" s="1">
        <v>30</v>
      </c>
      <c r="B33" s="5" t="s">
        <v>30</v>
      </c>
      <c r="C33" s="19">
        <f>FV($D$22,$A33*12,$D$20*-1)</f>
        <v>12966508.965014143</v>
      </c>
      <c r="D33" s="19">
        <f>C33*rendimento_carteira</f>
        <v>140038.29682215274</v>
      </c>
    </row>
    <row r="34" spans="1:4" x14ac:dyDescent="0.25">
      <c r="B34" s="9"/>
      <c r="C34" s="9"/>
      <c r="D34" s="9"/>
    </row>
    <row r="35" spans="1:4" ht="18.75" x14ac:dyDescent="0.3">
      <c r="B35" s="40" t="s">
        <v>6</v>
      </c>
      <c r="C35" s="41" t="s">
        <v>7</v>
      </c>
      <c r="D35" s="41"/>
    </row>
    <row r="36" spans="1:4" ht="15.75" x14ac:dyDescent="0.25">
      <c r="B36" s="22" t="s">
        <v>31</v>
      </c>
      <c r="C36" s="35">
        <f>aporte</f>
        <v>3000</v>
      </c>
      <c r="D36" s="35"/>
    </row>
    <row r="37" spans="1:4" ht="5.25" customHeight="1" x14ac:dyDescent="0.25">
      <c r="B37" s="42"/>
      <c r="C37" s="9"/>
      <c r="D37" s="9"/>
    </row>
    <row r="38" spans="1:4" x14ac:dyDescent="0.25">
      <c r="B38" s="43" t="s">
        <v>9</v>
      </c>
      <c r="C38" s="43" t="s">
        <v>10</v>
      </c>
      <c r="D38" s="43" t="s">
        <v>11</v>
      </c>
    </row>
    <row r="39" spans="1:4" x14ac:dyDescent="0.25">
      <c r="B39" s="42" t="s">
        <v>12</v>
      </c>
      <c r="C39" s="44">
        <f>VLOOKUP($C$35&amp;"-"&amp;B39,Planilha2!A:D,4,0)</f>
        <v>0.25</v>
      </c>
      <c r="D39" s="45">
        <f>C39*$C$36</f>
        <v>750</v>
      </c>
    </row>
    <row r="40" spans="1:4" x14ac:dyDescent="0.25">
      <c r="B40" s="42" t="s">
        <v>13</v>
      </c>
      <c r="C40" s="44">
        <f>VLOOKUP($C$35&amp;"-"&amp;B40,Planilha2!A:D,4,0)</f>
        <v>0.25</v>
      </c>
      <c r="D40" s="45">
        <f t="shared" ref="D40:D44" si="0">C40*$C$36</f>
        <v>750</v>
      </c>
    </row>
    <row r="41" spans="1:4" x14ac:dyDescent="0.25">
      <c r="B41" s="42" t="s">
        <v>14</v>
      </c>
      <c r="C41" s="44">
        <f>VLOOKUP($C$35&amp;"-"&amp;B41,Planilha2!A:D,4,0)</f>
        <v>0.15</v>
      </c>
      <c r="D41" s="45">
        <f t="shared" si="0"/>
        <v>450</v>
      </c>
    </row>
    <row r="42" spans="1:4" x14ac:dyDescent="0.25">
      <c r="B42" s="42" t="s">
        <v>15</v>
      </c>
      <c r="C42" s="44">
        <f>VLOOKUP($C$35&amp;"-"&amp;B42,Planilha2!A:D,4,0)</f>
        <v>0.1</v>
      </c>
      <c r="D42" s="45">
        <f t="shared" si="0"/>
        <v>300</v>
      </c>
    </row>
    <row r="43" spans="1:4" x14ac:dyDescent="0.25">
      <c r="B43" s="42" t="s">
        <v>16</v>
      </c>
      <c r="C43" s="44">
        <f>VLOOKUP($C$35&amp;"-"&amp;B43,Planilha2!A:D,4,0)</f>
        <v>0.2</v>
      </c>
      <c r="D43" s="45">
        <f t="shared" si="0"/>
        <v>600</v>
      </c>
    </row>
    <row r="44" spans="1:4" x14ac:dyDescent="0.25">
      <c r="B44" s="42" t="s">
        <v>21</v>
      </c>
      <c r="C44" s="44">
        <f>VLOOKUP($C$35&amp;"-"&amp;B44,Planilha2!A:D,4,0)</f>
        <v>0.05</v>
      </c>
      <c r="D44" s="45">
        <f t="shared" si="0"/>
        <v>150</v>
      </c>
    </row>
    <row r="45" spans="1:4" ht="15.75" x14ac:dyDescent="0.25">
      <c r="B45" s="20"/>
      <c r="C45" s="20"/>
      <c r="D45" s="21">
        <f>SUM(D39:D44)</f>
        <v>3000</v>
      </c>
    </row>
  </sheetData>
  <mergeCells count="12">
    <mergeCell ref="C35:D35"/>
    <mergeCell ref="C36:D36"/>
    <mergeCell ref="B15:C15"/>
    <mergeCell ref="B16:C16"/>
    <mergeCell ref="B17:C17"/>
    <mergeCell ref="B14:D14"/>
    <mergeCell ref="B20:C20"/>
    <mergeCell ref="B21:C21"/>
    <mergeCell ref="B22:C22"/>
    <mergeCell ref="B23:C23"/>
    <mergeCell ref="B24:C24"/>
    <mergeCell ref="B19:D19"/>
  </mergeCells>
  <dataValidations count="1">
    <dataValidation type="list" allowBlank="1" showInputMessage="1" showErrorMessage="1" sqref="C35" xr:uid="{C1B42042-666C-4A2B-BE26-33679EB3FDDD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43B2A-A5D4-4799-8013-BEBB44E17BAD}">
  <dimension ref="A1:D21"/>
  <sheetViews>
    <sheetView topLeftCell="A4" workbookViewId="0">
      <selection activeCell="C32" sqref="C32"/>
    </sheetView>
  </sheetViews>
  <sheetFormatPr defaultRowHeight="15" x14ac:dyDescent="0.25"/>
  <cols>
    <col min="1" max="1" width="31.140625" bestFit="1" customWidth="1"/>
    <col min="2" max="2" width="12.5703125" bestFit="1" customWidth="1"/>
    <col min="3" max="3" width="18.85546875" bestFit="1" customWidth="1"/>
  </cols>
  <sheetData>
    <row r="1" spans="1:4" x14ac:dyDescent="0.25">
      <c r="A1" t="s">
        <v>19</v>
      </c>
      <c r="B1" s="2" t="s">
        <v>6</v>
      </c>
      <c r="C1" s="2" t="s">
        <v>9</v>
      </c>
      <c r="D1" s="2" t="s">
        <v>17</v>
      </c>
    </row>
    <row r="2" spans="1:4" x14ac:dyDescent="0.25">
      <c r="A2" t="str">
        <f t="shared" ref="A2:A21" si="0">B2&amp;"-"&amp;C2</f>
        <v xml:space="preserve">Conservador-Papel </v>
      </c>
      <c r="B2" t="s">
        <v>8</v>
      </c>
      <c r="C2" s="2" t="s">
        <v>12</v>
      </c>
      <c r="D2" s="23">
        <v>0.25</v>
      </c>
    </row>
    <row r="3" spans="1:4" x14ac:dyDescent="0.25">
      <c r="A3" t="str">
        <f t="shared" si="0"/>
        <v>Conservador-Tijolo</v>
      </c>
      <c r="B3" t="s">
        <v>8</v>
      </c>
      <c r="C3" s="2" t="s">
        <v>13</v>
      </c>
      <c r="D3" s="24">
        <v>0.5</v>
      </c>
    </row>
    <row r="4" spans="1:4" x14ac:dyDescent="0.25">
      <c r="A4" t="str">
        <f t="shared" si="0"/>
        <v xml:space="preserve">Conservador-Híbridos </v>
      </c>
      <c r="B4" t="s">
        <v>8</v>
      </c>
      <c r="C4" s="2" t="s">
        <v>14</v>
      </c>
      <c r="D4" s="24">
        <v>0.15</v>
      </c>
    </row>
    <row r="5" spans="1:4" x14ac:dyDescent="0.25">
      <c r="A5" t="str">
        <f t="shared" si="0"/>
        <v>Conservador-Fofs</v>
      </c>
      <c r="B5" t="s">
        <v>8</v>
      </c>
      <c r="C5" s="2" t="s">
        <v>15</v>
      </c>
      <c r="D5" s="24">
        <v>0.1</v>
      </c>
    </row>
    <row r="6" spans="1:4" x14ac:dyDescent="0.25">
      <c r="A6" t="str">
        <f t="shared" si="0"/>
        <v xml:space="preserve">Conservador-Desenvolvimento </v>
      </c>
      <c r="B6" t="s">
        <v>8</v>
      </c>
      <c r="C6" s="2" t="s">
        <v>16</v>
      </c>
      <c r="D6" s="24">
        <v>0</v>
      </c>
    </row>
    <row r="7" spans="1:4" x14ac:dyDescent="0.25">
      <c r="A7" t="str">
        <f t="shared" si="0"/>
        <v>Conservador-Agro (Em Expansão)</v>
      </c>
      <c r="B7" t="s">
        <v>8</v>
      </c>
      <c r="C7" s="2" t="s">
        <v>21</v>
      </c>
      <c r="D7" s="24">
        <v>0</v>
      </c>
    </row>
    <row r="8" spans="1:4" ht="9.75" customHeight="1" x14ac:dyDescent="0.25">
      <c r="C8" s="2"/>
      <c r="D8" s="24"/>
    </row>
    <row r="9" spans="1:4" x14ac:dyDescent="0.25">
      <c r="A9" t="str">
        <f t="shared" si="0"/>
        <v xml:space="preserve">Moderado-Papel </v>
      </c>
      <c r="B9" t="s">
        <v>18</v>
      </c>
      <c r="C9" s="2" t="s">
        <v>12</v>
      </c>
      <c r="D9" s="24">
        <v>0.3</v>
      </c>
    </row>
    <row r="10" spans="1:4" x14ac:dyDescent="0.25">
      <c r="A10" t="str">
        <f t="shared" si="0"/>
        <v>Moderado-Tijolo</v>
      </c>
      <c r="B10" t="s">
        <v>18</v>
      </c>
      <c r="C10" s="2" t="s">
        <v>13</v>
      </c>
      <c r="D10" s="24">
        <v>0.4</v>
      </c>
    </row>
    <row r="11" spans="1:4" x14ac:dyDescent="0.25">
      <c r="A11" t="str">
        <f t="shared" si="0"/>
        <v xml:space="preserve">Moderado-Híbridos </v>
      </c>
      <c r="B11" t="s">
        <v>18</v>
      </c>
      <c r="C11" s="2" t="s">
        <v>14</v>
      </c>
      <c r="D11" s="24">
        <v>0.15</v>
      </c>
    </row>
    <row r="12" spans="1:4" x14ac:dyDescent="0.25">
      <c r="A12" t="str">
        <f t="shared" si="0"/>
        <v>Moderado-Fofs</v>
      </c>
      <c r="B12" t="s">
        <v>18</v>
      </c>
      <c r="C12" s="2" t="s">
        <v>15</v>
      </c>
      <c r="D12" s="24">
        <v>0.1</v>
      </c>
    </row>
    <row r="13" spans="1:4" x14ac:dyDescent="0.25">
      <c r="A13" t="str">
        <f t="shared" si="0"/>
        <v xml:space="preserve">Moderado-Desenvolvimento </v>
      </c>
      <c r="B13" t="s">
        <v>18</v>
      </c>
      <c r="C13" s="2" t="s">
        <v>16</v>
      </c>
      <c r="D13" s="24">
        <v>0.05</v>
      </c>
    </row>
    <row r="14" spans="1:4" x14ac:dyDescent="0.25">
      <c r="A14" t="str">
        <f t="shared" si="0"/>
        <v>Moderado-Agro (Em Expansão)</v>
      </c>
      <c r="B14" t="s">
        <v>18</v>
      </c>
      <c r="C14" s="2" t="s">
        <v>21</v>
      </c>
      <c r="D14" s="24">
        <v>0</v>
      </c>
    </row>
    <row r="15" spans="1:4" ht="6" customHeight="1" x14ac:dyDescent="0.25">
      <c r="C15" s="2"/>
      <c r="D15" s="24"/>
    </row>
    <row r="16" spans="1:4" x14ac:dyDescent="0.25">
      <c r="A16" t="str">
        <f t="shared" si="0"/>
        <v xml:space="preserve">Agressivo-Papel </v>
      </c>
      <c r="B16" t="s">
        <v>7</v>
      </c>
      <c r="C16" s="2" t="s">
        <v>12</v>
      </c>
      <c r="D16" s="24">
        <v>0.25</v>
      </c>
    </row>
    <row r="17" spans="1:4" x14ac:dyDescent="0.25">
      <c r="A17" t="str">
        <f t="shared" si="0"/>
        <v>Agressivo-Tijolo</v>
      </c>
      <c r="B17" t="s">
        <v>7</v>
      </c>
      <c r="C17" s="2" t="s">
        <v>13</v>
      </c>
      <c r="D17" s="24">
        <v>0.25</v>
      </c>
    </row>
    <row r="18" spans="1:4" x14ac:dyDescent="0.25">
      <c r="A18" t="str">
        <f t="shared" si="0"/>
        <v xml:space="preserve">Agressivo-Híbridos </v>
      </c>
      <c r="B18" t="s">
        <v>7</v>
      </c>
      <c r="C18" s="2" t="s">
        <v>14</v>
      </c>
      <c r="D18" s="24">
        <v>0.15</v>
      </c>
    </row>
    <row r="19" spans="1:4" x14ac:dyDescent="0.25">
      <c r="A19" t="str">
        <f t="shared" si="0"/>
        <v>Agressivo-Fofs</v>
      </c>
      <c r="B19" t="s">
        <v>7</v>
      </c>
      <c r="C19" s="2" t="s">
        <v>15</v>
      </c>
      <c r="D19" s="24">
        <v>0.1</v>
      </c>
    </row>
    <row r="20" spans="1:4" x14ac:dyDescent="0.25">
      <c r="A20" t="str">
        <f t="shared" si="0"/>
        <v xml:space="preserve">Agressivo-Desenvolvimento </v>
      </c>
      <c r="B20" t="s">
        <v>7</v>
      </c>
      <c r="C20" s="2" t="s">
        <v>16</v>
      </c>
      <c r="D20" s="24">
        <v>0.2</v>
      </c>
    </row>
    <row r="21" spans="1:4" x14ac:dyDescent="0.25">
      <c r="A21" t="str">
        <f t="shared" si="0"/>
        <v>Agressivo-Agro (Em Expansão)</v>
      </c>
      <c r="B21" t="s">
        <v>7</v>
      </c>
      <c r="C21" s="2" t="s">
        <v>21</v>
      </c>
      <c r="D21" s="24">
        <v>0.05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tx_mensal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Aziz Braz da Silva</dc:creator>
  <cp:lastModifiedBy>Rafael Aziz Braz da Silva</cp:lastModifiedBy>
  <dcterms:created xsi:type="dcterms:W3CDTF">2025-05-27T14:06:14Z</dcterms:created>
  <dcterms:modified xsi:type="dcterms:W3CDTF">2025-05-28T19:05:42Z</dcterms:modified>
</cp:coreProperties>
</file>