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52" windowHeight="9544" activeTab="1"/>
  </bookViews>
  <sheets>
    <sheet name="Comparativo" sheetId="11" r:id="rId1"/>
    <sheet name="Brasil" sheetId="4" r:id="rId2"/>
    <sheet name="Itália" sheetId="6" r:id="rId3"/>
    <sheet name="Espanha" sheetId="7" r:id="rId4"/>
    <sheet name="Irã" sheetId="8" r:id="rId5"/>
    <sheet name="EUA" sheetId="9" r:id="rId6"/>
    <sheet name="Coreia do Sul" sheetId="10" r:id="rId7"/>
    <sheet name="séries" sheetId="3" r:id="rId8"/>
  </sheets>
  <calcPr calcId="144525"/>
</workbook>
</file>

<file path=xl/sharedStrings.xml><?xml version="1.0" encoding="utf-8"?>
<sst xmlns="http://schemas.openxmlformats.org/spreadsheetml/2006/main" count="168" uniqueCount="29">
  <si>
    <t>Dias</t>
  </si>
  <si>
    <t>Casos</t>
  </si>
  <si>
    <t>Mortes</t>
  </si>
  <si>
    <t>Recuperações</t>
  </si>
  <si>
    <t>% morte</t>
  </si>
  <si>
    <t>% recuperação</t>
  </si>
  <si>
    <t>casos ativos</t>
  </si>
  <si>
    <t>Brasil</t>
  </si>
  <si>
    <t>Itália</t>
  </si>
  <si>
    <t>Espanha</t>
  </si>
  <si>
    <t>Irã</t>
  </si>
  <si>
    <t>EUA</t>
  </si>
  <si>
    <t>Coréia do Sul</t>
  </si>
  <si>
    <t>Data</t>
  </si>
  <si>
    <t>Acumulado</t>
  </si>
  <si>
    <t>Diário</t>
  </si>
  <si>
    <t>Indicadores</t>
  </si>
  <si>
    <t>Caso</t>
  </si>
  <si>
    <t>Previsto</t>
  </si>
  <si>
    <t>Morte</t>
  </si>
  <si>
    <t>Morte previsto</t>
  </si>
  <si>
    <t>Recuperação</t>
  </si>
  <si>
    <t>Casos Ativos</t>
  </si>
  <si>
    <t>% de morte</t>
  </si>
  <si>
    <t>casos</t>
  </si>
  <si>
    <t>morte</t>
  </si>
  <si>
    <t>recuperados</t>
  </si>
  <si>
    <t>Coréia</t>
  </si>
  <si>
    <t>Italia</t>
  </si>
</sst>
</file>

<file path=xl/styles.xml><?xml version="1.0" encoding="utf-8"?>
<styleSheet xmlns="http://schemas.openxmlformats.org/spreadsheetml/2006/main">
  <numFmts count="7">
    <numFmt numFmtId="176" formatCode="0_ "/>
    <numFmt numFmtId="177" formatCode="_-* #,##0_-;\-* #,##0_-;_-* &quot;-&quot;??_-;_-@_-"/>
    <numFmt numFmtId="44" formatCode="_-&quot;£&quot;* #,##0.00_-;\-&quot;£&quot;* #,##0.00_-;_-&quot;£&quot;* &quot;-&quot;??_-;_-@_-"/>
    <numFmt numFmtId="43" formatCode="_-* #,##0.00_-;\-* #,##0.00_-;_-* &quot;-&quot;??_-;_-@_-"/>
    <numFmt numFmtId="178" formatCode="dd\-mmm"/>
    <numFmt numFmtId="42" formatCode="_-&quot;£&quot;* #,##0_-;\-&quot;£&quot;* #,##0_-;_-&quot;£&quot;* &quot;-&quot;_-;_-@_-"/>
    <numFmt numFmtId="41" formatCode="_-* #,##0_-;\-* #,##0_-;_-* &quot;-&quot;_-;_-@_-"/>
  </numFmts>
  <fonts count="25">
    <font>
      <sz val="12"/>
      <color theme="1"/>
      <name val="Calibri"/>
      <charset val="134"/>
      <scheme val="minor"/>
    </font>
    <font>
      <sz val="14"/>
      <color rgb="FF000000"/>
      <name val="monospace"/>
      <charset val="134"/>
    </font>
    <font>
      <b/>
      <sz val="12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rgb="FF00B050"/>
        <bgColor theme="9" tint="0.799981688894314"/>
      </patternFill>
    </fill>
    <fill>
      <patternFill patternType="solid">
        <fgColor theme="9" tint="0.4"/>
        <bgColor theme="9" tint="0.599993896298105"/>
      </patternFill>
    </fill>
    <fill>
      <patternFill patternType="solid">
        <fgColor theme="9" tint="0.4"/>
        <bgColor theme="9" tint="0.79998168889431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thin">
        <color theme="8" tint="0.399975585192419"/>
      </left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 style="thin">
        <color theme="5" tint="0.399975585192419"/>
      </left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1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4" fillId="37" borderId="20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9" fillId="24" borderId="1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4" borderId="16" applyNumberFormat="0" applyAlignment="0" applyProtection="0">
      <alignment vertical="center"/>
    </xf>
    <xf numFmtId="0" fontId="15" fillId="21" borderId="1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4" borderId="21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119">
    <xf numFmtId="0" fontId="0" fillId="0" borderId="0" xfId="0"/>
    <xf numFmtId="0" fontId="1" fillId="0" borderId="0" xfId="0" applyFont="1"/>
    <xf numFmtId="0" fontId="2" fillId="0" borderId="0" xfId="0" applyFont="1"/>
    <xf numFmtId="58" fontId="0" fillId="0" borderId="0" xfId="0" applyNumberFormat="1"/>
    <xf numFmtId="0" fontId="1" fillId="0" borderId="0" xfId="0" applyFont="1" applyFill="1"/>
    <xf numFmtId="0" fontId="0" fillId="0" borderId="0" xfId="0" applyFont="1" applyFill="1" applyAlignment="1"/>
    <xf numFmtId="0" fontId="0" fillId="0" borderId="0" xfId="0" applyFill="1"/>
    <xf numFmtId="0" fontId="1" fillId="2" borderId="0" xfId="0" applyFont="1" applyFill="1"/>
    <xf numFmtId="177" fontId="0" fillId="0" borderId="0" xfId="43" applyNumberFormat="1" applyFont="1"/>
    <xf numFmtId="0" fontId="0" fillId="3" borderId="1" xfId="0" applyFont="1" applyFill="1" applyBorder="1" applyAlignment="1">
      <alignment horizontal="center" vertical="center"/>
    </xf>
    <xf numFmtId="177" fontId="0" fillId="3" borderId="1" xfId="43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vertical="center" wrapText="1"/>
    </xf>
    <xf numFmtId="178" fontId="0" fillId="3" borderId="1" xfId="0" applyNumberFormat="1" applyFont="1" applyFill="1" applyBorder="1"/>
    <xf numFmtId="177" fontId="0" fillId="3" borderId="1" xfId="43" applyNumberFormat="1" applyFont="1" applyFill="1" applyBorder="1"/>
    <xf numFmtId="9" fontId="0" fillId="0" borderId="0" xfId="44" applyFont="1" applyAlignment="1"/>
    <xf numFmtId="178" fontId="0" fillId="4" borderId="1" xfId="0" applyNumberFormat="1" applyFont="1" applyFill="1" applyBorder="1"/>
    <xf numFmtId="177" fontId="0" fillId="4" borderId="1" xfId="43" applyNumberFormat="1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177" fontId="0" fillId="3" borderId="1" xfId="0" applyNumberFormat="1" applyFont="1" applyFill="1" applyBorder="1"/>
    <xf numFmtId="177" fontId="0" fillId="4" borderId="1" xfId="0" applyNumberFormat="1" applyFont="1" applyFill="1" applyBorder="1"/>
    <xf numFmtId="176" fontId="0" fillId="3" borderId="1" xfId="0" applyNumberFormat="1" applyFont="1" applyFill="1" applyBorder="1"/>
    <xf numFmtId="176" fontId="0" fillId="4" borderId="1" xfId="0" applyNumberFormat="1" applyFont="1" applyFill="1" applyBorder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176" fontId="0" fillId="3" borderId="1" xfId="0" applyNumberFormat="1" applyFont="1" applyFill="1" applyBorder="1" applyAlignment="1"/>
    <xf numFmtId="176" fontId="0" fillId="4" borderId="1" xfId="0" applyNumberFormat="1" applyFont="1" applyFill="1" applyBorder="1" applyAlignment="1"/>
    <xf numFmtId="0" fontId="0" fillId="3" borderId="1" xfId="0" applyFont="1" applyFill="1" applyBorder="1" applyAlignment="1">
      <alignment horizontal="center"/>
    </xf>
    <xf numFmtId="10" fontId="0" fillId="3" borderId="1" xfId="44" applyNumberFormat="1" applyFont="1" applyFill="1" applyBorder="1" applyAlignment="1"/>
    <xf numFmtId="10" fontId="0" fillId="4" borderId="1" xfId="44" applyNumberFormat="1" applyFont="1" applyFill="1" applyBorder="1" applyAlignment="1"/>
    <xf numFmtId="0" fontId="0" fillId="5" borderId="2" xfId="0" applyFont="1" applyFill="1" applyBorder="1" applyAlignment="1">
      <alignment horizontal="center" vertical="center"/>
    </xf>
    <xf numFmtId="177" fontId="0" fillId="5" borderId="2" xfId="43" applyNumberFormat="1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wrapText="1"/>
    </xf>
    <xf numFmtId="0" fontId="0" fillId="6" borderId="2" xfId="0" applyFont="1" applyFill="1" applyBorder="1" applyAlignment="1">
      <alignment horizontal="center" vertical="center" wrapText="1"/>
    </xf>
    <xf numFmtId="178" fontId="0" fillId="5" borderId="2" xfId="0" applyNumberFormat="1" applyFont="1" applyFill="1" applyBorder="1"/>
    <xf numFmtId="177" fontId="0" fillId="5" borderId="2" xfId="43" applyNumberFormat="1" applyFont="1" applyFill="1" applyBorder="1"/>
    <xf numFmtId="178" fontId="0" fillId="6" borderId="2" xfId="0" applyNumberFormat="1" applyFont="1" applyFill="1" applyBorder="1"/>
    <xf numFmtId="177" fontId="0" fillId="6" borderId="2" xfId="43" applyNumberFormat="1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177" fontId="0" fillId="6" borderId="2" xfId="0" applyNumberFormat="1" applyFont="1" applyFill="1" applyBorder="1"/>
    <xf numFmtId="177" fontId="0" fillId="5" borderId="2" xfId="0" applyNumberFormat="1" applyFont="1" applyFill="1" applyBorder="1"/>
    <xf numFmtId="176" fontId="0" fillId="6" borderId="2" xfId="0" applyNumberFormat="1" applyFont="1" applyFill="1" applyBorder="1"/>
    <xf numFmtId="176" fontId="0" fillId="5" borderId="2" xfId="0" applyNumberFormat="1" applyFont="1" applyFill="1" applyBorder="1"/>
    <xf numFmtId="0" fontId="0" fillId="5" borderId="2" xfId="0" applyFont="1" applyFill="1" applyBorder="1" applyAlignment="1">
      <alignment horizontal="center"/>
    </xf>
    <xf numFmtId="10" fontId="0" fillId="5" borderId="2" xfId="44" applyNumberFormat="1" applyFont="1" applyFill="1" applyBorder="1" applyAlignment="1"/>
    <xf numFmtId="10" fontId="0" fillId="6" borderId="2" xfId="44" applyNumberFormat="1" applyFont="1" applyFill="1" applyBorder="1" applyAlignment="1"/>
    <xf numFmtId="0" fontId="0" fillId="7" borderId="3" xfId="0" applyFont="1" applyFill="1" applyBorder="1" applyAlignment="1">
      <alignment horizontal="center" vertical="center"/>
    </xf>
    <xf numFmtId="177" fontId="0" fillId="7" borderId="3" xfId="43" applyNumberFormat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wrapText="1"/>
    </xf>
    <xf numFmtId="0" fontId="0" fillId="8" borderId="3" xfId="0" applyFont="1" applyFill="1" applyBorder="1" applyAlignment="1">
      <alignment horizontal="center" vertical="center" wrapText="1"/>
    </xf>
    <xf numFmtId="178" fontId="0" fillId="7" borderId="3" xfId="0" applyNumberFormat="1" applyFont="1" applyFill="1" applyBorder="1"/>
    <xf numFmtId="177" fontId="0" fillId="7" borderId="3" xfId="43" applyNumberFormat="1" applyFont="1" applyFill="1" applyBorder="1"/>
    <xf numFmtId="178" fontId="0" fillId="8" borderId="3" xfId="0" applyNumberFormat="1" applyFont="1" applyFill="1" applyBorder="1"/>
    <xf numFmtId="177" fontId="0" fillId="8" borderId="3" xfId="43" applyNumberFormat="1" applyFont="1" applyFill="1" applyBorder="1"/>
    <xf numFmtId="0" fontId="0" fillId="7" borderId="3" xfId="0" applyFont="1" applyFill="1" applyBorder="1"/>
    <xf numFmtId="0" fontId="0" fillId="8" borderId="3" xfId="0" applyFont="1" applyFill="1" applyBorder="1"/>
    <xf numFmtId="177" fontId="0" fillId="7" borderId="3" xfId="0" applyNumberFormat="1" applyFont="1" applyFill="1" applyBorder="1"/>
    <xf numFmtId="177" fontId="0" fillId="8" borderId="3" xfId="0" applyNumberFormat="1" applyFont="1" applyFill="1" applyBorder="1"/>
    <xf numFmtId="176" fontId="0" fillId="7" borderId="3" xfId="0" applyNumberFormat="1" applyFont="1" applyFill="1" applyBorder="1"/>
    <xf numFmtId="176" fontId="0" fillId="8" borderId="3" xfId="0" applyNumberFormat="1" applyFont="1" applyFill="1" applyBorder="1"/>
    <xf numFmtId="0" fontId="0" fillId="7" borderId="3" xfId="0" applyFont="1" applyFill="1" applyBorder="1" applyAlignment="1">
      <alignment horizontal="center"/>
    </xf>
    <xf numFmtId="10" fontId="0" fillId="7" borderId="3" xfId="44" applyNumberFormat="1" applyFont="1" applyFill="1" applyBorder="1" applyAlignment="1"/>
    <xf numFmtId="10" fontId="0" fillId="8" borderId="3" xfId="44" applyNumberFormat="1" applyFont="1" applyFill="1" applyBorder="1" applyAlignment="1"/>
    <xf numFmtId="0" fontId="0" fillId="9" borderId="4" xfId="0" applyFont="1" applyFill="1" applyBorder="1" applyAlignment="1">
      <alignment horizontal="center" vertical="center"/>
    </xf>
    <xf numFmtId="177" fontId="0" fillId="9" borderId="4" xfId="43" applyNumberFormat="1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wrapText="1"/>
    </xf>
    <xf numFmtId="0" fontId="0" fillId="9" borderId="4" xfId="0" applyFont="1" applyFill="1" applyBorder="1" applyAlignment="1">
      <alignment horizontal="center" vertical="center" wrapText="1"/>
    </xf>
    <xf numFmtId="178" fontId="0" fillId="10" borderId="4" xfId="0" applyNumberFormat="1" applyFont="1" applyFill="1" applyBorder="1"/>
    <xf numFmtId="177" fontId="0" fillId="10" borderId="4" xfId="43" applyNumberFormat="1" applyFont="1" applyFill="1" applyBorder="1"/>
    <xf numFmtId="178" fontId="0" fillId="9" borderId="4" xfId="0" applyNumberFormat="1" applyFont="1" applyFill="1" applyBorder="1"/>
    <xf numFmtId="177" fontId="0" fillId="9" borderId="4" xfId="43" applyNumberFormat="1" applyFont="1" applyFill="1" applyBorder="1"/>
    <xf numFmtId="0" fontId="0" fillId="10" borderId="4" xfId="0" applyFont="1" applyFill="1" applyBorder="1"/>
    <xf numFmtId="0" fontId="0" fillId="9" borderId="4" xfId="0" applyFont="1" applyFill="1" applyBorder="1"/>
    <xf numFmtId="177" fontId="0" fillId="10" borderId="4" xfId="0" applyNumberFormat="1" applyFont="1" applyFill="1" applyBorder="1"/>
    <xf numFmtId="177" fontId="0" fillId="9" borderId="4" xfId="0" applyNumberFormat="1" applyFont="1" applyFill="1" applyBorder="1"/>
    <xf numFmtId="176" fontId="0" fillId="9" borderId="4" xfId="0" applyNumberFormat="1" applyFont="1" applyFill="1" applyBorder="1"/>
    <xf numFmtId="176" fontId="0" fillId="10" borderId="4" xfId="0" applyNumberFormat="1" applyFont="1" applyFill="1" applyBorder="1"/>
    <xf numFmtId="0" fontId="0" fillId="9" borderId="4" xfId="0" applyFont="1" applyFill="1" applyBorder="1" applyAlignment="1">
      <alignment horizontal="center"/>
    </xf>
    <xf numFmtId="10" fontId="0" fillId="10" borderId="4" xfId="44" applyNumberFormat="1" applyFont="1" applyFill="1" applyBorder="1" applyAlignment="1"/>
    <xf numFmtId="10" fontId="0" fillId="9" borderId="4" xfId="44" applyNumberFormat="1" applyFont="1" applyFill="1" applyBorder="1" applyAlignment="1"/>
    <xf numFmtId="177" fontId="3" fillId="11" borderId="5" xfId="43" applyNumberFormat="1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wrapText="1"/>
    </xf>
    <xf numFmtId="0" fontId="4" fillId="11" borderId="7" xfId="0" applyFont="1" applyFill="1" applyBorder="1" applyAlignment="1">
      <alignment horizont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177" fontId="0" fillId="12" borderId="5" xfId="43" applyNumberFormat="1" applyFont="1" applyFill="1" applyBorder="1"/>
    <xf numFmtId="177" fontId="0" fillId="8" borderId="8" xfId="43" applyNumberFormat="1" applyFont="1" applyFill="1" applyBorder="1"/>
    <xf numFmtId="177" fontId="0" fillId="8" borderId="9" xfId="43" applyNumberFormat="1" applyFont="1" applyFill="1" applyBorder="1"/>
    <xf numFmtId="177" fontId="0" fillId="13" borderId="5" xfId="43" applyNumberFormat="1" applyFont="1" applyFill="1" applyBorder="1"/>
    <xf numFmtId="177" fontId="0" fillId="7" borderId="10" xfId="43" applyNumberFormat="1" applyFont="1" applyFill="1" applyBorder="1"/>
    <xf numFmtId="177" fontId="0" fillId="7" borderId="11" xfId="43" applyNumberFormat="1" applyFont="1" applyFill="1" applyBorder="1"/>
    <xf numFmtId="177" fontId="0" fillId="8" borderId="10" xfId="43" applyNumberFormat="1" applyFont="1" applyFill="1" applyBorder="1"/>
    <xf numFmtId="177" fontId="0" fillId="8" borderId="11" xfId="43" applyNumberFormat="1" applyFont="1" applyFill="1" applyBorder="1"/>
    <xf numFmtId="0" fontId="0" fillId="8" borderId="9" xfId="0" applyFont="1" applyFill="1" applyBorder="1"/>
    <xf numFmtId="0" fontId="0" fillId="7" borderId="11" xfId="0" applyFont="1" applyFill="1" applyBorder="1"/>
    <xf numFmtId="0" fontId="0" fillId="8" borderId="11" xfId="0" applyFont="1" applyFill="1" applyBorder="1"/>
    <xf numFmtId="177" fontId="0" fillId="8" borderId="11" xfId="0" applyNumberFormat="1" applyFont="1" applyFill="1" applyBorder="1"/>
    <xf numFmtId="177" fontId="0" fillId="7" borderId="11" xfId="0" applyNumberFormat="1" applyFont="1" applyFill="1" applyBorder="1"/>
    <xf numFmtId="10" fontId="0" fillId="8" borderId="8" xfId="44" applyNumberFormat="1" applyFont="1" applyFill="1" applyBorder="1" applyAlignment="1"/>
    <xf numFmtId="10" fontId="0" fillId="8" borderId="9" xfId="44" applyNumberFormat="1" applyFont="1" applyFill="1" applyBorder="1" applyAlignment="1"/>
    <xf numFmtId="10" fontId="0" fillId="7" borderId="10" xfId="44" applyNumberFormat="1" applyFont="1" applyFill="1" applyBorder="1" applyAlignment="1"/>
    <xf numFmtId="10" fontId="0" fillId="7" borderId="11" xfId="44" applyNumberFormat="1" applyFont="1" applyFill="1" applyBorder="1" applyAlignment="1"/>
    <xf numFmtId="10" fontId="0" fillId="8" borderId="10" xfId="44" applyNumberFormat="1" applyFont="1" applyFill="1" applyBorder="1" applyAlignment="1"/>
    <xf numFmtId="10" fontId="0" fillId="8" borderId="11" xfId="44" applyNumberFormat="1" applyFont="1" applyFill="1" applyBorder="1" applyAlignment="1"/>
    <xf numFmtId="176" fontId="0" fillId="8" borderId="8" xfId="44" applyNumberFormat="1" applyFont="1" applyFill="1" applyBorder="1" applyAlignment="1"/>
    <xf numFmtId="176" fontId="0" fillId="8" borderId="9" xfId="44" applyNumberFormat="1" applyFont="1" applyFill="1" applyBorder="1" applyAlignment="1"/>
    <xf numFmtId="176" fontId="0" fillId="7" borderId="10" xfId="44" applyNumberFormat="1" applyFont="1" applyFill="1" applyBorder="1" applyAlignment="1"/>
    <xf numFmtId="176" fontId="0" fillId="7" borderId="11" xfId="44" applyNumberFormat="1" applyFont="1" applyFill="1" applyBorder="1" applyAlignment="1"/>
    <xf numFmtId="176" fontId="0" fillId="8" borderId="10" xfId="44" applyNumberFormat="1" applyFont="1" applyFill="1" applyBorder="1" applyAlignment="1"/>
    <xf numFmtId="176" fontId="0" fillId="8" borderId="11" xfId="44" applyNumberFormat="1" applyFont="1" applyFill="1" applyBorder="1" applyAlignment="1"/>
    <xf numFmtId="177" fontId="0" fillId="8" borderId="12" xfId="43" applyNumberFormat="1" applyFont="1" applyFill="1" applyBorder="1"/>
    <xf numFmtId="177" fontId="0" fillId="8" borderId="13" xfId="43" applyNumberFormat="1" applyFont="1" applyFill="1" applyBorder="1"/>
    <xf numFmtId="0" fontId="0" fillId="8" borderId="13" xfId="0" applyFont="1" applyFill="1" applyBorder="1"/>
    <xf numFmtId="10" fontId="0" fillId="8" borderId="12" xfId="44" applyNumberFormat="1" applyFont="1" applyFill="1" applyBorder="1" applyAlignment="1"/>
    <xf numFmtId="10" fontId="0" fillId="8" borderId="13" xfId="44" applyNumberFormat="1" applyFont="1" applyFill="1" applyBorder="1" applyAlignment="1"/>
    <xf numFmtId="176" fontId="0" fillId="8" borderId="12" xfId="44" applyNumberFormat="1" applyFont="1" applyFill="1" applyBorder="1" applyAlignment="1"/>
    <xf numFmtId="176" fontId="0" fillId="8" borderId="13" xfId="44" applyNumberFormat="1" applyFont="1" applyFill="1" applyBorder="1" applyAlignment="1"/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colors>
    <mruColors>
      <color rgb="0017C913"/>
      <color rgb="00FDF7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contaminação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Comparativo!$C$3</c:f>
              <c:strCache>
                <c:ptCount val="1"/>
                <c:pt idx="0">
                  <c:v>Brasil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Comparativo!$C$4:$C$70</c:f>
              <c:numCache>
                <c:formatCode>_-* #,##0_-;\-* #,##0_-;_-* "-"??_-;_-@_-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13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  <c:pt idx="13">
                  <c:v>34</c:v>
                </c:pt>
                <c:pt idx="14">
                  <c:v>69</c:v>
                </c:pt>
                <c:pt idx="15">
                  <c:v>78</c:v>
                </c:pt>
                <c:pt idx="16">
                  <c:v>98</c:v>
                </c:pt>
                <c:pt idx="17">
                  <c:v>121</c:v>
                </c:pt>
                <c:pt idx="18">
                  <c:v>200</c:v>
                </c:pt>
                <c:pt idx="19">
                  <c:v>234</c:v>
                </c:pt>
                <c:pt idx="20">
                  <c:v>291</c:v>
                </c:pt>
                <c:pt idx="21">
                  <c:v>428</c:v>
                </c:pt>
                <c:pt idx="22">
                  <c:v>621</c:v>
                </c:pt>
                <c:pt idx="23">
                  <c:v>970</c:v>
                </c:pt>
                <c:pt idx="24">
                  <c:v>1178</c:v>
                </c:pt>
                <c:pt idx="25">
                  <c:v>1546</c:v>
                </c:pt>
                <c:pt idx="26">
                  <c:v>1924</c:v>
                </c:pt>
                <c:pt idx="27">
                  <c:v>2271</c:v>
                </c:pt>
                <c:pt idx="28">
                  <c:v>2554</c:v>
                </c:pt>
                <c:pt idx="29">
                  <c:v>2985</c:v>
                </c:pt>
                <c:pt idx="30">
                  <c:v>3417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Comparativo!$D$3</c:f>
              <c:strCache>
                <c:ptCount val="1"/>
                <c:pt idx="0">
                  <c:v>Itália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Comparativo!$D$4:$D$70</c:f>
              <c:numCache>
                <c:formatCode>_-* #,##0_-;\-* #,##0_-;_-* "-"??_-;_-@_-</c:formatCode>
                <c:ptCount val="6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21</c:v>
                </c:pt>
                <c:pt idx="23">
                  <c:v>79</c:v>
                </c:pt>
                <c:pt idx="24">
                  <c:v>157</c:v>
                </c:pt>
                <c:pt idx="25">
                  <c:v>229</c:v>
                </c:pt>
                <c:pt idx="26">
                  <c:v>323</c:v>
                </c:pt>
                <c:pt idx="27">
                  <c:v>470</c:v>
                </c:pt>
                <c:pt idx="28">
                  <c:v>655</c:v>
                </c:pt>
                <c:pt idx="29">
                  <c:v>889</c:v>
                </c:pt>
                <c:pt idx="30">
                  <c:v>1128</c:v>
                </c:pt>
                <c:pt idx="31">
                  <c:v>1701</c:v>
                </c:pt>
                <c:pt idx="32">
                  <c:v>2036</c:v>
                </c:pt>
                <c:pt idx="33">
                  <c:v>2502</c:v>
                </c:pt>
                <c:pt idx="34">
                  <c:v>3089</c:v>
                </c:pt>
                <c:pt idx="35">
                  <c:v>3858</c:v>
                </c:pt>
                <c:pt idx="36">
                  <c:v>4636</c:v>
                </c:pt>
                <c:pt idx="37">
                  <c:v>5883</c:v>
                </c:pt>
                <c:pt idx="38">
                  <c:v>7375</c:v>
                </c:pt>
                <c:pt idx="39">
                  <c:v>9172</c:v>
                </c:pt>
                <c:pt idx="40">
                  <c:v>10149</c:v>
                </c:pt>
                <c:pt idx="41">
                  <c:v>12462</c:v>
                </c:pt>
                <c:pt idx="42">
                  <c:v>15113</c:v>
                </c:pt>
                <c:pt idx="43">
                  <c:v>17660</c:v>
                </c:pt>
                <c:pt idx="44">
                  <c:v>21157</c:v>
                </c:pt>
                <c:pt idx="45">
                  <c:v>24747</c:v>
                </c:pt>
                <c:pt idx="46">
                  <c:v>27980</c:v>
                </c:pt>
                <c:pt idx="47">
                  <c:v>31506</c:v>
                </c:pt>
                <c:pt idx="48">
                  <c:v>35713</c:v>
                </c:pt>
                <c:pt idx="49">
                  <c:v>41035</c:v>
                </c:pt>
                <c:pt idx="50">
                  <c:v>47021</c:v>
                </c:pt>
                <c:pt idx="51">
                  <c:v>53578</c:v>
                </c:pt>
                <c:pt idx="52">
                  <c:v>59138</c:v>
                </c:pt>
                <c:pt idx="53">
                  <c:v>63927</c:v>
                </c:pt>
                <c:pt idx="54">
                  <c:v>69176</c:v>
                </c:pt>
                <c:pt idx="55">
                  <c:v>74386</c:v>
                </c:pt>
                <c:pt idx="56">
                  <c:v>80589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Comparativo!$E$3</c:f>
              <c:strCache>
                <c:ptCount val="1"/>
                <c:pt idx="0">
                  <c:v>Espanha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Comparativo!$E$4:$E$70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9</c:v>
                </c:pt>
                <c:pt idx="26">
                  <c:v>13</c:v>
                </c:pt>
                <c:pt idx="27">
                  <c:v>25</c:v>
                </c:pt>
                <c:pt idx="28">
                  <c:v>33</c:v>
                </c:pt>
                <c:pt idx="29">
                  <c:v>58</c:v>
                </c:pt>
                <c:pt idx="30">
                  <c:v>84</c:v>
                </c:pt>
                <c:pt idx="31">
                  <c:v>120</c:v>
                </c:pt>
                <c:pt idx="32">
                  <c:v>165</c:v>
                </c:pt>
                <c:pt idx="33">
                  <c:v>228</c:v>
                </c:pt>
                <c:pt idx="34">
                  <c:v>282</c:v>
                </c:pt>
                <c:pt idx="35">
                  <c:v>401</c:v>
                </c:pt>
                <c:pt idx="36">
                  <c:v>525</c:v>
                </c:pt>
                <c:pt idx="37">
                  <c:v>674</c:v>
                </c:pt>
                <c:pt idx="38">
                  <c:v>1231</c:v>
                </c:pt>
                <c:pt idx="39">
                  <c:v>1695</c:v>
                </c:pt>
                <c:pt idx="40">
                  <c:v>2277</c:v>
                </c:pt>
                <c:pt idx="41">
                  <c:v>3146</c:v>
                </c:pt>
                <c:pt idx="42">
                  <c:v>5232</c:v>
                </c:pt>
                <c:pt idx="43">
                  <c:v>6391</c:v>
                </c:pt>
                <c:pt idx="44">
                  <c:v>7988</c:v>
                </c:pt>
                <c:pt idx="45">
                  <c:v>9942</c:v>
                </c:pt>
                <c:pt idx="46">
                  <c:v>11826</c:v>
                </c:pt>
                <c:pt idx="47">
                  <c:v>14769</c:v>
                </c:pt>
                <c:pt idx="48">
                  <c:v>18077</c:v>
                </c:pt>
                <c:pt idx="49">
                  <c:v>21571</c:v>
                </c:pt>
                <c:pt idx="50">
                  <c:v>25496</c:v>
                </c:pt>
                <c:pt idx="51">
                  <c:v>28768</c:v>
                </c:pt>
                <c:pt idx="52">
                  <c:v>35136</c:v>
                </c:pt>
                <c:pt idx="53">
                  <c:v>42058</c:v>
                </c:pt>
                <c:pt idx="54">
                  <c:v>49515</c:v>
                </c:pt>
                <c:pt idx="55">
                  <c:v>57786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Comparativo!$F$3</c:f>
              <c:strCache>
                <c:ptCount val="1"/>
                <c:pt idx="0">
                  <c:v>Irã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Comparativo!$F$4:$F$70</c:f>
              <c:numCache>
                <c:formatCode>General</c:formatCode>
                <c:ptCount val="67"/>
                <c:pt idx="0">
                  <c:v>2</c:v>
                </c:pt>
                <c:pt idx="1">
                  <c:v>5</c:v>
                </c:pt>
                <c:pt idx="2">
                  <c:v>18</c:v>
                </c:pt>
                <c:pt idx="3">
                  <c:v>29</c:v>
                </c:pt>
                <c:pt idx="4">
                  <c:v>43</c:v>
                </c:pt>
                <c:pt idx="5">
                  <c:v>61</c:v>
                </c:pt>
                <c:pt idx="6">
                  <c:v>95</c:v>
                </c:pt>
                <c:pt idx="7">
                  <c:v>139</c:v>
                </c:pt>
                <c:pt idx="8">
                  <c:v>245</c:v>
                </c:pt>
                <c:pt idx="9">
                  <c:v>388</c:v>
                </c:pt>
                <c:pt idx="10">
                  <c:v>593</c:v>
                </c:pt>
                <c:pt idx="11">
                  <c:v>978</c:v>
                </c:pt>
                <c:pt idx="12">
                  <c:v>1501</c:v>
                </c:pt>
                <c:pt idx="13">
                  <c:v>2336</c:v>
                </c:pt>
                <c:pt idx="14">
                  <c:v>2922</c:v>
                </c:pt>
                <c:pt idx="15">
                  <c:v>3513</c:v>
                </c:pt>
                <c:pt idx="16">
                  <c:v>4747</c:v>
                </c:pt>
                <c:pt idx="17">
                  <c:v>5823</c:v>
                </c:pt>
                <c:pt idx="18">
                  <c:v>6566</c:v>
                </c:pt>
                <c:pt idx="19">
                  <c:v>7161</c:v>
                </c:pt>
                <c:pt idx="20" c:formatCode="_-* #,##0_-;\-* #,##0_-;_-* &quot;-&quot;??_-;_-@_-">
                  <c:v>8042</c:v>
                </c:pt>
                <c:pt idx="21" c:formatCode="_-* #,##0_-;\-* #,##0_-;_-* &quot;-&quot;??_-;_-@_-">
                  <c:v>9000</c:v>
                </c:pt>
                <c:pt idx="22" c:formatCode="_-* #,##0_-;\-* #,##0_-;_-* &quot;-&quot;??_-;_-@_-">
                  <c:v>10075</c:v>
                </c:pt>
                <c:pt idx="23" c:formatCode="_-* #,##0_-;\-* #,##0_-;_-* &quot;-&quot;??_-;_-@_-">
                  <c:v>11364</c:v>
                </c:pt>
                <c:pt idx="24" c:formatCode="_-* #,##0_-;\-* #,##0_-;_-* &quot;-&quot;??_-;_-@_-">
                  <c:v>12729</c:v>
                </c:pt>
                <c:pt idx="25">
                  <c:v>13938</c:v>
                </c:pt>
                <c:pt idx="26">
                  <c:v>14991</c:v>
                </c:pt>
                <c:pt idx="27">
                  <c:v>16169</c:v>
                </c:pt>
                <c:pt idx="28">
                  <c:v>17361</c:v>
                </c:pt>
                <c:pt idx="29">
                  <c:v>18407</c:v>
                </c:pt>
                <c:pt idx="30">
                  <c:v>19644</c:v>
                </c:pt>
                <c:pt idx="31">
                  <c:v>20610</c:v>
                </c:pt>
                <c:pt idx="32">
                  <c:v>21638</c:v>
                </c:pt>
                <c:pt idx="33">
                  <c:v>23049</c:v>
                </c:pt>
                <c:pt idx="34">
                  <c:v>24811</c:v>
                </c:pt>
                <c:pt idx="35">
                  <c:v>27017</c:v>
                </c:pt>
                <c:pt idx="36">
                  <c:v>29406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Comparativo!$G$3</c:f>
              <c:strCache>
                <c:ptCount val="1"/>
                <c:pt idx="0">
                  <c:v>EUA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Comparativo!$G$4:$G$70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53</c:v>
                </c:pt>
                <c:pt idx="35">
                  <c:v>57</c:v>
                </c:pt>
                <c:pt idx="36">
                  <c:v>60</c:v>
                </c:pt>
                <c:pt idx="37">
                  <c:v>60</c:v>
                </c:pt>
                <c:pt idx="38">
                  <c:v>63</c:v>
                </c:pt>
                <c:pt idx="39">
                  <c:v>68</c:v>
                </c:pt>
                <c:pt idx="40">
                  <c:v>75</c:v>
                </c:pt>
                <c:pt idx="41">
                  <c:v>100</c:v>
                </c:pt>
                <c:pt idx="42">
                  <c:v>124</c:v>
                </c:pt>
                <c:pt idx="43">
                  <c:v>158</c:v>
                </c:pt>
                <c:pt idx="44">
                  <c:v>221</c:v>
                </c:pt>
                <c:pt idx="45">
                  <c:v>319</c:v>
                </c:pt>
                <c:pt idx="46">
                  <c:v>435</c:v>
                </c:pt>
                <c:pt idx="47">
                  <c:v>541</c:v>
                </c:pt>
                <c:pt idx="48">
                  <c:v>704</c:v>
                </c:pt>
                <c:pt idx="49">
                  <c:v>994</c:v>
                </c:pt>
                <c:pt idx="50">
                  <c:v>1301</c:v>
                </c:pt>
                <c:pt idx="51">
                  <c:v>1697</c:v>
                </c:pt>
                <c:pt idx="52">
                  <c:v>2247</c:v>
                </c:pt>
                <c:pt idx="53">
                  <c:v>2943</c:v>
                </c:pt>
                <c:pt idx="54">
                  <c:v>3680</c:v>
                </c:pt>
                <c:pt idx="55">
                  <c:v>4663</c:v>
                </c:pt>
                <c:pt idx="56">
                  <c:v>6411</c:v>
                </c:pt>
                <c:pt idx="57">
                  <c:v>9259</c:v>
                </c:pt>
                <c:pt idx="58">
                  <c:v>13789</c:v>
                </c:pt>
                <c:pt idx="59">
                  <c:v>19383</c:v>
                </c:pt>
                <c:pt idx="60">
                  <c:v>24207</c:v>
                </c:pt>
                <c:pt idx="61">
                  <c:v>33566</c:v>
                </c:pt>
                <c:pt idx="62">
                  <c:v>43734</c:v>
                </c:pt>
                <c:pt idx="63">
                  <c:v>54856</c:v>
                </c:pt>
                <c:pt idx="64">
                  <c:v>68211</c:v>
                </c:pt>
                <c:pt idx="65">
                  <c:v>85435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Comparativo!$H$3</c:f>
              <c:strCache>
                <c:ptCount val="1"/>
                <c:pt idx="0">
                  <c:v>Coréia do Sul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Comparativo!$H$4:$H$70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10</c:v>
                </c:pt>
                <c:pt idx="12">
                  <c:v>11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20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58</c:v>
                </c:pt>
                <c:pt idx="31">
                  <c:v>111</c:v>
                </c:pt>
                <c:pt idx="32">
                  <c:v>209</c:v>
                </c:pt>
                <c:pt idx="33">
                  <c:v>436</c:v>
                </c:pt>
                <c:pt idx="34">
                  <c:v>602</c:v>
                </c:pt>
                <c:pt idx="35">
                  <c:v>833</c:v>
                </c:pt>
                <c:pt idx="36">
                  <c:v>977</c:v>
                </c:pt>
                <c:pt idx="37">
                  <c:v>1261</c:v>
                </c:pt>
                <c:pt idx="38">
                  <c:v>1766</c:v>
                </c:pt>
                <c:pt idx="39">
                  <c:v>2337</c:v>
                </c:pt>
                <c:pt idx="40">
                  <c:v>3150</c:v>
                </c:pt>
                <c:pt idx="41">
                  <c:v>3736</c:v>
                </c:pt>
                <c:pt idx="42">
                  <c:v>4335</c:v>
                </c:pt>
                <c:pt idx="43">
                  <c:v>5186</c:v>
                </c:pt>
                <c:pt idx="44">
                  <c:v>5621</c:v>
                </c:pt>
                <c:pt idx="45">
                  <c:v>6284</c:v>
                </c:pt>
                <c:pt idx="46">
                  <c:v>6593</c:v>
                </c:pt>
                <c:pt idx="47">
                  <c:v>7041</c:v>
                </c:pt>
                <c:pt idx="48">
                  <c:v>7313</c:v>
                </c:pt>
                <c:pt idx="49">
                  <c:v>7478</c:v>
                </c:pt>
                <c:pt idx="50">
                  <c:v>7513</c:v>
                </c:pt>
                <c:pt idx="51">
                  <c:v>7755</c:v>
                </c:pt>
                <c:pt idx="52">
                  <c:v>7869</c:v>
                </c:pt>
                <c:pt idx="53">
                  <c:v>7979</c:v>
                </c:pt>
                <c:pt idx="54">
                  <c:v>8086</c:v>
                </c:pt>
                <c:pt idx="55">
                  <c:v>8162</c:v>
                </c:pt>
                <c:pt idx="56">
                  <c:v>8236</c:v>
                </c:pt>
                <c:pt idx="57">
                  <c:v>8320</c:v>
                </c:pt>
                <c:pt idx="58">
                  <c:v>8413</c:v>
                </c:pt>
                <c:pt idx="59">
                  <c:v>8565</c:v>
                </c:pt>
                <c:pt idx="60">
                  <c:v>8652</c:v>
                </c:pt>
                <c:pt idx="61">
                  <c:v>8799</c:v>
                </c:pt>
                <c:pt idx="62">
                  <c:v>8897</c:v>
                </c:pt>
                <c:pt idx="63">
                  <c:v>8961</c:v>
                </c:pt>
                <c:pt idx="64">
                  <c:v>9037</c:v>
                </c:pt>
                <c:pt idx="65">
                  <c:v>9137</c:v>
                </c:pt>
                <c:pt idx="66">
                  <c:v>9241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75008657508946"/>
          <c:y val="0.0284069810620126"/>
          <c:w val="0.509407826388087"/>
          <c:h val="0.11325659116227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casos, recuperações e mortes (diário)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Brasil!$I$3</c:f>
              <c:strCache>
                <c:ptCount val="1"/>
                <c:pt idx="0">
                  <c:v>Caso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Brasil!$I$4:$I$33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35</c:v>
                </c:pt>
                <c:pt idx="15">
                  <c:v>9</c:v>
                </c:pt>
                <c:pt idx="16">
                  <c:v>20</c:v>
                </c:pt>
                <c:pt idx="17">
                  <c:v>23</c:v>
                </c:pt>
                <c:pt idx="18">
                  <c:v>79</c:v>
                </c:pt>
                <c:pt idx="19">
                  <c:v>34</c:v>
                </c:pt>
                <c:pt idx="20">
                  <c:v>57</c:v>
                </c:pt>
                <c:pt idx="21">
                  <c:v>137</c:v>
                </c:pt>
                <c:pt idx="22">
                  <c:v>193</c:v>
                </c:pt>
                <c:pt idx="23">
                  <c:v>349</c:v>
                </c:pt>
                <c:pt idx="24">
                  <c:v>208</c:v>
                </c:pt>
                <c:pt idx="25">
                  <c:v>368</c:v>
                </c:pt>
                <c:pt idx="26">
                  <c:v>378</c:v>
                </c:pt>
                <c:pt idx="27">
                  <c:v>347</c:v>
                </c:pt>
                <c:pt idx="28">
                  <c:v>283</c:v>
                </c:pt>
                <c:pt idx="29">
                  <c:v>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Brasil!$K$3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Brasil!$K$4:$K$33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c:formatCode="0_ ">
                  <c:v>1</c:v>
                </c:pt>
                <c:pt idx="21" c:formatCode="0_ ">
                  <c:v>3</c:v>
                </c:pt>
                <c:pt idx="22" c:formatCode="0_ ">
                  <c:v>3</c:v>
                </c:pt>
                <c:pt idx="23" c:formatCode="0_ ">
                  <c:v>4</c:v>
                </c:pt>
                <c:pt idx="24" c:formatCode="0_ ">
                  <c:v>7</c:v>
                </c:pt>
                <c:pt idx="25">
                  <c:v>7</c:v>
                </c:pt>
                <c:pt idx="26">
                  <c:v>9</c:v>
                </c:pt>
                <c:pt idx="27">
                  <c:v>13</c:v>
                </c:pt>
                <c:pt idx="28">
                  <c:v>12</c:v>
                </c:pt>
                <c:pt idx="29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Brasil!$L$3</c:f>
              <c:strCache>
                <c:ptCount val="1"/>
                <c:pt idx="0">
                  <c:v>Recuperação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val>
            <c:numRef>
              <c:f>Brasil!$L$4:$L$33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1019277386587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contaminação e mortes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Itália!$D$3</c:f>
              <c:strCache>
                <c:ptCount val="1"/>
                <c:pt idx="0">
                  <c:v>Caso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Itália!$D$4:$D$60</c:f>
              <c:numCache>
                <c:formatCode>_-* #,##0_-;\-* #,##0_-;_-* "-"??_-;_-@_-</c:formatCode>
                <c:ptCount val="5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21</c:v>
                </c:pt>
                <c:pt idx="23">
                  <c:v>79</c:v>
                </c:pt>
                <c:pt idx="24">
                  <c:v>157</c:v>
                </c:pt>
                <c:pt idx="25">
                  <c:v>229</c:v>
                </c:pt>
                <c:pt idx="26">
                  <c:v>323</c:v>
                </c:pt>
                <c:pt idx="27">
                  <c:v>470</c:v>
                </c:pt>
                <c:pt idx="28">
                  <c:v>655</c:v>
                </c:pt>
                <c:pt idx="29">
                  <c:v>889</c:v>
                </c:pt>
                <c:pt idx="30">
                  <c:v>1128</c:v>
                </c:pt>
                <c:pt idx="31">
                  <c:v>1701</c:v>
                </c:pt>
                <c:pt idx="32">
                  <c:v>2036</c:v>
                </c:pt>
                <c:pt idx="33">
                  <c:v>2502</c:v>
                </c:pt>
                <c:pt idx="34">
                  <c:v>3089</c:v>
                </c:pt>
                <c:pt idx="35">
                  <c:v>3858</c:v>
                </c:pt>
                <c:pt idx="36">
                  <c:v>4636</c:v>
                </c:pt>
                <c:pt idx="37">
                  <c:v>5883</c:v>
                </c:pt>
                <c:pt idx="38">
                  <c:v>7375</c:v>
                </c:pt>
                <c:pt idx="39">
                  <c:v>9172</c:v>
                </c:pt>
                <c:pt idx="40">
                  <c:v>10149</c:v>
                </c:pt>
                <c:pt idx="41">
                  <c:v>12462</c:v>
                </c:pt>
                <c:pt idx="42">
                  <c:v>15113</c:v>
                </c:pt>
                <c:pt idx="43">
                  <c:v>17660</c:v>
                </c:pt>
                <c:pt idx="44">
                  <c:v>21157</c:v>
                </c:pt>
                <c:pt idx="45">
                  <c:v>24747</c:v>
                </c:pt>
                <c:pt idx="46">
                  <c:v>27980</c:v>
                </c:pt>
                <c:pt idx="47">
                  <c:v>31506</c:v>
                </c:pt>
                <c:pt idx="48">
                  <c:v>35713</c:v>
                </c:pt>
                <c:pt idx="49">
                  <c:v>41035</c:v>
                </c:pt>
                <c:pt idx="50">
                  <c:v>47021</c:v>
                </c:pt>
                <c:pt idx="51">
                  <c:v>53578</c:v>
                </c:pt>
                <c:pt idx="52">
                  <c:v>59138</c:v>
                </c:pt>
                <c:pt idx="53">
                  <c:v>63927</c:v>
                </c:pt>
                <c:pt idx="54">
                  <c:v>69176</c:v>
                </c:pt>
                <c:pt idx="55">
                  <c:v>74386</c:v>
                </c:pt>
                <c:pt idx="56">
                  <c:v>80589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Itália!$F$3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Itália!$F$4:$F$60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7</c:v>
                </c:pt>
                <c:pt idx="26">
                  <c:v>11</c:v>
                </c:pt>
                <c:pt idx="27">
                  <c:v>12</c:v>
                </c:pt>
                <c:pt idx="28">
                  <c:v>17</c:v>
                </c:pt>
                <c:pt idx="29">
                  <c:v>21</c:v>
                </c:pt>
                <c:pt idx="30">
                  <c:v>29</c:v>
                </c:pt>
                <c:pt idx="31">
                  <c:v>41</c:v>
                </c:pt>
                <c:pt idx="32">
                  <c:v>52</c:v>
                </c:pt>
                <c:pt idx="33">
                  <c:v>79</c:v>
                </c:pt>
                <c:pt idx="34">
                  <c:v>107</c:v>
                </c:pt>
                <c:pt idx="35">
                  <c:v>148</c:v>
                </c:pt>
                <c:pt idx="36">
                  <c:v>197</c:v>
                </c:pt>
                <c:pt idx="37">
                  <c:v>233</c:v>
                </c:pt>
                <c:pt idx="38">
                  <c:v>366</c:v>
                </c:pt>
                <c:pt idx="39">
                  <c:v>463</c:v>
                </c:pt>
                <c:pt idx="40">
                  <c:v>631</c:v>
                </c:pt>
                <c:pt idx="41">
                  <c:v>827</c:v>
                </c:pt>
                <c:pt idx="42">
                  <c:v>1016</c:v>
                </c:pt>
                <c:pt idx="43">
                  <c:v>1266</c:v>
                </c:pt>
                <c:pt idx="44">
                  <c:v>1441</c:v>
                </c:pt>
                <c:pt idx="45">
                  <c:v>1809</c:v>
                </c:pt>
                <c:pt idx="46">
                  <c:v>2158</c:v>
                </c:pt>
                <c:pt idx="47">
                  <c:v>2503</c:v>
                </c:pt>
                <c:pt idx="48">
                  <c:v>2978</c:v>
                </c:pt>
                <c:pt idx="49">
                  <c:v>3405</c:v>
                </c:pt>
                <c:pt idx="50">
                  <c:v>4032</c:v>
                </c:pt>
                <c:pt idx="51">
                  <c:v>4825</c:v>
                </c:pt>
                <c:pt idx="52">
                  <c:v>5476</c:v>
                </c:pt>
                <c:pt idx="53">
                  <c:v>6077</c:v>
                </c:pt>
                <c:pt idx="54">
                  <c:v>6820</c:v>
                </c:pt>
                <c:pt idx="55">
                  <c:v>7503</c:v>
                </c:pt>
                <c:pt idx="56">
                  <c:v>8215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7129170033476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recuperações e mortes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Itália!$H$3</c:f>
              <c:strCache>
                <c:ptCount val="1"/>
                <c:pt idx="0">
                  <c:v>Recuperação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val>
            <c:numRef>
              <c:f>Itália!$H$4:$H$60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45</c:v>
                </c:pt>
                <c:pt idx="29">
                  <c:v>46</c:v>
                </c:pt>
                <c:pt idx="30">
                  <c:v>50</c:v>
                </c:pt>
                <c:pt idx="31">
                  <c:v>83</c:v>
                </c:pt>
                <c:pt idx="32">
                  <c:v>149</c:v>
                </c:pt>
                <c:pt idx="33">
                  <c:v>160</c:v>
                </c:pt>
                <c:pt idx="34">
                  <c:v>276</c:v>
                </c:pt>
                <c:pt idx="35">
                  <c:v>414</c:v>
                </c:pt>
                <c:pt idx="36">
                  <c:v>523</c:v>
                </c:pt>
                <c:pt idx="37">
                  <c:v>589</c:v>
                </c:pt>
                <c:pt idx="38">
                  <c:v>622</c:v>
                </c:pt>
                <c:pt idx="39">
                  <c:v>724</c:v>
                </c:pt>
                <c:pt idx="40">
                  <c:v>1004</c:v>
                </c:pt>
                <c:pt idx="41">
                  <c:v>1045</c:v>
                </c:pt>
                <c:pt idx="42">
                  <c:v>1258</c:v>
                </c:pt>
                <c:pt idx="43">
                  <c:v>1439</c:v>
                </c:pt>
                <c:pt idx="44">
                  <c:v>1966</c:v>
                </c:pt>
                <c:pt idx="45">
                  <c:v>2335</c:v>
                </c:pt>
                <c:pt idx="46">
                  <c:v>2749</c:v>
                </c:pt>
                <c:pt idx="47">
                  <c:v>2941</c:v>
                </c:pt>
                <c:pt idx="48">
                  <c:v>4025</c:v>
                </c:pt>
                <c:pt idx="49">
                  <c:v>4440</c:v>
                </c:pt>
                <c:pt idx="50">
                  <c:v>5129</c:v>
                </c:pt>
                <c:pt idx="51">
                  <c:v>6072</c:v>
                </c:pt>
                <c:pt idx="52">
                  <c:v>7024</c:v>
                </c:pt>
                <c:pt idx="53">
                  <c:v>7432</c:v>
                </c:pt>
                <c:pt idx="54">
                  <c:v>8326</c:v>
                </c:pt>
                <c:pt idx="55">
                  <c:v>9362</c:v>
                </c:pt>
                <c:pt idx="56">
                  <c:v>10361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Itália!$F$3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Itália!$F$4:$F$60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7</c:v>
                </c:pt>
                <c:pt idx="26">
                  <c:v>11</c:v>
                </c:pt>
                <c:pt idx="27">
                  <c:v>12</c:v>
                </c:pt>
                <c:pt idx="28">
                  <c:v>17</c:v>
                </c:pt>
                <c:pt idx="29">
                  <c:v>21</c:v>
                </c:pt>
                <c:pt idx="30">
                  <c:v>29</c:v>
                </c:pt>
                <c:pt idx="31">
                  <c:v>41</c:v>
                </c:pt>
                <c:pt idx="32">
                  <c:v>52</c:v>
                </c:pt>
                <c:pt idx="33">
                  <c:v>79</c:v>
                </c:pt>
                <c:pt idx="34">
                  <c:v>107</c:v>
                </c:pt>
                <c:pt idx="35">
                  <c:v>148</c:v>
                </c:pt>
                <c:pt idx="36">
                  <c:v>197</c:v>
                </c:pt>
                <c:pt idx="37">
                  <c:v>233</c:v>
                </c:pt>
                <c:pt idx="38">
                  <c:v>366</c:v>
                </c:pt>
                <c:pt idx="39">
                  <c:v>463</c:v>
                </c:pt>
                <c:pt idx="40">
                  <c:v>631</c:v>
                </c:pt>
                <c:pt idx="41">
                  <c:v>827</c:v>
                </c:pt>
                <c:pt idx="42">
                  <c:v>1016</c:v>
                </c:pt>
                <c:pt idx="43">
                  <c:v>1266</c:v>
                </c:pt>
                <c:pt idx="44">
                  <c:v>1441</c:v>
                </c:pt>
                <c:pt idx="45">
                  <c:v>1809</c:v>
                </c:pt>
                <c:pt idx="46">
                  <c:v>2158</c:v>
                </c:pt>
                <c:pt idx="47">
                  <c:v>2503</c:v>
                </c:pt>
                <c:pt idx="48">
                  <c:v>2978</c:v>
                </c:pt>
                <c:pt idx="49">
                  <c:v>3405</c:v>
                </c:pt>
                <c:pt idx="50">
                  <c:v>4032</c:v>
                </c:pt>
                <c:pt idx="51">
                  <c:v>4825</c:v>
                </c:pt>
                <c:pt idx="52">
                  <c:v>5476</c:v>
                </c:pt>
                <c:pt idx="53">
                  <c:v>6077</c:v>
                </c:pt>
                <c:pt idx="54">
                  <c:v>6820</c:v>
                </c:pt>
                <c:pt idx="55">
                  <c:v>7503</c:v>
                </c:pt>
                <c:pt idx="56">
                  <c:v>8215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3207895648159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% mortes vs % recuperacação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Itália!$N$3</c:f>
              <c:strCache>
                <c:ptCount val="1"/>
                <c:pt idx="0">
                  <c:v>% recuperação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Itália!$N$4:$N$60</c:f>
              <c:numCache>
                <c:formatCode>0.00%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0.0476190476190476</c:v>
                </c:pt>
                <c:pt idx="23">
                  <c:v>0.0253164556962025</c:v>
                </c:pt>
                <c:pt idx="24">
                  <c:v>0.0127388535031847</c:v>
                </c:pt>
                <c:pt idx="25">
                  <c:v>0.00436681222707424</c:v>
                </c:pt>
                <c:pt idx="26">
                  <c:v>0.00619195046439629</c:v>
                </c:pt>
                <c:pt idx="27">
                  <c:v>0.00638297872340425</c:v>
                </c:pt>
                <c:pt idx="28">
                  <c:v>0.0687022900763359</c:v>
                </c:pt>
                <c:pt idx="29">
                  <c:v>0.0517435320584927</c:v>
                </c:pt>
                <c:pt idx="30">
                  <c:v>0.0443262411347518</c:v>
                </c:pt>
                <c:pt idx="31">
                  <c:v>0.0487948265726044</c:v>
                </c:pt>
                <c:pt idx="32">
                  <c:v>0.0731827111984283</c:v>
                </c:pt>
                <c:pt idx="33">
                  <c:v>0.0639488409272582</c:v>
                </c:pt>
                <c:pt idx="34">
                  <c:v>0.0893493039818712</c:v>
                </c:pt>
                <c:pt idx="35">
                  <c:v>0.107309486780715</c:v>
                </c:pt>
                <c:pt idx="36">
                  <c:v>0.112812769628991</c:v>
                </c:pt>
                <c:pt idx="37">
                  <c:v>0.10011898691144</c:v>
                </c:pt>
                <c:pt idx="38">
                  <c:v>0.0843389830508475</c:v>
                </c:pt>
                <c:pt idx="39">
                  <c:v>0.0789358918447449</c:v>
                </c:pt>
                <c:pt idx="40">
                  <c:v>0.0989260025618287</c:v>
                </c:pt>
                <c:pt idx="41">
                  <c:v>0.083854918953619</c:v>
                </c:pt>
                <c:pt idx="42">
                  <c:v>0.0832395950506187</c:v>
                </c:pt>
                <c:pt idx="43">
                  <c:v>0.0814835787089468</c:v>
                </c:pt>
                <c:pt idx="44">
                  <c:v>0.0929243276456965</c:v>
                </c:pt>
                <c:pt idx="45">
                  <c:v>0.094354871297531</c:v>
                </c:pt>
                <c:pt idx="46">
                  <c:v>0.0982487491065046</c:v>
                </c:pt>
                <c:pt idx="47">
                  <c:v>0.0933472989271885</c:v>
                </c:pt>
                <c:pt idx="48">
                  <c:v>0.112704057346064</c:v>
                </c:pt>
                <c:pt idx="49">
                  <c:v>0.108200316802729</c:v>
                </c:pt>
                <c:pt idx="50">
                  <c:v>0.109078922183705</c:v>
                </c:pt>
                <c:pt idx="51">
                  <c:v>0.113330098174624</c:v>
                </c:pt>
                <c:pt idx="52">
                  <c:v>0.118773039331733</c:v>
                </c:pt>
                <c:pt idx="53">
                  <c:v>0.116257606332223</c:v>
                </c:pt>
                <c:pt idx="54">
                  <c:v>0.120359662310628</c:v>
                </c:pt>
                <c:pt idx="55">
                  <c:v>0.125857016105181</c:v>
                </c:pt>
                <c:pt idx="56">
                  <c:v>0.128565933315961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Itália!$M$3</c:f>
              <c:strCache>
                <c:ptCount val="1"/>
                <c:pt idx="0">
                  <c:v>% 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Itália!$M$4:$M$60</c:f>
              <c:numCache>
                <c:formatCode>0.00%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0.0476190476190476</c:v>
                </c:pt>
                <c:pt idx="23">
                  <c:v>0.0253164556962025</c:v>
                </c:pt>
                <c:pt idx="24">
                  <c:v>0.0191082802547771</c:v>
                </c:pt>
                <c:pt idx="25">
                  <c:v>0.0305676855895196</c:v>
                </c:pt>
                <c:pt idx="26">
                  <c:v>0.0340557275541796</c:v>
                </c:pt>
                <c:pt idx="27">
                  <c:v>0.025531914893617</c:v>
                </c:pt>
                <c:pt idx="28">
                  <c:v>0.0259541984732824</c:v>
                </c:pt>
                <c:pt idx="29">
                  <c:v>0.0236220472440945</c:v>
                </c:pt>
                <c:pt idx="30">
                  <c:v>0.025709219858156</c:v>
                </c:pt>
                <c:pt idx="31">
                  <c:v>0.024103468547913</c:v>
                </c:pt>
                <c:pt idx="32">
                  <c:v>0.0255402750491159</c:v>
                </c:pt>
                <c:pt idx="33">
                  <c:v>0.0315747402078337</c:v>
                </c:pt>
                <c:pt idx="34">
                  <c:v>0.0346390417610877</c:v>
                </c:pt>
                <c:pt idx="35">
                  <c:v>0.0383618455158113</c:v>
                </c:pt>
                <c:pt idx="36">
                  <c:v>0.0424935289042278</c:v>
                </c:pt>
                <c:pt idx="37">
                  <c:v>0.0396056433792283</c:v>
                </c:pt>
                <c:pt idx="38">
                  <c:v>0.0496271186440678</c:v>
                </c:pt>
                <c:pt idx="39">
                  <c:v>0.0504797208896642</c:v>
                </c:pt>
                <c:pt idx="40">
                  <c:v>0.0621736131638585</c:v>
                </c:pt>
                <c:pt idx="41">
                  <c:v>0.0663617396886535</c:v>
                </c:pt>
                <c:pt idx="42">
                  <c:v>0.0672268907563025</c:v>
                </c:pt>
                <c:pt idx="43">
                  <c:v>0.071687429218573</c:v>
                </c:pt>
                <c:pt idx="44">
                  <c:v>0.0681098454412251</c:v>
                </c:pt>
                <c:pt idx="45">
                  <c:v>0.0730997696690508</c:v>
                </c:pt>
                <c:pt idx="46">
                  <c:v>0.0771265189421015</c:v>
                </c:pt>
                <c:pt idx="47">
                  <c:v>0.0794451850441186</c:v>
                </c:pt>
                <c:pt idx="48">
                  <c:v>0.0833870019320695</c:v>
                </c:pt>
                <c:pt idx="49">
                  <c:v>0.0829779456561472</c:v>
                </c:pt>
                <c:pt idx="50">
                  <c:v>0.0857489206950086</c:v>
                </c:pt>
                <c:pt idx="51">
                  <c:v>0.0900556198439658</c:v>
                </c:pt>
                <c:pt idx="52">
                  <c:v>0.0925969765632926</c:v>
                </c:pt>
                <c:pt idx="53">
                  <c:v>0.0950615545856993</c:v>
                </c:pt>
                <c:pt idx="54">
                  <c:v>0.0985891060483405</c:v>
                </c:pt>
                <c:pt idx="55">
                  <c:v>0.100865754308606</c:v>
                </c:pt>
                <c:pt idx="56">
                  <c:v>0.101936988919083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7129170033476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casos ativos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Itália!$O$3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Itália!$O$4:$O$60</c:f>
              <c:numCache>
                <c:formatCode>General</c:formatCode>
                <c:ptCount val="5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19</c:v>
                </c:pt>
                <c:pt idx="23">
                  <c:v>75</c:v>
                </c:pt>
                <c:pt idx="24">
                  <c:v>152</c:v>
                </c:pt>
                <c:pt idx="25">
                  <c:v>221</c:v>
                </c:pt>
                <c:pt idx="26">
                  <c:v>310</c:v>
                </c:pt>
                <c:pt idx="27">
                  <c:v>455</c:v>
                </c:pt>
                <c:pt idx="28">
                  <c:v>593</c:v>
                </c:pt>
                <c:pt idx="29">
                  <c:v>822</c:v>
                </c:pt>
                <c:pt idx="30">
                  <c:v>1049</c:v>
                </c:pt>
                <c:pt idx="31">
                  <c:v>1577</c:v>
                </c:pt>
                <c:pt idx="32">
                  <c:v>1835</c:v>
                </c:pt>
                <c:pt idx="33">
                  <c:v>2263</c:v>
                </c:pt>
                <c:pt idx="34">
                  <c:v>2706</c:v>
                </c:pt>
                <c:pt idx="35">
                  <c:v>3296</c:v>
                </c:pt>
                <c:pt idx="36">
                  <c:v>3916</c:v>
                </c:pt>
                <c:pt idx="37">
                  <c:v>5061</c:v>
                </c:pt>
                <c:pt idx="38">
                  <c:v>6387</c:v>
                </c:pt>
                <c:pt idx="39">
                  <c:v>7985</c:v>
                </c:pt>
                <c:pt idx="40">
                  <c:v>8514</c:v>
                </c:pt>
                <c:pt idx="41">
                  <c:v>10590</c:v>
                </c:pt>
                <c:pt idx="42">
                  <c:v>12839</c:v>
                </c:pt>
                <c:pt idx="43">
                  <c:v>14955</c:v>
                </c:pt>
                <c:pt idx="44">
                  <c:v>17750</c:v>
                </c:pt>
                <c:pt idx="45">
                  <c:v>20603</c:v>
                </c:pt>
                <c:pt idx="46">
                  <c:v>23073</c:v>
                </c:pt>
                <c:pt idx="47">
                  <c:v>26062</c:v>
                </c:pt>
                <c:pt idx="48">
                  <c:v>28710</c:v>
                </c:pt>
                <c:pt idx="49">
                  <c:v>33190</c:v>
                </c:pt>
                <c:pt idx="50">
                  <c:v>37860</c:v>
                </c:pt>
                <c:pt idx="51">
                  <c:v>42681</c:v>
                </c:pt>
                <c:pt idx="52">
                  <c:v>46638</c:v>
                </c:pt>
                <c:pt idx="53">
                  <c:v>50418</c:v>
                </c:pt>
                <c:pt idx="54">
                  <c:v>54030</c:v>
                </c:pt>
                <c:pt idx="55">
                  <c:v>57521</c:v>
                </c:pt>
                <c:pt idx="56">
                  <c:v>62013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casos, recuperações e mortes (diário)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Itália!$I$3</c:f>
              <c:strCache>
                <c:ptCount val="1"/>
                <c:pt idx="0">
                  <c:v>Caso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Itália!$I$4:$I$60</c:f>
              <c:numCache>
                <c:formatCode>General</c:formatCode>
                <c:ptCount val="5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17</c:v>
                </c:pt>
                <c:pt idx="23">
                  <c:v>58</c:v>
                </c:pt>
                <c:pt idx="24">
                  <c:v>78</c:v>
                </c:pt>
                <c:pt idx="25">
                  <c:v>72</c:v>
                </c:pt>
                <c:pt idx="26">
                  <c:v>94</c:v>
                </c:pt>
                <c:pt idx="27">
                  <c:v>147</c:v>
                </c:pt>
                <c:pt idx="28">
                  <c:v>185</c:v>
                </c:pt>
                <c:pt idx="29">
                  <c:v>234</c:v>
                </c:pt>
                <c:pt idx="30">
                  <c:v>239</c:v>
                </c:pt>
                <c:pt idx="31">
                  <c:v>573</c:v>
                </c:pt>
                <c:pt idx="32">
                  <c:v>335</c:v>
                </c:pt>
                <c:pt idx="33">
                  <c:v>466</c:v>
                </c:pt>
                <c:pt idx="34">
                  <c:v>587</c:v>
                </c:pt>
                <c:pt idx="35">
                  <c:v>769</c:v>
                </c:pt>
                <c:pt idx="36">
                  <c:v>778</c:v>
                </c:pt>
                <c:pt idx="37">
                  <c:v>1247</c:v>
                </c:pt>
                <c:pt idx="38">
                  <c:v>1492</c:v>
                </c:pt>
                <c:pt idx="39">
                  <c:v>1797</c:v>
                </c:pt>
                <c:pt idx="40">
                  <c:v>977</c:v>
                </c:pt>
                <c:pt idx="41">
                  <c:v>2313</c:v>
                </c:pt>
                <c:pt idx="42">
                  <c:v>2651</c:v>
                </c:pt>
                <c:pt idx="43">
                  <c:v>2547</c:v>
                </c:pt>
                <c:pt idx="44">
                  <c:v>3497</c:v>
                </c:pt>
                <c:pt idx="45">
                  <c:v>3590</c:v>
                </c:pt>
                <c:pt idx="46">
                  <c:v>3233</c:v>
                </c:pt>
                <c:pt idx="47">
                  <c:v>3526</c:v>
                </c:pt>
                <c:pt idx="48">
                  <c:v>4207</c:v>
                </c:pt>
                <c:pt idx="49">
                  <c:v>5322</c:v>
                </c:pt>
                <c:pt idx="50">
                  <c:v>5986</c:v>
                </c:pt>
                <c:pt idx="51">
                  <c:v>6557</c:v>
                </c:pt>
                <c:pt idx="52">
                  <c:v>5560</c:v>
                </c:pt>
                <c:pt idx="53">
                  <c:v>4789</c:v>
                </c:pt>
                <c:pt idx="54">
                  <c:v>5249</c:v>
                </c:pt>
                <c:pt idx="55">
                  <c:v>5210</c:v>
                </c:pt>
                <c:pt idx="56">
                  <c:v>6203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Itália!$K$3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Itália!$K$4:$K$60</c:f>
              <c:numCache>
                <c:formatCode>General</c:formatCode>
                <c:ptCount val="57"/>
                <c:pt idx="0">
                  <c:v>0</c:v>
                </c:pt>
                <c:pt idx="1" c:formatCode="0_ ">
                  <c:v>0</c:v>
                </c:pt>
                <c:pt idx="2" c:formatCode="0_ ">
                  <c:v>0</c:v>
                </c:pt>
                <c:pt idx="3" c:formatCode="0_ ">
                  <c:v>0</c:v>
                </c:pt>
                <c:pt idx="4" c:formatCode="0_ ">
                  <c:v>0</c:v>
                </c:pt>
                <c:pt idx="5" c:formatCode="0_ ">
                  <c:v>0</c:v>
                </c:pt>
                <c:pt idx="6" c:formatCode="0_ ">
                  <c:v>0</c:v>
                </c:pt>
                <c:pt idx="7" c:formatCode="0_ ">
                  <c:v>0</c:v>
                </c:pt>
                <c:pt idx="8" c:formatCode="0_ ">
                  <c:v>0</c:v>
                </c:pt>
                <c:pt idx="9" c:formatCode="0_ ">
                  <c:v>0</c:v>
                </c:pt>
                <c:pt idx="10" c:formatCode="0_ ">
                  <c:v>0</c:v>
                </c:pt>
                <c:pt idx="11" c:formatCode="0_ ">
                  <c:v>0</c:v>
                </c:pt>
                <c:pt idx="12" c:formatCode="0_ ">
                  <c:v>0</c:v>
                </c:pt>
                <c:pt idx="13" c:formatCode="0_ ">
                  <c:v>0</c:v>
                </c:pt>
                <c:pt idx="14" c:formatCode="0_ ">
                  <c:v>0</c:v>
                </c:pt>
                <c:pt idx="15" c:formatCode="0_ ">
                  <c:v>0</c:v>
                </c:pt>
                <c:pt idx="16">
                  <c:v>0</c:v>
                </c:pt>
                <c:pt idx="17" c:formatCode="0_ ">
                  <c:v>0</c:v>
                </c:pt>
                <c:pt idx="18" c:formatCode="0_ ">
                  <c:v>0</c:v>
                </c:pt>
                <c:pt idx="19" c:formatCode="0_ ">
                  <c:v>0</c:v>
                </c:pt>
                <c:pt idx="20" c:formatCode="0_ ">
                  <c:v>0</c:v>
                </c:pt>
                <c:pt idx="21" c:formatCode="0_ ">
                  <c:v>0</c:v>
                </c:pt>
                <c:pt idx="22" c:formatCode="0_ ">
                  <c:v>1</c:v>
                </c:pt>
                <c:pt idx="23" c:formatCode="0_ ">
                  <c:v>1</c:v>
                </c:pt>
                <c:pt idx="24" c:formatCode="0_ ">
                  <c:v>1</c:v>
                </c:pt>
                <c:pt idx="25" c:formatCode="0_ ">
                  <c:v>4</c:v>
                </c:pt>
                <c:pt idx="26" c:formatCode="0_ ">
                  <c:v>4</c:v>
                </c:pt>
                <c:pt idx="27" c:formatCode="0_ ">
                  <c:v>1</c:v>
                </c:pt>
                <c:pt idx="28" c:formatCode="0_ ">
                  <c:v>5</c:v>
                </c:pt>
                <c:pt idx="29" c:formatCode="0_ ">
                  <c:v>4</c:v>
                </c:pt>
                <c:pt idx="30" c:formatCode="0_ ">
                  <c:v>8</c:v>
                </c:pt>
                <c:pt idx="31" c:formatCode="0_ ">
                  <c:v>12</c:v>
                </c:pt>
                <c:pt idx="32" c:formatCode="0_ ">
                  <c:v>11</c:v>
                </c:pt>
                <c:pt idx="33" c:formatCode="0_ ">
                  <c:v>27</c:v>
                </c:pt>
                <c:pt idx="34" c:formatCode="0_ ">
                  <c:v>28</c:v>
                </c:pt>
                <c:pt idx="35" c:formatCode="0_ ">
                  <c:v>41</c:v>
                </c:pt>
                <c:pt idx="36" c:formatCode="0_ ">
                  <c:v>49</c:v>
                </c:pt>
                <c:pt idx="37" c:formatCode="0_ ">
                  <c:v>36</c:v>
                </c:pt>
                <c:pt idx="38" c:formatCode="0_ ">
                  <c:v>133</c:v>
                </c:pt>
                <c:pt idx="39" c:formatCode="0_ ">
                  <c:v>97</c:v>
                </c:pt>
                <c:pt idx="40" c:formatCode="0_ ">
                  <c:v>168</c:v>
                </c:pt>
                <c:pt idx="41" c:formatCode="0_ ">
                  <c:v>196</c:v>
                </c:pt>
                <c:pt idx="42" c:formatCode="0_ ">
                  <c:v>189</c:v>
                </c:pt>
                <c:pt idx="43" c:formatCode="0_ ">
                  <c:v>250</c:v>
                </c:pt>
                <c:pt idx="44" c:formatCode="0_ ">
                  <c:v>175</c:v>
                </c:pt>
                <c:pt idx="45" c:formatCode="0_ ">
                  <c:v>368</c:v>
                </c:pt>
                <c:pt idx="46" c:formatCode="0_ ">
                  <c:v>349</c:v>
                </c:pt>
                <c:pt idx="47" c:formatCode="0_ ">
                  <c:v>345</c:v>
                </c:pt>
                <c:pt idx="48" c:formatCode="0_ ">
                  <c:v>475</c:v>
                </c:pt>
                <c:pt idx="49" c:formatCode="0_ ">
                  <c:v>427</c:v>
                </c:pt>
                <c:pt idx="50" c:formatCode="0_ ">
                  <c:v>627</c:v>
                </c:pt>
                <c:pt idx="51" c:formatCode="0_ ">
                  <c:v>793</c:v>
                </c:pt>
                <c:pt idx="52" c:formatCode="0_ ">
                  <c:v>651</c:v>
                </c:pt>
                <c:pt idx="53" c:formatCode="0_ ">
                  <c:v>601</c:v>
                </c:pt>
                <c:pt idx="54" c:formatCode="0_ ">
                  <c:v>743</c:v>
                </c:pt>
                <c:pt idx="55" c:formatCode="0_ ">
                  <c:v>683</c:v>
                </c:pt>
                <c:pt idx="56" c:formatCode="0_ ">
                  <c:v>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Itália!$L$3</c:f>
              <c:strCache>
                <c:ptCount val="1"/>
                <c:pt idx="0">
                  <c:v>Recuperação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val>
            <c:numRef>
              <c:f>Itália!$L$4:$L$60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-1</c:v>
                </c:pt>
                <c:pt idx="26">
                  <c:v>1</c:v>
                </c:pt>
                <c:pt idx="27">
                  <c:v>1</c:v>
                </c:pt>
                <c:pt idx="28">
                  <c:v>42</c:v>
                </c:pt>
                <c:pt idx="29">
                  <c:v>1</c:v>
                </c:pt>
                <c:pt idx="30">
                  <c:v>4</c:v>
                </c:pt>
                <c:pt idx="31">
                  <c:v>33</c:v>
                </c:pt>
                <c:pt idx="32">
                  <c:v>66</c:v>
                </c:pt>
                <c:pt idx="33">
                  <c:v>11</c:v>
                </c:pt>
                <c:pt idx="34">
                  <c:v>116</c:v>
                </c:pt>
                <c:pt idx="35">
                  <c:v>138</c:v>
                </c:pt>
                <c:pt idx="36">
                  <c:v>109</c:v>
                </c:pt>
                <c:pt idx="37">
                  <c:v>66</c:v>
                </c:pt>
                <c:pt idx="38">
                  <c:v>33</c:v>
                </c:pt>
                <c:pt idx="39">
                  <c:v>102</c:v>
                </c:pt>
                <c:pt idx="40">
                  <c:v>280</c:v>
                </c:pt>
                <c:pt idx="41">
                  <c:v>41</c:v>
                </c:pt>
                <c:pt idx="42">
                  <c:v>213</c:v>
                </c:pt>
                <c:pt idx="43">
                  <c:v>181</c:v>
                </c:pt>
                <c:pt idx="44">
                  <c:v>527</c:v>
                </c:pt>
                <c:pt idx="45">
                  <c:v>369</c:v>
                </c:pt>
                <c:pt idx="46">
                  <c:v>414</c:v>
                </c:pt>
                <c:pt idx="47">
                  <c:v>192</c:v>
                </c:pt>
                <c:pt idx="48">
                  <c:v>1084</c:v>
                </c:pt>
                <c:pt idx="49">
                  <c:v>415</c:v>
                </c:pt>
                <c:pt idx="50">
                  <c:v>689</c:v>
                </c:pt>
                <c:pt idx="51">
                  <c:v>943</c:v>
                </c:pt>
                <c:pt idx="52">
                  <c:v>952</c:v>
                </c:pt>
                <c:pt idx="53">
                  <c:v>408</c:v>
                </c:pt>
                <c:pt idx="54">
                  <c:v>894</c:v>
                </c:pt>
                <c:pt idx="55">
                  <c:v>1036</c:v>
                </c:pt>
                <c:pt idx="56">
                  <c:v>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1019277386587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contaminação e mortes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"casos"</c:f>
              <c:strCache>
                <c:ptCount val="1"/>
                <c:pt idx="0">
                  <c:v>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pt-B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val>
            <c:numRef>
              <c:f>Espanha!$D$4:$D$59</c:f>
              <c:numCache>
                <c:formatCode>_-* #,##0_-;\-* #,##0_-;_-* "-"??_-;_-@_-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9</c:v>
                </c:pt>
                <c:pt idx="26">
                  <c:v>13</c:v>
                </c:pt>
                <c:pt idx="27">
                  <c:v>25</c:v>
                </c:pt>
                <c:pt idx="28">
                  <c:v>33</c:v>
                </c:pt>
                <c:pt idx="29">
                  <c:v>58</c:v>
                </c:pt>
                <c:pt idx="30">
                  <c:v>84</c:v>
                </c:pt>
                <c:pt idx="31">
                  <c:v>120</c:v>
                </c:pt>
                <c:pt idx="32">
                  <c:v>165</c:v>
                </c:pt>
                <c:pt idx="33">
                  <c:v>228</c:v>
                </c:pt>
                <c:pt idx="34">
                  <c:v>282</c:v>
                </c:pt>
                <c:pt idx="35">
                  <c:v>401</c:v>
                </c:pt>
                <c:pt idx="36">
                  <c:v>525</c:v>
                </c:pt>
                <c:pt idx="37">
                  <c:v>674</c:v>
                </c:pt>
                <c:pt idx="38">
                  <c:v>1231</c:v>
                </c:pt>
                <c:pt idx="39">
                  <c:v>1695</c:v>
                </c:pt>
                <c:pt idx="40">
                  <c:v>2277</c:v>
                </c:pt>
                <c:pt idx="41">
                  <c:v>3146</c:v>
                </c:pt>
                <c:pt idx="42">
                  <c:v>5232</c:v>
                </c:pt>
                <c:pt idx="43">
                  <c:v>6391</c:v>
                </c:pt>
                <c:pt idx="44">
                  <c:v>7988</c:v>
                </c:pt>
                <c:pt idx="45">
                  <c:v>9942</c:v>
                </c:pt>
                <c:pt idx="46">
                  <c:v>11826</c:v>
                </c:pt>
                <c:pt idx="47">
                  <c:v>14769</c:v>
                </c:pt>
                <c:pt idx="48">
                  <c:v>18077</c:v>
                </c:pt>
                <c:pt idx="49">
                  <c:v>21571</c:v>
                </c:pt>
                <c:pt idx="50">
                  <c:v>25496</c:v>
                </c:pt>
                <c:pt idx="51">
                  <c:v>28768</c:v>
                </c:pt>
                <c:pt idx="52">
                  <c:v>35136</c:v>
                </c:pt>
                <c:pt idx="53">
                  <c:v>42058</c:v>
                </c:pt>
                <c:pt idx="54">
                  <c:v>49515</c:v>
                </c:pt>
                <c:pt idx="55">
                  <c:v>57786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Espanha!$F$3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Espanha!$F$4:$F$59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8</c:v>
                </c:pt>
                <c:pt idx="36">
                  <c:v>10</c:v>
                </c:pt>
                <c:pt idx="37">
                  <c:v>17</c:v>
                </c:pt>
                <c:pt idx="38">
                  <c:v>30</c:v>
                </c:pt>
                <c:pt idx="39">
                  <c:v>36</c:v>
                </c:pt>
                <c:pt idx="40">
                  <c:v>55</c:v>
                </c:pt>
                <c:pt idx="41">
                  <c:v>86</c:v>
                </c:pt>
                <c:pt idx="42">
                  <c:v>133</c:v>
                </c:pt>
                <c:pt idx="43">
                  <c:v>196</c:v>
                </c:pt>
                <c:pt idx="44">
                  <c:v>294</c:v>
                </c:pt>
                <c:pt idx="45">
                  <c:v>342</c:v>
                </c:pt>
                <c:pt idx="46">
                  <c:v>533</c:v>
                </c:pt>
                <c:pt idx="47">
                  <c:v>638</c:v>
                </c:pt>
                <c:pt idx="48">
                  <c:v>831</c:v>
                </c:pt>
                <c:pt idx="49">
                  <c:v>1093</c:v>
                </c:pt>
                <c:pt idx="50">
                  <c:v>1381</c:v>
                </c:pt>
                <c:pt idx="51">
                  <c:v>1772</c:v>
                </c:pt>
                <c:pt idx="52">
                  <c:v>2311</c:v>
                </c:pt>
                <c:pt idx="53">
                  <c:v>3434</c:v>
                </c:pt>
                <c:pt idx="54">
                  <c:v>3647</c:v>
                </c:pt>
                <c:pt idx="55">
                  <c:v>4365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7129170033476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recuperações e mortes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Espanha!$H$3</c:f>
              <c:strCache>
                <c:ptCount val="1"/>
                <c:pt idx="0">
                  <c:v>Recuperação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val>
            <c:numRef>
              <c:f>Espanha!$H$4:$H$58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4</c:v>
                </c:pt>
                <c:pt idx="36">
                  <c:v>28</c:v>
                </c:pt>
                <c:pt idx="37">
                  <c:v>30</c:v>
                </c:pt>
                <c:pt idx="38">
                  <c:v>30</c:v>
                </c:pt>
                <c:pt idx="39">
                  <c:v>133</c:v>
                </c:pt>
                <c:pt idx="40">
                  <c:v>181</c:v>
                </c:pt>
                <c:pt idx="41">
                  <c:v>187</c:v>
                </c:pt>
                <c:pt idx="42">
                  <c:v>191</c:v>
                </c:pt>
                <c:pt idx="43">
                  <c:v>515</c:v>
                </c:pt>
                <c:pt idx="44">
                  <c:v>515</c:v>
                </c:pt>
                <c:pt idx="45">
                  <c:v>528</c:v>
                </c:pt>
                <c:pt idx="46">
                  <c:v>1026</c:v>
                </c:pt>
                <c:pt idx="47">
                  <c:v>1079</c:v>
                </c:pt>
                <c:pt idx="48">
                  <c:v>1105</c:v>
                </c:pt>
                <c:pt idx="49">
                  <c:v>1586</c:v>
                </c:pt>
                <c:pt idx="50">
                  <c:v>2123</c:v>
                </c:pt>
                <c:pt idx="51">
                  <c:v>2573</c:v>
                </c:pt>
                <c:pt idx="52">
                  <c:v>3353</c:v>
                </c:pt>
                <c:pt idx="53">
                  <c:v>3792</c:v>
                </c:pt>
                <c:pt idx="54">
                  <c:v>5365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Espanha!$F$3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Espanha!$F$4:$F$58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8</c:v>
                </c:pt>
                <c:pt idx="36">
                  <c:v>10</c:v>
                </c:pt>
                <c:pt idx="37">
                  <c:v>17</c:v>
                </c:pt>
                <c:pt idx="38">
                  <c:v>30</c:v>
                </c:pt>
                <c:pt idx="39">
                  <c:v>36</c:v>
                </c:pt>
                <c:pt idx="40">
                  <c:v>55</c:v>
                </c:pt>
                <c:pt idx="41">
                  <c:v>86</c:v>
                </c:pt>
                <c:pt idx="42">
                  <c:v>133</c:v>
                </c:pt>
                <c:pt idx="43">
                  <c:v>196</c:v>
                </c:pt>
                <c:pt idx="44">
                  <c:v>294</c:v>
                </c:pt>
                <c:pt idx="45">
                  <c:v>342</c:v>
                </c:pt>
                <c:pt idx="46">
                  <c:v>533</c:v>
                </c:pt>
                <c:pt idx="47">
                  <c:v>638</c:v>
                </c:pt>
                <c:pt idx="48">
                  <c:v>831</c:v>
                </c:pt>
                <c:pt idx="49">
                  <c:v>1093</c:v>
                </c:pt>
                <c:pt idx="50">
                  <c:v>1381</c:v>
                </c:pt>
                <c:pt idx="51">
                  <c:v>1772</c:v>
                </c:pt>
                <c:pt idx="52">
                  <c:v>2311</c:v>
                </c:pt>
                <c:pt idx="53">
                  <c:v>3434</c:v>
                </c:pt>
                <c:pt idx="54">
                  <c:v>3647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3207895648159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% mortes vs % recuperacação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Espanha!$N$3</c:f>
              <c:strCache>
                <c:ptCount val="1"/>
                <c:pt idx="0">
                  <c:v>% recuperação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Espanha!$N$4:$N$59</c:f>
              <c:numCache>
                <c:formatCode>0.00%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0.00354609929078014</c:v>
                </c:pt>
                <c:pt idx="35">
                  <c:v>0.00997506234413965</c:v>
                </c:pt>
                <c:pt idx="36">
                  <c:v>0.0533333333333333</c:v>
                </c:pt>
                <c:pt idx="37">
                  <c:v>0.0445103857566766</c:v>
                </c:pt>
                <c:pt idx="38">
                  <c:v>0.0243704305442729</c:v>
                </c:pt>
                <c:pt idx="39">
                  <c:v>0.0784660766961652</c:v>
                </c:pt>
                <c:pt idx="40">
                  <c:v>0.0794905577514273</c:v>
                </c:pt>
                <c:pt idx="41">
                  <c:v>0.0594405594405594</c:v>
                </c:pt>
                <c:pt idx="42">
                  <c:v>0.0365061162079511</c:v>
                </c:pt>
                <c:pt idx="43">
                  <c:v>0.0805820685338758</c:v>
                </c:pt>
                <c:pt idx="44">
                  <c:v>0.064471707561342</c:v>
                </c:pt>
                <c:pt idx="45">
                  <c:v>0.0531080265540133</c:v>
                </c:pt>
                <c:pt idx="46">
                  <c:v>0.0867579908675799</c:v>
                </c:pt>
                <c:pt idx="47">
                  <c:v>0.0730584332046855</c:v>
                </c:pt>
                <c:pt idx="48">
                  <c:v>0.0611273994578746</c:v>
                </c:pt>
                <c:pt idx="49">
                  <c:v>0.0735246395623754</c:v>
                </c:pt>
                <c:pt idx="50">
                  <c:v>0.0832679636021337</c:v>
                </c:pt>
                <c:pt idx="51">
                  <c:v>0.0894396551724138</c:v>
                </c:pt>
                <c:pt idx="52">
                  <c:v>0.095429189435337</c:v>
                </c:pt>
                <c:pt idx="53">
                  <c:v>0.090161205953683</c:v>
                </c:pt>
                <c:pt idx="54">
                  <c:v>0.108351004746037</c:v>
                </c:pt>
                <c:pt idx="55">
                  <c:v>0.121361575468106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Espanha!$M$3</c:f>
              <c:strCache>
                <c:ptCount val="1"/>
                <c:pt idx="0">
                  <c:v>% 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Espanha!$M$4:$M$59</c:f>
              <c:numCache>
                <c:formatCode>0.00%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0.00606060606060606</c:v>
                </c:pt>
                <c:pt idx="33">
                  <c:v>0.0087719298245614</c:v>
                </c:pt>
                <c:pt idx="34">
                  <c:v>0.0106382978723404</c:v>
                </c:pt>
                <c:pt idx="35">
                  <c:v>0.0199501246882793</c:v>
                </c:pt>
                <c:pt idx="36">
                  <c:v>0.019047619047619</c:v>
                </c:pt>
                <c:pt idx="37">
                  <c:v>0.0252225519287834</c:v>
                </c:pt>
                <c:pt idx="38">
                  <c:v>0.0243704305442729</c:v>
                </c:pt>
                <c:pt idx="39">
                  <c:v>0.0212389380530973</c:v>
                </c:pt>
                <c:pt idx="40">
                  <c:v>0.0241545893719807</c:v>
                </c:pt>
                <c:pt idx="41">
                  <c:v>0.0273363000635728</c:v>
                </c:pt>
                <c:pt idx="42">
                  <c:v>0.0254204892966361</c:v>
                </c:pt>
                <c:pt idx="43">
                  <c:v>0.0306681270536692</c:v>
                </c:pt>
                <c:pt idx="44">
                  <c:v>0.0368052078117176</c:v>
                </c:pt>
                <c:pt idx="45">
                  <c:v>0.0343995171997586</c:v>
                </c:pt>
                <c:pt idx="46">
                  <c:v>0.0450701843395907</c:v>
                </c:pt>
                <c:pt idx="47">
                  <c:v>0.0431985916446611</c:v>
                </c:pt>
                <c:pt idx="48">
                  <c:v>0.0459700171488632</c:v>
                </c:pt>
                <c:pt idx="49">
                  <c:v>0.0506698808585601</c:v>
                </c:pt>
                <c:pt idx="50">
                  <c:v>0.0541653592720427</c:v>
                </c:pt>
                <c:pt idx="51">
                  <c:v>0.0615962180200222</c:v>
                </c:pt>
                <c:pt idx="52">
                  <c:v>0.0657729963570128</c:v>
                </c:pt>
                <c:pt idx="53">
                  <c:v>0.0816491511721908</c:v>
                </c:pt>
                <c:pt idx="54">
                  <c:v>0.0736544481470262</c:v>
                </c:pt>
                <c:pt idx="55">
                  <c:v>0.0755373273803343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7129170033476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casos ativos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Espanha!$O$3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Espanha!$O$4:$O$59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9</c:v>
                </c:pt>
                <c:pt idx="26">
                  <c:v>13</c:v>
                </c:pt>
                <c:pt idx="27">
                  <c:v>25</c:v>
                </c:pt>
                <c:pt idx="28">
                  <c:v>33</c:v>
                </c:pt>
                <c:pt idx="29">
                  <c:v>58</c:v>
                </c:pt>
                <c:pt idx="30">
                  <c:v>84</c:v>
                </c:pt>
                <c:pt idx="31">
                  <c:v>120</c:v>
                </c:pt>
                <c:pt idx="32">
                  <c:v>164</c:v>
                </c:pt>
                <c:pt idx="33">
                  <c:v>226</c:v>
                </c:pt>
                <c:pt idx="34">
                  <c:v>278</c:v>
                </c:pt>
                <c:pt idx="35">
                  <c:v>389</c:v>
                </c:pt>
                <c:pt idx="36">
                  <c:v>487</c:v>
                </c:pt>
                <c:pt idx="37">
                  <c:v>627</c:v>
                </c:pt>
                <c:pt idx="38">
                  <c:v>1171</c:v>
                </c:pt>
                <c:pt idx="39">
                  <c:v>1526</c:v>
                </c:pt>
                <c:pt idx="40">
                  <c:v>2041</c:v>
                </c:pt>
                <c:pt idx="41">
                  <c:v>2873</c:v>
                </c:pt>
                <c:pt idx="42">
                  <c:v>4908</c:v>
                </c:pt>
                <c:pt idx="43">
                  <c:v>5680</c:v>
                </c:pt>
                <c:pt idx="44">
                  <c:v>7179</c:v>
                </c:pt>
                <c:pt idx="45">
                  <c:v>9072</c:v>
                </c:pt>
                <c:pt idx="46">
                  <c:v>10267</c:v>
                </c:pt>
                <c:pt idx="47">
                  <c:v>13052</c:v>
                </c:pt>
                <c:pt idx="48">
                  <c:v>16141</c:v>
                </c:pt>
                <c:pt idx="49">
                  <c:v>18892</c:v>
                </c:pt>
                <c:pt idx="50">
                  <c:v>21992</c:v>
                </c:pt>
                <c:pt idx="51">
                  <c:v>24423</c:v>
                </c:pt>
                <c:pt idx="52">
                  <c:v>29472</c:v>
                </c:pt>
                <c:pt idx="53">
                  <c:v>34832</c:v>
                </c:pt>
                <c:pt idx="54">
                  <c:v>40503</c:v>
                </c:pt>
                <c:pt idx="55">
                  <c:v>46408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mortes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Comparativo!$I$3</c:f>
              <c:strCache>
                <c:ptCount val="1"/>
                <c:pt idx="0">
                  <c:v>Brasil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Comparativo!$I$4:$I$70</c:f>
              <c:numCache>
                <c:formatCode>_-* #,##0_-;\-* #,##0_-;_-* "-"??_-;_-@_-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7</c:v>
                </c:pt>
                <c:pt idx="23">
                  <c:v>11</c:v>
                </c:pt>
                <c:pt idx="24">
                  <c:v>18</c:v>
                </c:pt>
                <c:pt idx="25">
                  <c:v>25</c:v>
                </c:pt>
                <c:pt idx="26">
                  <c:v>34</c:v>
                </c:pt>
                <c:pt idx="27">
                  <c:v>47</c:v>
                </c:pt>
                <c:pt idx="28">
                  <c:v>59</c:v>
                </c:pt>
                <c:pt idx="29">
                  <c:v>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Comparativo!$J$3</c:f>
              <c:strCache>
                <c:ptCount val="1"/>
                <c:pt idx="0">
                  <c:v>Itália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Comparativo!$J$4:$J$70</c:f>
              <c:numCache>
                <c:formatCode>_-* #,##0_-;\-* #,##0_-;_-* "-"??_-;_-@_-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7</c:v>
                </c:pt>
                <c:pt idx="26">
                  <c:v>11</c:v>
                </c:pt>
                <c:pt idx="27">
                  <c:v>12</c:v>
                </c:pt>
                <c:pt idx="28">
                  <c:v>17</c:v>
                </c:pt>
                <c:pt idx="29">
                  <c:v>21</c:v>
                </c:pt>
                <c:pt idx="30">
                  <c:v>29</c:v>
                </c:pt>
                <c:pt idx="31">
                  <c:v>41</c:v>
                </c:pt>
                <c:pt idx="32">
                  <c:v>52</c:v>
                </c:pt>
                <c:pt idx="33">
                  <c:v>79</c:v>
                </c:pt>
                <c:pt idx="34">
                  <c:v>107</c:v>
                </c:pt>
                <c:pt idx="35">
                  <c:v>148</c:v>
                </c:pt>
                <c:pt idx="36">
                  <c:v>197</c:v>
                </c:pt>
                <c:pt idx="37">
                  <c:v>233</c:v>
                </c:pt>
                <c:pt idx="38">
                  <c:v>366</c:v>
                </c:pt>
                <c:pt idx="39">
                  <c:v>463</c:v>
                </c:pt>
                <c:pt idx="40">
                  <c:v>631</c:v>
                </c:pt>
                <c:pt idx="41">
                  <c:v>827</c:v>
                </c:pt>
                <c:pt idx="42">
                  <c:v>1016</c:v>
                </c:pt>
                <c:pt idx="43">
                  <c:v>1266</c:v>
                </c:pt>
                <c:pt idx="44">
                  <c:v>1441</c:v>
                </c:pt>
                <c:pt idx="45">
                  <c:v>1809</c:v>
                </c:pt>
                <c:pt idx="46">
                  <c:v>2158</c:v>
                </c:pt>
                <c:pt idx="47">
                  <c:v>2503</c:v>
                </c:pt>
                <c:pt idx="48">
                  <c:v>2978</c:v>
                </c:pt>
                <c:pt idx="49">
                  <c:v>3405</c:v>
                </c:pt>
                <c:pt idx="50">
                  <c:v>4032</c:v>
                </c:pt>
                <c:pt idx="51">
                  <c:v>4825</c:v>
                </c:pt>
                <c:pt idx="52">
                  <c:v>5476</c:v>
                </c:pt>
                <c:pt idx="53">
                  <c:v>6077</c:v>
                </c:pt>
                <c:pt idx="54">
                  <c:v>6820</c:v>
                </c:pt>
                <c:pt idx="55">
                  <c:v>7503</c:v>
                </c:pt>
                <c:pt idx="56">
                  <c:v>8215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Comparativo!$K$3</c:f>
              <c:strCache>
                <c:ptCount val="1"/>
                <c:pt idx="0">
                  <c:v>Espanha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Comparativo!$K$4:$K$70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8</c:v>
                </c:pt>
                <c:pt idx="36">
                  <c:v>10</c:v>
                </c:pt>
                <c:pt idx="37">
                  <c:v>17</c:v>
                </c:pt>
                <c:pt idx="38">
                  <c:v>30</c:v>
                </c:pt>
                <c:pt idx="39">
                  <c:v>36</c:v>
                </c:pt>
                <c:pt idx="40">
                  <c:v>55</c:v>
                </c:pt>
                <c:pt idx="41">
                  <c:v>86</c:v>
                </c:pt>
                <c:pt idx="42">
                  <c:v>133</c:v>
                </c:pt>
                <c:pt idx="43">
                  <c:v>196</c:v>
                </c:pt>
                <c:pt idx="44">
                  <c:v>294</c:v>
                </c:pt>
                <c:pt idx="45">
                  <c:v>342</c:v>
                </c:pt>
                <c:pt idx="46">
                  <c:v>533</c:v>
                </c:pt>
                <c:pt idx="47">
                  <c:v>638</c:v>
                </c:pt>
                <c:pt idx="48">
                  <c:v>831</c:v>
                </c:pt>
                <c:pt idx="49">
                  <c:v>1093</c:v>
                </c:pt>
                <c:pt idx="50">
                  <c:v>1381</c:v>
                </c:pt>
                <c:pt idx="51">
                  <c:v>1772</c:v>
                </c:pt>
                <c:pt idx="52">
                  <c:v>2311</c:v>
                </c:pt>
                <c:pt idx="53">
                  <c:v>3434</c:v>
                </c:pt>
                <c:pt idx="54">
                  <c:v>3647</c:v>
                </c:pt>
                <c:pt idx="55">
                  <c:v>4365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Comparativo!$L$3</c:f>
              <c:strCache>
                <c:ptCount val="1"/>
                <c:pt idx="0">
                  <c:v>Irã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Comparativo!$L$4:$L$70</c:f>
              <c:numCache>
                <c:formatCode>General</c:formatCode>
                <c:ptCount val="6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19</c:v>
                </c:pt>
                <c:pt idx="8">
                  <c:v>26</c:v>
                </c:pt>
                <c:pt idx="9">
                  <c:v>34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77</c:v>
                </c:pt>
                <c:pt idx="14">
                  <c:v>92</c:v>
                </c:pt>
                <c:pt idx="15">
                  <c:v>108</c:v>
                </c:pt>
                <c:pt idx="16">
                  <c:v>124</c:v>
                </c:pt>
                <c:pt idx="17">
                  <c:v>145</c:v>
                </c:pt>
                <c:pt idx="18">
                  <c:v>194</c:v>
                </c:pt>
                <c:pt idx="19">
                  <c:v>237</c:v>
                </c:pt>
                <c:pt idx="20" c:formatCode="_-* #,##0_-;\-* #,##0_-;_-* &quot;-&quot;??_-;_-@_-">
                  <c:v>291</c:v>
                </c:pt>
                <c:pt idx="21" c:formatCode="_-* #,##0_-;\-* #,##0_-;_-* &quot;-&quot;??_-;_-@_-">
                  <c:v>354</c:v>
                </c:pt>
                <c:pt idx="22" c:formatCode="_-* #,##0_-;\-* #,##0_-;_-* &quot;-&quot;??_-;_-@_-">
                  <c:v>429</c:v>
                </c:pt>
                <c:pt idx="23" c:formatCode="_-* #,##0_-;\-* #,##0_-;_-* &quot;-&quot;??_-;_-@_-">
                  <c:v>514</c:v>
                </c:pt>
                <c:pt idx="24" c:formatCode="_-* #,##0_-;\-* #,##0_-;_-* &quot;-&quot;??_-;_-@_-">
                  <c:v>611</c:v>
                </c:pt>
                <c:pt idx="25">
                  <c:v>724</c:v>
                </c:pt>
                <c:pt idx="26">
                  <c:v>853</c:v>
                </c:pt>
                <c:pt idx="27">
                  <c:v>988</c:v>
                </c:pt>
                <c:pt idx="28">
                  <c:v>1135</c:v>
                </c:pt>
                <c:pt idx="29">
                  <c:v>1284</c:v>
                </c:pt>
                <c:pt idx="30">
                  <c:v>1433</c:v>
                </c:pt>
                <c:pt idx="31">
                  <c:v>1556</c:v>
                </c:pt>
                <c:pt idx="32">
                  <c:v>1685</c:v>
                </c:pt>
                <c:pt idx="33">
                  <c:v>1812</c:v>
                </c:pt>
                <c:pt idx="34">
                  <c:v>1934</c:v>
                </c:pt>
                <c:pt idx="35">
                  <c:v>2077</c:v>
                </c:pt>
                <c:pt idx="36">
                  <c:v>2234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Comparativo!$M$3</c:f>
              <c:strCache>
                <c:ptCount val="1"/>
                <c:pt idx="0">
                  <c:v>EUA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Comparativo!$M$4:$M$70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6</c:v>
                </c:pt>
                <c:pt idx="42">
                  <c:v>9</c:v>
                </c:pt>
                <c:pt idx="43">
                  <c:v>11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30</c:v>
                </c:pt>
                <c:pt idx="50">
                  <c:v>38</c:v>
                </c:pt>
                <c:pt idx="51">
                  <c:v>41</c:v>
                </c:pt>
                <c:pt idx="52">
                  <c:v>49</c:v>
                </c:pt>
                <c:pt idx="53">
                  <c:v>57</c:v>
                </c:pt>
                <c:pt idx="54">
                  <c:v>68</c:v>
                </c:pt>
                <c:pt idx="55">
                  <c:v>86</c:v>
                </c:pt>
                <c:pt idx="56">
                  <c:v>109</c:v>
                </c:pt>
                <c:pt idx="57">
                  <c:v>150</c:v>
                </c:pt>
                <c:pt idx="58">
                  <c:v>207</c:v>
                </c:pt>
                <c:pt idx="59">
                  <c:v>256</c:v>
                </c:pt>
                <c:pt idx="60">
                  <c:v>302</c:v>
                </c:pt>
                <c:pt idx="61">
                  <c:v>413</c:v>
                </c:pt>
                <c:pt idx="62">
                  <c:v>553</c:v>
                </c:pt>
                <c:pt idx="63">
                  <c:v>780</c:v>
                </c:pt>
                <c:pt idx="64">
                  <c:v>1027</c:v>
                </c:pt>
                <c:pt idx="65">
                  <c:v>1295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Comparativo!$N$3</c:f>
              <c:strCache>
                <c:ptCount val="1"/>
                <c:pt idx="0">
                  <c:v>Coréia do Sul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Comparativo!$N$4:$N$70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8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16</c:v>
                </c:pt>
                <c:pt idx="40">
                  <c:v>17</c:v>
                </c:pt>
                <c:pt idx="41">
                  <c:v>21</c:v>
                </c:pt>
                <c:pt idx="42">
                  <c:v>28</c:v>
                </c:pt>
                <c:pt idx="43">
                  <c:v>32</c:v>
                </c:pt>
                <c:pt idx="44">
                  <c:v>35</c:v>
                </c:pt>
                <c:pt idx="45">
                  <c:v>42</c:v>
                </c:pt>
                <c:pt idx="46">
                  <c:v>43</c:v>
                </c:pt>
                <c:pt idx="47">
                  <c:v>48</c:v>
                </c:pt>
                <c:pt idx="48">
                  <c:v>50</c:v>
                </c:pt>
                <c:pt idx="49">
                  <c:v>53</c:v>
                </c:pt>
                <c:pt idx="50">
                  <c:v>60</c:v>
                </c:pt>
                <c:pt idx="51">
                  <c:v>60</c:v>
                </c:pt>
                <c:pt idx="52">
                  <c:v>66</c:v>
                </c:pt>
                <c:pt idx="53">
                  <c:v>67</c:v>
                </c:pt>
                <c:pt idx="54">
                  <c:v>72</c:v>
                </c:pt>
                <c:pt idx="55">
                  <c:v>75</c:v>
                </c:pt>
                <c:pt idx="56">
                  <c:v>75</c:v>
                </c:pt>
                <c:pt idx="57">
                  <c:v>81</c:v>
                </c:pt>
                <c:pt idx="58">
                  <c:v>84</c:v>
                </c:pt>
                <c:pt idx="59">
                  <c:v>91</c:v>
                </c:pt>
                <c:pt idx="60">
                  <c:v>94</c:v>
                </c:pt>
                <c:pt idx="61">
                  <c:v>102</c:v>
                </c:pt>
                <c:pt idx="62">
                  <c:v>104</c:v>
                </c:pt>
                <c:pt idx="63">
                  <c:v>111</c:v>
                </c:pt>
                <c:pt idx="64">
                  <c:v>120</c:v>
                </c:pt>
                <c:pt idx="65">
                  <c:v>126</c:v>
                </c:pt>
                <c:pt idx="66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75008657508946"/>
          <c:y val="0.0284069810620126"/>
          <c:w val="0.509407826388087"/>
          <c:h val="0.11325659116227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casos, recuperações e mortes (diário)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Espanha!$I$3</c:f>
              <c:strCache>
                <c:ptCount val="1"/>
                <c:pt idx="0">
                  <c:v>Caso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Espanha!$I$4:$I$59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6</c:v>
                </c:pt>
                <c:pt idx="26">
                  <c:v>4</c:v>
                </c:pt>
                <c:pt idx="27">
                  <c:v>12</c:v>
                </c:pt>
                <c:pt idx="28">
                  <c:v>8</c:v>
                </c:pt>
                <c:pt idx="29">
                  <c:v>25</c:v>
                </c:pt>
                <c:pt idx="30">
                  <c:v>26</c:v>
                </c:pt>
                <c:pt idx="31">
                  <c:v>36</c:v>
                </c:pt>
                <c:pt idx="32">
                  <c:v>45</c:v>
                </c:pt>
                <c:pt idx="33">
                  <c:v>63</c:v>
                </c:pt>
                <c:pt idx="34">
                  <c:v>54</c:v>
                </c:pt>
                <c:pt idx="35">
                  <c:v>119</c:v>
                </c:pt>
                <c:pt idx="36">
                  <c:v>124</c:v>
                </c:pt>
                <c:pt idx="37">
                  <c:v>149</c:v>
                </c:pt>
                <c:pt idx="38">
                  <c:v>557</c:v>
                </c:pt>
                <c:pt idx="39">
                  <c:v>464</c:v>
                </c:pt>
                <c:pt idx="40">
                  <c:v>582</c:v>
                </c:pt>
                <c:pt idx="41">
                  <c:v>869</c:v>
                </c:pt>
                <c:pt idx="42">
                  <c:v>2086</c:v>
                </c:pt>
                <c:pt idx="43">
                  <c:v>1159</c:v>
                </c:pt>
                <c:pt idx="44">
                  <c:v>1597</c:v>
                </c:pt>
                <c:pt idx="45">
                  <c:v>1954</c:v>
                </c:pt>
                <c:pt idx="46">
                  <c:v>1884</c:v>
                </c:pt>
                <c:pt idx="47">
                  <c:v>2943</c:v>
                </c:pt>
                <c:pt idx="48">
                  <c:v>3308</c:v>
                </c:pt>
                <c:pt idx="49">
                  <c:v>3494</c:v>
                </c:pt>
                <c:pt idx="50">
                  <c:v>3925</c:v>
                </c:pt>
                <c:pt idx="51">
                  <c:v>3272</c:v>
                </c:pt>
                <c:pt idx="52">
                  <c:v>6368</c:v>
                </c:pt>
                <c:pt idx="53">
                  <c:v>6922</c:v>
                </c:pt>
                <c:pt idx="54">
                  <c:v>7457</c:v>
                </c:pt>
                <c:pt idx="55">
                  <c:v>8271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Espanha!$K$3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Espanha!$K$4:$K$59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 c:formatCode="0_ ">
                  <c:v>5</c:v>
                </c:pt>
                <c:pt idx="36" c:formatCode="0_ ">
                  <c:v>2</c:v>
                </c:pt>
                <c:pt idx="37" c:formatCode="0_ ">
                  <c:v>7</c:v>
                </c:pt>
                <c:pt idx="38" c:formatCode="0_ ">
                  <c:v>13</c:v>
                </c:pt>
                <c:pt idx="39" c:formatCode="0_ ">
                  <c:v>6</c:v>
                </c:pt>
                <c:pt idx="40">
                  <c:v>19</c:v>
                </c:pt>
                <c:pt idx="41">
                  <c:v>31</c:v>
                </c:pt>
                <c:pt idx="42">
                  <c:v>47</c:v>
                </c:pt>
                <c:pt idx="43">
                  <c:v>63</c:v>
                </c:pt>
                <c:pt idx="44">
                  <c:v>98</c:v>
                </c:pt>
                <c:pt idx="45">
                  <c:v>48</c:v>
                </c:pt>
                <c:pt idx="46">
                  <c:v>191</c:v>
                </c:pt>
                <c:pt idx="47">
                  <c:v>105</c:v>
                </c:pt>
                <c:pt idx="48">
                  <c:v>193</c:v>
                </c:pt>
                <c:pt idx="49">
                  <c:v>262</c:v>
                </c:pt>
                <c:pt idx="50">
                  <c:v>288</c:v>
                </c:pt>
                <c:pt idx="51">
                  <c:v>391</c:v>
                </c:pt>
                <c:pt idx="52">
                  <c:v>539</c:v>
                </c:pt>
                <c:pt idx="53">
                  <c:v>1123</c:v>
                </c:pt>
                <c:pt idx="54">
                  <c:v>213</c:v>
                </c:pt>
                <c:pt idx="55">
                  <c:v>718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Espanha!$L$3</c:f>
              <c:strCache>
                <c:ptCount val="1"/>
                <c:pt idx="0">
                  <c:v>Recuperação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val>
            <c:numRef>
              <c:f>Espanha!$L$4:$L$59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24</c:v>
                </c:pt>
                <c:pt idx="37">
                  <c:v>2</c:v>
                </c:pt>
                <c:pt idx="38">
                  <c:v>0</c:v>
                </c:pt>
                <c:pt idx="39">
                  <c:v>103</c:v>
                </c:pt>
                <c:pt idx="40">
                  <c:v>48</c:v>
                </c:pt>
                <c:pt idx="41">
                  <c:v>6</c:v>
                </c:pt>
                <c:pt idx="42">
                  <c:v>4</c:v>
                </c:pt>
                <c:pt idx="43">
                  <c:v>324</c:v>
                </c:pt>
                <c:pt idx="44">
                  <c:v>0</c:v>
                </c:pt>
                <c:pt idx="45">
                  <c:v>13</c:v>
                </c:pt>
                <c:pt idx="46">
                  <c:v>498</c:v>
                </c:pt>
                <c:pt idx="47">
                  <c:v>53</c:v>
                </c:pt>
                <c:pt idx="48">
                  <c:v>26</c:v>
                </c:pt>
                <c:pt idx="49">
                  <c:v>481</c:v>
                </c:pt>
                <c:pt idx="50">
                  <c:v>537</c:v>
                </c:pt>
                <c:pt idx="51">
                  <c:v>450</c:v>
                </c:pt>
                <c:pt idx="52">
                  <c:v>780</c:v>
                </c:pt>
                <c:pt idx="53">
                  <c:v>439</c:v>
                </c:pt>
                <c:pt idx="54">
                  <c:v>1573</c:v>
                </c:pt>
                <c:pt idx="55">
                  <c:v>1648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1019277386587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contaminação e mortes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"casos"</c:f>
              <c:strCache>
                <c:ptCount val="1"/>
                <c:pt idx="0">
                  <c:v>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Irã!$D$4:$D$40</c:f>
              <c:numCache>
                <c:formatCode>_-* #,##0_-;\-* #,##0_-;_-* "-"??_-;_-@_-</c:formatCode>
                <c:ptCount val="37"/>
                <c:pt idx="0">
                  <c:v>2</c:v>
                </c:pt>
                <c:pt idx="1">
                  <c:v>5</c:v>
                </c:pt>
                <c:pt idx="2">
                  <c:v>18</c:v>
                </c:pt>
                <c:pt idx="3">
                  <c:v>29</c:v>
                </c:pt>
                <c:pt idx="4">
                  <c:v>43</c:v>
                </c:pt>
                <c:pt idx="5">
                  <c:v>61</c:v>
                </c:pt>
                <c:pt idx="6">
                  <c:v>95</c:v>
                </c:pt>
                <c:pt idx="7">
                  <c:v>139</c:v>
                </c:pt>
                <c:pt idx="8">
                  <c:v>245</c:v>
                </c:pt>
                <c:pt idx="9">
                  <c:v>388</c:v>
                </c:pt>
                <c:pt idx="10">
                  <c:v>593</c:v>
                </c:pt>
                <c:pt idx="11">
                  <c:v>978</c:v>
                </c:pt>
                <c:pt idx="12">
                  <c:v>1501</c:v>
                </c:pt>
                <c:pt idx="13">
                  <c:v>2336</c:v>
                </c:pt>
                <c:pt idx="14">
                  <c:v>2922</c:v>
                </c:pt>
                <c:pt idx="15">
                  <c:v>3513</c:v>
                </c:pt>
                <c:pt idx="16">
                  <c:v>4747</c:v>
                </c:pt>
                <c:pt idx="17">
                  <c:v>5823</c:v>
                </c:pt>
                <c:pt idx="18">
                  <c:v>6566</c:v>
                </c:pt>
                <c:pt idx="19">
                  <c:v>7161</c:v>
                </c:pt>
                <c:pt idx="20">
                  <c:v>8042</c:v>
                </c:pt>
                <c:pt idx="21">
                  <c:v>9000</c:v>
                </c:pt>
                <c:pt idx="22">
                  <c:v>10075</c:v>
                </c:pt>
                <c:pt idx="23">
                  <c:v>11364</c:v>
                </c:pt>
                <c:pt idx="24">
                  <c:v>12729</c:v>
                </c:pt>
                <c:pt idx="25">
                  <c:v>13938</c:v>
                </c:pt>
                <c:pt idx="26">
                  <c:v>14991</c:v>
                </c:pt>
                <c:pt idx="27">
                  <c:v>16169</c:v>
                </c:pt>
                <c:pt idx="28">
                  <c:v>17361</c:v>
                </c:pt>
                <c:pt idx="29">
                  <c:v>18407</c:v>
                </c:pt>
                <c:pt idx="30">
                  <c:v>19644</c:v>
                </c:pt>
                <c:pt idx="31">
                  <c:v>20610</c:v>
                </c:pt>
                <c:pt idx="32">
                  <c:v>21638</c:v>
                </c:pt>
                <c:pt idx="33">
                  <c:v>23049</c:v>
                </c:pt>
                <c:pt idx="34">
                  <c:v>24811</c:v>
                </c:pt>
                <c:pt idx="35">
                  <c:v>27017</c:v>
                </c:pt>
                <c:pt idx="36">
                  <c:v>29406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Irã!$D$3</c:f>
              <c:strCache>
                <c:ptCount val="1"/>
                <c:pt idx="0">
                  <c:v>Caso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Irã!$F$4:$F$40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19</c:v>
                </c:pt>
                <c:pt idx="8">
                  <c:v>26</c:v>
                </c:pt>
                <c:pt idx="9">
                  <c:v>34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77</c:v>
                </c:pt>
                <c:pt idx="14">
                  <c:v>92</c:v>
                </c:pt>
                <c:pt idx="15">
                  <c:v>108</c:v>
                </c:pt>
                <c:pt idx="16">
                  <c:v>124</c:v>
                </c:pt>
                <c:pt idx="17">
                  <c:v>145</c:v>
                </c:pt>
                <c:pt idx="18">
                  <c:v>194</c:v>
                </c:pt>
                <c:pt idx="19">
                  <c:v>237</c:v>
                </c:pt>
                <c:pt idx="20">
                  <c:v>291</c:v>
                </c:pt>
                <c:pt idx="21">
                  <c:v>354</c:v>
                </c:pt>
                <c:pt idx="22">
                  <c:v>429</c:v>
                </c:pt>
                <c:pt idx="23">
                  <c:v>514</c:v>
                </c:pt>
                <c:pt idx="24">
                  <c:v>611</c:v>
                </c:pt>
                <c:pt idx="25">
                  <c:v>724</c:v>
                </c:pt>
                <c:pt idx="26">
                  <c:v>853</c:v>
                </c:pt>
                <c:pt idx="27">
                  <c:v>988</c:v>
                </c:pt>
                <c:pt idx="28">
                  <c:v>1135</c:v>
                </c:pt>
                <c:pt idx="29">
                  <c:v>1284</c:v>
                </c:pt>
                <c:pt idx="30">
                  <c:v>1433</c:v>
                </c:pt>
                <c:pt idx="31">
                  <c:v>1556</c:v>
                </c:pt>
                <c:pt idx="32">
                  <c:v>1685</c:v>
                </c:pt>
                <c:pt idx="33">
                  <c:v>1812</c:v>
                </c:pt>
                <c:pt idx="34">
                  <c:v>1934</c:v>
                </c:pt>
                <c:pt idx="35">
                  <c:v>2077</c:v>
                </c:pt>
                <c:pt idx="36">
                  <c:v>2234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7129170033476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recuperações e mortes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Irã!$H$3</c:f>
              <c:strCache>
                <c:ptCount val="1"/>
                <c:pt idx="0">
                  <c:v>Recuperação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val>
            <c:numRef>
              <c:f>Irã!$H$4:$H$40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25</c:v>
                </c:pt>
                <c:pt idx="7">
                  <c:v>25</c:v>
                </c:pt>
                <c:pt idx="8">
                  <c:v>54</c:v>
                </c:pt>
                <c:pt idx="9">
                  <c:v>73</c:v>
                </c:pt>
                <c:pt idx="10">
                  <c:v>123</c:v>
                </c:pt>
                <c:pt idx="11">
                  <c:v>175</c:v>
                </c:pt>
                <c:pt idx="12">
                  <c:v>291</c:v>
                </c:pt>
                <c:pt idx="13">
                  <c:v>435</c:v>
                </c:pt>
                <c:pt idx="14">
                  <c:v>552</c:v>
                </c:pt>
                <c:pt idx="15">
                  <c:v>739</c:v>
                </c:pt>
                <c:pt idx="16">
                  <c:v>913</c:v>
                </c:pt>
                <c:pt idx="17">
                  <c:v>1669</c:v>
                </c:pt>
                <c:pt idx="18">
                  <c:v>2134</c:v>
                </c:pt>
                <c:pt idx="19">
                  <c:v>2394</c:v>
                </c:pt>
                <c:pt idx="20">
                  <c:v>2731</c:v>
                </c:pt>
                <c:pt idx="21">
                  <c:v>2959</c:v>
                </c:pt>
                <c:pt idx="22">
                  <c:v>3276</c:v>
                </c:pt>
                <c:pt idx="23">
                  <c:v>3529</c:v>
                </c:pt>
                <c:pt idx="24">
                  <c:v>4339</c:v>
                </c:pt>
                <c:pt idx="25">
                  <c:v>4590</c:v>
                </c:pt>
                <c:pt idx="26">
                  <c:v>4996</c:v>
                </c:pt>
                <c:pt idx="27">
                  <c:v>5389</c:v>
                </c:pt>
                <c:pt idx="28">
                  <c:v>5710</c:v>
                </c:pt>
                <c:pt idx="29">
                  <c:v>5979</c:v>
                </c:pt>
                <c:pt idx="30">
                  <c:v>6745</c:v>
                </c:pt>
                <c:pt idx="31">
                  <c:v>7635</c:v>
                </c:pt>
                <c:pt idx="32">
                  <c:v>7913</c:v>
                </c:pt>
                <c:pt idx="33">
                  <c:v>8376</c:v>
                </c:pt>
                <c:pt idx="34">
                  <c:v>8913</c:v>
                </c:pt>
                <c:pt idx="35">
                  <c:v>9625</c:v>
                </c:pt>
                <c:pt idx="36">
                  <c:v>10457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Irã!$F$3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Irã!$F$4:$F$40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19</c:v>
                </c:pt>
                <c:pt idx="8">
                  <c:v>26</c:v>
                </c:pt>
                <c:pt idx="9">
                  <c:v>34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77</c:v>
                </c:pt>
                <c:pt idx="14">
                  <c:v>92</c:v>
                </c:pt>
                <c:pt idx="15">
                  <c:v>108</c:v>
                </c:pt>
                <c:pt idx="16">
                  <c:v>124</c:v>
                </c:pt>
                <c:pt idx="17">
                  <c:v>145</c:v>
                </c:pt>
                <c:pt idx="18">
                  <c:v>194</c:v>
                </c:pt>
                <c:pt idx="19">
                  <c:v>237</c:v>
                </c:pt>
                <c:pt idx="20">
                  <c:v>291</c:v>
                </c:pt>
                <c:pt idx="21">
                  <c:v>354</c:v>
                </c:pt>
                <c:pt idx="22">
                  <c:v>429</c:v>
                </c:pt>
                <c:pt idx="23">
                  <c:v>514</c:v>
                </c:pt>
                <c:pt idx="24">
                  <c:v>611</c:v>
                </c:pt>
                <c:pt idx="25">
                  <c:v>724</c:v>
                </c:pt>
                <c:pt idx="26">
                  <c:v>853</c:v>
                </c:pt>
                <c:pt idx="27">
                  <c:v>988</c:v>
                </c:pt>
                <c:pt idx="28">
                  <c:v>1135</c:v>
                </c:pt>
                <c:pt idx="29">
                  <c:v>1284</c:v>
                </c:pt>
                <c:pt idx="30">
                  <c:v>1433</c:v>
                </c:pt>
                <c:pt idx="31">
                  <c:v>1556</c:v>
                </c:pt>
                <c:pt idx="32">
                  <c:v>1685</c:v>
                </c:pt>
                <c:pt idx="33">
                  <c:v>1812</c:v>
                </c:pt>
                <c:pt idx="34">
                  <c:v>1934</c:v>
                </c:pt>
                <c:pt idx="35">
                  <c:v>2077</c:v>
                </c:pt>
                <c:pt idx="36">
                  <c:v>2234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3207895648159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% mortes vs % recuperacação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Irã!$N$3</c:f>
              <c:strCache>
                <c:ptCount val="1"/>
                <c:pt idx="0">
                  <c:v>% recuperação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Irã!$N$4:$N$40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0.0232558139534884</c:v>
                </c:pt>
                <c:pt idx="5">
                  <c:v>0.0491803278688525</c:v>
                </c:pt>
                <c:pt idx="6">
                  <c:v>0.263157894736842</c:v>
                </c:pt>
                <c:pt idx="7">
                  <c:v>0.179856115107914</c:v>
                </c:pt>
                <c:pt idx="8">
                  <c:v>0.220408163265306</c:v>
                </c:pt>
                <c:pt idx="9">
                  <c:v>0.188144329896907</c:v>
                </c:pt>
                <c:pt idx="10">
                  <c:v>0.207419898819562</c:v>
                </c:pt>
                <c:pt idx="11">
                  <c:v>0.178936605316973</c:v>
                </c:pt>
                <c:pt idx="12">
                  <c:v>0.193870752831446</c:v>
                </c:pt>
                <c:pt idx="13">
                  <c:v>0.186215753424658</c:v>
                </c:pt>
                <c:pt idx="14">
                  <c:v>0.188911704312115</c:v>
                </c:pt>
                <c:pt idx="15">
                  <c:v>0.210361514375178</c:v>
                </c:pt>
                <c:pt idx="16">
                  <c:v>0.192331999157363</c:v>
                </c:pt>
                <c:pt idx="17">
                  <c:v>0.286622016142882</c:v>
                </c:pt>
                <c:pt idx="18">
                  <c:v>0.325007614986293</c:v>
                </c:pt>
                <c:pt idx="19">
                  <c:v>0.334310850439883</c:v>
                </c:pt>
                <c:pt idx="20">
                  <c:v>0.339592141258393</c:v>
                </c:pt>
                <c:pt idx="21">
                  <c:v>0.328777777777778</c:v>
                </c:pt>
                <c:pt idx="22">
                  <c:v>0.325161290322581</c:v>
                </c:pt>
                <c:pt idx="23">
                  <c:v>0.310542062653995</c:v>
                </c:pt>
                <c:pt idx="24">
                  <c:v>0.340875166941629</c:v>
                </c:pt>
                <c:pt idx="25">
                  <c:v>0.329315540249677</c:v>
                </c:pt>
                <c:pt idx="26">
                  <c:v>0.333266626642652</c:v>
                </c:pt>
                <c:pt idx="27">
                  <c:v>0.333292102170821</c:v>
                </c:pt>
                <c:pt idx="28">
                  <c:v>0.328898104947872</c:v>
                </c:pt>
                <c:pt idx="29">
                  <c:v>0.324822078557071</c:v>
                </c:pt>
                <c:pt idx="30">
                  <c:v>0.343361840765628</c:v>
                </c:pt>
                <c:pt idx="31">
                  <c:v>0.370451237263464</c:v>
                </c:pt>
                <c:pt idx="32">
                  <c:v>0.36569923283113</c:v>
                </c:pt>
                <c:pt idx="33">
                  <c:v>0.363399713653521</c:v>
                </c:pt>
                <c:pt idx="34">
                  <c:v>0.359235822820523</c:v>
                </c:pt>
                <c:pt idx="35">
                  <c:v>0.356257171410593</c:v>
                </c:pt>
                <c:pt idx="36">
                  <c:v>0.355607699109025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Irã!$M$3</c:f>
              <c:strCache>
                <c:ptCount val="1"/>
                <c:pt idx="0">
                  <c:v>% 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Irã!$M$4:$M$40</c:f>
              <c:numCache>
                <c:formatCode>0.00%</c:formatCode>
                <c:ptCount val="37"/>
                <c:pt idx="0">
                  <c:v>1</c:v>
                </c:pt>
                <c:pt idx="1">
                  <c:v>0.4</c:v>
                </c:pt>
                <c:pt idx="2">
                  <c:v>0.222222222222222</c:v>
                </c:pt>
                <c:pt idx="3">
                  <c:v>0.206896551724138</c:v>
                </c:pt>
                <c:pt idx="4">
                  <c:v>0.186046511627907</c:v>
                </c:pt>
                <c:pt idx="5">
                  <c:v>0.19672131147541</c:v>
                </c:pt>
                <c:pt idx="6">
                  <c:v>0.168421052631579</c:v>
                </c:pt>
                <c:pt idx="7">
                  <c:v>0.136690647482014</c:v>
                </c:pt>
                <c:pt idx="8">
                  <c:v>0.106122448979592</c:v>
                </c:pt>
                <c:pt idx="9">
                  <c:v>0.0876288659793814</c:v>
                </c:pt>
                <c:pt idx="10">
                  <c:v>0.0725126475548061</c:v>
                </c:pt>
                <c:pt idx="11">
                  <c:v>0.0552147239263804</c:v>
                </c:pt>
                <c:pt idx="12">
                  <c:v>0.0439706862091939</c:v>
                </c:pt>
                <c:pt idx="13">
                  <c:v>0.0329623287671233</c:v>
                </c:pt>
                <c:pt idx="14">
                  <c:v>0.0314852840520192</c:v>
                </c:pt>
                <c:pt idx="15">
                  <c:v>0.0307429547395389</c:v>
                </c:pt>
                <c:pt idx="16">
                  <c:v>0.0261217611122814</c:v>
                </c:pt>
                <c:pt idx="17">
                  <c:v>0.0249012536493217</c:v>
                </c:pt>
                <c:pt idx="18">
                  <c:v>0.0295461468169357</c:v>
                </c:pt>
                <c:pt idx="19">
                  <c:v>0.0330959363217428</c:v>
                </c:pt>
                <c:pt idx="20">
                  <c:v>0.0361850285998508</c:v>
                </c:pt>
                <c:pt idx="21">
                  <c:v>0.0393333333333333</c:v>
                </c:pt>
                <c:pt idx="22">
                  <c:v>0.0425806451612903</c:v>
                </c:pt>
                <c:pt idx="23">
                  <c:v>0.0452305526223161</c:v>
                </c:pt>
                <c:pt idx="24">
                  <c:v>0.048000628486134</c:v>
                </c:pt>
                <c:pt idx="25">
                  <c:v>0.0519443248672693</c:v>
                </c:pt>
                <c:pt idx="26">
                  <c:v>0.0569008071509572</c:v>
                </c:pt>
                <c:pt idx="27">
                  <c:v>0.0611045828437133</c:v>
                </c:pt>
                <c:pt idx="28">
                  <c:v>0.0653764184090778</c:v>
                </c:pt>
                <c:pt idx="29">
                  <c:v>0.0697560710599229</c:v>
                </c:pt>
                <c:pt idx="30">
                  <c:v>0.0729484829973529</c:v>
                </c:pt>
                <c:pt idx="31">
                  <c:v>0.0754973313925279</c:v>
                </c:pt>
                <c:pt idx="32">
                  <c:v>0.0778722617617155</c:v>
                </c:pt>
                <c:pt idx="33">
                  <c:v>0.0786151243004035</c:v>
                </c:pt>
                <c:pt idx="34">
                  <c:v>0.0779492966829229</c:v>
                </c:pt>
                <c:pt idx="35">
                  <c:v>0.0768775215604989</c:v>
                </c:pt>
                <c:pt idx="36">
                  <c:v>0.0759708902944977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7129170033476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casos ativos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Irã!$O$3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Irã!$O$4:$O$40</c:f>
              <c:numCache>
                <c:formatCode>General</c:formatCode>
                <c:ptCount val="37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23</c:v>
                </c:pt>
                <c:pt idx="4">
                  <c:v>34</c:v>
                </c:pt>
                <c:pt idx="5">
                  <c:v>46</c:v>
                </c:pt>
                <c:pt idx="6">
                  <c:v>54</c:v>
                </c:pt>
                <c:pt idx="7">
                  <c:v>95</c:v>
                </c:pt>
                <c:pt idx="8">
                  <c:v>165</c:v>
                </c:pt>
                <c:pt idx="9">
                  <c:v>281</c:v>
                </c:pt>
                <c:pt idx="10">
                  <c:v>427</c:v>
                </c:pt>
                <c:pt idx="11">
                  <c:v>749</c:v>
                </c:pt>
                <c:pt idx="12">
                  <c:v>1144</c:v>
                </c:pt>
                <c:pt idx="13">
                  <c:v>1824</c:v>
                </c:pt>
                <c:pt idx="14">
                  <c:v>2278</c:v>
                </c:pt>
                <c:pt idx="15">
                  <c:v>2666</c:v>
                </c:pt>
                <c:pt idx="16">
                  <c:v>3710</c:v>
                </c:pt>
                <c:pt idx="17">
                  <c:v>4009</c:v>
                </c:pt>
                <c:pt idx="18">
                  <c:v>4238</c:v>
                </c:pt>
                <c:pt idx="19">
                  <c:v>4530</c:v>
                </c:pt>
                <c:pt idx="20">
                  <c:v>5020</c:v>
                </c:pt>
                <c:pt idx="21">
                  <c:v>5687</c:v>
                </c:pt>
                <c:pt idx="22">
                  <c:v>6370</c:v>
                </c:pt>
                <c:pt idx="23">
                  <c:v>7321</c:v>
                </c:pt>
                <c:pt idx="24">
                  <c:v>7779</c:v>
                </c:pt>
                <c:pt idx="25">
                  <c:v>8624</c:v>
                </c:pt>
                <c:pt idx="26">
                  <c:v>9142</c:v>
                </c:pt>
                <c:pt idx="27">
                  <c:v>9792</c:v>
                </c:pt>
                <c:pt idx="28">
                  <c:v>10516</c:v>
                </c:pt>
                <c:pt idx="29">
                  <c:v>11144</c:v>
                </c:pt>
                <c:pt idx="30">
                  <c:v>11466</c:v>
                </c:pt>
                <c:pt idx="31">
                  <c:v>11419</c:v>
                </c:pt>
                <c:pt idx="32">
                  <c:v>12040</c:v>
                </c:pt>
                <c:pt idx="33">
                  <c:v>12861</c:v>
                </c:pt>
                <c:pt idx="34">
                  <c:v>13964</c:v>
                </c:pt>
                <c:pt idx="35">
                  <c:v>15315</c:v>
                </c:pt>
                <c:pt idx="36">
                  <c:v>16715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casos, recuperações e mortes (diário)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Irã!$I$3</c:f>
              <c:strCache>
                <c:ptCount val="1"/>
                <c:pt idx="0">
                  <c:v>Caso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Irã!$I$4:$I$40</c:f>
              <c:numCache>
                <c:formatCode>General</c:formatCode>
                <c:ptCount val="37"/>
                <c:pt idx="0">
                  <c:v>2</c:v>
                </c:pt>
                <c:pt idx="1">
                  <c:v>3</c:v>
                </c:pt>
                <c:pt idx="2">
                  <c:v>13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34</c:v>
                </c:pt>
                <c:pt idx="7">
                  <c:v>44</c:v>
                </c:pt>
                <c:pt idx="8">
                  <c:v>106</c:v>
                </c:pt>
                <c:pt idx="9">
                  <c:v>143</c:v>
                </c:pt>
                <c:pt idx="10">
                  <c:v>205</c:v>
                </c:pt>
                <c:pt idx="11">
                  <c:v>385</c:v>
                </c:pt>
                <c:pt idx="12">
                  <c:v>523</c:v>
                </c:pt>
                <c:pt idx="13">
                  <c:v>835</c:v>
                </c:pt>
                <c:pt idx="14">
                  <c:v>586</c:v>
                </c:pt>
                <c:pt idx="15">
                  <c:v>591</c:v>
                </c:pt>
                <c:pt idx="16">
                  <c:v>1234</c:v>
                </c:pt>
                <c:pt idx="17">
                  <c:v>1076</c:v>
                </c:pt>
                <c:pt idx="18">
                  <c:v>743</c:v>
                </c:pt>
                <c:pt idx="19">
                  <c:v>595</c:v>
                </c:pt>
                <c:pt idx="20">
                  <c:v>881</c:v>
                </c:pt>
                <c:pt idx="21">
                  <c:v>958</c:v>
                </c:pt>
                <c:pt idx="22">
                  <c:v>1075</c:v>
                </c:pt>
                <c:pt idx="23">
                  <c:v>1289</c:v>
                </c:pt>
                <c:pt idx="24">
                  <c:v>1365</c:v>
                </c:pt>
                <c:pt idx="25">
                  <c:v>1209</c:v>
                </c:pt>
                <c:pt idx="26">
                  <c:v>1053</c:v>
                </c:pt>
                <c:pt idx="27">
                  <c:v>1178</c:v>
                </c:pt>
                <c:pt idx="28">
                  <c:v>1192</c:v>
                </c:pt>
                <c:pt idx="29">
                  <c:v>1046</c:v>
                </c:pt>
                <c:pt idx="30">
                  <c:v>1237</c:v>
                </c:pt>
                <c:pt idx="31">
                  <c:v>966</c:v>
                </c:pt>
                <c:pt idx="32">
                  <c:v>1028</c:v>
                </c:pt>
                <c:pt idx="33">
                  <c:v>1411</c:v>
                </c:pt>
                <c:pt idx="34">
                  <c:v>1762</c:v>
                </c:pt>
                <c:pt idx="35">
                  <c:v>2206</c:v>
                </c:pt>
                <c:pt idx="36">
                  <c:v>2389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Irã!$K$3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Irã!$K$4:$K$40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12</c:v>
                </c:pt>
                <c:pt idx="10">
                  <c:v>16</c:v>
                </c:pt>
                <c:pt idx="11">
                  <c:v>19</c:v>
                </c:pt>
                <c:pt idx="12">
                  <c:v>26</c:v>
                </c:pt>
                <c:pt idx="13">
                  <c:v>34</c:v>
                </c:pt>
                <c:pt idx="14">
                  <c:v>43</c:v>
                </c:pt>
                <c:pt idx="15">
                  <c:v>54</c:v>
                </c:pt>
                <c:pt idx="16" c:formatCode="0_ ">
                  <c:v>66</c:v>
                </c:pt>
                <c:pt idx="17" c:formatCode="0_ ">
                  <c:v>77</c:v>
                </c:pt>
                <c:pt idx="18" c:formatCode="0_ ">
                  <c:v>92</c:v>
                </c:pt>
                <c:pt idx="19" c:formatCode="0_ ">
                  <c:v>108</c:v>
                </c:pt>
                <c:pt idx="20" c:formatCode="0_ ">
                  <c:v>124</c:v>
                </c:pt>
                <c:pt idx="21">
                  <c:v>145</c:v>
                </c:pt>
                <c:pt idx="22">
                  <c:v>194</c:v>
                </c:pt>
                <c:pt idx="23">
                  <c:v>237</c:v>
                </c:pt>
                <c:pt idx="24">
                  <c:v>291</c:v>
                </c:pt>
                <c:pt idx="25">
                  <c:v>354</c:v>
                </c:pt>
                <c:pt idx="26">
                  <c:v>429</c:v>
                </c:pt>
                <c:pt idx="27">
                  <c:v>514</c:v>
                </c:pt>
                <c:pt idx="28">
                  <c:v>611</c:v>
                </c:pt>
                <c:pt idx="29">
                  <c:v>724</c:v>
                </c:pt>
                <c:pt idx="30">
                  <c:v>853</c:v>
                </c:pt>
                <c:pt idx="31">
                  <c:v>988</c:v>
                </c:pt>
                <c:pt idx="32" c:formatCode="0_ ">
                  <c:v>1135</c:v>
                </c:pt>
                <c:pt idx="33" c:formatCode="0_ ">
                  <c:v>1284</c:v>
                </c:pt>
                <c:pt idx="34" c:formatCode="0_ ">
                  <c:v>1433</c:v>
                </c:pt>
                <c:pt idx="35" c:formatCode="0_ ">
                  <c:v>1556</c:v>
                </c:pt>
                <c:pt idx="36" c:formatCode="0_ ">
                  <c:v>157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Irã!$L$3</c:f>
              <c:strCache>
                <c:ptCount val="1"/>
                <c:pt idx="0">
                  <c:v>Recuperação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val>
            <c:numRef>
              <c:f>Irã!$L$4:$L$40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22</c:v>
                </c:pt>
                <c:pt idx="7">
                  <c:v>0</c:v>
                </c:pt>
                <c:pt idx="8">
                  <c:v>29</c:v>
                </c:pt>
                <c:pt idx="9">
                  <c:v>19</c:v>
                </c:pt>
                <c:pt idx="10">
                  <c:v>50</c:v>
                </c:pt>
                <c:pt idx="11">
                  <c:v>52</c:v>
                </c:pt>
                <c:pt idx="12">
                  <c:v>116</c:v>
                </c:pt>
                <c:pt idx="13">
                  <c:v>144</c:v>
                </c:pt>
                <c:pt idx="14">
                  <c:v>117</c:v>
                </c:pt>
                <c:pt idx="15">
                  <c:v>187</c:v>
                </c:pt>
                <c:pt idx="16">
                  <c:v>174</c:v>
                </c:pt>
                <c:pt idx="17">
                  <c:v>756</c:v>
                </c:pt>
                <c:pt idx="18">
                  <c:v>465</c:v>
                </c:pt>
                <c:pt idx="19">
                  <c:v>260</c:v>
                </c:pt>
                <c:pt idx="20">
                  <c:v>337</c:v>
                </c:pt>
                <c:pt idx="21">
                  <c:v>228</c:v>
                </c:pt>
                <c:pt idx="22">
                  <c:v>317</c:v>
                </c:pt>
                <c:pt idx="23">
                  <c:v>253</c:v>
                </c:pt>
                <c:pt idx="24">
                  <c:v>810</c:v>
                </c:pt>
                <c:pt idx="25">
                  <c:v>251</c:v>
                </c:pt>
                <c:pt idx="26">
                  <c:v>406</c:v>
                </c:pt>
                <c:pt idx="27">
                  <c:v>393</c:v>
                </c:pt>
                <c:pt idx="28">
                  <c:v>321</c:v>
                </c:pt>
                <c:pt idx="29">
                  <c:v>269</c:v>
                </c:pt>
                <c:pt idx="30">
                  <c:v>766</c:v>
                </c:pt>
                <c:pt idx="31">
                  <c:v>890</c:v>
                </c:pt>
                <c:pt idx="32">
                  <c:v>278</c:v>
                </c:pt>
                <c:pt idx="33">
                  <c:v>463</c:v>
                </c:pt>
                <c:pt idx="34">
                  <c:v>537</c:v>
                </c:pt>
                <c:pt idx="35">
                  <c:v>712</c:v>
                </c:pt>
                <c:pt idx="36">
                  <c:v>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1019277386587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contaminação e mortes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EUA!$D$3</c:f>
              <c:strCache>
                <c:ptCount val="1"/>
                <c:pt idx="0">
                  <c:v>Caso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pt-B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val>
            <c:numRef>
              <c:f>EUA!$D$4:$D$69</c:f>
              <c:numCache>
                <c:formatCode>_-* #,##0_-;\-* #,##0_-;_-* "-"??_-;_-@_-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53</c:v>
                </c:pt>
                <c:pt idx="35">
                  <c:v>57</c:v>
                </c:pt>
                <c:pt idx="36">
                  <c:v>60</c:v>
                </c:pt>
                <c:pt idx="37">
                  <c:v>60</c:v>
                </c:pt>
                <c:pt idx="38">
                  <c:v>63</c:v>
                </c:pt>
                <c:pt idx="39">
                  <c:v>68</c:v>
                </c:pt>
                <c:pt idx="40">
                  <c:v>75</c:v>
                </c:pt>
                <c:pt idx="41">
                  <c:v>100</c:v>
                </c:pt>
                <c:pt idx="42">
                  <c:v>124</c:v>
                </c:pt>
                <c:pt idx="43">
                  <c:v>158</c:v>
                </c:pt>
                <c:pt idx="44">
                  <c:v>221</c:v>
                </c:pt>
                <c:pt idx="45">
                  <c:v>319</c:v>
                </c:pt>
                <c:pt idx="46">
                  <c:v>435</c:v>
                </c:pt>
                <c:pt idx="47">
                  <c:v>541</c:v>
                </c:pt>
                <c:pt idx="48">
                  <c:v>704</c:v>
                </c:pt>
                <c:pt idx="49">
                  <c:v>994</c:v>
                </c:pt>
                <c:pt idx="50">
                  <c:v>1301</c:v>
                </c:pt>
                <c:pt idx="51">
                  <c:v>1697</c:v>
                </c:pt>
                <c:pt idx="52">
                  <c:v>2247</c:v>
                </c:pt>
                <c:pt idx="53">
                  <c:v>2943</c:v>
                </c:pt>
                <c:pt idx="54">
                  <c:v>3680</c:v>
                </c:pt>
                <c:pt idx="55">
                  <c:v>4663</c:v>
                </c:pt>
                <c:pt idx="56">
                  <c:v>6411</c:v>
                </c:pt>
                <c:pt idx="57">
                  <c:v>9259</c:v>
                </c:pt>
                <c:pt idx="58">
                  <c:v>13789</c:v>
                </c:pt>
                <c:pt idx="59">
                  <c:v>19383</c:v>
                </c:pt>
                <c:pt idx="60">
                  <c:v>24207</c:v>
                </c:pt>
                <c:pt idx="61">
                  <c:v>33566</c:v>
                </c:pt>
                <c:pt idx="62">
                  <c:v>43734</c:v>
                </c:pt>
                <c:pt idx="63">
                  <c:v>54856</c:v>
                </c:pt>
                <c:pt idx="64">
                  <c:v>68211</c:v>
                </c:pt>
                <c:pt idx="65">
                  <c:v>85435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EUA!$F$3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EUA!$F$4:$F$69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6</c:v>
                </c:pt>
                <c:pt idx="42">
                  <c:v>9</c:v>
                </c:pt>
                <c:pt idx="43">
                  <c:v>11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30</c:v>
                </c:pt>
                <c:pt idx="50">
                  <c:v>38</c:v>
                </c:pt>
                <c:pt idx="51">
                  <c:v>41</c:v>
                </c:pt>
                <c:pt idx="52">
                  <c:v>49</c:v>
                </c:pt>
                <c:pt idx="53">
                  <c:v>57</c:v>
                </c:pt>
                <c:pt idx="54">
                  <c:v>68</c:v>
                </c:pt>
                <c:pt idx="55">
                  <c:v>86</c:v>
                </c:pt>
                <c:pt idx="56">
                  <c:v>109</c:v>
                </c:pt>
                <c:pt idx="57">
                  <c:v>150</c:v>
                </c:pt>
                <c:pt idx="58">
                  <c:v>207</c:v>
                </c:pt>
                <c:pt idx="59">
                  <c:v>256</c:v>
                </c:pt>
                <c:pt idx="60">
                  <c:v>302</c:v>
                </c:pt>
                <c:pt idx="61">
                  <c:v>413</c:v>
                </c:pt>
                <c:pt idx="62">
                  <c:v>553</c:v>
                </c:pt>
                <c:pt idx="63">
                  <c:v>780</c:v>
                </c:pt>
                <c:pt idx="64">
                  <c:v>1027</c:v>
                </c:pt>
                <c:pt idx="65">
                  <c:v>1295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7129170033476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recuperações e mortes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EUA!$H$3</c:f>
              <c:strCache>
                <c:ptCount val="1"/>
                <c:pt idx="0">
                  <c:v>Recuperação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val>
            <c:numRef>
              <c:f>EUA!$H$4:$H$69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28</c:v>
                </c:pt>
                <c:pt idx="52">
                  <c:v>38</c:v>
                </c:pt>
                <c:pt idx="53">
                  <c:v>53</c:v>
                </c:pt>
                <c:pt idx="54">
                  <c:v>56</c:v>
                </c:pt>
                <c:pt idx="55">
                  <c:v>71</c:v>
                </c:pt>
                <c:pt idx="56">
                  <c:v>103</c:v>
                </c:pt>
                <c:pt idx="57">
                  <c:v>103</c:v>
                </c:pt>
                <c:pt idx="58">
                  <c:v>105</c:v>
                </c:pt>
                <c:pt idx="59">
                  <c:v>144</c:v>
                </c:pt>
                <c:pt idx="60">
                  <c:v>193</c:v>
                </c:pt>
                <c:pt idx="61">
                  <c:v>230</c:v>
                </c:pt>
                <c:pt idx="62">
                  <c:v>295</c:v>
                </c:pt>
                <c:pt idx="63">
                  <c:v>379</c:v>
                </c:pt>
                <c:pt idx="64">
                  <c:v>428</c:v>
                </c:pt>
                <c:pt idx="65">
                  <c:v>1868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EUA!$F$3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EUA!$F$4:$F$69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6</c:v>
                </c:pt>
                <c:pt idx="42">
                  <c:v>9</c:v>
                </c:pt>
                <c:pt idx="43">
                  <c:v>11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30</c:v>
                </c:pt>
                <c:pt idx="50">
                  <c:v>38</c:v>
                </c:pt>
                <c:pt idx="51">
                  <c:v>41</c:v>
                </c:pt>
                <c:pt idx="52">
                  <c:v>49</c:v>
                </c:pt>
                <c:pt idx="53">
                  <c:v>57</c:v>
                </c:pt>
                <c:pt idx="54">
                  <c:v>68</c:v>
                </c:pt>
                <c:pt idx="55">
                  <c:v>86</c:v>
                </c:pt>
                <c:pt idx="56">
                  <c:v>109</c:v>
                </c:pt>
                <c:pt idx="57">
                  <c:v>150</c:v>
                </c:pt>
                <c:pt idx="58">
                  <c:v>207</c:v>
                </c:pt>
                <c:pt idx="59">
                  <c:v>256</c:v>
                </c:pt>
                <c:pt idx="60">
                  <c:v>302</c:v>
                </c:pt>
                <c:pt idx="61">
                  <c:v>413</c:v>
                </c:pt>
                <c:pt idx="62">
                  <c:v>553</c:v>
                </c:pt>
                <c:pt idx="63">
                  <c:v>780</c:v>
                </c:pt>
                <c:pt idx="64">
                  <c:v>1027</c:v>
                </c:pt>
                <c:pt idx="65">
                  <c:v>1295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3207895648159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% mortes vs % recuperacação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EUA!$N$3</c:f>
              <c:strCache>
                <c:ptCount val="1"/>
                <c:pt idx="0">
                  <c:v>% recuperação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EUA!$N$4:$N$69</c:f>
              <c:numCache>
                <c:formatCode>0.00%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0.133333333333333</c:v>
                </c:pt>
                <c:pt idx="31">
                  <c:v>0.0857142857142857</c:v>
                </c:pt>
                <c:pt idx="32">
                  <c:v>0.0857142857142857</c:v>
                </c:pt>
                <c:pt idx="33">
                  <c:v>0.114285714285714</c:v>
                </c:pt>
                <c:pt idx="34">
                  <c:v>0.0377358490566038</c:v>
                </c:pt>
                <c:pt idx="35">
                  <c:v>0.0526315789473684</c:v>
                </c:pt>
                <c:pt idx="36">
                  <c:v>0.05</c:v>
                </c:pt>
                <c:pt idx="37">
                  <c:v>0.05</c:v>
                </c:pt>
                <c:pt idx="38">
                  <c:v>0.0476190476190476</c:v>
                </c:pt>
                <c:pt idx="39">
                  <c:v>0.0588235294117647</c:v>
                </c:pt>
                <c:pt idx="40">
                  <c:v>0.08</c:v>
                </c:pt>
                <c:pt idx="41">
                  <c:v>0.06</c:v>
                </c:pt>
                <c:pt idx="42">
                  <c:v>0.0483870967741935</c:v>
                </c:pt>
                <c:pt idx="43">
                  <c:v>0.0379746835443038</c:v>
                </c:pt>
                <c:pt idx="44">
                  <c:v>0.0271493212669683</c:v>
                </c:pt>
                <c:pt idx="45">
                  <c:v>0.0376175548589342</c:v>
                </c:pt>
                <c:pt idx="46">
                  <c:v>0.0275862068965517</c:v>
                </c:pt>
                <c:pt idx="47">
                  <c:v>0.022181146025878</c:v>
                </c:pt>
                <c:pt idx="48">
                  <c:v>0.0170454545454545</c:v>
                </c:pt>
                <c:pt idx="49">
                  <c:v>0.0120724346076459</c:v>
                </c:pt>
                <c:pt idx="50">
                  <c:v>0.00922367409684858</c:v>
                </c:pt>
                <c:pt idx="51">
                  <c:v>0.0164997053624042</c:v>
                </c:pt>
                <c:pt idx="52">
                  <c:v>0.0169114374721851</c:v>
                </c:pt>
                <c:pt idx="53">
                  <c:v>0.018008834522596</c:v>
                </c:pt>
                <c:pt idx="54">
                  <c:v>0.0152173913043478</c:v>
                </c:pt>
                <c:pt idx="55">
                  <c:v>0.0152262491957967</c:v>
                </c:pt>
                <c:pt idx="56">
                  <c:v>0.0160661363281859</c:v>
                </c:pt>
                <c:pt idx="57">
                  <c:v>0.0111243114807215</c:v>
                </c:pt>
                <c:pt idx="58">
                  <c:v>0.00761476539270433</c:v>
                </c:pt>
                <c:pt idx="59">
                  <c:v>0.00742919052778208</c:v>
                </c:pt>
                <c:pt idx="60">
                  <c:v>0.00797290040071054</c:v>
                </c:pt>
                <c:pt idx="61">
                  <c:v>0.00685217184055294</c:v>
                </c:pt>
                <c:pt idx="62">
                  <c:v>0.00674532400420725</c:v>
                </c:pt>
                <c:pt idx="63">
                  <c:v>0.00690899810412717</c:v>
                </c:pt>
                <c:pt idx="64">
                  <c:v>0.00627464778408175</c:v>
                </c:pt>
                <c:pt idx="65">
                  <c:v>0.0218645754082051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EUA!$M$3</c:f>
              <c:strCache>
                <c:ptCount val="1"/>
                <c:pt idx="0">
                  <c:v>% 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EUA!$M$4:$M$69</c:f>
              <c:numCache>
                <c:formatCode>0.00%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0.0147058823529412</c:v>
                </c:pt>
                <c:pt idx="40">
                  <c:v>0.0133333333333333</c:v>
                </c:pt>
                <c:pt idx="41">
                  <c:v>0.06</c:v>
                </c:pt>
                <c:pt idx="42">
                  <c:v>0.0725806451612903</c:v>
                </c:pt>
                <c:pt idx="43">
                  <c:v>0.069620253164557</c:v>
                </c:pt>
                <c:pt idx="44">
                  <c:v>0.0542986425339367</c:v>
                </c:pt>
                <c:pt idx="45">
                  <c:v>0.0470219435736677</c:v>
                </c:pt>
                <c:pt idx="46">
                  <c:v>0.0436781609195402</c:v>
                </c:pt>
                <c:pt idx="47">
                  <c:v>0.0406654343807763</c:v>
                </c:pt>
                <c:pt idx="48">
                  <c:v>0.0369318181818182</c:v>
                </c:pt>
                <c:pt idx="49">
                  <c:v>0.0301810865191147</c:v>
                </c:pt>
                <c:pt idx="50">
                  <c:v>0.0292083013066872</c:v>
                </c:pt>
                <c:pt idx="51">
                  <c:v>0.0241602828520919</c:v>
                </c:pt>
                <c:pt idx="52">
                  <c:v>0.0218068535825545</c:v>
                </c:pt>
                <c:pt idx="53">
                  <c:v>0.0193679918450561</c:v>
                </c:pt>
                <c:pt idx="54">
                  <c:v>0.0184782608695652</c:v>
                </c:pt>
                <c:pt idx="55">
                  <c:v>0.0184430624061763</c:v>
                </c:pt>
                <c:pt idx="56">
                  <c:v>0.0170020277647793</c:v>
                </c:pt>
                <c:pt idx="57">
                  <c:v>0.0162004536127012</c:v>
                </c:pt>
                <c:pt idx="58">
                  <c:v>0.0150119660599028</c:v>
                </c:pt>
                <c:pt idx="59">
                  <c:v>0.0132074498271681</c:v>
                </c:pt>
                <c:pt idx="60">
                  <c:v>0.0124757301606973</c:v>
                </c:pt>
                <c:pt idx="61">
                  <c:v>0.0123041172615146</c:v>
                </c:pt>
                <c:pt idx="62">
                  <c:v>0.0126446243197512</c:v>
                </c:pt>
                <c:pt idx="63">
                  <c:v>0.0142190462301298</c:v>
                </c:pt>
                <c:pt idx="64">
                  <c:v>0.0150562226033924</c:v>
                </c:pt>
                <c:pt idx="65">
                  <c:v>0.0151577222449816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7129170033476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casos ativos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EUA!$O$3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EUA!$O$4:$O$69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13</c:v>
                </c:pt>
                <c:pt idx="31">
                  <c:v>32</c:v>
                </c:pt>
                <c:pt idx="32">
                  <c:v>32</c:v>
                </c:pt>
                <c:pt idx="33">
                  <c:v>31</c:v>
                </c:pt>
                <c:pt idx="34">
                  <c:v>51</c:v>
                </c:pt>
                <c:pt idx="35">
                  <c:v>54</c:v>
                </c:pt>
                <c:pt idx="36">
                  <c:v>57</c:v>
                </c:pt>
                <c:pt idx="37">
                  <c:v>57</c:v>
                </c:pt>
                <c:pt idx="38">
                  <c:v>60</c:v>
                </c:pt>
                <c:pt idx="39">
                  <c:v>63</c:v>
                </c:pt>
                <c:pt idx="40">
                  <c:v>68</c:v>
                </c:pt>
                <c:pt idx="41">
                  <c:v>88</c:v>
                </c:pt>
                <c:pt idx="42">
                  <c:v>109</c:v>
                </c:pt>
                <c:pt idx="43">
                  <c:v>141</c:v>
                </c:pt>
                <c:pt idx="44">
                  <c:v>203</c:v>
                </c:pt>
                <c:pt idx="45">
                  <c:v>292</c:v>
                </c:pt>
                <c:pt idx="46">
                  <c:v>404</c:v>
                </c:pt>
                <c:pt idx="47">
                  <c:v>507</c:v>
                </c:pt>
                <c:pt idx="48">
                  <c:v>666</c:v>
                </c:pt>
                <c:pt idx="49">
                  <c:v>952</c:v>
                </c:pt>
                <c:pt idx="50">
                  <c:v>1251</c:v>
                </c:pt>
                <c:pt idx="51">
                  <c:v>1628</c:v>
                </c:pt>
                <c:pt idx="52">
                  <c:v>2160</c:v>
                </c:pt>
                <c:pt idx="53">
                  <c:v>2833</c:v>
                </c:pt>
                <c:pt idx="54">
                  <c:v>3556</c:v>
                </c:pt>
                <c:pt idx="55">
                  <c:v>4506</c:v>
                </c:pt>
                <c:pt idx="56">
                  <c:v>6199</c:v>
                </c:pt>
                <c:pt idx="57">
                  <c:v>9006</c:v>
                </c:pt>
                <c:pt idx="58">
                  <c:v>13477</c:v>
                </c:pt>
                <c:pt idx="59">
                  <c:v>18983</c:v>
                </c:pt>
                <c:pt idx="60">
                  <c:v>23712</c:v>
                </c:pt>
                <c:pt idx="61">
                  <c:v>32923</c:v>
                </c:pt>
                <c:pt idx="62">
                  <c:v>42886</c:v>
                </c:pt>
                <c:pt idx="63">
                  <c:v>53697</c:v>
                </c:pt>
                <c:pt idx="64">
                  <c:v>66756</c:v>
                </c:pt>
                <c:pt idx="65">
                  <c:v>82272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% recuperacação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Comparativo!$AA$3</c:f>
              <c:strCache>
                <c:ptCount val="1"/>
                <c:pt idx="0">
                  <c:v>Brasil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Comparativo!$AA$4:$AA$70</c:f>
              <c:numCache>
                <c:formatCode>0.00%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0.0102040816326531</c:v>
                </c:pt>
                <c:pt idx="17">
                  <c:v>0.00826446280991736</c:v>
                </c:pt>
                <c:pt idx="18">
                  <c:v>0.01</c:v>
                </c:pt>
                <c:pt idx="19">
                  <c:v>0.00854700854700855</c:v>
                </c:pt>
                <c:pt idx="20">
                  <c:v>0.00687285223367698</c:v>
                </c:pt>
                <c:pt idx="21">
                  <c:v>0.00467289719626168</c:v>
                </c:pt>
                <c:pt idx="22">
                  <c:v>0.00322061191626409</c:v>
                </c:pt>
                <c:pt idx="23">
                  <c:v>0.00206185567010309</c:v>
                </c:pt>
                <c:pt idx="24">
                  <c:v>0.00169779286926995</c:v>
                </c:pt>
                <c:pt idx="25">
                  <c:v>0.00129366106080207</c:v>
                </c:pt>
                <c:pt idx="26">
                  <c:v>0.00103950103950104</c:v>
                </c:pt>
                <c:pt idx="27">
                  <c:v>0.000880669308674593</c:v>
                </c:pt>
                <c:pt idx="28">
                  <c:v>0.000783085356303837</c:v>
                </c:pt>
                <c:pt idx="29">
                  <c:v>0.00201005025125628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Comparativo!$AB$3</c:f>
              <c:strCache>
                <c:ptCount val="1"/>
                <c:pt idx="0">
                  <c:v>Itália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Comparativo!$AB$4:$AB$70</c:f>
              <c:numCache>
                <c:formatCode>0.00%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0.0476190476190476</c:v>
                </c:pt>
                <c:pt idx="23">
                  <c:v>0.0253164556962025</c:v>
                </c:pt>
                <c:pt idx="24">
                  <c:v>0.0127388535031847</c:v>
                </c:pt>
                <c:pt idx="25">
                  <c:v>0.00436681222707424</c:v>
                </c:pt>
                <c:pt idx="26">
                  <c:v>0.00619195046439629</c:v>
                </c:pt>
                <c:pt idx="27">
                  <c:v>0.00638297872340425</c:v>
                </c:pt>
                <c:pt idx="28">
                  <c:v>0.0687022900763359</c:v>
                </c:pt>
                <c:pt idx="29">
                  <c:v>0.0517435320584927</c:v>
                </c:pt>
                <c:pt idx="30">
                  <c:v>0.0443262411347518</c:v>
                </c:pt>
                <c:pt idx="31">
                  <c:v>0.0487948265726044</c:v>
                </c:pt>
                <c:pt idx="32">
                  <c:v>0.0731827111984283</c:v>
                </c:pt>
                <c:pt idx="33">
                  <c:v>0.0639488409272582</c:v>
                </c:pt>
                <c:pt idx="34">
                  <c:v>0.0893493039818712</c:v>
                </c:pt>
                <c:pt idx="35">
                  <c:v>0.107309486780715</c:v>
                </c:pt>
                <c:pt idx="36">
                  <c:v>0.112812769628991</c:v>
                </c:pt>
                <c:pt idx="37">
                  <c:v>0.10011898691144</c:v>
                </c:pt>
                <c:pt idx="38">
                  <c:v>0.0843389830508475</c:v>
                </c:pt>
                <c:pt idx="39">
                  <c:v>0.0789358918447449</c:v>
                </c:pt>
                <c:pt idx="40">
                  <c:v>0.0989260025618287</c:v>
                </c:pt>
                <c:pt idx="41">
                  <c:v>0.083854918953619</c:v>
                </c:pt>
                <c:pt idx="42">
                  <c:v>0.0832395950506187</c:v>
                </c:pt>
                <c:pt idx="43">
                  <c:v>0.0814835787089468</c:v>
                </c:pt>
                <c:pt idx="44">
                  <c:v>0.0929243276456965</c:v>
                </c:pt>
                <c:pt idx="45">
                  <c:v>0.094354871297531</c:v>
                </c:pt>
                <c:pt idx="46">
                  <c:v>0.0982487491065046</c:v>
                </c:pt>
                <c:pt idx="47">
                  <c:v>0.0933472989271885</c:v>
                </c:pt>
                <c:pt idx="48">
                  <c:v>0.112704057346064</c:v>
                </c:pt>
                <c:pt idx="49">
                  <c:v>0.108200316802729</c:v>
                </c:pt>
                <c:pt idx="50">
                  <c:v>0.109078922183705</c:v>
                </c:pt>
                <c:pt idx="51">
                  <c:v>0.113330098174624</c:v>
                </c:pt>
                <c:pt idx="52">
                  <c:v>0.118773039331733</c:v>
                </c:pt>
                <c:pt idx="53">
                  <c:v>0.116257606332223</c:v>
                </c:pt>
                <c:pt idx="54">
                  <c:v>0.120359662310628</c:v>
                </c:pt>
                <c:pt idx="55">
                  <c:v>0.125857016105181</c:v>
                </c:pt>
                <c:pt idx="56">
                  <c:v>0.128565933315961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Comparativo!$AC$3</c:f>
              <c:strCache>
                <c:ptCount val="1"/>
                <c:pt idx="0">
                  <c:v>Espanha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Comparativo!$AC$4:$AC$70</c:f>
              <c:numCache>
                <c:formatCode>0.00%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0.00354609929078014</c:v>
                </c:pt>
                <c:pt idx="35">
                  <c:v>0.00997506234413965</c:v>
                </c:pt>
                <c:pt idx="36">
                  <c:v>0.0533333333333333</c:v>
                </c:pt>
                <c:pt idx="37">
                  <c:v>0.0445103857566766</c:v>
                </c:pt>
                <c:pt idx="38">
                  <c:v>0.0243704305442729</c:v>
                </c:pt>
                <c:pt idx="39">
                  <c:v>0.0784660766961652</c:v>
                </c:pt>
                <c:pt idx="40">
                  <c:v>0.0794905577514273</c:v>
                </c:pt>
                <c:pt idx="41">
                  <c:v>0.0594405594405594</c:v>
                </c:pt>
                <c:pt idx="42">
                  <c:v>0.0365061162079511</c:v>
                </c:pt>
                <c:pt idx="43">
                  <c:v>0.0805820685338758</c:v>
                </c:pt>
                <c:pt idx="44">
                  <c:v>0.064471707561342</c:v>
                </c:pt>
                <c:pt idx="45">
                  <c:v>0.0531080265540133</c:v>
                </c:pt>
                <c:pt idx="46">
                  <c:v>0.0867579908675799</c:v>
                </c:pt>
                <c:pt idx="47">
                  <c:v>0.0730584332046855</c:v>
                </c:pt>
                <c:pt idx="48">
                  <c:v>0.0611273994578746</c:v>
                </c:pt>
                <c:pt idx="49">
                  <c:v>0.0735246395623754</c:v>
                </c:pt>
                <c:pt idx="50">
                  <c:v>0.0832679636021337</c:v>
                </c:pt>
                <c:pt idx="51">
                  <c:v>0.0894396551724138</c:v>
                </c:pt>
                <c:pt idx="52">
                  <c:v>0.095429189435337</c:v>
                </c:pt>
                <c:pt idx="53">
                  <c:v>0.090161205953683</c:v>
                </c:pt>
                <c:pt idx="54">
                  <c:v>0.108351004746037</c:v>
                </c:pt>
                <c:pt idx="55">
                  <c:v>0.121361575468106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Comparativo!$AD$3</c:f>
              <c:strCache>
                <c:ptCount val="1"/>
                <c:pt idx="0">
                  <c:v>Irã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Comparativo!$AD$4:$AD$70</c:f>
              <c:numCache>
                <c:formatCode>0.00%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0.0232558139534884</c:v>
                </c:pt>
                <c:pt idx="5">
                  <c:v>0.0491803278688525</c:v>
                </c:pt>
                <c:pt idx="6">
                  <c:v>0.263157894736842</c:v>
                </c:pt>
                <c:pt idx="7">
                  <c:v>0.179856115107914</c:v>
                </c:pt>
                <c:pt idx="8">
                  <c:v>0.220408163265306</c:v>
                </c:pt>
                <c:pt idx="9">
                  <c:v>0.188144329896907</c:v>
                </c:pt>
                <c:pt idx="10">
                  <c:v>0.207419898819562</c:v>
                </c:pt>
                <c:pt idx="11">
                  <c:v>0.178936605316973</c:v>
                </c:pt>
                <c:pt idx="12">
                  <c:v>0.193870752831446</c:v>
                </c:pt>
                <c:pt idx="13">
                  <c:v>0.186215753424658</c:v>
                </c:pt>
                <c:pt idx="14">
                  <c:v>0.188911704312115</c:v>
                </c:pt>
                <c:pt idx="15">
                  <c:v>0.210361514375178</c:v>
                </c:pt>
                <c:pt idx="16">
                  <c:v>0.192331999157363</c:v>
                </c:pt>
                <c:pt idx="17">
                  <c:v>0.286622016142882</c:v>
                </c:pt>
                <c:pt idx="18">
                  <c:v>0.325007614986293</c:v>
                </c:pt>
                <c:pt idx="19">
                  <c:v>0.334310850439883</c:v>
                </c:pt>
                <c:pt idx="20">
                  <c:v>0.339592141258393</c:v>
                </c:pt>
                <c:pt idx="21">
                  <c:v>0.328777777777778</c:v>
                </c:pt>
                <c:pt idx="22">
                  <c:v>0.325161290322581</c:v>
                </c:pt>
                <c:pt idx="23">
                  <c:v>0.310542062653995</c:v>
                </c:pt>
                <c:pt idx="24">
                  <c:v>0.340875166941629</c:v>
                </c:pt>
                <c:pt idx="25">
                  <c:v>0.329315540249677</c:v>
                </c:pt>
                <c:pt idx="26">
                  <c:v>0.333266626642652</c:v>
                </c:pt>
                <c:pt idx="27">
                  <c:v>0.333292102170821</c:v>
                </c:pt>
                <c:pt idx="28">
                  <c:v>0.328898104947872</c:v>
                </c:pt>
                <c:pt idx="29">
                  <c:v>0.324822078557071</c:v>
                </c:pt>
                <c:pt idx="30">
                  <c:v>0.343361840765628</c:v>
                </c:pt>
                <c:pt idx="31">
                  <c:v>0.370451237263464</c:v>
                </c:pt>
                <c:pt idx="32">
                  <c:v>0.36569923283113</c:v>
                </c:pt>
                <c:pt idx="33">
                  <c:v>0.363399713653521</c:v>
                </c:pt>
                <c:pt idx="34">
                  <c:v>0.359235822820523</c:v>
                </c:pt>
                <c:pt idx="35">
                  <c:v>0.356257171410593</c:v>
                </c:pt>
                <c:pt idx="36">
                  <c:v>0.355607699109025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Comparativo!$AE$3</c:f>
              <c:strCache>
                <c:ptCount val="1"/>
                <c:pt idx="0">
                  <c:v>EUA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Comparativo!$AE$4:$AE$70</c:f>
              <c:numCache>
                <c:formatCode>0.00%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0.133333333333333</c:v>
                </c:pt>
                <c:pt idx="31">
                  <c:v>0.0857142857142857</c:v>
                </c:pt>
                <c:pt idx="32">
                  <c:v>0.0857142857142857</c:v>
                </c:pt>
                <c:pt idx="33">
                  <c:v>0.114285714285714</c:v>
                </c:pt>
                <c:pt idx="34">
                  <c:v>0.0377358490566038</c:v>
                </c:pt>
                <c:pt idx="35">
                  <c:v>0.0526315789473684</c:v>
                </c:pt>
                <c:pt idx="36">
                  <c:v>0.05</c:v>
                </c:pt>
                <c:pt idx="37">
                  <c:v>0.05</c:v>
                </c:pt>
                <c:pt idx="38">
                  <c:v>0.0476190476190476</c:v>
                </c:pt>
                <c:pt idx="39">
                  <c:v>0.0588235294117647</c:v>
                </c:pt>
                <c:pt idx="40">
                  <c:v>0.08</c:v>
                </c:pt>
                <c:pt idx="41">
                  <c:v>0.06</c:v>
                </c:pt>
                <c:pt idx="42">
                  <c:v>0.0483870967741935</c:v>
                </c:pt>
                <c:pt idx="43">
                  <c:v>0.0379746835443038</c:v>
                </c:pt>
                <c:pt idx="44">
                  <c:v>0.0271493212669683</c:v>
                </c:pt>
                <c:pt idx="45">
                  <c:v>0.0376175548589342</c:v>
                </c:pt>
                <c:pt idx="46">
                  <c:v>0.0275862068965517</c:v>
                </c:pt>
                <c:pt idx="47">
                  <c:v>0.022181146025878</c:v>
                </c:pt>
                <c:pt idx="48">
                  <c:v>0.0170454545454545</c:v>
                </c:pt>
                <c:pt idx="49">
                  <c:v>0.0120724346076459</c:v>
                </c:pt>
                <c:pt idx="50">
                  <c:v>0.00922367409684858</c:v>
                </c:pt>
                <c:pt idx="51">
                  <c:v>0.0164997053624042</c:v>
                </c:pt>
                <c:pt idx="52">
                  <c:v>0.0169114374721851</c:v>
                </c:pt>
                <c:pt idx="53">
                  <c:v>0.018008834522596</c:v>
                </c:pt>
                <c:pt idx="54">
                  <c:v>0.0152173913043478</c:v>
                </c:pt>
                <c:pt idx="55">
                  <c:v>0.0152262491957967</c:v>
                </c:pt>
                <c:pt idx="56">
                  <c:v>0.0160661363281859</c:v>
                </c:pt>
                <c:pt idx="57">
                  <c:v>0.0111243114807215</c:v>
                </c:pt>
                <c:pt idx="58">
                  <c:v>0.00761476539270433</c:v>
                </c:pt>
                <c:pt idx="59">
                  <c:v>0.00742919052778208</c:v>
                </c:pt>
                <c:pt idx="60">
                  <c:v>0.00797290040071054</c:v>
                </c:pt>
                <c:pt idx="61">
                  <c:v>0.00685217184055294</c:v>
                </c:pt>
                <c:pt idx="62">
                  <c:v>0.00674532400420725</c:v>
                </c:pt>
                <c:pt idx="63">
                  <c:v>0.00690899810412717</c:v>
                </c:pt>
                <c:pt idx="64">
                  <c:v>0.00627464778408175</c:v>
                </c:pt>
                <c:pt idx="65">
                  <c:v>0.0218645754082051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Comparativo!$AF$3</c:f>
              <c:strCache>
                <c:ptCount val="1"/>
                <c:pt idx="0">
                  <c:v>Coréia do Sul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Comparativo!$AF$4:$AF$70</c:f>
              <c:numCache>
                <c:formatCode>0.00%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0.0333333333333333</c:v>
                </c:pt>
                <c:pt idx="29">
                  <c:v>0.0967741935483871</c:v>
                </c:pt>
                <c:pt idx="30">
                  <c:v>0.120689655172414</c:v>
                </c:pt>
                <c:pt idx="31">
                  <c:v>0.0630630630630631</c:v>
                </c:pt>
                <c:pt idx="32">
                  <c:v>0.0382775119617225</c:v>
                </c:pt>
                <c:pt idx="33">
                  <c:v>0.0206422018348624</c:v>
                </c:pt>
                <c:pt idx="34">
                  <c:v>0.0149501661129568</c:v>
                </c:pt>
                <c:pt idx="35">
                  <c:v>0.0156062424969988</c:v>
                </c:pt>
                <c:pt idx="36">
                  <c:v>0.0133060388945752</c:v>
                </c:pt>
                <c:pt idx="37">
                  <c:v>0.0118953211736717</c:v>
                </c:pt>
                <c:pt idx="38">
                  <c:v>0.00849377123442809</c:v>
                </c:pt>
                <c:pt idx="39">
                  <c:v>0.00641848523748395</c:v>
                </c:pt>
                <c:pt idx="40">
                  <c:v>0.00476190476190476</c:v>
                </c:pt>
                <c:pt idx="41">
                  <c:v>0.00562098501070664</c:v>
                </c:pt>
                <c:pt idx="42">
                  <c:v>0.00484429065743945</c:v>
                </c:pt>
                <c:pt idx="43">
                  <c:v>0.00482067103740841</c:v>
                </c:pt>
                <c:pt idx="44">
                  <c:v>0.014054438711973</c:v>
                </c:pt>
                <c:pt idx="45">
                  <c:v>0.0200509229789943</c:v>
                </c:pt>
                <c:pt idx="46">
                  <c:v>0.0191111785226756</c:v>
                </c:pt>
                <c:pt idx="47">
                  <c:v>0.0154807555744923</c:v>
                </c:pt>
                <c:pt idx="48">
                  <c:v>0.0214686175304253</c:v>
                </c:pt>
                <c:pt idx="49">
                  <c:v>0.0318266916287777</c:v>
                </c:pt>
                <c:pt idx="50">
                  <c:v>0.037135631571942</c:v>
                </c:pt>
                <c:pt idx="51">
                  <c:v>0.041779497098646</c:v>
                </c:pt>
                <c:pt idx="52">
                  <c:v>0.0636675562333206</c:v>
                </c:pt>
                <c:pt idx="53">
                  <c:v>0.0883569369595187</c:v>
                </c:pt>
                <c:pt idx="54">
                  <c:v>0.102028196883502</c:v>
                </c:pt>
                <c:pt idx="55">
                  <c:v>0.101078167115903</c:v>
                </c:pt>
                <c:pt idx="56">
                  <c:v>0.1369596891695</c:v>
                </c:pt>
                <c:pt idx="57">
                  <c:v>0.167307692307692</c:v>
                </c:pt>
                <c:pt idx="58">
                  <c:v>0.181980268631879</c:v>
                </c:pt>
                <c:pt idx="59">
                  <c:v>0.226269702276708</c:v>
                </c:pt>
                <c:pt idx="60">
                  <c:v>0.257050392972723</c:v>
                </c:pt>
                <c:pt idx="61">
                  <c:v>0.295829071485396</c:v>
                </c:pt>
                <c:pt idx="62">
                  <c:v>0.325952568281443</c:v>
                </c:pt>
                <c:pt idx="63">
                  <c:v>0.352304430309117</c:v>
                </c:pt>
                <c:pt idx="64">
                  <c:v>0.387075356866217</c:v>
                </c:pt>
                <c:pt idx="65">
                  <c:v>0.407245266498851</c:v>
                </c:pt>
                <c:pt idx="66">
                  <c:v>0.447462395844606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75008657508946"/>
          <c:y val="0.0284069810620126"/>
          <c:w val="0.509407826388087"/>
          <c:h val="0.11325659116227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casos, recuperações e mortes (diário)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EUA!$I$3</c:f>
              <c:strCache>
                <c:ptCount val="1"/>
                <c:pt idx="0">
                  <c:v>Caso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EUA!$I$6:$I$69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18</c:v>
                </c:pt>
                <c:pt idx="33">
                  <c:v>4</c:v>
                </c:pt>
                <c:pt idx="34">
                  <c:v>3</c:v>
                </c:pt>
                <c:pt idx="35">
                  <c:v>0</c:v>
                </c:pt>
                <c:pt idx="36">
                  <c:v>3</c:v>
                </c:pt>
                <c:pt idx="37">
                  <c:v>5</c:v>
                </c:pt>
                <c:pt idx="38">
                  <c:v>7</c:v>
                </c:pt>
                <c:pt idx="39">
                  <c:v>25</c:v>
                </c:pt>
                <c:pt idx="40">
                  <c:v>24</c:v>
                </c:pt>
                <c:pt idx="41">
                  <c:v>34</c:v>
                </c:pt>
                <c:pt idx="42">
                  <c:v>63</c:v>
                </c:pt>
                <c:pt idx="43">
                  <c:v>98</c:v>
                </c:pt>
                <c:pt idx="44">
                  <c:v>116</c:v>
                </c:pt>
                <c:pt idx="45">
                  <c:v>106</c:v>
                </c:pt>
                <c:pt idx="46">
                  <c:v>163</c:v>
                </c:pt>
                <c:pt idx="47">
                  <c:v>290</c:v>
                </c:pt>
                <c:pt idx="48">
                  <c:v>307</c:v>
                </c:pt>
                <c:pt idx="49">
                  <c:v>396</c:v>
                </c:pt>
                <c:pt idx="50">
                  <c:v>550</c:v>
                </c:pt>
                <c:pt idx="51">
                  <c:v>696</c:v>
                </c:pt>
                <c:pt idx="52">
                  <c:v>737</c:v>
                </c:pt>
                <c:pt idx="53">
                  <c:v>983</c:v>
                </c:pt>
                <c:pt idx="54">
                  <c:v>1748</c:v>
                </c:pt>
                <c:pt idx="55">
                  <c:v>2848</c:v>
                </c:pt>
                <c:pt idx="56">
                  <c:v>4530</c:v>
                </c:pt>
                <c:pt idx="57">
                  <c:v>5594</c:v>
                </c:pt>
                <c:pt idx="58">
                  <c:v>4824</c:v>
                </c:pt>
                <c:pt idx="59">
                  <c:v>9359</c:v>
                </c:pt>
                <c:pt idx="60">
                  <c:v>10168</c:v>
                </c:pt>
                <c:pt idx="61">
                  <c:v>11122</c:v>
                </c:pt>
                <c:pt idx="62">
                  <c:v>13355</c:v>
                </c:pt>
                <c:pt idx="63">
                  <c:v>17224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EUA!$K$3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EUA!$K$4:$K$69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 c:formatCode="0_ ">
                  <c:v>3</c:v>
                </c:pt>
                <c:pt idx="46" c:formatCode="0_ ">
                  <c:v>4</c:v>
                </c:pt>
                <c:pt idx="47" c:formatCode="0_ ">
                  <c:v>3</c:v>
                </c:pt>
                <c:pt idx="48" c:formatCode="0_ ">
                  <c:v>4</c:v>
                </c:pt>
                <c:pt idx="49" c:formatCode="0_ ">
                  <c:v>4</c:v>
                </c:pt>
                <c:pt idx="50">
                  <c:v>8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11</c:v>
                </c:pt>
                <c:pt idx="55">
                  <c:v>18</c:v>
                </c:pt>
                <c:pt idx="56">
                  <c:v>23</c:v>
                </c:pt>
                <c:pt idx="57">
                  <c:v>41</c:v>
                </c:pt>
                <c:pt idx="58">
                  <c:v>57</c:v>
                </c:pt>
                <c:pt idx="59">
                  <c:v>49</c:v>
                </c:pt>
                <c:pt idx="60">
                  <c:v>46</c:v>
                </c:pt>
                <c:pt idx="61">
                  <c:v>111</c:v>
                </c:pt>
                <c:pt idx="62">
                  <c:v>140</c:v>
                </c:pt>
                <c:pt idx="63">
                  <c:v>227</c:v>
                </c:pt>
                <c:pt idx="64">
                  <c:v>247</c:v>
                </c:pt>
                <c:pt idx="65">
                  <c:v>268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EUA!$L$3</c:f>
              <c:strCache>
                <c:ptCount val="1"/>
                <c:pt idx="0">
                  <c:v>Recuperação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val>
            <c:numRef>
              <c:f>EUA!$L$4:$L$69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-2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16</c:v>
                </c:pt>
                <c:pt idx="52">
                  <c:v>10</c:v>
                </c:pt>
                <c:pt idx="53">
                  <c:v>15</c:v>
                </c:pt>
                <c:pt idx="54">
                  <c:v>3</c:v>
                </c:pt>
                <c:pt idx="55">
                  <c:v>15</c:v>
                </c:pt>
                <c:pt idx="56">
                  <c:v>32</c:v>
                </c:pt>
                <c:pt idx="57">
                  <c:v>0</c:v>
                </c:pt>
                <c:pt idx="58">
                  <c:v>2</c:v>
                </c:pt>
                <c:pt idx="59">
                  <c:v>39</c:v>
                </c:pt>
                <c:pt idx="60">
                  <c:v>49</c:v>
                </c:pt>
                <c:pt idx="61">
                  <c:v>37</c:v>
                </c:pt>
                <c:pt idx="62">
                  <c:v>65</c:v>
                </c:pt>
                <c:pt idx="63">
                  <c:v>84</c:v>
                </c:pt>
                <c:pt idx="64">
                  <c:v>49</c:v>
                </c:pt>
                <c:pt idx="65">
                  <c:v>1440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1019277386587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contaminação e mortes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'Coreia do Sul'!$D$3</c:f>
              <c:strCache>
                <c:ptCount val="1"/>
                <c:pt idx="0">
                  <c:v>Caso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'Coreia do Sul'!$D$4:$D$70</c:f>
              <c:numCache>
                <c:formatCode>_-* #,##0_-;\-* #,##0_-;_-* "-"??_-;_-@_-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10</c:v>
                </c:pt>
                <c:pt idx="12">
                  <c:v>11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20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58</c:v>
                </c:pt>
                <c:pt idx="31">
                  <c:v>111</c:v>
                </c:pt>
                <c:pt idx="32">
                  <c:v>209</c:v>
                </c:pt>
                <c:pt idx="33">
                  <c:v>436</c:v>
                </c:pt>
                <c:pt idx="34">
                  <c:v>602</c:v>
                </c:pt>
                <c:pt idx="35">
                  <c:v>833</c:v>
                </c:pt>
                <c:pt idx="36">
                  <c:v>977</c:v>
                </c:pt>
                <c:pt idx="37">
                  <c:v>1261</c:v>
                </c:pt>
                <c:pt idx="38">
                  <c:v>1766</c:v>
                </c:pt>
                <c:pt idx="39">
                  <c:v>2337</c:v>
                </c:pt>
                <c:pt idx="40">
                  <c:v>3150</c:v>
                </c:pt>
                <c:pt idx="41">
                  <c:v>3736</c:v>
                </c:pt>
                <c:pt idx="42">
                  <c:v>4335</c:v>
                </c:pt>
                <c:pt idx="43">
                  <c:v>5186</c:v>
                </c:pt>
                <c:pt idx="44">
                  <c:v>5621</c:v>
                </c:pt>
                <c:pt idx="45">
                  <c:v>6284</c:v>
                </c:pt>
                <c:pt idx="46">
                  <c:v>6593</c:v>
                </c:pt>
                <c:pt idx="47">
                  <c:v>7041</c:v>
                </c:pt>
                <c:pt idx="48">
                  <c:v>7313</c:v>
                </c:pt>
                <c:pt idx="49">
                  <c:v>7478</c:v>
                </c:pt>
                <c:pt idx="50">
                  <c:v>7513</c:v>
                </c:pt>
                <c:pt idx="51">
                  <c:v>7755</c:v>
                </c:pt>
                <c:pt idx="52">
                  <c:v>7869</c:v>
                </c:pt>
                <c:pt idx="53">
                  <c:v>7979</c:v>
                </c:pt>
                <c:pt idx="54">
                  <c:v>8086</c:v>
                </c:pt>
                <c:pt idx="55">
                  <c:v>8162</c:v>
                </c:pt>
                <c:pt idx="56">
                  <c:v>8236</c:v>
                </c:pt>
                <c:pt idx="57">
                  <c:v>8320</c:v>
                </c:pt>
                <c:pt idx="58">
                  <c:v>8413</c:v>
                </c:pt>
                <c:pt idx="59">
                  <c:v>8565</c:v>
                </c:pt>
                <c:pt idx="60">
                  <c:v>8652</c:v>
                </c:pt>
                <c:pt idx="61">
                  <c:v>8799</c:v>
                </c:pt>
                <c:pt idx="62">
                  <c:v>8897</c:v>
                </c:pt>
                <c:pt idx="63">
                  <c:v>8961</c:v>
                </c:pt>
                <c:pt idx="64">
                  <c:v>9037</c:v>
                </c:pt>
                <c:pt idx="65">
                  <c:v>9137</c:v>
                </c:pt>
                <c:pt idx="66">
                  <c:v>9241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'Coreia do Sul'!$F$3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'Coreia do Sul'!$F$4:$F$70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8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16</c:v>
                </c:pt>
                <c:pt idx="40">
                  <c:v>17</c:v>
                </c:pt>
                <c:pt idx="41">
                  <c:v>21</c:v>
                </c:pt>
                <c:pt idx="42">
                  <c:v>28</c:v>
                </c:pt>
                <c:pt idx="43">
                  <c:v>32</c:v>
                </c:pt>
                <c:pt idx="44">
                  <c:v>35</c:v>
                </c:pt>
                <c:pt idx="45">
                  <c:v>42</c:v>
                </c:pt>
                <c:pt idx="46">
                  <c:v>43</c:v>
                </c:pt>
                <c:pt idx="47">
                  <c:v>48</c:v>
                </c:pt>
                <c:pt idx="48">
                  <c:v>50</c:v>
                </c:pt>
                <c:pt idx="49">
                  <c:v>53</c:v>
                </c:pt>
                <c:pt idx="50">
                  <c:v>60</c:v>
                </c:pt>
                <c:pt idx="51">
                  <c:v>60</c:v>
                </c:pt>
                <c:pt idx="52">
                  <c:v>66</c:v>
                </c:pt>
                <c:pt idx="53">
                  <c:v>67</c:v>
                </c:pt>
                <c:pt idx="54">
                  <c:v>72</c:v>
                </c:pt>
                <c:pt idx="55">
                  <c:v>75</c:v>
                </c:pt>
                <c:pt idx="56">
                  <c:v>75</c:v>
                </c:pt>
                <c:pt idx="57">
                  <c:v>81</c:v>
                </c:pt>
                <c:pt idx="58">
                  <c:v>84</c:v>
                </c:pt>
                <c:pt idx="59">
                  <c:v>91</c:v>
                </c:pt>
                <c:pt idx="60">
                  <c:v>94</c:v>
                </c:pt>
                <c:pt idx="61">
                  <c:v>102</c:v>
                </c:pt>
                <c:pt idx="62">
                  <c:v>104</c:v>
                </c:pt>
                <c:pt idx="63">
                  <c:v>111</c:v>
                </c:pt>
                <c:pt idx="64">
                  <c:v>120</c:v>
                </c:pt>
                <c:pt idx="65">
                  <c:v>126</c:v>
                </c:pt>
                <c:pt idx="66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7129170033476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recuperações e mortes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'Coreia do Sul'!$H$3</c:f>
              <c:strCache>
                <c:ptCount val="1"/>
                <c:pt idx="0">
                  <c:v>Recuperação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val>
            <c:numRef>
              <c:f>'Coreia do Sul'!$H$4:$H$70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13</c:v>
                </c:pt>
                <c:pt idx="36">
                  <c:v>13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21</c:v>
                </c:pt>
                <c:pt idx="42">
                  <c:v>21</c:v>
                </c:pt>
                <c:pt idx="43">
                  <c:v>25</c:v>
                </c:pt>
                <c:pt idx="44">
                  <c:v>79</c:v>
                </c:pt>
                <c:pt idx="45">
                  <c:v>126</c:v>
                </c:pt>
                <c:pt idx="46">
                  <c:v>126</c:v>
                </c:pt>
                <c:pt idx="47">
                  <c:v>109</c:v>
                </c:pt>
                <c:pt idx="48">
                  <c:v>157</c:v>
                </c:pt>
                <c:pt idx="49">
                  <c:v>238</c:v>
                </c:pt>
                <c:pt idx="50">
                  <c:v>279</c:v>
                </c:pt>
                <c:pt idx="51">
                  <c:v>324</c:v>
                </c:pt>
                <c:pt idx="52">
                  <c:v>501</c:v>
                </c:pt>
                <c:pt idx="53">
                  <c:v>705</c:v>
                </c:pt>
                <c:pt idx="54">
                  <c:v>825</c:v>
                </c:pt>
                <c:pt idx="55">
                  <c:v>825</c:v>
                </c:pt>
                <c:pt idx="56">
                  <c:v>1128</c:v>
                </c:pt>
                <c:pt idx="57">
                  <c:v>1392</c:v>
                </c:pt>
                <c:pt idx="58">
                  <c:v>1531</c:v>
                </c:pt>
                <c:pt idx="59">
                  <c:v>1938</c:v>
                </c:pt>
                <c:pt idx="60">
                  <c:v>2224</c:v>
                </c:pt>
                <c:pt idx="61">
                  <c:v>2603</c:v>
                </c:pt>
                <c:pt idx="62">
                  <c:v>2900</c:v>
                </c:pt>
                <c:pt idx="63">
                  <c:v>3157</c:v>
                </c:pt>
                <c:pt idx="64">
                  <c:v>3498</c:v>
                </c:pt>
                <c:pt idx="65">
                  <c:v>3721</c:v>
                </c:pt>
                <c:pt idx="66">
                  <c:v>4135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'Coreia do Sul'!$F$3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'Coreia do Sul'!$F$4:$F$70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8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16</c:v>
                </c:pt>
                <c:pt idx="40">
                  <c:v>17</c:v>
                </c:pt>
                <c:pt idx="41">
                  <c:v>21</c:v>
                </c:pt>
                <c:pt idx="42">
                  <c:v>28</c:v>
                </c:pt>
                <c:pt idx="43">
                  <c:v>32</c:v>
                </c:pt>
                <c:pt idx="44">
                  <c:v>35</c:v>
                </c:pt>
                <c:pt idx="45">
                  <c:v>42</c:v>
                </c:pt>
                <c:pt idx="46">
                  <c:v>43</c:v>
                </c:pt>
                <c:pt idx="47">
                  <c:v>48</c:v>
                </c:pt>
                <c:pt idx="48">
                  <c:v>50</c:v>
                </c:pt>
                <c:pt idx="49">
                  <c:v>53</c:v>
                </c:pt>
                <c:pt idx="50">
                  <c:v>60</c:v>
                </c:pt>
                <c:pt idx="51">
                  <c:v>60</c:v>
                </c:pt>
                <c:pt idx="52">
                  <c:v>66</c:v>
                </c:pt>
                <c:pt idx="53">
                  <c:v>67</c:v>
                </c:pt>
                <c:pt idx="54">
                  <c:v>72</c:v>
                </c:pt>
                <c:pt idx="55">
                  <c:v>75</c:v>
                </c:pt>
                <c:pt idx="56">
                  <c:v>75</c:v>
                </c:pt>
                <c:pt idx="57">
                  <c:v>81</c:v>
                </c:pt>
                <c:pt idx="58">
                  <c:v>84</c:v>
                </c:pt>
                <c:pt idx="59">
                  <c:v>91</c:v>
                </c:pt>
                <c:pt idx="60">
                  <c:v>94</c:v>
                </c:pt>
                <c:pt idx="61">
                  <c:v>102</c:v>
                </c:pt>
                <c:pt idx="62">
                  <c:v>104</c:v>
                </c:pt>
                <c:pt idx="63">
                  <c:v>111</c:v>
                </c:pt>
                <c:pt idx="64">
                  <c:v>120</c:v>
                </c:pt>
                <c:pt idx="65">
                  <c:v>126</c:v>
                </c:pt>
                <c:pt idx="66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3207895648159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% mortes vs % recuperacação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'Coreia do Sul'!$N$3</c:f>
              <c:strCache>
                <c:ptCount val="1"/>
                <c:pt idx="0">
                  <c:v>% recuperação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'Coreia do Sul'!$N$5:$N$70</c:f>
              <c:numCache>
                <c:formatCode>0.00%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0.0333333333333333</c:v>
                </c:pt>
                <c:pt idx="28">
                  <c:v>0.0967741935483871</c:v>
                </c:pt>
                <c:pt idx="29">
                  <c:v>0.120689655172414</c:v>
                </c:pt>
                <c:pt idx="30">
                  <c:v>0.0630630630630631</c:v>
                </c:pt>
                <c:pt idx="31">
                  <c:v>0.0382775119617225</c:v>
                </c:pt>
                <c:pt idx="32">
                  <c:v>0.0206422018348624</c:v>
                </c:pt>
                <c:pt idx="33">
                  <c:v>0.0149501661129568</c:v>
                </c:pt>
                <c:pt idx="34">
                  <c:v>0.0156062424969988</c:v>
                </c:pt>
                <c:pt idx="35">
                  <c:v>0.0133060388945752</c:v>
                </c:pt>
                <c:pt idx="36">
                  <c:v>0.0118953211736717</c:v>
                </c:pt>
                <c:pt idx="37">
                  <c:v>0.00849377123442809</c:v>
                </c:pt>
                <c:pt idx="38">
                  <c:v>0.00641848523748395</c:v>
                </c:pt>
                <c:pt idx="39">
                  <c:v>0.00476190476190476</c:v>
                </c:pt>
                <c:pt idx="40">
                  <c:v>0.00562098501070664</c:v>
                </c:pt>
                <c:pt idx="41">
                  <c:v>0.00484429065743945</c:v>
                </c:pt>
                <c:pt idx="42">
                  <c:v>0.00482067103740841</c:v>
                </c:pt>
                <c:pt idx="43">
                  <c:v>0.014054438711973</c:v>
                </c:pt>
                <c:pt idx="44">
                  <c:v>0.0200509229789943</c:v>
                </c:pt>
                <c:pt idx="45">
                  <c:v>0.0191111785226756</c:v>
                </c:pt>
                <c:pt idx="46">
                  <c:v>0.0154807555744923</c:v>
                </c:pt>
                <c:pt idx="47">
                  <c:v>0.0214686175304253</c:v>
                </c:pt>
                <c:pt idx="48">
                  <c:v>0.0318266916287777</c:v>
                </c:pt>
                <c:pt idx="49">
                  <c:v>0.037135631571942</c:v>
                </c:pt>
                <c:pt idx="50">
                  <c:v>0.041779497098646</c:v>
                </c:pt>
                <c:pt idx="51">
                  <c:v>0.0636675562333206</c:v>
                </c:pt>
                <c:pt idx="52">
                  <c:v>0.0883569369595187</c:v>
                </c:pt>
                <c:pt idx="53">
                  <c:v>0.102028196883502</c:v>
                </c:pt>
                <c:pt idx="54">
                  <c:v>0.101078167115903</c:v>
                </c:pt>
                <c:pt idx="55">
                  <c:v>0.1369596891695</c:v>
                </c:pt>
                <c:pt idx="56">
                  <c:v>0.167307692307692</c:v>
                </c:pt>
                <c:pt idx="57">
                  <c:v>0.181980268631879</c:v>
                </c:pt>
                <c:pt idx="58">
                  <c:v>0.226269702276708</c:v>
                </c:pt>
                <c:pt idx="59">
                  <c:v>0.257050392972723</c:v>
                </c:pt>
                <c:pt idx="60">
                  <c:v>0.295829071485396</c:v>
                </c:pt>
                <c:pt idx="61">
                  <c:v>0.325952568281443</c:v>
                </c:pt>
                <c:pt idx="62">
                  <c:v>0.352304430309117</c:v>
                </c:pt>
                <c:pt idx="63">
                  <c:v>0.387075356866217</c:v>
                </c:pt>
                <c:pt idx="64">
                  <c:v>0.407245266498851</c:v>
                </c:pt>
                <c:pt idx="65">
                  <c:v>0.447462395844606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'Coreia do Sul'!$M$3</c:f>
              <c:strCache>
                <c:ptCount val="1"/>
                <c:pt idx="0">
                  <c:v>% 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'Coreia do Sul'!$M$4:$M$70</c:f>
              <c:numCache>
                <c:formatCode>0.00%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0.00900900900900901</c:v>
                </c:pt>
                <c:pt idx="32">
                  <c:v>0.00956937799043062</c:v>
                </c:pt>
                <c:pt idx="33">
                  <c:v>0.00458715596330275</c:v>
                </c:pt>
                <c:pt idx="34">
                  <c:v>0.00996677740863787</c:v>
                </c:pt>
                <c:pt idx="35">
                  <c:v>0.00960384153661465</c:v>
                </c:pt>
                <c:pt idx="36">
                  <c:v>0.0112589559877175</c:v>
                </c:pt>
                <c:pt idx="37">
                  <c:v>0.00951625693893735</c:v>
                </c:pt>
                <c:pt idx="38">
                  <c:v>0.00736126840317101</c:v>
                </c:pt>
                <c:pt idx="39">
                  <c:v>0.00684638425331622</c:v>
                </c:pt>
                <c:pt idx="40">
                  <c:v>0.0053968253968254</c:v>
                </c:pt>
                <c:pt idx="41">
                  <c:v>0.00562098501070664</c:v>
                </c:pt>
                <c:pt idx="42">
                  <c:v>0.00645905420991926</c:v>
                </c:pt>
                <c:pt idx="43">
                  <c:v>0.00617045892788276</c:v>
                </c:pt>
                <c:pt idx="44">
                  <c:v>0.0062266500622665</c:v>
                </c:pt>
                <c:pt idx="45">
                  <c:v>0.00668364099299809</c:v>
                </c:pt>
                <c:pt idx="46">
                  <c:v>0.00652206886091309</c:v>
                </c:pt>
                <c:pt idx="47">
                  <c:v>0.00681721346399659</c:v>
                </c:pt>
                <c:pt idx="48">
                  <c:v>0.00683713934089977</c:v>
                </c:pt>
                <c:pt idx="49">
                  <c:v>0.0070874565391816</c:v>
                </c:pt>
                <c:pt idx="50">
                  <c:v>0.00798615732729935</c:v>
                </c:pt>
                <c:pt idx="51">
                  <c:v>0.00773694390715667</c:v>
                </c:pt>
                <c:pt idx="52">
                  <c:v>0.00838734273732368</c:v>
                </c:pt>
                <c:pt idx="53">
                  <c:v>0.00839704223586916</c:v>
                </c:pt>
                <c:pt idx="54">
                  <c:v>0.00890427900074202</c:v>
                </c:pt>
                <c:pt idx="55">
                  <c:v>0.00918892428326391</c:v>
                </c:pt>
                <c:pt idx="56">
                  <c:v>0.00910636231180185</c:v>
                </c:pt>
                <c:pt idx="57">
                  <c:v>0.00973557692307692</c:v>
                </c:pt>
                <c:pt idx="58">
                  <c:v>0.00998454772376085</c:v>
                </c:pt>
                <c:pt idx="59">
                  <c:v>0.0106246351430239</c:v>
                </c:pt>
                <c:pt idx="60">
                  <c:v>0.0108645399907536</c:v>
                </c:pt>
                <c:pt idx="61">
                  <c:v>0.0115922263893624</c:v>
                </c:pt>
                <c:pt idx="62">
                  <c:v>0.0116893334831966</c:v>
                </c:pt>
                <c:pt idx="63">
                  <c:v>0.012387010378306</c:v>
                </c:pt>
                <c:pt idx="64">
                  <c:v>0.0132787429456678</c:v>
                </c:pt>
                <c:pt idx="65">
                  <c:v>0.0137900842727372</c:v>
                </c:pt>
                <c:pt idx="66">
                  <c:v>0.0141759549832269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7129170033476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casos ativos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'Coreia do Sul'!$O$3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'Coreia do Sul'!$O$4:$O$70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10</c:v>
                </c:pt>
                <c:pt idx="12">
                  <c:v>11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20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28</c:v>
                </c:pt>
                <c:pt idx="30">
                  <c:v>51</c:v>
                </c:pt>
                <c:pt idx="31">
                  <c:v>103</c:v>
                </c:pt>
                <c:pt idx="32">
                  <c:v>199</c:v>
                </c:pt>
                <c:pt idx="33">
                  <c:v>425</c:v>
                </c:pt>
                <c:pt idx="34">
                  <c:v>587</c:v>
                </c:pt>
                <c:pt idx="35">
                  <c:v>812</c:v>
                </c:pt>
                <c:pt idx="36">
                  <c:v>953</c:v>
                </c:pt>
                <c:pt idx="37">
                  <c:v>1234</c:v>
                </c:pt>
                <c:pt idx="38">
                  <c:v>1738</c:v>
                </c:pt>
                <c:pt idx="39">
                  <c:v>2306</c:v>
                </c:pt>
                <c:pt idx="40">
                  <c:v>3118</c:v>
                </c:pt>
                <c:pt idx="41">
                  <c:v>3694</c:v>
                </c:pt>
                <c:pt idx="42">
                  <c:v>4286</c:v>
                </c:pt>
                <c:pt idx="43">
                  <c:v>5129</c:v>
                </c:pt>
                <c:pt idx="44">
                  <c:v>5507</c:v>
                </c:pt>
                <c:pt idx="45">
                  <c:v>6116</c:v>
                </c:pt>
                <c:pt idx="46">
                  <c:v>6424</c:v>
                </c:pt>
                <c:pt idx="47">
                  <c:v>6884</c:v>
                </c:pt>
                <c:pt idx="48">
                  <c:v>7106</c:v>
                </c:pt>
                <c:pt idx="49">
                  <c:v>7187</c:v>
                </c:pt>
                <c:pt idx="50">
                  <c:v>7174</c:v>
                </c:pt>
                <c:pt idx="51">
                  <c:v>7371</c:v>
                </c:pt>
                <c:pt idx="52">
                  <c:v>7302</c:v>
                </c:pt>
                <c:pt idx="53">
                  <c:v>7207</c:v>
                </c:pt>
                <c:pt idx="54">
                  <c:v>7189</c:v>
                </c:pt>
                <c:pt idx="55">
                  <c:v>7262</c:v>
                </c:pt>
                <c:pt idx="56">
                  <c:v>7033</c:v>
                </c:pt>
                <c:pt idx="57">
                  <c:v>6847</c:v>
                </c:pt>
                <c:pt idx="58">
                  <c:v>6798</c:v>
                </c:pt>
                <c:pt idx="59">
                  <c:v>6536</c:v>
                </c:pt>
                <c:pt idx="60">
                  <c:v>6334</c:v>
                </c:pt>
                <c:pt idx="61">
                  <c:v>6094</c:v>
                </c:pt>
                <c:pt idx="62">
                  <c:v>5893</c:v>
                </c:pt>
                <c:pt idx="63">
                  <c:v>5693</c:v>
                </c:pt>
                <c:pt idx="64">
                  <c:v>5419</c:v>
                </c:pt>
                <c:pt idx="65">
                  <c:v>5290</c:v>
                </c:pt>
                <c:pt idx="66">
                  <c:v>4975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casos, recuperações e mortes (diário)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'Coreia do Sul'!$I$3</c:f>
              <c:strCache>
                <c:ptCount val="1"/>
                <c:pt idx="0">
                  <c:v>Caso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'Coreia do Sul'!$I$4:$I$70</c:f>
              <c:numCache>
                <c:formatCode>General</c:formatCode>
                <c:ptCount val="6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27</c:v>
                </c:pt>
                <c:pt idx="31">
                  <c:v>53</c:v>
                </c:pt>
                <c:pt idx="32">
                  <c:v>98</c:v>
                </c:pt>
                <c:pt idx="33">
                  <c:v>227</c:v>
                </c:pt>
                <c:pt idx="34">
                  <c:v>166</c:v>
                </c:pt>
                <c:pt idx="35">
                  <c:v>231</c:v>
                </c:pt>
                <c:pt idx="36">
                  <c:v>144</c:v>
                </c:pt>
                <c:pt idx="37">
                  <c:v>284</c:v>
                </c:pt>
                <c:pt idx="38">
                  <c:v>505</c:v>
                </c:pt>
                <c:pt idx="39">
                  <c:v>571</c:v>
                </c:pt>
                <c:pt idx="40">
                  <c:v>813</c:v>
                </c:pt>
                <c:pt idx="41">
                  <c:v>586</c:v>
                </c:pt>
                <c:pt idx="42">
                  <c:v>599</c:v>
                </c:pt>
                <c:pt idx="43">
                  <c:v>851</c:v>
                </c:pt>
                <c:pt idx="44">
                  <c:v>435</c:v>
                </c:pt>
                <c:pt idx="45">
                  <c:v>663</c:v>
                </c:pt>
                <c:pt idx="46">
                  <c:v>309</c:v>
                </c:pt>
                <c:pt idx="47">
                  <c:v>448</c:v>
                </c:pt>
                <c:pt idx="48">
                  <c:v>272</c:v>
                </c:pt>
                <c:pt idx="49">
                  <c:v>165</c:v>
                </c:pt>
                <c:pt idx="50">
                  <c:v>35</c:v>
                </c:pt>
                <c:pt idx="51">
                  <c:v>242</c:v>
                </c:pt>
                <c:pt idx="52">
                  <c:v>114</c:v>
                </c:pt>
                <c:pt idx="53">
                  <c:v>110</c:v>
                </c:pt>
                <c:pt idx="54">
                  <c:v>107</c:v>
                </c:pt>
                <c:pt idx="55">
                  <c:v>76</c:v>
                </c:pt>
                <c:pt idx="56">
                  <c:v>74</c:v>
                </c:pt>
                <c:pt idx="57">
                  <c:v>84</c:v>
                </c:pt>
                <c:pt idx="58">
                  <c:v>93</c:v>
                </c:pt>
                <c:pt idx="59">
                  <c:v>152</c:v>
                </c:pt>
                <c:pt idx="60">
                  <c:v>87</c:v>
                </c:pt>
                <c:pt idx="61">
                  <c:v>147</c:v>
                </c:pt>
                <c:pt idx="62">
                  <c:v>98</c:v>
                </c:pt>
                <c:pt idx="63">
                  <c:v>64</c:v>
                </c:pt>
                <c:pt idx="64">
                  <c:v>76</c:v>
                </c:pt>
                <c:pt idx="65">
                  <c:v>100</c:v>
                </c:pt>
                <c:pt idx="66">
                  <c:v>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'Coreia do Sul'!$K$3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'Coreia do Sul'!$K$4:$K$70</c:f>
              <c:numCache>
                <c:formatCode>General</c:formatCode>
                <c:ptCount val="6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c:formatCode="0_ ">
                  <c:v>0</c:v>
                </c:pt>
                <c:pt idx="17" c:formatCode="0_ ">
                  <c:v>0</c:v>
                </c:pt>
                <c:pt idx="18" c:formatCode="0_ ">
                  <c:v>0</c:v>
                </c:pt>
                <c:pt idx="19" c:formatCode="0_ ">
                  <c:v>0</c:v>
                </c:pt>
                <c:pt idx="20" c:formatCode="0_ 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7</c:v>
                </c:pt>
                <c:pt idx="43">
                  <c:v>4</c:v>
                </c:pt>
                <c:pt idx="44">
                  <c:v>3</c:v>
                </c:pt>
                <c:pt idx="45">
                  <c:v>7</c:v>
                </c:pt>
                <c:pt idx="46">
                  <c:v>1</c:v>
                </c:pt>
                <c:pt idx="47">
                  <c:v>5</c:v>
                </c:pt>
                <c:pt idx="48">
                  <c:v>2</c:v>
                </c:pt>
                <c:pt idx="49">
                  <c:v>3</c:v>
                </c:pt>
                <c:pt idx="50">
                  <c:v>7</c:v>
                </c:pt>
                <c:pt idx="51">
                  <c:v>0</c:v>
                </c:pt>
                <c:pt idx="52">
                  <c:v>6</c:v>
                </c:pt>
                <c:pt idx="53">
                  <c:v>1</c:v>
                </c:pt>
                <c:pt idx="54">
                  <c:v>5</c:v>
                </c:pt>
                <c:pt idx="55">
                  <c:v>3</c:v>
                </c:pt>
                <c:pt idx="56">
                  <c:v>0</c:v>
                </c:pt>
                <c:pt idx="57">
                  <c:v>6</c:v>
                </c:pt>
                <c:pt idx="58">
                  <c:v>3</c:v>
                </c:pt>
                <c:pt idx="59">
                  <c:v>7</c:v>
                </c:pt>
                <c:pt idx="60">
                  <c:v>3</c:v>
                </c:pt>
                <c:pt idx="61">
                  <c:v>8</c:v>
                </c:pt>
                <c:pt idx="62">
                  <c:v>2</c:v>
                </c:pt>
                <c:pt idx="63">
                  <c:v>7</c:v>
                </c:pt>
                <c:pt idx="64">
                  <c:v>9</c:v>
                </c:pt>
                <c:pt idx="65">
                  <c:v>6</c:v>
                </c:pt>
                <c:pt idx="66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'Coreia do Sul'!$L$3</c:f>
              <c:strCache>
                <c:ptCount val="1"/>
                <c:pt idx="0">
                  <c:v>Recuperação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val>
            <c:numRef>
              <c:f>'Coreia do Sul'!$L$4:$L$70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  <c:pt idx="42">
                  <c:v>0</c:v>
                </c:pt>
                <c:pt idx="43">
                  <c:v>4</c:v>
                </c:pt>
                <c:pt idx="44">
                  <c:v>54</c:v>
                </c:pt>
                <c:pt idx="45">
                  <c:v>47</c:v>
                </c:pt>
                <c:pt idx="46">
                  <c:v>0</c:v>
                </c:pt>
                <c:pt idx="47">
                  <c:v>-17</c:v>
                </c:pt>
                <c:pt idx="48">
                  <c:v>48</c:v>
                </c:pt>
                <c:pt idx="49">
                  <c:v>81</c:v>
                </c:pt>
                <c:pt idx="50">
                  <c:v>41</c:v>
                </c:pt>
                <c:pt idx="51">
                  <c:v>45</c:v>
                </c:pt>
                <c:pt idx="52">
                  <c:v>177</c:v>
                </c:pt>
                <c:pt idx="53">
                  <c:v>204</c:v>
                </c:pt>
                <c:pt idx="54">
                  <c:v>120</c:v>
                </c:pt>
                <c:pt idx="55">
                  <c:v>0</c:v>
                </c:pt>
                <c:pt idx="56">
                  <c:v>303</c:v>
                </c:pt>
                <c:pt idx="57">
                  <c:v>264</c:v>
                </c:pt>
                <c:pt idx="58">
                  <c:v>139</c:v>
                </c:pt>
                <c:pt idx="59">
                  <c:v>407</c:v>
                </c:pt>
                <c:pt idx="60">
                  <c:v>286</c:v>
                </c:pt>
                <c:pt idx="61">
                  <c:v>379</c:v>
                </c:pt>
                <c:pt idx="62">
                  <c:v>297</c:v>
                </c:pt>
                <c:pt idx="63">
                  <c:v>257</c:v>
                </c:pt>
                <c:pt idx="64">
                  <c:v>341</c:v>
                </c:pt>
                <c:pt idx="65">
                  <c:v>223</c:v>
                </c:pt>
                <c:pt idx="66">
                  <c:v>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1019277386587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Crescimento coronavirus Brasil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pt-BR"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Comparativo!#REF!</c:f>
              <c:numCache>
                <c:ptCount val="0"/>
              </c:numCache>
            </c:numRef>
          </c:cat>
          <c:val>
            <c:numRef>
              <c:f>Comparativo!#REF!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971855"/>
        <c:axId val="1067973487"/>
      </c:lineChart>
      <c:catAx>
        <c:axId val="1067971855"/>
        <c:scaling>
          <c:orientation val="minMax"/>
        </c:scaling>
        <c:delete val="0"/>
        <c:axPos val="b"/>
        <c:numFmt formatCode="_-* #,##0_-;\-* #,##0_-;_-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7973487"/>
        <c:crosses val="autoZero"/>
        <c:auto val="1"/>
        <c:lblAlgn val="ctr"/>
        <c:lblOffset val="100"/>
        <c:noMultiLvlLbl val="0"/>
      </c:catAx>
      <c:valAx>
        <c:axId val="10679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797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Comparativo!#REF!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Comparativo!#REF!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3502661"/>
        <c:axId val="705467692"/>
      </c:lineChart>
      <c:catAx>
        <c:axId val="2935026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467692"/>
        <c:crosses val="autoZero"/>
        <c:auto val="1"/>
        <c:lblAlgn val="ctr"/>
        <c:lblOffset val="100"/>
        <c:noMultiLvlLbl val="0"/>
      </c:catAx>
      <c:valAx>
        <c:axId val="7054676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5026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pt-B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val>
            <c:numRef>
              <c:f>Comparativo!#REF!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28187"/>
        <c:axId val="160743873"/>
      </c:lineChart>
      <c:catAx>
        <c:axId val="3904281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743873"/>
        <c:crosses val="autoZero"/>
        <c:auto val="1"/>
        <c:lblAlgn val="ctr"/>
        <c:lblOffset val="100"/>
        <c:noMultiLvlLbl val="0"/>
      </c:catAx>
      <c:valAx>
        <c:axId val="1607438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4281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casos ativos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Comparativo!$AG$3</c:f>
              <c:strCache>
                <c:ptCount val="1"/>
                <c:pt idx="0">
                  <c:v>Brasil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Comparativo!$AG$4:$AG$70</c:f>
              <c:numCache>
                <c:formatCode>0_ 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13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  <c:pt idx="13">
                  <c:v>34</c:v>
                </c:pt>
                <c:pt idx="14">
                  <c:v>69</c:v>
                </c:pt>
                <c:pt idx="15">
                  <c:v>78</c:v>
                </c:pt>
                <c:pt idx="16">
                  <c:v>97</c:v>
                </c:pt>
                <c:pt idx="17">
                  <c:v>120</c:v>
                </c:pt>
                <c:pt idx="18">
                  <c:v>198</c:v>
                </c:pt>
                <c:pt idx="19">
                  <c:v>232</c:v>
                </c:pt>
                <c:pt idx="20">
                  <c:v>288</c:v>
                </c:pt>
                <c:pt idx="21">
                  <c:v>422</c:v>
                </c:pt>
                <c:pt idx="22">
                  <c:v>612</c:v>
                </c:pt>
                <c:pt idx="23">
                  <c:v>957</c:v>
                </c:pt>
                <c:pt idx="24">
                  <c:v>1158</c:v>
                </c:pt>
                <c:pt idx="25">
                  <c:v>1519</c:v>
                </c:pt>
                <c:pt idx="26">
                  <c:v>1888</c:v>
                </c:pt>
                <c:pt idx="27">
                  <c:v>2222</c:v>
                </c:pt>
                <c:pt idx="28">
                  <c:v>2493</c:v>
                </c:pt>
                <c:pt idx="29">
                  <c:v>2902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Comparativo!$AH$3</c:f>
              <c:strCache>
                <c:ptCount val="1"/>
                <c:pt idx="0">
                  <c:v>Itália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Comparativo!$AH$4:$AH$70</c:f>
              <c:numCache>
                <c:formatCode>0_ </c:formatCode>
                <c:ptCount val="6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19</c:v>
                </c:pt>
                <c:pt idx="23">
                  <c:v>75</c:v>
                </c:pt>
                <c:pt idx="24">
                  <c:v>152</c:v>
                </c:pt>
                <c:pt idx="25">
                  <c:v>221</c:v>
                </c:pt>
                <c:pt idx="26">
                  <c:v>310</c:v>
                </c:pt>
                <c:pt idx="27">
                  <c:v>455</c:v>
                </c:pt>
                <c:pt idx="28">
                  <c:v>593</c:v>
                </c:pt>
                <c:pt idx="29">
                  <c:v>822</c:v>
                </c:pt>
                <c:pt idx="30">
                  <c:v>1049</c:v>
                </c:pt>
                <c:pt idx="31">
                  <c:v>1577</c:v>
                </c:pt>
                <c:pt idx="32">
                  <c:v>1835</c:v>
                </c:pt>
                <c:pt idx="33">
                  <c:v>2263</c:v>
                </c:pt>
                <c:pt idx="34">
                  <c:v>2706</c:v>
                </c:pt>
                <c:pt idx="35">
                  <c:v>3296</c:v>
                </c:pt>
                <c:pt idx="36">
                  <c:v>3916</c:v>
                </c:pt>
                <c:pt idx="37">
                  <c:v>5061</c:v>
                </c:pt>
                <c:pt idx="38">
                  <c:v>6387</c:v>
                </c:pt>
                <c:pt idx="39">
                  <c:v>7985</c:v>
                </c:pt>
                <c:pt idx="40">
                  <c:v>8514</c:v>
                </c:pt>
                <c:pt idx="41">
                  <c:v>10590</c:v>
                </c:pt>
                <c:pt idx="42">
                  <c:v>12839</c:v>
                </c:pt>
                <c:pt idx="43">
                  <c:v>14955</c:v>
                </c:pt>
                <c:pt idx="44">
                  <c:v>17750</c:v>
                </c:pt>
                <c:pt idx="45">
                  <c:v>20603</c:v>
                </c:pt>
                <c:pt idx="46">
                  <c:v>23073</c:v>
                </c:pt>
                <c:pt idx="47">
                  <c:v>26062</c:v>
                </c:pt>
                <c:pt idx="48">
                  <c:v>28710</c:v>
                </c:pt>
                <c:pt idx="49">
                  <c:v>33190</c:v>
                </c:pt>
                <c:pt idx="50">
                  <c:v>37860</c:v>
                </c:pt>
                <c:pt idx="51">
                  <c:v>42681</c:v>
                </c:pt>
                <c:pt idx="52">
                  <c:v>46638</c:v>
                </c:pt>
                <c:pt idx="53">
                  <c:v>50418</c:v>
                </c:pt>
                <c:pt idx="54">
                  <c:v>54030</c:v>
                </c:pt>
                <c:pt idx="55">
                  <c:v>57521</c:v>
                </c:pt>
                <c:pt idx="56">
                  <c:v>62013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Comparativo!$AI$3</c:f>
              <c:strCache>
                <c:ptCount val="1"/>
                <c:pt idx="0">
                  <c:v>Espanha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Comparativo!$AI$4:$AI$70</c:f>
              <c:numCache>
                <c:formatCode>0_ 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9</c:v>
                </c:pt>
                <c:pt idx="26">
                  <c:v>13</c:v>
                </c:pt>
                <c:pt idx="27">
                  <c:v>25</c:v>
                </c:pt>
                <c:pt idx="28">
                  <c:v>33</c:v>
                </c:pt>
                <c:pt idx="29">
                  <c:v>58</c:v>
                </c:pt>
                <c:pt idx="30">
                  <c:v>84</c:v>
                </c:pt>
                <c:pt idx="31">
                  <c:v>120</c:v>
                </c:pt>
                <c:pt idx="32">
                  <c:v>164</c:v>
                </c:pt>
                <c:pt idx="33">
                  <c:v>226</c:v>
                </c:pt>
                <c:pt idx="34">
                  <c:v>278</c:v>
                </c:pt>
                <c:pt idx="35">
                  <c:v>389</c:v>
                </c:pt>
                <c:pt idx="36">
                  <c:v>487</c:v>
                </c:pt>
                <c:pt idx="37">
                  <c:v>627</c:v>
                </c:pt>
                <c:pt idx="38">
                  <c:v>1171</c:v>
                </c:pt>
                <c:pt idx="39">
                  <c:v>1526</c:v>
                </c:pt>
                <c:pt idx="40">
                  <c:v>2041</c:v>
                </c:pt>
                <c:pt idx="41">
                  <c:v>2873</c:v>
                </c:pt>
                <c:pt idx="42">
                  <c:v>4908</c:v>
                </c:pt>
                <c:pt idx="43">
                  <c:v>5680</c:v>
                </c:pt>
                <c:pt idx="44">
                  <c:v>7179</c:v>
                </c:pt>
                <c:pt idx="45">
                  <c:v>9072</c:v>
                </c:pt>
                <c:pt idx="46">
                  <c:v>10267</c:v>
                </c:pt>
                <c:pt idx="47">
                  <c:v>13052</c:v>
                </c:pt>
                <c:pt idx="48">
                  <c:v>16141</c:v>
                </c:pt>
                <c:pt idx="49">
                  <c:v>18892</c:v>
                </c:pt>
                <c:pt idx="50">
                  <c:v>21992</c:v>
                </c:pt>
                <c:pt idx="51">
                  <c:v>24423</c:v>
                </c:pt>
                <c:pt idx="52">
                  <c:v>29472</c:v>
                </c:pt>
                <c:pt idx="53">
                  <c:v>34832</c:v>
                </c:pt>
                <c:pt idx="54">
                  <c:v>40503</c:v>
                </c:pt>
                <c:pt idx="55">
                  <c:v>46408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Comparativo!$AJ$3</c:f>
              <c:strCache>
                <c:ptCount val="1"/>
                <c:pt idx="0">
                  <c:v>Irã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Comparativo!$AJ$4:$AJ$70</c:f>
              <c:numCache>
                <c:formatCode>0_ </c:formatCode>
                <c:ptCount val="67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23</c:v>
                </c:pt>
                <c:pt idx="4">
                  <c:v>34</c:v>
                </c:pt>
                <c:pt idx="5">
                  <c:v>46</c:v>
                </c:pt>
                <c:pt idx="6">
                  <c:v>54</c:v>
                </c:pt>
                <c:pt idx="7">
                  <c:v>95</c:v>
                </c:pt>
                <c:pt idx="8">
                  <c:v>165</c:v>
                </c:pt>
                <c:pt idx="9">
                  <c:v>281</c:v>
                </c:pt>
                <c:pt idx="10">
                  <c:v>427</c:v>
                </c:pt>
                <c:pt idx="11">
                  <c:v>749</c:v>
                </c:pt>
                <c:pt idx="12">
                  <c:v>1144</c:v>
                </c:pt>
                <c:pt idx="13">
                  <c:v>1824</c:v>
                </c:pt>
                <c:pt idx="14">
                  <c:v>2278</c:v>
                </c:pt>
                <c:pt idx="15">
                  <c:v>2666</c:v>
                </c:pt>
                <c:pt idx="16">
                  <c:v>3710</c:v>
                </c:pt>
                <c:pt idx="17">
                  <c:v>4009</c:v>
                </c:pt>
                <c:pt idx="18">
                  <c:v>4238</c:v>
                </c:pt>
                <c:pt idx="19">
                  <c:v>4530</c:v>
                </c:pt>
                <c:pt idx="20">
                  <c:v>5020</c:v>
                </c:pt>
                <c:pt idx="21">
                  <c:v>5687</c:v>
                </c:pt>
                <c:pt idx="22">
                  <c:v>6370</c:v>
                </c:pt>
                <c:pt idx="23">
                  <c:v>7321</c:v>
                </c:pt>
                <c:pt idx="24">
                  <c:v>7779</c:v>
                </c:pt>
                <c:pt idx="25">
                  <c:v>8624</c:v>
                </c:pt>
                <c:pt idx="26">
                  <c:v>9142</c:v>
                </c:pt>
                <c:pt idx="27">
                  <c:v>9792</c:v>
                </c:pt>
                <c:pt idx="28">
                  <c:v>10516</c:v>
                </c:pt>
                <c:pt idx="29">
                  <c:v>11144</c:v>
                </c:pt>
                <c:pt idx="30">
                  <c:v>11466</c:v>
                </c:pt>
                <c:pt idx="31">
                  <c:v>11419</c:v>
                </c:pt>
                <c:pt idx="32">
                  <c:v>12040</c:v>
                </c:pt>
                <c:pt idx="33">
                  <c:v>12861</c:v>
                </c:pt>
                <c:pt idx="34">
                  <c:v>13964</c:v>
                </c:pt>
                <c:pt idx="35">
                  <c:v>15315</c:v>
                </c:pt>
                <c:pt idx="36">
                  <c:v>16715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Comparativo!$AK$3</c:f>
              <c:strCache>
                <c:ptCount val="1"/>
                <c:pt idx="0">
                  <c:v>EUA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Comparativo!$AK$4:$AK$70</c:f>
              <c:numCache>
                <c:formatCode>0_ 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13</c:v>
                </c:pt>
                <c:pt idx="31">
                  <c:v>32</c:v>
                </c:pt>
                <c:pt idx="32">
                  <c:v>32</c:v>
                </c:pt>
                <c:pt idx="33">
                  <c:v>31</c:v>
                </c:pt>
                <c:pt idx="34">
                  <c:v>51</c:v>
                </c:pt>
                <c:pt idx="35">
                  <c:v>54</c:v>
                </c:pt>
                <c:pt idx="36">
                  <c:v>57</c:v>
                </c:pt>
                <c:pt idx="37">
                  <c:v>57</c:v>
                </c:pt>
                <c:pt idx="38">
                  <c:v>60</c:v>
                </c:pt>
                <c:pt idx="39">
                  <c:v>63</c:v>
                </c:pt>
                <c:pt idx="40">
                  <c:v>68</c:v>
                </c:pt>
                <c:pt idx="41">
                  <c:v>88</c:v>
                </c:pt>
                <c:pt idx="42">
                  <c:v>109</c:v>
                </c:pt>
                <c:pt idx="43">
                  <c:v>141</c:v>
                </c:pt>
                <c:pt idx="44">
                  <c:v>203</c:v>
                </c:pt>
                <c:pt idx="45">
                  <c:v>292</c:v>
                </c:pt>
                <c:pt idx="46">
                  <c:v>404</c:v>
                </c:pt>
                <c:pt idx="47">
                  <c:v>507</c:v>
                </c:pt>
                <c:pt idx="48">
                  <c:v>666</c:v>
                </c:pt>
                <c:pt idx="49">
                  <c:v>952</c:v>
                </c:pt>
                <c:pt idx="50">
                  <c:v>1251</c:v>
                </c:pt>
                <c:pt idx="51">
                  <c:v>1628</c:v>
                </c:pt>
                <c:pt idx="52">
                  <c:v>2160</c:v>
                </c:pt>
                <c:pt idx="53">
                  <c:v>2833</c:v>
                </c:pt>
                <c:pt idx="54">
                  <c:v>3556</c:v>
                </c:pt>
                <c:pt idx="55">
                  <c:v>4506</c:v>
                </c:pt>
                <c:pt idx="56">
                  <c:v>6199</c:v>
                </c:pt>
                <c:pt idx="57">
                  <c:v>9006</c:v>
                </c:pt>
                <c:pt idx="58">
                  <c:v>13477</c:v>
                </c:pt>
                <c:pt idx="59">
                  <c:v>18983</c:v>
                </c:pt>
                <c:pt idx="60">
                  <c:v>23712</c:v>
                </c:pt>
                <c:pt idx="61">
                  <c:v>32923</c:v>
                </c:pt>
                <c:pt idx="62">
                  <c:v>42886</c:v>
                </c:pt>
                <c:pt idx="63">
                  <c:v>53697</c:v>
                </c:pt>
                <c:pt idx="64">
                  <c:v>66756</c:v>
                </c:pt>
                <c:pt idx="65">
                  <c:v>82272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Comparativo!$AL$3</c:f>
              <c:strCache>
                <c:ptCount val="1"/>
                <c:pt idx="0">
                  <c:v>Coréia do Sul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Comparativo!$AL$4:$AL$70</c:f>
              <c:numCache>
                <c:formatCode>0_ 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10</c:v>
                </c:pt>
                <c:pt idx="12">
                  <c:v>11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20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28</c:v>
                </c:pt>
                <c:pt idx="30">
                  <c:v>51</c:v>
                </c:pt>
                <c:pt idx="31">
                  <c:v>103</c:v>
                </c:pt>
                <c:pt idx="32">
                  <c:v>199</c:v>
                </c:pt>
                <c:pt idx="33">
                  <c:v>425</c:v>
                </c:pt>
                <c:pt idx="34">
                  <c:v>587</c:v>
                </c:pt>
                <c:pt idx="35">
                  <c:v>812</c:v>
                </c:pt>
                <c:pt idx="36">
                  <c:v>953</c:v>
                </c:pt>
                <c:pt idx="37">
                  <c:v>1234</c:v>
                </c:pt>
                <c:pt idx="38">
                  <c:v>1738</c:v>
                </c:pt>
                <c:pt idx="39">
                  <c:v>2306</c:v>
                </c:pt>
                <c:pt idx="40">
                  <c:v>3118</c:v>
                </c:pt>
                <c:pt idx="41">
                  <c:v>3694</c:v>
                </c:pt>
                <c:pt idx="42">
                  <c:v>4286</c:v>
                </c:pt>
                <c:pt idx="43">
                  <c:v>5129</c:v>
                </c:pt>
                <c:pt idx="44">
                  <c:v>5507</c:v>
                </c:pt>
                <c:pt idx="45">
                  <c:v>6116</c:v>
                </c:pt>
                <c:pt idx="46">
                  <c:v>6424</c:v>
                </c:pt>
                <c:pt idx="47">
                  <c:v>6884</c:v>
                </c:pt>
                <c:pt idx="48">
                  <c:v>7106</c:v>
                </c:pt>
                <c:pt idx="49">
                  <c:v>7187</c:v>
                </c:pt>
                <c:pt idx="50">
                  <c:v>7174</c:v>
                </c:pt>
                <c:pt idx="51">
                  <c:v>7371</c:v>
                </c:pt>
                <c:pt idx="52">
                  <c:v>7302</c:v>
                </c:pt>
                <c:pt idx="53">
                  <c:v>7207</c:v>
                </c:pt>
                <c:pt idx="54">
                  <c:v>7189</c:v>
                </c:pt>
                <c:pt idx="55">
                  <c:v>7262</c:v>
                </c:pt>
                <c:pt idx="56">
                  <c:v>7033</c:v>
                </c:pt>
                <c:pt idx="57">
                  <c:v>6847</c:v>
                </c:pt>
                <c:pt idx="58">
                  <c:v>6798</c:v>
                </c:pt>
                <c:pt idx="59">
                  <c:v>6536</c:v>
                </c:pt>
                <c:pt idx="60">
                  <c:v>6334</c:v>
                </c:pt>
                <c:pt idx="61">
                  <c:v>6094</c:v>
                </c:pt>
                <c:pt idx="62">
                  <c:v>5893</c:v>
                </c:pt>
                <c:pt idx="63">
                  <c:v>5693</c:v>
                </c:pt>
                <c:pt idx="64">
                  <c:v>5419</c:v>
                </c:pt>
                <c:pt idx="65">
                  <c:v>5290</c:v>
                </c:pt>
                <c:pt idx="66">
                  <c:v>4975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75008657508946"/>
          <c:y val="0.0284069810620126"/>
          <c:w val="0.509407826388087"/>
          <c:h val="0.11325659116227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% morte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Comparativo!$U$3</c:f>
              <c:strCache>
                <c:ptCount val="1"/>
                <c:pt idx="0">
                  <c:v>Brasil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Comparativo!$U$4:$U$70</c:f>
              <c:numCache>
                <c:formatCode>0.00%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0.00343642611683849</c:v>
                </c:pt>
                <c:pt idx="21">
                  <c:v>0.00934579439252336</c:v>
                </c:pt>
                <c:pt idx="22">
                  <c:v>0.0112721417069243</c:v>
                </c:pt>
                <c:pt idx="23">
                  <c:v>0.011340206185567</c:v>
                </c:pt>
                <c:pt idx="24">
                  <c:v>0.0152801358234295</c:v>
                </c:pt>
                <c:pt idx="25">
                  <c:v>0.0161707632600259</c:v>
                </c:pt>
                <c:pt idx="26">
                  <c:v>0.0176715176715177</c:v>
                </c:pt>
                <c:pt idx="27">
                  <c:v>0.0206957287538529</c:v>
                </c:pt>
                <c:pt idx="28">
                  <c:v>0.0231010180109632</c:v>
                </c:pt>
                <c:pt idx="29">
                  <c:v>0.0257956448911223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Comparativo!$V$3</c:f>
              <c:strCache>
                <c:ptCount val="1"/>
                <c:pt idx="0">
                  <c:v>Itália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Comparativo!$V$4:$V$70</c:f>
              <c:numCache>
                <c:formatCode>0.00%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0.0476190476190476</c:v>
                </c:pt>
                <c:pt idx="23">
                  <c:v>0.0253164556962025</c:v>
                </c:pt>
                <c:pt idx="24">
                  <c:v>0.0191082802547771</c:v>
                </c:pt>
                <c:pt idx="25">
                  <c:v>0.0305676855895196</c:v>
                </c:pt>
                <c:pt idx="26">
                  <c:v>0.0340557275541796</c:v>
                </c:pt>
                <c:pt idx="27">
                  <c:v>0.025531914893617</c:v>
                </c:pt>
                <c:pt idx="28">
                  <c:v>0.0259541984732824</c:v>
                </c:pt>
                <c:pt idx="29">
                  <c:v>0.0236220472440945</c:v>
                </c:pt>
                <c:pt idx="30">
                  <c:v>0.025709219858156</c:v>
                </c:pt>
                <c:pt idx="31">
                  <c:v>0.024103468547913</c:v>
                </c:pt>
                <c:pt idx="32">
                  <c:v>0.0255402750491159</c:v>
                </c:pt>
                <c:pt idx="33">
                  <c:v>0.0315747402078337</c:v>
                </c:pt>
                <c:pt idx="34">
                  <c:v>0.0346390417610877</c:v>
                </c:pt>
                <c:pt idx="35">
                  <c:v>0.0383618455158113</c:v>
                </c:pt>
                <c:pt idx="36">
                  <c:v>0.0424935289042278</c:v>
                </c:pt>
                <c:pt idx="37">
                  <c:v>0.0396056433792283</c:v>
                </c:pt>
                <c:pt idx="38">
                  <c:v>0.0496271186440678</c:v>
                </c:pt>
                <c:pt idx="39">
                  <c:v>0.0504797208896642</c:v>
                </c:pt>
                <c:pt idx="40">
                  <c:v>0.0621736131638585</c:v>
                </c:pt>
                <c:pt idx="41">
                  <c:v>0.0663617396886535</c:v>
                </c:pt>
                <c:pt idx="42">
                  <c:v>0.0672268907563025</c:v>
                </c:pt>
                <c:pt idx="43">
                  <c:v>0.071687429218573</c:v>
                </c:pt>
                <c:pt idx="44">
                  <c:v>0.0681098454412251</c:v>
                </c:pt>
                <c:pt idx="45">
                  <c:v>0.0730997696690508</c:v>
                </c:pt>
                <c:pt idx="46">
                  <c:v>0.0771265189421015</c:v>
                </c:pt>
                <c:pt idx="47">
                  <c:v>0.0794451850441186</c:v>
                </c:pt>
                <c:pt idx="48">
                  <c:v>0.0833870019320695</c:v>
                </c:pt>
                <c:pt idx="49">
                  <c:v>0.0829779456561472</c:v>
                </c:pt>
                <c:pt idx="50">
                  <c:v>0.0857489206950086</c:v>
                </c:pt>
                <c:pt idx="51">
                  <c:v>0.0900556198439658</c:v>
                </c:pt>
                <c:pt idx="52">
                  <c:v>0.0925969765632926</c:v>
                </c:pt>
                <c:pt idx="53">
                  <c:v>0.0950615545856993</c:v>
                </c:pt>
                <c:pt idx="54">
                  <c:v>0.0985891060483405</c:v>
                </c:pt>
                <c:pt idx="55">
                  <c:v>0.100865754308606</c:v>
                </c:pt>
                <c:pt idx="56">
                  <c:v>0.101936988919083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Comparativo!$W$3</c:f>
              <c:strCache>
                <c:ptCount val="1"/>
                <c:pt idx="0">
                  <c:v>Espanha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Comparativo!$W$4:$W$70</c:f>
              <c:numCache>
                <c:formatCode>0.00%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0.00606060606060606</c:v>
                </c:pt>
                <c:pt idx="33">
                  <c:v>0.0087719298245614</c:v>
                </c:pt>
                <c:pt idx="34">
                  <c:v>0.0106382978723404</c:v>
                </c:pt>
                <c:pt idx="35">
                  <c:v>0.0199501246882793</c:v>
                </c:pt>
                <c:pt idx="36">
                  <c:v>0.019047619047619</c:v>
                </c:pt>
                <c:pt idx="37">
                  <c:v>0.0252225519287834</c:v>
                </c:pt>
                <c:pt idx="38">
                  <c:v>0.0243704305442729</c:v>
                </c:pt>
                <c:pt idx="39">
                  <c:v>0.0212389380530973</c:v>
                </c:pt>
                <c:pt idx="40">
                  <c:v>0.0241545893719807</c:v>
                </c:pt>
                <c:pt idx="41">
                  <c:v>0.0273363000635728</c:v>
                </c:pt>
                <c:pt idx="42">
                  <c:v>0.0254204892966361</c:v>
                </c:pt>
                <c:pt idx="43">
                  <c:v>0.0306681270536692</c:v>
                </c:pt>
                <c:pt idx="44">
                  <c:v>0.0368052078117176</c:v>
                </c:pt>
                <c:pt idx="45">
                  <c:v>0.0343995171997586</c:v>
                </c:pt>
                <c:pt idx="46">
                  <c:v>0.0450701843395907</c:v>
                </c:pt>
                <c:pt idx="47">
                  <c:v>0.0431985916446611</c:v>
                </c:pt>
                <c:pt idx="48">
                  <c:v>0.0459700171488632</c:v>
                </c:pt>
                <c:pt idx="49">
                  <c:v>0.0506698808585601</c:v>
                </c:pt>
                <c:pt idx="50">
                  <c:v>0.0541653592720427</c:v>
                </c:pt>
                <c:pt idx="51">
                  <c:v>0.0615962180200222</c:v>
                </c:pt>
                <c:pt idx="52">
                  <c:v>0.0657729963570128</c:v>
                </c:pt>
                <c:pt idx="53">
                  <c:v>0.0816491511721908</c:v>
                </c:pt>
                <c:pt idx="54">
                  <c:v>0.0736544481470262</c:v>
                </c:pt>
                <c:pt idx="55">
                  <c:v>0.0755373273803343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Comparativo!$X$3</c:f>
              <c:strCache>
                <c:ptCount val="1"/>
                <c:pt idx="0">
                  <c:v>Irã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Comparativo!$X$4:$X$70</c:f>
              <c:numCache>
                <c:formatCode>0.00%</c:formatCode>
                <c:ptCount val="67"/>
                <c:pt idx="0">
                  <c:v>0.2</c:v>
                </c:pt>
                <c:pt idx="1">
                  <c:v>0.2</c:v>
                </c:pt>
                <c:pt idx="2">
                  <c:v>0.222222222222222</c:v>
                </c:pt>
                <c:pt idx="3">
                  <c:v>0.206896551724138</c:v>
                </c:pt>
                <c:pt idx="4">
                  <c:v>0.186046511627907</c:v>
                </c:pt>
                <c:pt idx="5">
                  <c:v>0.19672131147541</c:v>
                </c:pt>
                <c:pt idx="6">
                  <c:v>0.168421052631579</c:v>
                </c:pt>
                <c:pt idx="7">
                  <c:v>0.136690647482014</c:v>
                </c:pt>
                <c:pt idx="8">
                  <c:v>0.106122448979592</c:v>
                </c:pt>
                <c:pt idx="9">
                  <c:v>0.0876288659793814</c:v>
                </c:pt>
                <c:pt idx="10">
                  <c:v>0.0725126475548061</c:v>
                </c:pt>
                <c:pt idx="11">
                  <c:v>0.0552147239263804</c:v>
                </c:pt>
                <c:pt idx="12">
                  <c:v>0.0439706862091939</c:v>
                </c:pt>
                <c:pt idx="13">
                  <c:v>0.0329623287671233</c:v>
                </c:pt>
                <c:pt idx="14">
                  <c:v>0.0314852840520192</c:v>
                </c:pt>
                <c:pt idx="15">
                  <c:v>0.0307429547395389</c:v>
                </c:pt>
                <c:pt idx="16">
                  <c:v>0.0261217611122814</c:v>
                </c:pt>
                <c:pt idx="17">
                  <c:v>0.0249012536493217</c:v>
                </c:pt>
                <c:pt idx="18">
                  <c:v>0.0295461468169357</c:v>
                </c:pt>
                <c:pt idx="19">
                  <c:v>0.0330959363217428</c:v>
                </c:pt>
                <c:pt idx="20">
                  <c:v>0.0361850285998508</c:v>
                </c:pt>
                <c:pt idx="21">
                  <c:v>0.0393333333333333</c:v>
                </c:pt>
                <c:pt idx="22">
                  <c:v>0.0425806451612903</c:v>
                </c:pt>
                <c:pt idx="23">
                  <c:v>0.0452305526223161</c:v>
                </c:pt>
                <c:pt idx="24">
                  <c:v>0.048000628486134</c:v>
                </c:pt>
                <c:pt idx="25">
                  <c:v>0.0519443248672693</c:v>
                </c:pt>
                <c:pt idx="26">
                  <c:v>0.0569008071509572</c:v>
                </c:pt>
                <c:pt idx="27">
                  <c:v>0.0611045828437133</c:v>
                </c:pt>
                <c:pt idx="28">
                  <c:v>0.0653764184090778</c:v>
                </c:pt>
                <c:pt idx="29">
                  <c:v>0.0697560710599229</c:v>
                </c:pt>
                <c:pt idx="30">
                  <c:v>0.0729484829973529</c:v>
                </c:pt>
                <c:pt idx="31">
                  <c:v>0.0754973313925279</c:v>
                </c:pt>
                <c:pt idx="32">
                  <c:v>0.0778722617617155</c:v>
                </c:pt>
                <c:pt idx="33">
                  <c:v>0.0786151243004035</c:v>
                </c:pt>
                <c:pt idx="34">
                  <c:v>0.0779492966829229</c:v>
                </c:pt>
                <c:pt idx="35">
                  <c:v>0.0768775215604989</c:v>
                </c:pt>
                <c:pt idx="36">
                  <c:v>0.0759708902944977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Comparativo!$Y$3</c:f>
              <c:strCache>
                <c:ptCount val="1"/>
                <c:pt idx="0">
                  <c:v>EUA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Comparativo!$Y$4:$Y$70</c:f>
              <c:numCache>
                <c:formatCode>0.00%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0.0147058823529412</c:v>
                </c:pt>
                <c:pt idx="40">
                  <c:v>0.0133333333333333</c:v>
                </c:pt>
                <c:pt idx="41">
                  <c:v>0.06</c:v>
                </c:pt>
                <c:pt idx="42">
                  <c:v>0.0725806451612903</c:v>
                </c:pt>
                <c:pt idx="43">
                  <c:v>0.069620253164557</c:v>
                </c:pt>
                <c:pt idx="44">
                  <c:v>0.0542986425339367</c:v>
                </c:pt>
                <c:pt idx="45">
                  <c:v>0.0470219435736677</c:v>
                </c:pt>
                <c:pt idx="46">
                  <c:v>0.0436781609195402</c:v>
                </c:pt>
                <c:pt idx="47">
                  <c:v>0.0406654343807763</c:v>
                </c:pt>
                <c:pt idx="48">
                  <c:v>0.0369318181818182</c:v>
                </c:pt>
                <c:pt idx="49">
                  <c:v>0.0301810865191147</c:v>
                </c:pt>
                <c:pt idx="50">
                  <c:v>0.0292083013066872</c:v>
                </c:pt>
                <c:pt idx="51">
                  <c:v>0.0241602828520919</c:v>
                </c:pt>
                <c:pt idx="52">
                  <c:v>0.0218068535825545</c:v>
                </c:pt>
                <c:pt idx="53">
                  <c:v>0.0193679918450561</c:v>
                </c:pt>
                <c:pt idx="54">
                  <c:v>0.0184782608695652</c:v>
                </c:pt>
                <c:pt idx="55">
                  <c:v>0.0184430624061763</c:v>
                </c:pt>
                <c:pt idx="56">
                  <c:v>0.0170020277647793</c:v>
                </c:pt>
                <c:pt idx="57">
                  <c:v>0.0162004536127012</c:v>
                </c:pt>
                <c:pt idx="58">
                  <c:v>0.0150119660599028</c:v>
                </c:pt>
                <c:pt idx="59">
                  <c:v>0.0132074498271681</c:v>
                </c:pt>
                <c:pt idx="60">
                  <c:v>0.0124757301606973</c:v>
                </c:pt>
                <c:pt idx="61">
                  <c:v>0.0123041172615146</c:v>
                </c:pt>
                <c:pt idx="62">
                  <c:v>0.0126446243197512</c:v>
                </c:pt>
                <c:pt idx="63">
                  <c:v>0.0142190462301298</c:v>
                </c:pt>
                <c:pt idx="64">
                  <c:v>0.0150562226033924</c:v>
                </c:pt>
                <c:pt idx="65">
                  <c:v>0.0151577222449816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Comparativo!$Z$3</c:f>
              <c:strCache>
                <c:ptCount val="1"/>
                <c:pt idx="0">
                  <c:v>Coréia do Sul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Comparativo!$B$4:$B$70</c:f>
              <c:numCache>
                <c:formatCode>_-* #,##0_-;\-* #,##0_-;_-* "-"??_-;_-@_-</c:formatCode>
                <c:ptCount val="67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  <c:pt idx="35" c:formatCode="_-* #,##0_-;\-* #,##0_-;_-* &quot;-&quot;??_-;_-@_-">
                  <c:v>36</c:v>
                </c:pt>
                <c:pt idx="36" c:formatCode="_-* #,##0_-;\-* #,##0_-;_-* &quot;-&quot;??_-;_-@_-">
                  <c:v>37</c:v>
                </c:pt>
                <c:pt idx="37" c:formatCode="_-* #,##0_-;\-* #,##0_-;_-* &quot;-&quot;??_-;_-@_-">
                  <c:v>38</c:v>
                </c:pt>
                <c:pt idx="38" c:formatCode="_-* #,##0_-;\-* #,##0_-;_-* &quot;-&quot;??_-;_-@_-">
                  <c:v>39</c:v>
                </c:pt>
                <c:pt idx="39" c:formatCode="_-* #,##0_-;\-* #,##0_-;_-* &quot;-&quot;??_-;_-@_-">
                  <c:v>40</c:v>
                </c:pt>
                <c:pt idx="40" c:formatCode="_-* #,##0_-;\-* #,##0_-;_-* &quot;-&quot;??_-;_-@_-">
                  <c:v>41</c:v>
                </c:pt>
                <c:pt idx="41" c:formatCode="_-* #,##0_-;\-* #,##0_-;_-* &quot;-&quot;??_-;_-@_-">
                  <c:v>42</c:v>
                </c:pt>
                <c:pt idx="42" c:formatCode="_-* #,##0_-;\-* #,##0_-;_-* &quot;-&quot;??_-;_-@_-">
                  <c:v>43</c:v>
                </c:pt>
                <c:pt idx="43" c:formatCode="_-* #,##0_-;\-* #,##0_-;_-* &quot;-&quot;??_-;_-@_-">
                  <c:v>44</c:v>
                </c:pt>
                <c:pt idx="44" c:formatCode="_-* #,##0_-;\-* #,##0_-;_-* &quot;-&quot;??_-;_-@_-">
                  <c:v>45</c:v>
                </c:pt>
                <c:pt idx="45" c:formatCode="_-* #,##0_-;\-* #,##0_-;_-* &quot;-&quot;??_-;_-@_-">
                  <c:v>46</c:v>
                </c:pt>
                <c:pt idx="46" c:formatCode="_-* #,##0_-;\-* #,##0_-;_-* &quot;-&quot;??_-;_-@_-">
                  <c:v>47</c:v>
                </c:pt>
                <c:pt idx="47" c:formatCode="_-* #,##0_-;\-* #,##0_-;_-* &quot;-&quot;??_-;_-@_-">
                  <c:v>48</c:v>
                </c:pt>
                <c:pt idx="48" c:formatCode="_-* #,##0_-;\-* #,##0_-;_-* &quot;-&quot;??_-;_-@_-">
                  <c:v>49</c:v>
                </c:pt>
                <c:pt idx="49" c:formatCode="_-* #,##0_-;\-* #,##0_-;_-* &quot;-&quot;??_-;_-@_-">
                  <c:v>50</c:v>
                </c:pt>
                <c:pt idx="50" c:formatCode="_-* #,##0_-;\-* #,##0_-;_-* &quot;-&quot;??_-;_-@_-">
                  <c:v>51</c:v>
                </c:pt>
                <c:pt idx="51" c:formatCode="_-* #,##0_-;\-* #,##0_-;_-* &quot;-&quot;??_-;_-@_-">
                  <c:v>52</c:v>
                </c:pt>
                <c:pt idx="52" c:formatCode="_-* #,##0_-;\-* #,##0_-;_-* &quot;-&quot;??_-;_-@_-">
                  <c:v>53</c:v>
                </c:pt>
                <c:pt idx="53" c:formatCode="_-* #,##0_-;\-* #,##0_-;_-* &quot;-&quot;??_-;_-@_-">
                  <c:v>54</c:v>
                </c:pt>
                <c:pt idx="54" c:formatCode="_-* #,##0_-;\-* #,##0_-;_-* &quot;-&quot;??_-;_-@_-">
                  <c:v>55</c:v>
                </c:pt>
                <c:pt idx="55" c:formatCode="_-* #,##0_-;\-* #,##0_-;_-* &quot;-&quot;??_-;_-@_-">
                  <c:v>56</c:v>
                </c:pt>
                <c:pt idx="56" c:formatCode="_-* #,##0_-;\-* #,##0_-;_-* &quot;-&quot;??_-;_-@_-">
                  <c:v>57</c:v>
                </c:pt>
                <c:pt idx="57" c:formatCode="_-* #,##0_-;\-* #,##0_-;_-* &quot;-&quot;??_-;_-@_-">
                  <c:v>58</c:v>
                </c:pt>
                <c:pt idx="58" c:formatCode="_-* #,##0_-;\-* #,##0_-;_-* &quot;-&quot;??_-;_-@_-">
                  <c:v>59</c:v>
                </c:pt>
                <c:pt idx="59" c:formatCode="_-* #,##0_-;\-* #,##0_-;_-* &quot;-&quot;??_-;_-@_-">
                  <c:v>60</c:v>
                </c:pt>
                <c:pt idx="60" c:formatCode="_-* #,##0_-;\-* #,##0_-;_-* &quot;-&quot;??_-;_-@_-">
                  <c:v>61</c:v>
                </c:pt>
                <c:pt idx="61" c:formatCode="_-* #,##0_-;\-* #,##0_-;_-* &quot;-&quot;??_-;_-@_-">
                  <c:v>62</c:v>
                </c:pt>
                <c:pt idx="62" c:formatCode="_-* #,##0_-;\-* #,##0_-;_-* &quot;-&quot;??_-;_-@_-">
                  <c:v>63</c:v>
                </c:pt>
                <c:pt idx="63" c:formatCode="_-* #,##0_-;\-* #,##0_-;_-* &quot;-&quot;??_-;_-@_-">
                  <c:v>64</c:v>
                </c:pt>
                <c:pt idx="64" c:formatCode="_-* #,##0_-;\-* #,##0_-;_-* &quot;-&quot;??_-;_-@_-">
                  <c:v>65</c:v>
                </c:pt>
                <c:pt idx="65" c:formatCode="_-* #,##0_-;\-* #,##0_-;_-* &quot;-&quot;??_-;_-@_-">
                  <c:v>66</c:v>
                </c:pt>
                <c:pt idx="66" c:formatCode="_-* #,##0_-;\-* #,##0_-;_-* &quot;-&quot;??_-;_-@_-">
                  <c:v>67</c:v>
                </c:pt>
              </c:numCache>
            </c:numRef>
          </c:cat>
          <c:val>
            <c:numRef>
              <c:f>Comparativo!$Z$4:$Z$70</c:f>
              <c:numCache>
                <c:formatCode>0.00%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0.00900900900900901</c:v>
                </c:pt>
                <c:pt idx="32">
                  <c:v>0.00956937799043062</c:v>
                </c:pt>
                <c:pt idx="33">
                  <c:v>0.00458715596330275</c:v>
                </c:pt>
                <c:pt idx="34">
                  <c:v>0.00996677740863787</c:v>
                </c:pt>
                <c:pt idx="35">
                  <c:v>0.00960384153661465</c:v>
                </c:pt>
                <c:pt idx="36">
                  <c:v>0.0112589559877175</c:v>
                </c:pt>
                <c:pt idx="37">
                  <c:v>0.00951625693893735</c:v>
                </c:pt>
                <c:pt idx="38">
                  <c:v>0.00736126840317101</c:v>
                </c:pt>
                <c:pt idx="39">
                  <c:v>0.00684638425331622</c:v>
                </c:pt>
                <c:pt idx="40">
                  <c:v>0.0053968253968254</c:v>
                </c:pt>
                <c:pt idx="41">
                  <c:v>0.00562098501070664</c:v>
                </c:pt>
                <c:pt idx="42">
                  <c:v>0.00645905420991926</c:v>
                </c:pt>
                <c:pt idx="43">
                  <c:v>0.00617045892788276</c:v>
                </c:pt>
                <c:pt idx="44">
                  <c:v>0.0062266500622665</c:v>
                </c:pt>
                <c:pt idx="45">
                  <c:v>0.00668364099299809</c:v>
                </c:pt>
                <c:pt idx="46">
                  <c:v>0.00652206886091309</c:v>
                </c:pt>
                <c:pt idx="47">
                  <c:v>0.00681721346399659</c:v>
                </c:pt>
                <c:pt idx="48">
                  <c:v>0.00683713934089977</c:v>
                </c:pt>
                <c:pt idx="49">
                  <c:v>0.0070874565391816</c:v>
                </c:pt>
                <c:pt idx="50">
                  <c:v>0.00798615732729935</c:v>
                </c:pt>
                <c:pt idx="51">
                  <c:v>0.00773694390715667</c:v>
                </c:pt>
                <c:pt idx="52">
                  <c:v>0.00838734273732368</c:v>
                </c:pt>
                <c:pt idx="53">
                  <c:v>0.00839704223586916</c:v>
                </c:pt>
                <c:pt idx="54">
                  <c:v>0.00890427900074202</c:v>
                </c:pt>
                <c:pt idx="55">
                  <c:v>0.00918892428326391</c:v>
                </c:pt>
                <c:pt idx="56">
                  <c:v>0.00910636231180185</c:v>
                </c:pt>
                <c:pt idx="57">
                  <c:v>0.00973557692307692</c:v>
                </c:pt>
                <c:pt idx="58">
                  <c:v>0.00998454772376085</c:v>
                </c:pt>
                <c:pt idx="59">
                  <c:v>0.0106246351430239</c:v>
                </c:pt>
                <c:pt idx="60">
                  <c:v>0.0108645399907536</c:v>
                </c:pt>
                <c:pt idx="61">
                  <c:v>0.0115922263893624</c:v>
                </c:pt>
                <c:pt idx="62">
                  <c:v>0.0116893334831966</c:v>
                </c:pt>
                <c:pt idx="63">
                  <c:v>0.012387010378306</c:v>
                </c:pt>
                <c:pt idx="64">
                  <c:v>0.0132787429456678</c:v>
                </c:pt>
                <c:pt idx="65">
                  <c:v>0.0137900842727372</c:v>
                </c:pt>
                <c:pt idx="66">
                  <c:v>0.0141759549832269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75008657508946"/>
          <c:y val="0.0284069810620126"/>
          <c:w val="0.509407826388087"/>
          <c:h val="0.11325659116227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contaminação e mortes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Brasil!$D$3</c:f>
              <c:strCache>
                <c:ptCount val="1"/>
                <c:pt idx="0">
                  <c:v>Caso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pt-B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val>
            <c:numRef>
              <c:f>Brasil!$D$4:$D$33</c:f>
              <c:numCache>
                <c:formatCode>_-* #,##0_-;\-* #,##0_-;_-* "-"??_-;_-@_-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13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  <c:pt idx="13">
                  <c:v>34</c:v>
                </c:pt>
                <c:pt idx="14">
                  <c:v>69</c:v>
                </c:pt>
                <c:pt idx="15">
                  <c:v>78</c:v>
                </c:pt>
                <c:pt idx="16">
                  <c:v>98</c:v>
                </c:pt>
                <c:pt idx="17">
                  <c:v>121</c:v>
                </c:pt>
                <c:pt idx="18">
                  <c:v>200</c:v>
                </c:pt>
                <c:pt idx="19">
                  <c:v>234</c:v>
                </c:pt>
                <c:pt idx="20">
                  <c:v>291</c:v>
                </c:pt>
                <c:pt idx="21">
                  <c:v>428</c:v>
                </c:pt>
                <c:pt idx="22">
                  <c:v>621</c:v>
                </c:pt>
                <c:pt idx="23">
                  <c:v>970</c:v>
                </c:pt>
                <c:pt idx="24">
                  <c:v>1178</c:v>
                </c:pt>
                <c:pt idx="25">
                  <c:v>1546</c:v>
                </c:pt>
                <c:pt idx="26">
                  <c:v>1924</c:v>
                </c:pt>
                <c:pt idx="27">
                  <c:v>2271</c:v>
                </c:pt>
                <c:pt idx="28">
                  <c:v>2554</c:v>
                </c:pt>
                <c:pt idx="29">
                  <c:v>2985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Brasil!$F$3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Brasil!$F$4:$F$33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7</c:v>
                </c:pt>
                <c:pt idx="23">
                  <c:v>11</c:v>
                </c:pt>
                <c:pt idx="24">
                  <c:v>18</c:v>
                </c:pt>
                <c:pt idx="25">
                  <c:v>25</c:v>
                </c:pt>
                <c:pt idx="26">
                  <c:v>34</c:v>
                </c:pt>
                <c:pt idx="27">
                  <c:v>47</c:v>
                </c:pt>
                <c:pt idx="28">
                  <c:v>59</c:v>
                </c:pt>
                <c:pt idx="29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7129170033476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recuperações e mortes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Brasil!$H$3</c:f>
              <c:strCache>
                <c:ptCount val="1"/>
                <c:pt idx="0">
                  <c:v>Recuperação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val>
            <c:numRef>
              <c:f>Brasil!$H$4:$H$33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Brasil!$F$3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Brasil!$F$4:$F$33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7</c:v>
                </c:pt>
                <c:pt idx="23">
                  <c:v>11</c:v>
                </c:pt>
                <c:pt idx="24">
                  <c:v>18</c:v>
                </c:pt>
                <c:pt idx="25">
                  <c:v>25</c:v>
                </c:pt>
                <c:pt idx="26">
                  <c:v>34</c:v>
                </c:pt>
                <c:pt idx="27">
                  <c:v>47</c:v>
                </c:pt>
                <c:pt idx="28">
                  <c:v>59</c:v>
                </c:pt>
                <c:pt idx="29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3207895648159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% mortes vs % recuperacação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Brasil!$N$3</c:f>
              <c:strCache>
                <c:ptCount val="1"/>
                <c:pt idx="0">
                  <c:v>% recuperação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Brasil!$N$4:$N$33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0.0102040816326531</c:v>
                </c:pt>
                <c:pt idx="17">
                  <c:v>0.00826446280991736</c:v>
                </c:pt>
                <c:pt idx="18">
                  <c:v>0.01</c:v>
                </c:pt>
                <c:pt idx="19">
                  <c:v>0.00854700854700855</c:v>
                </c:pt>
                <c:pt idx="20">
                  <c:v>0.00687285223367698</c:v>
                </c:pt>
                <c:pt idx="21">
                  <c:v>0.00467289719626168</c:v>
                </c:pt>
                <c:pt idx="22">
                  <c:v>0.00322061191626409</c:v>
                </c:pt>
                <c:pt idx="23">
                  <c:v>0.00206185567010309</c:v>
                </c:pt>
                <c:pt idx="24">
                  <c:v>0.00169779286926995</c:v>
                </c:pt>
                <c:pt idx="25">
                  <c:v>0.00129366106080207</c:v>
                </c:pt>
                <c:pt idx="26">
                  <c:v>0.00103950103950104</c:v>
                </c:pt>
                <c:pt idx="27">
                  <c:v>0.000880669308674593</c:v>
                </c:pt>
                <c:pt idx="28">
                  <c:v>0.000783085356303837</c:v>
                </c:pt>
                <c:pt idx="29">
                  <c:v>0.00201005025125628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Brasil!$M$3</c:f>
              <c:strCache>
                <c:ptCount val="1"/>
                <c:pt idx="0">
                  <c:v>% 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Brasil!$M$4:$M$33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0.00343642611683849</c:v>
                </c:pt>
                <c:pt idx="21">
                  <c:v>0.00934579439252336</c:v>
                </c:pt>
                <c:pt idx="22">
                  <c:v>0.0112721417069243</c:v>
                </c:pt>
                <c:pt idx="23">
                  <c:v>0.011340206185567</c:v>
                </c:pt>
                <c:pt idx="24">
                  <c:v>0.0152801358234295</c:v>
                </c:pt>
                <c:pt idx="25">
                  <c:v>0.0161707632600259</c:v>
                </c:pt>
                <c:pt idx="26">
                  <c:v>0.0176715176715177</c:v>
                </c:pt>
                <c:pt idx="27">
                  <c:v>0.0206957287538529</c:v>
                </c:pt>
                <c:pt idx="28">
                  <c:v>0.0231010180109632</c:v>
                </c:pt>
                <c:pt idx="29">
                  <c:v>0.0257956448911223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7129170033476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casos ativos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Brasil!$O$3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pt-B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val>
            <c:numRef>
              <c:f>Brasil!$O$4:$O$33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13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  <c:pt idx="13">
                  <c:v>34</c:v>
                </c:pt>
                <c:pt idx="14">
                  <c:v>69</c:v>
                </c:pt>
                <c:pt idx="15">
                  <c:v>78</c:v>
                </c:pt>
                <c:pt idx="16">
                  <c:v>97</c:v>
                </c:pt>
                <c:pt idx="17">
                  <c:v>120</c:v>
                </c:pt>
                <c:pt idx="18">
                  <c:v>198</c:v>
                </c:pt>
                <c:pt idx="19">
                  <c:v>232</c:v>
                </c:pt>
                <c:pt idx="20">
                  <c:v>288</c:v>
                </c:pt>
                <c:pt idx="21">
                  <c:v>422</c:v>
                </c:pt>
                <c:pt idx="22">
                  <c:v>612</c:v>
                </c:pt>
                <c:pt idx="23">
                  <c:v>957</c:v>
                </c:pt>
                <c:pt idx="24">
                  <c:v>1158</c:v>
                </c:pt>
                <c:pt idx="25">
                  <c:v>1519</c:v>
                </c:pt>
                <c:pt idx="26">
                  <c:v>1888</c:v>
                </c:pt>
                <c:pt idx="27">
                  <c:v>2222</c:v>
                </c:pt>
                <c:pt idx="28">
                  <c:v>2493</c:v>
                </c:pt>
                <c:pt idx="29">
                  <c:v>2902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30.xml"/><Relationship Id="rId4" Type="http://schemas.openxmlformats.org/officeDocument/2006/relationships/chart" Target="../charts/chart29.xml"/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chart" Target="../charts/chart35.xml"/><Relationship Id="rId4" Type="http://schemas.openxmlformats.org/officeDocument/2006/relationships/chart" Target="../charts/chart34.xml"/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38</xdr:col>
      <xdr:colOff>614045</xdr:colOff>
      <xdr:row>1</xdr:row>
      <xdr:rowOff>71120</xdr:rowOff>
    </xdr:from>
    <xdr:to>
      <xdr:col>44</xdr:col>
      <xdr:colOff>532765</xdr:colOff>
      <xdr:row>18</xdr:row>
      <xdr:rowOff>142240</xdr:rowOff>
    </xdr:to>
    <xdr:graphicFrame>
      <xdr:nvGraphicFramePr>
        <xdr:cNvPr id="2" name="Gráfico 1"/>
        <xdr:cNvGraphicFramePr/>
      </xdr:nvGraphicFramePr>
      <xdr:xfrm>
        <a:off x="30405070" y="262255"/>
        <a:ext cx="5534660" cy="351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695960</xdr:colOff>
      <xdr:row>1</xdr:row>
      <xdr:rowOff>83820</xdr:rowOff>
    </xdr:from>
    <xdr:to>
      <xdr:col>50</xdr:col>
      <xdr:colOff>614680</xdr:colOff>
      <xdr:row>18</xdr:row>
      <xdr:rowOff>154940</xdr:rowOff>
    </xdr:to>
    <xdr:graphicFrame>
      <xdr:nvGraphicFramePr>
        <xdr:cNvPr id="10" name="Gráfico 9"/>
        <xdr:cNvGraphicFramePr/>
      </xdr:nvGraphicFramePr>
      <xdr:xfrm>
        <a:off x="36102925" y="274955"/>
        <a:ext cx="5534660" cy="351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643255</xdr:colOff>
      <xdr:row>20</xdr:row>
      <xdr:rowOff>30480</xdr:rowOff>
    </xdr:from>
    <xdr:to>
      <xdr:col>44</xdr:col>
      <xdr:colOff>561975</xdr:colOff>
      <xdr:row>38</xdr:row>
      <xdr:rowOff>102235</xdr:rowOff>
    </xdr:to>
    <xdr:graphicFrame>
      <xdr:nvGraphicFramePr>
        <xdr:cNvPr id="13" name="Gráfico 12"/>
        <xdr:cNvGraphicFramePr/>
      </xdr:nvGraphicFramePr>
      <xdr:xfrm>
        <a:off x="30434280" y="4044950"/>
        <a:ext cx="5534660" cy="351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735965</xdr:colOff>
      <xdr:row>20</xdr:row>
      <xdr:rowOff>17780</xdr:rowOff>
    </xdr:from>
    <xdr:to>
      <xdr:col>50</xdr:col>
      <xdr:colOff>654685</xdr:colOff>
      <xdr:row>38</xdr:row>
      <xdr:rowOff>89535</xdr:rowOff>
    </xdr:to>
    <xdr:graphicFrame>
      <xdr:nvGraphicFramePr>
        <xdr:cNvPr id="16" name="Gráfico 15"/>
        <xdr:cNvGraphicFramePr/>
      </xdr:nvGraphicFramePr>
      <xdr:xfrm>
        <a:off x="36142930" y="4032250"/>
        <a:ext cx="5534660" cy="351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32385</xdr:colOff>
      <xdr:row>1</xdr:row>
      <xdr:rowOff>70485</xdr:rowOff>
    </xdr:from>
    <xdr:to>
      <xdr:col>56</xdr:col>
      <xdr:colOff>887095</xdr:colOff>
      <xdr:row>18</xdr:row>
      <xdr:rowOff>141605</xdr:rowOff>
    </xdr:to>
    <xdr:graphicFrame>
      <xdr:nvGraphicFramePr>
        <xdr:cNvPr id="18" name="Gráfico 17"/>
        <xdr:cNvGraphicFramePr/>
      </xdr:nvGraphicFramePr>
      <xdr:xfrm>
        <a:off x="41991280" y="261620"/>
        <a:ext cx="5534660" cy="351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614680</xdr:colOff>
      <xdr:row>3</xdr:row>
      <xdr:rowOff>214630</xdr:rowOff>
    </xdr:from>
    <xdr:to>
      <xdr:col>21</xdr:col>
      <xdr:colOff>533400</xdr:colOff>
      <xdr:row>18</xdr:row>
      <xdr:rowOff>142875</xdr:rowOff>
    </xdr:to>
    <xdr:graphicFrame>
      <xdr:nvGraphicFramePr>
        <xdr:cNvPr id="2" name="Gráfico 1"/>
        <xdr:cNvGraphicFramePr/>
      </xdr:nvGraphicFramePr>
      <xdr:xfrm>
        <a:off x="10883265" y="956310"/>
        <a:ext cx="5534660" cy="2818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629285</xdr:colOff>
      <xdr:row>20</xdr:row>
      <xdr:rowOff>71120</xdr:rowOff>
    </xdr:from>
    <xdr:to>
      <xdr:col>21</xdr:col>
      <xdr:colOff>548005</xdr:colOff>
      <xdr:row>36</xdr:row>
      <xdr:rowOff>0</xdr:rowOff>
    </xdr:to>
    <xdr:graphicFrame>
      <xdr:nvGraphicFramePr>
        <xdr:cNvPr id="9" name="Gráfico 8"/>
        <xdr:cNvGraphicFramePr/>
      </xdr:nvGraphicFramePr>
      <xdr:xfrm>
        <a:off x="10897870" y="408559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</xdr:row>
      <xdr:rowOff>177165</xdr:rowOff>
    </xdr:from>
    <xdr:to>
      <xdr:col>27</xdr:col>
      <xdr:colOff>854710</xdr:colOff>
      <xdr:row>18</xdr:row>
      <xdr:rowOff>105410</xdr:rowOff>
    </xdr:to>
    <xdr:graphicFrame>
      <xdr:nvGraphicFramePr>
        <xdr:cNvPr id="12" name="Gráfico 11"/>
        <xdr:cNvGraphicFramePr/>
      </xdr:nvGraphicFramePr>
      <xdr:xfrm>
        <a:off x="16820515" y="942340"/>
        <a:ext cx="5534660" cy="2795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20</xdr:row>
      <xdr:rowOff>31750</xdr:rowOff>
    </xdr:from>
    <xdr:to>
      <xdr:col>27</xdr:col>
      <xdr:colOff>854710</xdr:colOff>
      <xdr:row>35</xdr:row>
      <xdr:rowOff>151765</xdr:rowOff>
    </xdr:to>
    <xdr:graphicFrame>
      <xdr:nvGraphicFramePr>
        <xdr:cNvPr id="15" name="Gráfico 14"/>
        <xdr:cNvGraphicFramePr/>
      </xdr:nvGraphicFramePr>
      <xdr:xfrm>
        <a:off x="16820515" y="404622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629285</xdr:colOff>
      <xdr:row>37</xdr:row>
      <xdr:rowOff>164465</xdr:rowOff>
    </xdr:from>
    <xdr:to>
      <xdr:col>21</xdr:col>
      <xdr:colOff>548005</xdr:colOff>
      <xdr:row>53</xdr:row>
      <xdr:rowOff>93345</xdr:rowOff>
    </xdr:to>
    <xdr:graphicFrame>
      <xdr:nvGraphicFramePr>
        <xdr:cNvPr id="16" name="Gráfico 15"/>
        <xdr:cNvGraphicFramePr/>
      </xdr:nvGraphicFramePr>
      <xdr:xfrm>
        <a:off x="10897870" y="742823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614680</xdr:colOff>
      <xdr:row>3</xdr:row>
      <xdr:rowOff>214630</xdr:rowOff>
    </xdr:from>
    <xdr:to>
      <xdr:col>21</xdr:col>
      <xdr:colOff>533400</xdr:colOff>
      <xdr:row>18</xdr:row>
      <xdr:rowOff>142875</xdr:rowOff>
    </xdr:to>
    <xdr:graphicFrame>
      <xdr:nvGraphicFramePr>
        <xdr:cNvPr id="2" name="Gráfico 1"/>
        <xdr:cNvGraphicFramePr/>
      </xdr:nvGraphicFramePr>
      <xdr:xfrm>
        <a:off x="10883265" y="956310"/>
        <a:ext cx="5534660" cy="2818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629285</xdr:colOff>
      <xdr:row>20</xdr:row>
      <xdr:rowOff>71120</xdr:rowOff>
    </xdr:from>
    <xdr:to>
      <xdr:col>21</xdr:col>
      <xdr:colOff>548005</xdr:colOff>
      <xdr:row>36</xdr:row>
      <xdr:rowOff>0</xdr:rowOff>
    </xdr:to>
    <xdr:graphicFrame>
      <xdr:nvGraphicFramePr>
        <xdr:cNvPr id="3" name="Gráfico 2"/>
        <xdr:cNvGraphicFramePr/>
      </xdr:nvGraphicFramePr>
      <xdr:xfrm>
        <a:off x="10897870" y="408559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</xdr:row>
      <xdr:rowOff>177165</xdr:rowOff>
    </xdr:from>
    <xdr:to>
      <xdr:col>27</xdr:col>
      <xdr:colOff>854710</xdr:colOff>
      <xdr:row>18</xdr:row>
      <xdr:rowOff>105410</xdr:rowOff>
    </xdr:to>
    <xdr:graphicFrame>
      <xdr:nvGraphicFramePr>
        <xdr:cNvPr id="4" name="Gráfico 3"/>
        <xdr:cNvGraphicFramePr/>
      </xdr:nvGraphicFramePr>
      <xdr:xfrm>
        <a:off x="16820515" y="942340"/>
        <a:ext cx="5534660" cy="2795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20</xdr:row>
      <xdr:rowOff>31750</xdr:rowOff>
    </xdr:from>
    <xdr:to>
      <xdr:col>27</xdr:col>
      <xdr:colOff>854710</xdr:colOff>
      <xdr:row>35</xdr:row>
      <xdr:rowOff>151765</xdr:rowOff>
    </xdr:to>
    <xdr:graphicFrame>
      <xdr:nvGraphicFramePr>
        <xdr:cNvPr id="5" name="Gráfico 4"/>
        <xdr:cNvGraphicFramePr/>
      </xdr:nvGraphicFramePr>
      <xdr:xfrm>
        <a:off x="16820515" y="404622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629285</xdr:colOff>
      <xdr:row>37</xdr:row>
      <xdr:rowOff>164465</xdr:rowOff>
    </xdr:from>
    <xdr:to>
      <xdr:col>21</xdr:col>
      <xdr:colOff>548005</xdr:colOff>
      <xdr:row>53</xdr:row>
      <xdr:rowOff>93345</xdr:rowOff>
    </xdr:to>
    <xdr:graphicFrame>
      <xdr:nvGraphicFramePr>
        <xdr:cNvPr id="6" name="Gráfico 5"/>
        <xdr:cNvGraphicFramePr/>
      </xdr:nvGraphicFramePr>
      <xdr:xfrm>
        <a:off x="10897870" y="742823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614680</xdr:colOff>
      <xdr:row>3</xdr:row>
      <xdr:rowOff>214630</xdr:rowOff>
    </xdr:from>
    <xdr:to>
      <xdr:col>21</xdr:col>
      <xdr:colOff>533400</xdr:colOff>
      <xdr:row>18</xdr:row>
      <xdr:rowOff>142875</xdr:rowOff>
    </xdr:to>
    <xdr:graphicFrame>
      <xdr:nvGraphicFramePr>
        <xdr:cNvPr id="2" name="Gráfico 1"/>
        <xdr:cNvGraphicFramePr/>
      </xdr:nvGraphicFramePr>
      <xdr:xfrm>
        <a:off x="10883265" y="956310"/>
        <a:ext cx="5534660" cy="2818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629285</xdr:colOff>
      <xdr:row>20</xdr:row>
      <xdr:rowOff>71120</xdr:rowOff>
    </xdr:from>
    <xdr:to>
      <xdr:col>21</xdr:col>
      <xdr:colOff>548005</xdr:colOff>
      <xdr:row>36</xdr:row>
      <xdr:rowOff>0</xdr:rowOff>
    </xdr:to>
    <xdr:graphicFrame>
      <xdr:nvGraphicFramePr>
        <xdr:cNvPr id="3" name="Gráfico 2"/>
        <xdr:cNvGraphicFramePr/>
      </xdr:nvGraphicFramePr>
      <xdr:xfrm>
        <a:off x="10897870" y="408559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</xdr:row>
      <xdr:rowOff>177165</xdr:rowOff>
    </xdr:from>
    <xdr:to>
      <xdr:col>27</xdr:col>
      <xdr:colOff>854710</xdr:colOff>
      <xdr:row>18</xdr:row>
      <xdr:rowOff>105410</xdr:rowOff>
    </xdr:to>
    <xdr:graphicFrame>
      <xdr:nvGraphicFramePr>
        <xdr:cNvPr id="4" name="Gráfico 3"/>
        <xdr:cNvGraphicFramePr/>
      </xdr:nvGraphicFramePr>
      <xdr:xfrm>
        <a:off x="16820515" y="942340"/>
        <a:ext cx="5534660" cy="2795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20</xdr:row>
      <xdr:rowOff>31750</xdr:rowOff>
    </xdr:from>
    <xdr:to>
      <xdr:col>27</xdr:col>
      <xdr:colOff>854710</xdr:colOff>
      <xdr:row>35</xdr:row>
      <xdr:rowOff>151765</xdr:rowOff>
    </xdr:to>
    <xdr:graphicFrame>
      <xdr:nvGraphicFramePr>
        <xdr:cNvPr id="5" name="Gráfico 4"/>
        <xdr:cNvGraphicFramePr/>
      </xdr:nvGraphicFramePr>
      <xdr:xfrm>
        <a:off x="16820515" y="404622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629285</xdr:colOff>
      <xdr:row>37</xdr:row>
      <xdr:rowOff>164465</xdr:rowOff>
    </xdr:from>
    <xdr:to>
      <xdr:col>21</xdr:col>
      <xdr:colOff>548005</xdr:colOff>
      <xdr:row>53</xdr:row>
      <xdr:rowOff>93345</xdr:rowOff>
    </xdr:to>
    <xdr:graphicFrame>
      <xdr:nvGraphicFramePr>
        <xdr:cNvPr id="6" name="Gráfico 5"/>
        <xdr:cNvGraphicFramePr/>
      </xdr:nvGraphicFramePr>
      <xdr:xfrm>
        <a:off x="10897870" y="742823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614680</xdr:colOff>
      <xdr:row>3</xdr:row>
      <xdr:rowOff>214630</xdr:rowOff>
    </xdr:from>
    <xdr:to>
      <xdr:col>21</xdr:col>
      <xdr:colOff>533400</xdr:colOff>
      <xdr:row>18</xdr:row>
      <xdr:rowOff>142875</xdr:rowOff>
    </xdr:to>
    <xdr:graphicFrame>
      <xdr:nvGraphicFramePr>
        <xdr:cNvPr id="2" name="Gráfico 1"/>
        <xdr:cNvGraphicFramePr/>
      </xdr:nvGraphicFramePr>
      <xdr:xfrm>
        <a:off x="10883265" y="956310"/>
        <a:ext cx="5534660" cy="2818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629285</xdr:colOff>
      <xdr:row>20</xdr:row>
      <xdr:rowOff>71120</xdr:rowOff>
    </xdr:from>
    <xdr:to>
      <xdr:col>21</xdr:col>
      <xdr:colOff>548005</xdr:colOff>
      <xdr:row>36</xdr:row>
      <xdr:rowOff>0</xdr:rowOff>
    </xdr:to>
    <xdr:graphicFrame>
      <xdr:nvGraphicFramePr>
        <xdr:cNvPr id="3" name="Gráfico 2"/>
        <xdr:cNvGraphicFramePr/>
      </xdr:nvGraphicFramePr>
      <xdr:xfrm>
        <a:off x="10897870" y="408559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</xdr:row>
      <xdr:rowOff>177165</xdr:rowOff>
    </xdr:from>
    <xdr:to>
      <xdr:col>27</xdr:col>
      <xdr:colOff>854710</xdr:colOff>
      <xdr:row>18</xdr:row>
      <xdr:rowOff>105410</xdr:rowOff>
    </xdr:to>
    <xdr:graphicFrame>
      <xdr:nvGraphicFramePr>
        <xdr:cNvPr id="4" name="Gráfico 3"/>
        <xdr:cNvGraphicFramePr/>
      </xdr:nvGraphicFramePr>
      <xdr:xfrm>
        <a:off x="16820515" y="942340"/>
        <a:ext cx="5534660" cy="2795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20</xdr:row>
      <xdr:rowOff>31750</xdr:rowOff>
    </xdr:from>
    <xdr:to>
      <xdr:col>27</xdr:col>
      <xdr:colOff>854710</xdr:colOff>
      <xdr:row>35</xdr:row>
      <xdr:rowOff>151765</xdr:rowOff>
    </xdr:to>
    <xdr:graphicFrame>
      <xdr:nvGraphicFramePr>
        <xdr:cNvPr id="5" name="Gráfico 4"/>
        <xdr:cNvGraphicFramePr/>
      </xdr:nvGraphicFramePr>
      <xdr:xfrm>
        <a:off x="16820515" y="404622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629285</xdr:colOff>
      <xdr:row>37</xdr:row>
      <xdr:rowOff>164465</xdr:rowOff>
    </xdr:from>
    <xdr:to>
      <xdr:col>21</xdr:col>
      <xdr:colOff>548005</xdr:colOff>
      <xdr:row>53</xdr:row>
      <xdr:rowOff>93345</xdr:rowOff>
    </xdr:to>
    <xdr:graphicFrame>
      <xdr:nvGraphicFramePr>
        <xdr:cNvPr id="6" name="Gráfico 5"/>
        <xdr:cNvGraphicFramePr/>
      </xdr:nvGraphicFramePr>
      <xdr:xfrm>
        <a:off x="10897870" y="742823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614680</xdr:colOff>
      <xdr:row>3</xdr:row>
      <xdr:rowOff>214630</xdr:rowOff>
    </xdr:from>
    <xdr:to>
      <xdr:col>21</xdr:col>
      <xdr:colOff>533400</xdr:colOff>
      <xdr:row>18</xdr:row>
      <xdr:rowOff>142875</xdr:rowOff>
    </xdr:to>
    <xdr:graphicFrame>
      <xdr:nvGraphicFramePr>
        <xdr:cNvPr id="2" name="Gráfico 1"/>
        <xdr:cNvGraphicFramePr/>
      </xdr:nvGraphicFramePr>
      <xdr:xfrm>
        <a:off x="10883265" y="956310"/>
        <a:ext cx="5534660" cy="2818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629285</xdr:colOff>
      <xdr:row>20</xdr:row>
      <xdr:rowOff>71120</xdr:rowOff>
    </xdr:from>
    <xdr:to>
      <xdr:col>21</xdr:col>
      <xdr:colOff>548005</xdr:colOff>
      <xdr:row>36</xdr:row>
      <xdr:rowOff>0</xdr:rowOff>
    </xdr:to>
    <xdr:graphicFrame>
      <xdr:nvGraphicFramePr>
        <xdr:cNvPr id="3" name="Gráfico 2"/>
        <xdr:cNvGraphicFramePr/>
      </xdr:nvGraphicFramePr>
      <xdr:xfrm>
        <a:off x="10897870" y="408559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</xdr:row>
      <xdr:rowOff>177165</xdr:rowOff>
    </xdr:from>
    <xdr:to>
      <xdr:col>27</xdr:col>
      <xdr:colOff>854710</xdr:colOff>
      <xdr:row>18</xdr:row>
      <xdr:rowOff>105410</xdr:rowOff>
    </xdr:to>
    <xdr:graphicFrame>
      <xdr:nvGraphicFramePr>
        <xdr:cNvPr id="4" name="Gráfico 3"/>
        <xdr:cNvGraphicFramePr/>
      </xdr:nvGraphicFramePr>
      <xdr:xfrm>
        <a:off x="16820515" y="942340"/>
        <a:ext cx="5534660" cy="2795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20</xdr:row>
      <xdr:rowOff>31750</xdr:rowOff>
    </xdr:from>
    <xdr:to>
      <xdr:col>27</xdr:col>
      <xdr:colOff>854710</xdr:colOff>
      <xdr:row>35</xdr:row>
      <xdr:rowOff>151765</xdr:rowOff>
    </xdr:to>
    <xdr:graphicFrame>
      <xdr:nvGraphicFramePr>
        <xdr:cNvPr id="5" name="Gráfico 4"/>
        <xdr:cNvGraphicFramePr/>
      </xdr:nvGraphicFramePr>
      <xdr:xfrm>
        <a:off x="16820515" y="404622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629285</xdr:colOff>
      <xdr:row>37</xdr:row>
      <xdr:rowOff>164465</xdr:rowOff>
    </xdr:from>
    <xdr:to>
      <xdr:col>21</xdr:col>
      <xdr:colOff>548005</xdr:colOff>
      <xdr:row>53</xdr:row>
      <xdr:rowOff>93345</xdr:rowOff>
    </xdr:to>
    <xdr:graphicFrame>
      <xdr:nvGraphicFramePr>
        <xdr:cNvPr id="6" name="Gráfico 5"/>
        <xdr:cNvGraphicFramePr/>
      </xdr:nvGraphicFramePr>
      <xdr:xfrm>
        <a:off x="10897870" y="742823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614680</xdr:colOff>
      <xdr:row>3</xdr:row>
      <xdr:rowOff>214630</xdr:rowOff>
    </xdr:from>
    <xdr:to>
      <xdr:col>21</xdr:col>
      <xdr:colOff>533400</xdr:colOff>
      <xdr:row>18</xdr:row>
      <xdr:rowOff>142875</xdr:rowOff>
    </xdr:to>
    <xdr:graphicFrame>
      <xdr:nvGraphicFramePr>
        <xdr:cNvPr id="2" name="Gráfico 1"/>
        <xdr:cNvGraphicFramePr/>
      </xdr:nvGraphicFramePr>
      <xdr:xfrm>
        <a:off x="10883265" y="956310"/>
        <a:ext cx="5534660" cy="2818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629285</xdr:colOff>
      <xdr:row>20</xdr:row>
      <xdr:rowOff>71120</xdr:rowOff>
    </xdr:from>
    <xdr:to>
      <xdr:col>21</xdr:col>
      <xdr:colOff>548005</xdr:colOff>
      <xdr:row>36</xdr:row>
      <xdr:rowOff>0</xdr:rowOff>
    </xdr:to>
    <xdr:graphicFrame>
      <xdr:nvGraphicFramePr>
        <xdr:cNvPr id="3" name="Gráfico 2"/>
        <xdr:cNvGraphicFramePr/>
      </xdr:nvGraphicFramePr>
      <xdr:xfrm>
        <a:off x="10897870" y="408559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</xdr:row>
      <xdr:rowOff>177165</xdr:rowOff>
    </xdr:from>
    <xdr:to>
      <xdr:col>27</xdr:col>
      <xdr:colOff>854710</xdr:colOff>
      <xdr:row>18</xdr:row>
      <xdr:rowOff>105410</xdr:rowOff>
    </xdr:to>
    <xdr:graphicFrame>
      <xdr:nvGraphicFramePr>
        <xdr:cNvPr id="4" name="Gráfico 3"/>
        <xdr:cNvGraphicFramePr/>
      </xdr:nvGraphicFramePr>
      <xdr:xfrm>
        <a:off x="16820515" y="942340"/>
        <a:ext cx="5534660" cy="2795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20</xdr:row>
      <xdr:rowOff>31750</xdr:rowOff>
    </xdr:from>
    <xdr:to>
      <xdr:col>27</xdr:col>
      <xdr:colOff>854710</xdr:colOff>
      <xdr:row>35</xdr:row>
      <xdr:rowOff>151765</xdr:rowOff>
    </xdr:to>
    <xdr:graphicFrame>
      <xdr:nvGraphicFramePr>
        <xdr:cNvPr id="5" name="Gráfico 4"/>
        <xdr:cNvGraphicFramePr/>
      </xdr:nvGraphicFramePr>
      <xdr:xfrm>
        <a:off x="16820515" y="404622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629285</xdr:colOff>
      <xdr:row>37</xdr:row>
      <xdr:rowOff>164465</xdr:rowOff>
    </xdr:from>
    <xdr:to>
      <xdr:col>21</xdr:col>
      <xdr:colOff>548005</xdr:colOff>
      <xdr:row>53</xdr:row>
      <xdr:rowOff>93345</xdr:rowOff>
    </xdr:to>
    <xdr:graphicFrame>
      <xdr:nvGraphicFramePr>
        <xdr:cNvPr id="6" name="Gráfico 5"/>
        <xdr:cNvGraphicFramePr/>
      </xdr:nvGraphicFramePr>
      <xdr:xfrm>
        <a:off x="10897870" y="742823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381000</xdr:colOff>
      <xdr:row>35</xdr:row>
      <xdr:rowOff>113030</xdr:rowOff>
    </xdr:from>
    <xdr:to>
      <xdr:col>18</xdr:col>
      <xdr:colOff>16510</xdr:colOff>
      <xdr:row>70</xdr:row>
      <xdr:rowOff>165735</xdr:rowOff>
    </xdr:to>
    <xdr:graphicFrame>
      <xdr:nvGraphicFramePr>
        <xdr:cNvPr id="2" name="Gráfico 1"/>
        <xdr:cNvGraphicFramePr/>
      </xdr:nvGraphicFramePr>
      <xdr:xfrm>
        <a:off x="9966325" y="7442835"/>
        <a:ext cx="5809615" cy="6742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353695</xdr:colOff>
      <xdr:row>36</xdr:row>
      <xdr:rowOff>53340</xdr:rowOff>
    </xdr:from>
    <xdr:to>
      <xdr:col>8</xdr:col>
      <xdr:colOff>692150</xdr:colOff>
      <xdr:row>65</xdr:row>
      <xdr:rowOff>26035</xdr:rowOff>
    </xdr:to>
    <xdr:graphicFrame>
      <xdr:nvGraphicFramePr>
        <xdr:cNvPr id="3" name="Gráfico 2"/>
        <xdr:cNvGraphicFramePr/>
      </xdr:nvGraphicFramePr>
      <xdr:xfrm>
        <a:off x="4646930" y="7574280"/>
        <a:ext cx="2984500" cy="5515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305435</xdr:colOff>
      <xdr:row>53</xdr:row>
      <xdr:rowOff>122555</xdr:rowOff>
    </xdr:from>
    <xdr:to>
      <xdr:col>11</xdr:col>
      <xdr:colOff>50165</xdr:colOff>
      <xdr:row>67</xdr:row>
      <xdr:rowOff>189865</xdr:rowOff>
    </xdr:to>
    <xdr:graphicFrame>
      <xdr:nvGraphicFramePr>
        <xdr:cNvPr id="4" name="Gráfico 3"/>
        <xdr:cNvGraphicFramePr/>
      </xdr:nvGraphicFramePr>
      <xdr:xfrm>
        <a:off x="6362700" y="10892790"/>
        <a:ext cx="32727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L103"/>
  <sheetViews>
    <sheetView showGridLines="0" zoomScale="80" zoomScaleNormal="80" topLeftCell="A24" workbookViewId="0">
      <selection activeCell="D58" sqref="D58"/>
    </sheetView>
  </sheetViews>
  <sheetFormatPr defaultColWidth="11" defaultRowHeight="15.05"/>
  <cols>
    <col min="1" max="1" width="3.62686567164179" customWidth="1"/>
    <col min="2" max="2" width="5.98507462686567" style="8" customWidth="1"/>
    <col min="3" max="3" width="6.86567164179105" customWidth="1"/>
    <col min="4" max="4" width="9.83582089552239" customWidth="1"/>
    <col min="5" max="5" width="9.36567164179104" customWidth="1"/>
    <col min="6" max="6" width="8.74626865671642" customWidth="1"/>
    <col min="7" max="8" width="8.87313432835821" customWidth="1"/>
    <col min="9" max="9" width="6.23880597014925" customWidth="1"/>
    <col min="10" max="10" width="8.43283582089552" customWidth="1"/>
    <col min="11" max="11" width="9.99253731343284" customWidth="1"/>
    <col min="12" max="13" width="10.8731343283582" customWidth="1"/>
    <col min="15" max="15" width="6.23880597014925" customWidth="1"/>
    <col min="16" max="16" width="8.43283582089552" customWidth="1"/>
    <col min="17" max="17" width="9.05970149253731" customWidth="1"/>
    <col min="18" max="19" width="10.8731343283582" customWidth="1"/>
    <col min="21" max="21" width="6.23880597014925" customWidth="1"/>
    <col min="22" max="22" width="8.43283582089552" customWidth="1"/>
    <col min="23" max="23" width="8.27611940298507" customWidth="1"/>
    <col min="24" max="25" width="10.8731343283582" customWidth="1"/>
    <col min="26" max="26" width="12.4925373134328"/>
    <col min="27" max="27" width="6.23880597014925" customWidth="1"/>
    <col min="28" max="28" width="8.43283582089552" customWidth="1"/>
    <col min="29" max="29" width="9.52238805970149" customWidth="1"/>
    <col min="30" max="31" width="10.8731343283582" customWidth="1"/>
    <col min="32" max="32" width="12.4925373134328"/>
    <col min="33" max="33" width="6.23880597014925" customWidth="1"/>
    <col min="34" max="34" width="8.43283582089552" customWidth="1"/>
    <col min="35" max="35" width="9.52238805970149" customWidth="1"/>
    <col min="36" max="37" width="10.8731343283582" customWidth="1"/>
    <col min="38" max="38" width="12.4925373134328"/>
  </cols>
  <sheetData>
    <row r="2" spans="2:38">
      <c r="B2" s="82" t="s">
        <v>0</v>
      </c>
      <c r="C2" s="83" t="s">
        <v>1</v>
      </c>
      <c r="D2" s="84"/>
      <c r="E2" s="84"/>
      <c r="F2" s="84"/>
      <c r="G2" s="84"/>
      <c r="H2" s="84"/>
      <c r="I2" s="83" t="s">
        <v>2</v>
      </c>
      <c r="J2" s="84"/>
      <c r="K2" s="84"/>
      <c r="L2" s="84"/>
      <c r="M2" s="84"/>
      <c r="N2" s="84"/>
      <c r="O2" s="83" t="s">
        <v>3</v>
      </c>
      <c r="P2" s="84"/>
      <c r="Q2" s="84"/>
      <c r="R2" s="84"/>
      <c r="S2" s="84"/>
      <c r="T2" s="84"/>
      <c r="U2" s="83" t="s">
        <v>4</v>
      </c>
      <c r="V2" s="84"/>
      <c r="W2" s="84"/>
      <c r="X2" s="84"/>
      <c r="Y2" s="84"/>
      <c r="Z2" s="84"/>
      <c r="AA2" s="83" t="s">
        <v>5</v>
      </c>
      <c r="AB2" s="84"/>
      <c r="AC2" s="84"/>
      <c r="AD2" s="84"/>
      <c r="AE2" s="84"/>
      <c r="AF2" s="84"/>
      <c r="AG2" s="83" t="s">
        <v>6</v>
      </c>
      <c r="AH2" s="84"/>
      <c r="AI2" s="84"/>
      <c r="AJ2" s="84"/>
      <c r="AK2" s="84"/>
      <c r="AL2" s="84"/>
    </row>
    <row r="3" ht="30.15" spans="2:38">
      <c r="B3" s="82"/>
      <c r="C3" s="85" t="s">
        <v>7</v>
      </c>
      <c r="D3" s="86" t="s">
        <v>8</v>
      </c>
      <c r="E3" s="86" t="s">
        <v>9</v>
      </c>
      <c r="F3" s="86" t="s">
        <v>10</v>
      </c>
      <c r="G3" s="86" t="s">
        <v>11</v>
      </c>
      <c r="H3" s="86" t="s">
        <v>12</v>
      </c>
      <c r="I3" s="85" t="s">
        <v>7</v>
      </c>
      <c r="J3" s="86" t="s">
        <v>8</v>
      </c>
      <c r="K3" s="86" t="s">
        <v>9</v>
      </c>
      <c r="L3" s="86" t="s">
        <v>10</v>
      </c>
      <c r="M3" s="86" t="s">
        <v>11</v>
      </c>
      <c r="N3" s="86" t="s">
        <v>12</v>
      </c>
      <c r="O3" s="85" t="s">
        <v>7</v>
      </c>
      <c r="P3" s="86" t="s">
        <v>8</v>
      </c>
      <c r="Q3" s="86" t="s">
        <v>9</v>
      </c>
      <c r="R3" s="86" t="s">
        <v>10</v>
      </c>
      <c r="S3" s="86" t="s">
        <v>11</v>
      </c>
      <c r="T3" s="86" t="s">
        <v>12</v>
      </c>
      <c r="U3" s="85" t="s">
        <v>7</v>
      </c>
      <c r="V3" s="86" t="s">
        <v>8</v>
      </c>
      <c r="W3" s="86" t="s">
        <v>9</v>
      </c>
      <c r="X3" s="86" t="s">
        <v>10</v>
      </c>
      <c r="Y3" s="86" t="s">
        <v>11</v>
      </c>
      <c r="Z3" s="86" t="s">
        <v>12</v>
      </c>
      <c r="AA3" s="85" t="s">
        <v>7</v>
      </c>
      <c r="AB3" s="86" t="s">
        <v>8</v>
      </c>
      <c r="AC3" s="86" t="s">
        <v>9</v>
      </c>
      <c r="AD3" s="86" t="s">
        <v>10</v>
      </c>
      <c r="AE3" s="86" t="s">
        <v>11</v>
      </c>
      <c r="AF3" s="86" t="s">
        <v>12</v>
      </c>
      <c r="AG3" s="85" t="s">
        <v>7</v>
      </c>
      <c r="AH3" s="86" t="s">
        <v>8</v>
      </c>
      <c r="AI3" s="86" t="s">
        <v>9</v>
      </c>
      <c r="AJ3" s="86" t="s">
        <v>10</v>
      </c>
      <c r="AK3" s="86" t="s">
        <v>11</v>
      </c>
      <c r="AL3" s="86" t="s">
        <v>12</v>
      </c>
    </row>
    <row r="4" spans="2:38">
      <c r="B4" s="87">
        <v>1</v>
      </c>
      <c r="C4" s="88">
        <f>VLOOKUP($B4,Brasil!$C$4:$O$53,2,FALSE)</f>
        <v>1</v>
      </c>
      <c r="D4" s="89">
        <f>VLOOKUP($B4,Itália!$C$4:$O$71,2,FALSE)</f>
        <v>2</v>
      </c>
      <c r="E4" s="95">
        <f>VLOOKUP($B4,Espanha!$C$4:$O$71,2,FALSE)</f>
        <v>1</v>
      </c>
      <c r="F4" s="95">
        <f>VLOOKUP($B4,Irã!$C$4:$O$71,2,FALSE)</f>
        <v>2</v>
      </c>
      <c r="G4" s="95">
        <f>VLOOKUP($B4,EUA!$C$4:$O$87,2,FALSE)</f>
        <v>1</v>
      </c>
      <c r="H4" s="95">
        <f>VLOOKUP($B4,'Coreia do Sul'!$C$4:$O$96,2,FALSE)</f>
        <v>1</v>
      </c>
      <c r="I4" s="88">
        <f>VLOOKUP($B4,Brasil!$C$4:$O$53,4,FALSE)</f>
        <v>0</v>
      </c>
      <c r="J4" s="89">
        <f>VLOOKUP($B4,Itália!$C$4:$O$71,4,FALSE)</f>
        <v>0</v>
      </c>
      <c r="K4" s="95">
        <f>VLOOKUP($B4,Espanha!$C$4:$O$71,4,FALSE)</f>
        <v>0</v>
      </c>
      <c r="L4" s="95">
        <f>VLOOKUP($B4,Irã!$C$4:$O$71,4,FALSE)</f>
        <v>2</v>
      </c>
      <c r="M4" s="95">
        <f>VLOOKUP($B4,EUA!$C$4:$O$87,4,FALSE)</f>
        <v>0</v>
      </c>
      <c r="N4" s="95">
        <f>VLOOKUP($B4,'Coreia do Sul'!$C$4:$O$96,4,FALSE)</f>
        <v>0</v>
      </c>
      <c r="O4" s="88">
        <f>VLOOKUP($B4,Brasil!$C$4:$O$53,6,FALSE)</f>
        <v>0</v>
      </c>
      <c r="P4" s="89">
        <f>VLOOKUP($B4,Itália!$C$4:$O$71,6,FALSE)</f>
        <v>0</v>
      </c>
      <c r="Q4" s="95">
        <f>VLOOKUP($B4,Espanha!$C$4:$O$71,6,FALSE)</f>
        <v>0</v>
      </c>
      <c r="R4" s="95">
        <f>VLOOKUP($B4,Irã!$C$4:$O$71,6,FALSE)</f>
        <v>0</v>
      </c>
      <c r="S4" s="95">
        <f>VLOOKUP($B4,EUA!$C$4:$O$87,6,FALSE)</f>
        <v>0</v>
      </c>
      <c r="T4" s="95">
        <f>VLOOKUP($B4,'Coreia do Sul'!$C$4:$O$96,6,FALSE)</f>
        <v>0</v>
      </c>
      <c r="U4" s="100">
        <f>VLOOKUP($B4,Brasil!$C$4:$O$53,11,FALSE)</f>
        <v>0</v>
      </c>
      <c r="V4" s="101">
        <f>VLOOKUP($B4,Itália!$C$4:$O$71,11,FALSE)</f>
        <v>0</v>
      </c>
      <c r="W4" s="101">
        <f>VLOOKUP($B4,Espanha!$C$4:$O$71,11,FALSE)</f>
        <v>0</v>
      </c>
      <c r="X4" s="101">
        <v>0.2</v>
      </c>
      <c r="Y4" s="101">
        <f>VLOOKUP($B4,EUA!$C$4:$O$87,11,FALSE)</f>
        <v>0</v>
      </c>
      <c r="Z4" s="101">
        <f>VLOOKUP($B4,'Coreia do Sul'!$C$4:$O$96,11,FALSE)</f>
        <v>0</v>
      </c>
      <c r="AA4" s="100">
        <f>VLOOKUP($B4,Brasil!$C$4:$O$53,12,FALSE)</f>
        <v>0</v>
      </c>
      <c r="AB4" s="101">
        <f>VLOOKUP($B4,Itália!$C$4:$O$71,12,FALSE)</f>
        <v>0</v>
      </c>
      <c r="AC4" s="101">
        <f>VLOOKUP($B4,Espanha!$C$4:$O$71,12,FALSE)</f>
        <v>0</v>
      </c>
      <c r="AD4" s="101">
        <f>VLOOKUP($B4,Irã!$C$4:$O$71,12,FALSE)</f>
        <v>0</v>
      </c>
      <c r="AE4" s="101">
        <f>VLOOKUP($B4,EUA!$C$4:$O$87,12,FALSE)</f>
        <v>0</v>
      </c>
      <c r="AF4" s="101">
        <f>VLOOKUP($B4,'Coreia do Sul'!$C$4:$O$96,12,FALSE)</f>
        <v>0</v>
      </c>
      <c r="AG4" s="106">
        <f>VLOOKUP($B4,Brasil!$C$4:$O$53,13,FALSE)</f>
        <v>1</v>
      </c>
      <c r="AH4" s="107">
        <f>VLOOKUP($B4,Itália!$C$4:$O$71,13,FALSE)</f>
        <v>2</v>
      </c>
      <c r="AI4" s="107">
        <f>VLOOKUP($B4,Espanha!$C$4:$O$71,13,FALSE)</f>
        <v>1</v>
      </c>
      <c r="AJ4" s="107">
        <f>VLOOKUP($B4,Irã!$C$4:$O$71,13,FALSE)</f>
        <v>0</v>
      </c>
      <c r="AK4" s="107">
        <f>VLOOKUP($B4,EUA!$C$4:$O$87,13,FALSE)</f>
        <v>1</v>
      </c>
      <c r="AL4" s="107">
        <f>VLOOKUP($B4,'Coreia do Sul'!$C$4:$O$96,13,FALSE)</f>
        <v>1</v>
      </c>
    </row>
    <row r="5" spans="1:38">
      <c r="A5" s="15"/>
      <c r="B5" s="90">
        <f t="shared" ref="B5:B68" si="0">B4+1</f>
        <v>2</v>
      </c>
      <c r="C5" s="91">
        <f>VLOOKUP($B5,Brasil!$C$4:$O$53,2,FALSE)</f>
        <v>1</v>
      </c>
      <c r="D5" s="92">
        <f>VLOOKUP($B5,Itália!$C$4:$O$71,2,FALSE)</f>
        <v>2</v>
      </c>
      <c r="E5" s="96">
        <f>VLOOKUP($B5,Espanha!$C$4:$O$71,2,FALSE)</f>
        <v>1</v>
      </c>
      <c r="F5" s="96">
        <f>VLOOKUP($B5,Irã!$C$4:$O$71,2,FALSE)</f>
        <v>5</v>
      </c>
      <c r="G5" s="96">
        <f>VLOOKUP($B5,EUA!$C$4:$O$87,2,FALSE)</f>
        <v>1</v>
      </c>
      <c r="H5" s="96">
        <f>VLOOKUP($B5,'Coreia do Sul'!$C$4:$O$96,2,FALSE)</f>
        <v>1</v>
      </c>
      <c r="I5" s="91">
        <f>VLOOKUP($B5,Brasil!$C$4:$O$53,4,FALSE)</f>
        <v>0</v>
      </c>
      <c r="J5" s="92">
        <f>VLOOKUP($B5,Itália!$C$4:$O$71,4,FALSE)</f>
        <v>0</v>
      </c>
      <c r="K5" s="96">
        <f>VLOOKUP($B5,Espanha!$C$4:$O$71,4,FALSE)</f>
        <v>0</v>
      </c>
      <c r="L5" s="96">
        <f>VLOOKUP($B5,Irã!$C$4:$O$71,4,FALSE)</f>
        <v>2</v>
      </c>
      <c r="M5" s="96">
        <f>VLOOKUP($B5,EUA!$C$4:$O$87,4,FALSE)</f>
        <v>0</v>
      </c>
      <c r="N5" s="96">
        <f>VLOOKUP($B5,'Coreia do Sul'!$C$4:$O$96,4,FALSE)</f>
        <v>0</v>
      </c>
      <c r="O5" s="91">
        <f>VLOOKUP($B5,Brasil!$C$4:$O$53,6,FALSE)</f>
        <v>0</v>
      </c>
      <c r="P5" s="92">
        <f>VLOOKUP($B5,Itália!$C$4:$O$71,6,FALSE)</f>
        <v>0</v>
      </c>
      <c r="Q5" s="96">
        <f>VLOOKUP($B5,Espanha!$C$4:$O$71,6,FALSE)</f>
        <v>0</v>
      </c>
      <c r="R5" s="96">
        <f>VLOOKUP($B5,Irã!$C$4:$O$71,6,FALSE)</f>
        <v>0</v>
      </c>
      <c r="S5" s="96">
        <v>0</v>
      </c>
      <c r="T5" s="96">
        <f>VLOOKUP($B5,'Coreia do Sul'!$C$4:$O$96,6,FALSE)</f>
        <v>0</v>
      </c>
      <c r="U5" s="102">
        <f>VLOOKUP($B5,Brasil!$C$4:$O$53,11,FALSE)</f>
        <v>0</v>
      </c>
      <c r="V5" s="103">
        <f>VLOOKUP($B5,Itália!$C$4:$O$71,11,FALSE)</f>
        <v>0</v>
      </c>
      <c r="W5" s="103">
        <f>VLOOKUP($B5,Espanha!$C$4:$O$71,11,FALSE)</f>
        <v>0</v>
      </c>
      <c r="X5" s="103">
        <v>0.2</v>
      </c>
      <c r="Y5" s="103">
        <f>VLOOKUP($B5,EUA!$C$4:$O$87,11,FALSE)</f>
        <v>0</v>
      </c>
      <c r="Z5" s="103">
        <f>VLOOKUP($B5,'Coreia do Sul'!$C$4:$O$96,11,FALSE)</f>
        <v>0</v>
      </c>
      <c r="AA5" s="102">
        <f>VLOOKUP($B5,Brasil!$C$4:$O$53,12,FALSE)</f>
        <v>0</v>
      </c>
      <c r="AB5" s="103">
        <f>VLOOKUP($B5,Itália!$C$4:$O$71,12,FALSE)</f>
        <v>0</v>
      </c>
      <c r="AC5" s="103">
        <f>VLOOKUP($B5,Espanha!$C$4:$O$71,12,FALSE)</f>
        <v>0</v>
      </c>
      <c r="AD5" s="103">
        <f>VLOOKUP($B5,Irã!$C$4:$O$71,12,FALSE)</f>
        <v>0</v>
      </c>
      <c r="AE5" s="103">
        <f>VLOOKUP($B5,EUA!$C$4:$O$87,12,FALSE)</f>
        <v>0</v>
      </c>
      <c r="AF5" s="103">
        <f>VLOOKUP($B5,'Coreia do Sul'!$C$4:$O$96,12,FALSE)</f>
        <v>0</v>
      </c>
      <c r="AG5" s="108">
        <f>VLOOKUP($B5,Brasil!$C$4:$O$53,13,FALSE)</f>
        <v>1</v>
      </c>
      <c r="AH5" s="109">
        <f>VLOOKUP($B5,Itália!$C$4:$O$71,13,FALSE)</f>
        <v>2</v>
      </c>
      <c r="AI5" s="109">
        <f>VLOOKUP($B5,Espanha!$C$4:$O$71,13,FALSE)</f>
        <v>1</v>
      </c>
      <c r="AJ5" s="109">
        <f>VLOOKUP($B5,Irã!$C$4:$O$71,13,FALSE)</f>
        <v>3</v>
      </c>
      <c r="AK5" s="109">
        <f>VLOOKUP($B5,EUA!$C$4:$O$87,13,FALSE)</f>
        <v>1</v>
      </c>
      <c r="AL5" s="109">
        <f>VLOOKUP($B5,'Coreia do Sul'!$C$4:$O$96,13,FALSE)</f>
        <v>1</v>
      </c>
    </row>
    <row r="6" spans="1:38">
      <c r="A6" s="15"/>
      <c r="B6" s="87">
        <f t="shared" si="0"/>
        <v>3</v>
      </c>
      <c r="C6" s="93">
        <v>1</v>
      </c>
      <c r="D6" s="94">
        <f>VLOOKUP($B6,Itália!$C$4:$O$71,2,FALSE)</f>
        <v>2</v>
      </c>
      <c r="E6" s="97">
        <f>VLOOKUP($B6,Espanha!$C$4:$O$71,2,FALSE)</f>
        <v>1</v>
      </c>
      <c r="F6" s="97">
        <v>18</v>
      </c>
      <c r="G6" s="97">
        <f>VLOOKUP($B6,EUA!$C$4:$O$87,2,FALSE)</f>
        <v>1</v>
      </c>
      <c r="H6" s="97">
        <f>VLOOKUP($B6,'Coreia do Sul'!$C$4:$O$96,2,FALSE)</f>
        <v>1</v>
      </c>
      <c r="I6" s="93">
        <f>VLOOKUP($B6,Brasil!$C$4:$O$53,4,FALSE)</f>
        <v>0</v>
      </c>
      <c r="J6" s="94">
        <f>VLOOKUP($B6,Itália!$C$4:$O$71,4,FALSE)</f>
        <v>0</v>
      </c>
      <c r="K6" s="97">
        <f>VLOOKUP($B6,Espanha!$C$4:$O$71,4,FALSE)</f>
        <v>0</v>
      </c>
      <c r="L6" s="97">
        <v>4</v>
      </c>
      <c r="M6" s="97">
        <f>VLOOKUP($B6,EUA!$C$4:$O$87,4,FALSE)</f>
        <v>0</v>
      </c>
      <c r="N6" s="97">
        <f>VLOOKUP($B6,'Coreia do Sul'!$C$4:$O$96,4,FALSE)</f>
        <v>0</v>
      </c>
      <c r="O6" s="93">
        <f>VLOOKUP($B6,Brasil!$C$4:$O$53,6,FALSE)</f>
        <v>0</v>
      </c>
      <c r="P6" s="94">
        <f>VLOOKUP($B6,Itália!$C$4:$O$71,6,FALSE)</f>
        <v>0</v>
      </c>
      <c r="Q6" s="97">
        <f>VLOOKUP($B6,Espanha!$C$4:$O$71,6,FALSE)</f>
        <v>0</v>
      </c>
      <c r="R6" s="97">
        <f>VLOOKUP($B6,Irã!$C$4:$O$71,6,FALSE)</f>
        <v>0</v>
      </c>
      <c r="S6" s="97">
        <f>VLOOKUP($B6,EUA!$C$4:$O$87,6,FALSE)</f>
        <v>0</v>
      </c>
      <c r="T6" s="97">
        <f>VLOOKUP($B6,'Coreia do Sul'!$C$4:$O$96,6,FALSE)</f>
        <v>0</v>
      </c>
      <c r="U6" s="104">
        <f>VLOOKUP($B6,Brasil!$C$4:$O$53,11,FALSE)</f>
        <v>0</v>
      </c>
      <c r="V6" s="105">
        <f>VLOOKUP($B6,Itália!$C$4:$O$71,11,FALSE)</f>
        <v>0</v>
      </c>
      <c r="W6" s="105">
        <f>VLOOKUP($B6,Espanha!$C$4:$O$71,11,FALSE)</f>
        <v>0</v>
      </c>
      <c r="X6" s="105">
        <f>VLOOKUP($B6,Irã!$C$4:$O$71,11,FALSE)</f>
        <v>0.222222222222222</v>
      </c>
      <c r="Y6" s="105">
        <f>VLOOKUP($B6,EUA!$C$4:$O$87,11,FALSE)</f>
        <v>0</v>
      </c>
      <c r="Z6" s="105">
        <f>VLOOKUP($B6,'Coreia do Sul'!$C$4:$O$96,11,FALSE)</f>
        <v>0</v>
      </c>
      <c r="AA6" s="104">
        <f>VLOOKUP($B6,Brasil!$C$4:$O$53,12,FALSE)</f>
        <v>0</v>
      </c>
      <c r="AB6" s="105">
        <f>VLOOKUP($B6,Itália!$C$4:$O$71,12,FALSE)</f>
        <v>0</v>
      </c>
      <c r="AC6" s="105">
        <f>VLOOKUP($B6,Espanha!$C$4:$O$71,12,FALSE)</f>
        <v>0</v>
      </c>
      <c r="AD6" s="105">
        <f>VLOOKUP($B6,Irã!$C$4:$O$71,12,FALSE)</f>
        <v>0</v>
      </c>
      <c r="AE6" s="105">
        <f>VLOOKUP($B6,EUA!$C$4:$O$87,12,FALSE)</f>
        <v>0</v>
      </c>
      <c r="AF6" s="105">
        <f>VLOOKUP($B6,'Coreia do Sul'!$C$4:$O$96,12,FALSE)</f>
        <v>0</v>
      </c>
      <c r="AG6" s="110">
        <f>VLOOKUP($B6,Brasil!$C$4:$O$53,13,FALSE)</f>
        <v>1</v>
      </c>
      <c r="AH6" s="111">
        <f>VLOOKUP($B6,Itália!$C$4:$O$71,13,FALSE)</f>
        <v>2</v>
      </c>
      <c r="AI6" s="111">
        <f>VLOOKUP($B6,Espanha!$C$4:$O$71,13,FALSE)</f>
        <v>1</v>
      </c>
      <c r="AJ6" s="111">
        <f>VLOOKUP($B6,Irã!$C$4:$O$71,13,FALSE)</f>
        <v>14</v>
      </c>
      <c r="AK6" s="111">
        <f>VLOOKUP($B6,EUA!$C$4:$O$87,13,FALSE)</f>
        <v>1</v>
      </c>
      <c r="AL6" s="111">
        <f>VLOOKUP($B6,'Coreia do Sul'!$C$4:$O$96,13,FALSE)</f>
        <v>1</v>
      </c>
    </row>
    <row r="7" spans="1:38">
      <c r="A7" s="15"/>
      <c r="B7" s="90">
        <f t="shared" si="0"/>
        <v>4</v>
      </c>
      <c r="C7" s="91">
        <f>VLOOKUP($B7,Brasil!$C$4:$O$53,2,FALSE)</f>
        <v>2</v>
      </c>
      <c r="D7" s="92">
        <f>VLOOKUP($B7,Itália!$C$4:$O$71,2,FALSE)</f>
        <v>2</v>
      </c>
      <c r="E7" s="96">
        <f>VLOOKUP($B7,Espanha!$C$4:$O$71,2,FALSE)</f>
        <v>1</v>
      </c>
      <c r="F7" s="96">
        <f>VLOOKUP($B7,Irã!$C$4:$O$71,2,FALSE)</f>
        <v>29</v>
      </c>
      <c r="G7" s="96">
        <f>VLOOKUP($B7,EUA!$C$4:$O$87,2,FALSE)</f>
        <v>2</v>
      </c>
      <c r="H7" s="96">
        <f>VLOOKUP($B7,'Coreia do Sul'!$C$4:$O$96,2,FALSE)</f>
        <v>1</v>
      </c>
      <c r="I7" s="91">
        <f>VLOOKUP($B7,Brasil!$C$4:$O$53,4,FALSE)</f>
        <v>0</v>
      </c>
      <c r="J7" s="92">
        <f>VLOOKUP($B7,Itália!$C$4:$O$71,4,FALSE)</f>
        <v>0</v>
      </c>
      <c r="K7" s="96">
        <f>VLOOKUP($B7,Espanha!$C$4:$O$71,4,FALSE)</f>
        <v>0</v>
      </c>
      <c r="L7" s="96">
        <f>VLOOKUP($B7,Irã!$C$4:$O$71,4,FALSE)</f>
        <v>6</v>
      </c>
      <c r="M7" s="96">
        <f>VLOOKUP($B7,EUA!$C$4:$O$87,4,FALSE)</f>
        <v>0</v>
      </c>
      <c r="N7" s="96">
        <f>VLOOKUP($B7,'Coreia do Sul'!$C$4:$O$96,4,FALSE)</f>
        <v>0</v>
      </c>
      <c r="O7" s="91">
        <f>VLOOKUP($B7,Brasil!$C$4:$O$53,6,FALSE)</f>
        <v>0</v>
      </c>
      <c r="P7" s="92">
        <f>VLOOKUP($B7,Itália!$C$4:$O$71,6,FALSE)</f>
        <v>0</v>
      </c>
      <c r="Q7" s="96">
        <f>VLOOKUP($B7,Espanha!$C$4:$O$71,6,FALSE)</f>
        <v>0</v>
      </c>
      <c r="R7" s="96">
        <f>VLOOKUP($B7,Irã!$C$4:$O$71,6,FALSE)</f>
        <v>0</v>
      </c>
      <c r="S7" s="96">
        <f>VLOOKUP($B7,EUA!$C$4:$O$87,6,FALSE)</f>
        <v>0</v>
      </c>
      <c r="T7" s="96">
        <f>VLOOKUP($B7,'Coreia do Sul'!$C$4:$O$96,6,FALSE)</f>
        <v>0</v>
      </c>
      <c r="U7" s="102">
        <f>VLOOKUP($B7,Brasil!$C$4:$O$53,11,FALSE)</f>
        <v>0</v>
      </c>
      <c r="V7" s="103">
        <v>0</v>
      </c>
      <c r="W7" s="103">
        <f>VLOOKUP($B7,Espanha!$C$4:$O$71,11,FALSE)</f>
        <v>0</v>
      </c>
      <c r="X7" s="103">
        <f>VLOOKUP($B7,Irã!$C$4:$O$71,11,FALSE)</f>
        <v>0.206896551724138</v>
      </c>
      <c r="Y7" s="103">
        <f>VLOOKUP($B7,EUA!$C$4:$O$87,11,FALSE)</f>
        <v>0</v>
      </c>
      <c r="Z7" s="103">
        <f>VLOOKUP($B7,'Coreia do Sul'!$C$4:$O$96,11,FALSE)</f>
        <v>0</v>
      </c>
      <c r="AA7" s="102">
        <f>VLOOKUP($B7,Brasil!$C$4:$O$53,12,FALSE)</f>
        <v>0</v>
      </c>
      <c r="AB7" s="103">
        <f>VLOOKUP($B7,Itália!$C$4:$O$71,12,FALSE)</f>
        <v>0</v>
      </c>
      <c r="AC7" s="103">
        <v>0</v>
      </c>
      <c r="AD7" s="103">
        <f>VLOOKUP($B7,Irã!$C$4:$O$71,12,FALSE)</f>
        <v>0</v>
      </c>
      <c r="AE7" s="103">
        <f>VLOOKUP($B7,EUA!$C$4:$O$87,12,FALSE)</f>
        <v>0</v>
      </c>
      <c r="AF7" s="103">
        <f>VLOOKUP($B7,'Coreia do Sul'!$C$4:$O$96,12,FALSE)</f>
        <v>0</v>
      </c>
      <c r="AG7" s="108">
        <f>VLOOKUP($B7,Brasil!$C$4:$O$53,13,FALSE)</f>
        <v>2</v>
      </c>
      <c r="AH7" s="109">
        <v>2</v>
      </c>
      <c r="AI7" s="109">
        <f>VLOOKUP($B7,Espanha!$C$4:$O$71,13,FALSE)</f>
        <v>1</v>
      </c>
      <c r="AJ7" s="109">
        <f>VLOOKUP($B7,Irã!$C$4:$O$71,13,FALSE)</f>
        <v>23</v>
      </c>
      <c r="AK7" s="109">
        <f>VLOOKUP($B7,EUA!$C$4:$O$87,13,FALSE)</f>
        <v>2</v>
      </c>
      <c r="AL7" s="109">
        <v>1</v>
      </c>
    </row>
    <row r="8" spans="1:38">
      <c r="A8" s="15"/>
      <c r="B8" s="87">
        <f t="shared" si="0"/>
        <v>5</v>
      </c>
      <c r="C8" s="93">
        <f>VLOOKUP($B8,Brasil!$C$4:$O$53,2,FALSE)</f>
        <v>2</v>
      </c>
      <c r="D8" s="94">
        <f>VLOOKUP($B8,Itália!$C$4:$O$71,2,FALSE)</f>
        <v>2</v>
      </c>
      <c r="E8" s="97">
        <f>VLOOKUP($B8,Espanha!$C$4:$O$71,2,FALSE)</f>
        <v>1</v>
      </c>
      <c r="F8" s="97">
        <f>VLOOKUP($B8,Irã!$C$4:$O$71,2,FALSE)</f>
        <v>43</v>
      </c>
      <c r="G8" s="97">
        <f>VLOOKUP($B8,EUA!$C$4:$O$87,2,FALSE)</f>
        <v>3</v>
      </c>
      <c r="H8" s="97">
        <f>VLOOKUP($B8,'Coreia do Sul'!$C$4:$O$96,2,FALSE)</f>
        <v>2</v>
      </c>
      <c r="I8" s="93">
        <f>VLOOKUP($B8,Brasil!$C$4:$O$53,4,FALSE)</f>
        <v>0</v>
      </c>
      <c r="J8" s="94">
        <f>VLOOKUP($B8,Itália!$C$4:$O$71,4,FALSE)</f>
        <v>0</v>
      </c>
      <c r="K8" s="97">
        <f>VLOOKUP($B8,Espanha!$C$4:$O$71,4,FALSE)</f>
        <v>0</v>
      </c>
      <c r="L8" s="97">
        <f>VLOOKUP($B8,Irã!$C$4:$O$71,4,FALSE)</f>
        <v>8</v>
      </c>
      <c r="M8" s="97">
        <f>VLOOKUP($B8,EUA!$C$4:$O$87,4,FALSE)</f>
        <v>0</v>
      </c>
      <c r="N8" s="97">
        <v>0</v>
      </c>
      <c r="O8" s="93">
        <f>VLOOKUP($B8,Brasil!$C$4:$O$53,6,FALSE)</f>
        <v>0</v>
      </c>
      <c r="P8" s="94">
        <f>VLOOKUP($B8,Itália!$C$4:$O$71,6,FALSE)</f>
        <v>0</v>
      </c>
      <c r="Q8" s="97">
        <f>VLOOKUP($B8,Espanha!$C$4:$O$71,6,FALSE)</f>
        <v>0</v>
      </c>
      <c r="R8" s="97">
        <f>VLOOKUP($B8,Irã!$C$4:$O$71,6,FALSE)</f>
        <v>1</v>
      </c>
      <c r="S8" s="97">
        <f>VLOOKUP($B8,EUA!$C$4:$O$87,6,FALSE)</f>
        <v>0</v>
      </c>
      <c r="T8" s="97">
        <f>VLOOKUP($B8,'Coreia do Sul'!$C$4:$O$96,6,FALSE)</f>
        <v>0</v>
      </c>
      <c r="U8" s="104">
        <f>VLOOKUP($B8,Brasil!$C$4:$O$53,11,FALSE)</f>
        <v>0</v>
      </c>
      <c r="V8" s="105">
        <f>VLOOKUP($B8,Itália!$C$4:$O$71,11,FALSE)</f>
        <v>0</v>
      </c>
      <c r="W8" s="105">
        <f>VLOOKUP($B8,Espanha!$C$4:$O$71,11,FALSE)</f>
        <v>0</v>
      </c>
      <c r="X8" s="105">
        <f>VLOOKUP($B8,Irã!$C$4:$O$71,11,FALSE)</f>
        <v>0.186046511627907</v>
      </c>
      <c r="Y8" s="105">
        <f>VLOOKUP($B8,EUA!$C$4:$O$87,11,FALSE)</f>
        <v>0</v>
      </c>
      <c r="Z8" s="105">
        <f>VLOOKUP($B8,'Coreia do Sul'!$C$4:$O$96,11,FALSE)</f>
        <v>0</v>
      </c>
      <c r="AA8" s="104">
        <f>VLOOKUP($B8,Brasil!$C$4:$O$53,12,FALSE)</f>
        <v>0</v>
      </c>
      <c r="AB8" s="105">
        <f>VLOOKUP($B8,Itália!$C$4:$O$71,12,FALSE)</f>
        <v>0</v>
      </c>
      <c r="AC8" s="105">
        <f>VLOOKUP($B8,Espanha!$C$4:$O$71,12,FALSE)</f>
        <v>0</v>
      </c>
      <c r="AD8" s="105">
        <f>VLOOKUP($B8,Irã!$C$4:$O$71,12,FALSE)</f>
        <v>0.0232558139534884</v>
      </c>
      <c r="AE8" s="105">
        <f>VLOOKUP($B8,EUA!$C$4:$O$87,12,FALSE)</f>
        <v>0</v>
      </c>
      <c r="AF8" s="105">
        <f>VLOOKUP($B8,'Coreia do Sul'!$C$4:$O$96,12,FALSE)</f>
        <v>0</v>
      </c>
      <c r="AG8" s="110">
        <f>VLOOKUP($B8,Brasil!$C$4:$O$53,13,FALSE)</f>
        <v>2</v>
      </c>
      <c r="AH8" s="111">
        <f>VLOOKUP($B8,Itália!$C$4:$O$71,13,FALSE)</f>
        <v>2</v>
      </c>
      <c r="AI8" s="111">
        <f>VLOOKUP($B8,Espanha!$C$4:$O$71,13,FALSE)</f>
        <v>1</v>
      </c>
      <c r="AJ8" s="111">
        <f>VLOOKUP($B8,Irã!$C$4:$O$71,13,FALSE)</f>
        <v>34</v>
      </c>
      <c r="AK8" s="111">
        <f>VLOOKUP($B8,EUA!$C$4:$O$87,13,FALSE)</f>
        <v>3</v>
      </c>
      <c r="AL8" s="111">
        <f>VLOOKUP($B8,'Coreia do Sul'!$C$4:$O$96,13,FALSE)</f>
        <v>2</v>
      </c>
    </row>
    <row r="9" spans="1:38">
      <c r="A9" s="15"/>
      <c r="B9" s="90">
        <f t="shared" si="0"/>
        <v>6</v>
      </c>
      <c r="C9" s="91">
        <f>VLOOKUP($B9,Brasil!$C$4:$O$53,2,FALSE)</f>
        <v>2</v>
      </c>
      <c r="D9" s="92">
        <f>VLOOKUP($B9,Itália!$C$4:$O$71,2,FALSE)</f>
        <v>2</v>
      </c>
      <c r="E9" s="96">
        <f>VLOOKUP($B9,Espanha!$C$4:$O$71,2,FALSE)</f>
        <v>1</v>
      </c>
      <c r="F9" s="96">
        <f>VLOOKUP($B9,Irã!$C$4:$O$71,2,FALSE)</f>
        <v>61</v>
      </c>
      <c r="G9" s="96">
        <f>VLOOKUP($B9,EUA!$C$4:$O$87,2,FALSE)</f>
        <v>5</v>
      </c>
      <c r="H9" s="96">
        <f>VLOOKUP($B9,'Coreia do Sul'!$C$4:$O$96,2,FALSE)</f>
        <v>2</v>
      </c>
      <c r="I9" s="91">
        <f>VLOOKUP($B9,Brasil!$C$4:$O$53,4,FALSE)</f>
        <v>0</v>
      </c>
      <c r="J9" s="92">
        <f>VLOOKUP($B9,Itália!$C$4:$O$71,4,FALSE)</f>
        <v>0</v>
      </c>
      <c r="K9" s="96">
        <f>VLOOKUP($B9,Espanha!$C$4:$O$71,4,FALSE)</f>
        <v>0</v>
      </c>
      <c r="L9" s="96">
        <f>VLOOKUP($B9,Irã!$C$4:$O$71,4,FALSE)</f>
        <v>12</v>
      </c>
      <c r="M9" s="96">
        <f>VLOOKUP($B9,EUA!$C$4:$O$87,4,FALSE)</f>
        <v>0</v>
      </c>
      <c r="N9" s="96">
        <f>VLOOKUP($B9,'Coreia do Sul'!$C$4:$O$96,4,FALSE)</f>
        <v>0</v>
      </c>
      <c r="O9" s="91">
        <f>VLOOKUP($B9,Brasil!$C$4:$O$53,6,FALSE)</f>
        <v>0</v>
      </c>
      <c r="P9" s="92">
        <f>VLOOKUP($B9,Itália!$C$4:$O$71,6,FALSE)</f>
        <v>0</v>
      </c>
      <c r="Q9" s="96">
        <f>VLOOKUP($B9,Espanha!$C$4:$O$71,6,FALSE)</f>
        <v>0</v>
      </c>
      <c r="R9" s="96">
        <f>VLOOKUP($B9,Irã!$C$4:$O$71,6,FALSE)</f>
        <v>3</v>
      </c>
      <c r="S9" s="96">
        <f>VLOOKUP($B9,EUA!$C$4:$O$87,6,FALSE)</f>
        <v>0</v>
      </c>
      <c r="T9" s="96">
        <f>VLOOKUP($B9,'Coreia do Sul'!$C$4:$O$96,6,FALSE)</f>
        <v>0</v>
      </c>
      <c r="U9" s="102">
        <f>VLOOKUP($B9,Brasil!$C$4:$O$53,11,FALSE)</f>
        <v>0</v>
      </c>
      <c r="V9" s="103">
        <f>VLOOKUP($B9,Itália!$C$4:$O$71,11,FALSE)</f>
        <v>0</v>
      </c>
      <c r="W9" s="103">
        <f>VLOOKUP($B9,Espanha!$C$4:$O$71,11,FALSE)</f>
        <v>0</v>
      </c>
      <c r="X9" s="103">
        <f>VLOOKUP($B9,Irã!$C$4:$O$71,11,FALSE)</f>
        <v>0.19672131147541</v>
      </c>
      <c r="Y9" s="103">
        <f>VLOOKUP($B9,EUA!$C$4:$O$87,11,FALSE)</f>
        <v>0</v>
      </c>
      <c r="Z9" s="103">
        <f>VLOOKUP($B9,'Coreia do Sul'!$C$4:$O$96,11,FALSE)</f>
        <v>0</v>
      </c>
      <c r="AA9" s="102">
        <f>VLOOKUP($B9,Brasil!$C$4:$O$53,12,FALSE)</f>
        <v>0</v>
      </c>
      <c r="AB9" s="103">
        <f>VLOOKUP($B9,Itália!$C$4:$O$71,12,FALSE)</f>
        <v>0</v>
      </c>
      <c r="AC9" s="103">
        <f>VLOOKUP($B9,Espanha!$C$4:$O$71,12,FALSE)</f>
        <v>0</v>
      </c>
      <c r="AD9" s="103">
        <f>VLOOKUP($B9,Irã!$C$4:$O$71,12,FALSE)</f>
        <v>0.0491803278688525</v>
      </c>
      <c r="AE9" s="103">
        <f>VLOOKUP($B9,EUA!$C$4:$O$87,12,FALSE)</f>
        <v>0</v>
      </c>
      <c r="AF9" s="103">
        <f>VLOOKUP($B9,'Coreia do Sul'!$C$4:$O$96,12,FALSE)</f>
        <v>0</v>
      </c>
      <c r="AG9" s="108">
        <f>VLOOKUP($B9,Brasil!$C$4:$O$53,13,FALSE)</f>
        <v>2</v>
      </c>
      <c r="AH9" s="109">
        <f>VLOOKUP($B9,Itália!$C$4:$O$71,13,FALSE)</f>
        <v>2</v>
      </c>
      <c r="AI9" s="109">
        <f>VLOOKUP($B9,Espanha!$C$4:$O$71,13,FALSE)</f>
        <v>1</v>
      </c>
      <c r="AJ9" s="109">
        <f>VLOOKUP($B9,Irã!$C$4:$O$71,13,FALSE)</f>
        <v>46</v>
      </c>
      <c r="AK9" s="109">
        <f>VLOOKUP($B9,EUA!$C$4:$O$87,13,FALSE)</f>
        <v>5</v>
      </c>
      <c r="AL9" s="109">
        <f>VLOOKUP($B9,'Coreia do Sul'!$C$4:$O$96,13,FALSE)</f>
        <v>2</v>
      </c>
    </row>
    <row r="10" spans="1:38">
      <c r="A10" s="15"/>
      <c r="B10" s="87">
        <f t="shared" si="0"/>
        <v>7</v>
      </c>
      <c r="C10" s="93">
        <f>VLOOKUP($B10,Brasil!$C$4:$O$53,2,FALSE)</f>
        <v>2</v>
      </c>
      <c r="D10" s="94">
        <f>VLOOKUP($B10,Itália!$C$4:$O$71,2,FALSE)</f>
        <v>2</v>
      </c>
      <c r="E10" s="97">
        <f>VLOOKUP($B10,Espanha!$C$4:$O$71,2,FALSE)</f>
        <v>2</v>
      </c>
      <c r="F10" s="97">
        <f>VLOOKUP($B10,Irã!$C$4:$O$71,2,FALSE)</f>
        <v>95</v>
      </c>
      <c r="G10" s="97">
        <f>VLOOKUP($B10,EUA!$C$4:$O$87,2,FALSE)</f>
        <v>5</v>
      </c>
      <c r="H10" s="97">
        <f>VLOOKUP($B10,'Coreia do Sul'!$C$4:$O$96,2,FALSE)</f>
        <v>3</v>
      </c>
      <c r="I10" s="93">
        <f>VLOOKUP($B10,Brasil!$C$4:$O$53,4,FALSE)</f>
        <v>0</v>
      </c>
      <c r="J10" s="94">
        <f>VLOOKUP($B10,Itália!$C$4:$O$71,4,FALSE)</f>
        <v>0</v>
      </c>
      <c r="K10" s="97">
        <f>VLOOKUP($B10,Espanha!$C$4:$O$71,4,FALSE)</f>
        <v>0</v>
      </c>
      <c r="L10" s="97">
        <f>VLOOKUP($B10,Irã!$C$4:$O$71,4,FALSE)</f>
        <v>16</v>
      </c>
      <c r="M10" s="97">
        <f>VLOOKUP($B10,EUA!$C$4:$O$87,4,FALSE)</f>
        <v>0</v>
      </c>
      <c r="N10" s="97">
        <f>VLOOKUP($B10,'Coreia do Sul'!$C$4:$O$96,4,FALSE)</f>
        <v>0</v>
      </c>
      <c r="O10" s="93">
        <f>VLOOKUP($B10,Brasil!$C$4:$O$53,6,FALSE)</f>
        <v>0</v>
      </c>
      <c r="P10" s="94">
        <f>VLOOKUP($B10,Itália!$C$4:$O$71,6,FALSE)</f>
        <v>0</v>
      </c>
      <c r="Q10" s="97">
        <f>VLOOKUP($B10,Espanha!$C$4:$O$71,6,FALSE)</f>
        <v>0</v>
      </c>
      <c r="R10" s="97">
        <f>VLOOKUP($B10,Irã!$C$4:$O$71,6,FALSE)</f>
        <v>25</v>
      </c>
      <c r="S10" s="97">
        <f>VLOOKUP($B10,EUA!$C$4:$O$87,6,FALSE)</f>
        <v>0</v>
      </c>
      <c r="T10" s="97">
        <f>VLOOKUP($B10,'Coreia do Sul'!$C$4:$O$96,6,FALSE)</f>
        <v>0</v>
      </c>
      <c r="U10" s="104">
        <f>VLOOKUP($B10,Brasil!$C$4:$O$53,11,FALSE)</f>
        <v>0</v>
      </c>
      <c r="V10" s="105">
        <f>VLOOKUP($B10,Itália!$C$4:$O$71,11,FALSE)</f>
        <v>0</v>
      </c>
      <c r="W10" s="105">
        <f>VLOOKUP($B10,Espanha!$C$4:$O$71,11,FALSE)</f>
        <v>0</v>
      </c>
      <c r="X10" s="105">
        <f>VLOOKUP($B10,Irã!$C$4:$O$71,11,FALSE)</f>
        <v>0.168421052631579</v>
      </c>
      <c r="Y10" s="105">
        <f>VLOOKUP($B10,EUA!$C$4:$O$87,11,FALSE)</f>
        <v>0</v>
      </c>
      <c r="Z10" s="105">
        <f>VLOOKUP($B10,'Coreia do Sul'!$C$4:$O$96,11,FALSE)</f>
        <v>0</v>
      </c>
      <c r="AA10" s="104">
        <f>VLOOKUP($B10,Brasil!$C$4:$O$53,12,FALSE)</f>
        <v>0</v>
      </c>
      <c r="AB10" s="105">
        <f>VLOOKUP($B10,Itália!$C$4:$O$71,12,FALSE)</f>
        <v>0</v>
      </c>
      <c r="AC10" s="105">
        <f>VLOOKUP($B10,Espanha!$C$4:$O$71,12,FALSE)</f>
        <v>0</v>
      </c>
      <c r="AD10" s="105">
        <f>VLOOKUP($B10,Irã!$C$4:$O$71,12,FALSE)</f>
        <v>0.263157894736842</v>
      </c>
      <c r="AE10" s="105">
        <f>VLOOKUP($B10,EUA!$C$4:$O$87,12,FALSE)</f>
        <v>0</v>
      </c>
      <c r="AF10" s="105">
        <f>VLOOKUP($B10,'Coreia do Sul'!$C$4:$O$96,12,FALSE)</f>
        <v>0</v>
      </c>
      <c r="AG10" s="110">
        <f>VLOOKUP($B10,Brasil!$C$4:$O$53,13,FALSE)</f>
        <v>2</v>
      </c>
      <c r="AH10" s="111">
        <f>VLOOKUP($B10,Itália!$C$4:$O$71,13,FALSE)</f>
        <v>2</v>
      </c>
      <c r="AI10" s="111">
        <f>VLOOKUP($B10,Espanha!$C$4:$O$71,13,FALSE)</f>
        <v>2</v>
      </c>
      <c r="AJ10" s="111">
        <f>VLOOKUP($B10,Irã!$C$4:$O$71,13,FALSE)</f>
        <v>54</v>
      </c>
      <c r="AK10" s="111">
        <v>5</v>
      </c>
      <c r="AL10" s="111">
        <f>VLOOKUP($B10,'Coreia do Sul'!$C$4:$O$96,13,FALSE)</f>
        <v>3</v>
      </c>
    </row>
    <row r="11" spans="1:38">
      <c r="A11" s="15"/>
      <c r="B11" s="90">
        <f t="shared" si="0"/>
        <v>8</v>
      </c>
      <c r="C11" s="91">
        <f>VLOOKUP($B11,Brasil!$C$4:$O$53,2,FALSE)</f>
        <v>3</v>
      </c>
      <c r="D11" s="92">
        <f>VLOOKUP($B11,Itália!$C$4:$O$71,2,FALSE)</f>
        <v>3</v>
      </c>
      <c r="E11" s="96">
        <f>VLOOKUP($B11,Espanha!$C$4:$O$71,2,FALSE)</f>
        <v>2</v>
      </c>
      <c r="F11" s="96">
        <f>VLOOKUP($B11,Irã!$C$4:$O$71,2,FALSE)</f>
        <v>139</v>
      </c>
      <c r="G11" s="96">
        <v>5</v>
      </c>
      <c r="H11" s="96">
        <f>VLOOKUP($B11,'Coreia do Sul'!$C$4:$O$96,2,FALSE)</f>
        <v>3</v>
      </c>
      <c r="I11" s="91">
        <f>VLOOKUP($B11,Brasil!$C$4:$O$53,4,FALSE)</f>
        <v>0</v>
      </c>
      <c r="J11" s="92">
        <f>VLOOKUP($B11,Itália!$C$4:$O$71,4,FALSE)</f>
        <v>0</v>
      </c>
      <c r="K11" s="96">
        <f>VLOOKUP($B11,Espanha!$C$4:$O$71,4,FALSE)</f>
        <v>0</v>
      </c>
      <c r="L11" s="96">
        <f>VLOOKUP($B11,Irã!$C$4:$O$71,4,FALSE)</f>
        <v>19</v>
      </c>
      <c r="M11" s="96">
        <f>VLOOKUP($B11,EUA!$C$4:$O$87,4,FALSE)</f>
        <v>0</v>
      </c>
      <c r="N11" s="96">
        <f>VLOOKUP($B11,'Coreia do Sul'!$C$4:$O$96,4,FALSE)</f>
        <v>0</v>
      </c>
      <c r="O11" s="91">
        <f>VLOOKUP($B11,Brasil!$C$4:$O$53,6,FALSE)</f>
        <v>0</v>
      </c>
      <c r="P11" s="92">
        <v>0</v>
      </c>
      <c r="Q11" s="96">
        <f>VLOOKUP($B11,Espanha!$C$4:$O$71,6,FALSE)</f>
        <v>0</v>
      </c>
      <c r="R11" s="96">
        <f>VLOOKUP($B11,Irã!$C$4:$O$71,6,FALSE)</f>
        <v>25</v>
      </c>
      <c r="S11" s="96">
        <f>VLOOKUP($B11,EUA!$C$4:$O$87,6,FALSE)</f>
        <v>0</v>
      </c>
      <c r="T11" s="96">
        <f>VLOOKUP($B11,'Coreia do Sul'!$C$4:$O$96,6,FALSE)</f>
        <v>0</v>
      </c>
      <c r="U11" s="102">
        <f>VLOOKUP($B11,Brasil!$C$4:$O$53,11,FALSE)</f>
        <v>0</v>
      </c>
      <c r="V11" s="103">
        <f>VLOOKUP($B11,Itália!$C$4:$O$71,11,FALSE)</f>
        <v>0</v>
      </c>
      <c r="W11" s="103">
        <f>VLOOKUP($B11,Espanha!$C$4:$O$71,11,FALSE)</f>
        <v>0</v>
      </c>
      <c r="X11" s="103">
        <f>VLOOKUP($B11,Irã!$C$4:$O$71,11,FALSE)</f>
        <v>0.136690647482014</v>
      </c>
      <c r="Y11" s="103">
        <f>VLOOKUP($B11,EUA!$C$4:$O$87,11,FALSE)</f>
        <v>0</v>
      </c>
      <c r="Z11" s="103">
        <f>VLOOKUP($B11,'Coreia do Sul'!$C$4:$O$96,11,FALSE)</f>
        <v>0</v>
      </c>
      <c r="AA11" s="102">
        <f>VLOOKUP($B11,Brasil!$C$4:$O$53,12,FALSE)</f>
        <v>0</v>
      </c>
      <c r="AB11" s="103">
        <f>VLOOKUP($B11,Itália!$C$4:$O$71,12,FALSE)</f>
        <v>0</v>
      </c>
      <c r="AC11" s="103">
        <f>VLOOKUP($B11,Espanha!$C$4:$O$71,12,FALSE)</f>
        <v>0</v>
      </c>
      <c r="AD11" s="103">
        <f>VLOOKUP($B11,Irã!$C$4:$O$71,12,FALSE)</f>
        <v>0.179856115107914</v>
      </c>
      <c r="AE11" s="103">
        <f>VLOOKUP($B11,EUA!$C$4:$O$87,12,FALSE)</f>
        <v>0</v>
      </c>
      <c r="AF11" s="103">
        <f>VLOOKUP($B11,'Coreia do Sul'!$C$4:$O$96,12,FALSE)</f>
        <v>0</v>
      </c>
      <c r="AG11" s="108">
        <f>VLOOKUP($B11,Brasil!$C$4:$O$53,13,FALSE)</f>
        <v>3</v>
      </c>
      <c r="AH11" s="109">
        <v>3</v>
      </c>
      <c r="AI11" s="109">
        <f>VLOOKUP($B11,Espanha!$C$4:$O$71,13,FALSE)</f>
        <v>2</v>
      </c>
      <c r="AJ11" s="109">
        <f>VLOOKUP($B11,Irã!$C$4:$O$71,13,FALSE)</f>
        <v>95</v>
      </c>
      <c r="AK11" s="109">
        <f>VLOOKUP($B11,EUA!$C$4:$O$87,13,FALSE)</f>
        <v>5</v>
      </c>
      <c r="AL11" s="109">
        <f>VLOOKUP($B11,'Coreia do Sul'!$C$4:$O$96,13,FALSE)</f>
        <v>3</v>
      </c>
    </row>
    <row r="12" spans="1:38">
      <c r="A12" s="15"/>
      <c r="B12" s="87">
        <f t="shared" si="0"/>
        <v>9</v>
      </c>
      <c r="C12" s="93">
        <f>VLOOKUP($B12,Brasil!$C$4:$O$53,2,FALSE)</f>
        <v>8</v>
      </c>
      <c r="D12" s="94">
        <f>VLOOKUP($B12,Itália!$C$4:$O$71,2,FALSE)</f>
        <v>3</v>
      </c>
      <c r="E12" s="97">
        <f>VLOOKUP($B12,Espanha!$C$4:$O$71,2,FALSE)</f>
        <v>2</v>
      </c>
      <c r="F12" s="97">
        <f>VLOOKUP($B12,Irã!$C$4:$O$71,2,FALSE)</f>
        <v>245</v>
      </c>
      <c r="G12" s="97">
        <f>VLOOKUP($B12,EUA!$C$4:$O$87,2,FALSE)</f>
        <v>5</v>
      </c>
      <c r="H12" s="97">
        <f>VLOOKUP($B12,'Coreia do Sul'!$C$4:$O$96,2,FALSE)</f>
        <v>3</v>
      </c>
      <c r="I12" s="93">
        <f>VLOOKUP($B12,Brasil!$C$4:$O$53,4,FALSE)</f>
        <v>0</v>
      </c>
      <c r="J12" s="94">
        <f>VLOOKUP($B12,Itália!$C$4:$O$71,4,FALSE)</f>
        <v>0</v>
      </c>
      <c r="K12" s="97">
        <f>VLOOKUP($B12,Espanha!$C$4:$O$71,4,FALSE)</f>
        <v>0</v>
      </c>
      <c r="L12" s="97">
        <f>VLOOKUP($B12,Irã!$C$4:$O$71,4,FALSE)</f>
        <v>26</v>
      </c>
      <c r="M12" s="97">
        <f>VLOOKUP($B12,EUA!$C$4:$O$87,4,FALSE)</f>
        <v>0</v>
      </c>
      <c r="N12" s="97">
        <f>VLOOKUP($B12,'Coreia do Sul'!$C$4:$O$96,4,FALSE)</f>
        <v>0</v>
      </c>
      <c r="O12" s="93">
        <f>VLOOKUP($B12,Brasil!$C$4:$O$53,6,FALSE)</f>
        <v>0</v>
      </c>
      <c r="P12" s="94">
        <f>VLOOKUP($B12,Itália!$C$4:$O$71,6,FALSE)</f>
        <v>0</v>
      </c>
      <c r="Q12" s="97">
        <f>VLOOKUP($B12,Espanha!$C$4:$O$71,6,FALSE)</f>
        <v>0</v>
      </c>
      <c r="R12" s="97">
        <f>VLOOKUP($B12,Irã!$C$4:$O$71,6,FALSE)</f>
        <v>54</v>
      </c>
      <c r="S12" s="97">
        <f>VLOOKUP($B12,EUA!$C$4:$O$87,6,FALSE)</f>
        <v>0</v>
      </c>
      <c r="T12" s="97">
        <f>VLOOKUP($B12,'Coreia do Sul'!$C$4:$O$96,6,FALSE)</f>
        <v>0</v>
      </c>
      <c r="U12" s="104">
        <f>VLOOKUP($B12,Brasil!$C$4:$O$53,11,FALSE)</f>
        <v>0</v>
      </c>
      <c r="V12" s="105">
        <f>VLOOKUP($B12,Itália!$C$4:$O$71,11,FALSE)</f>
        <v>0</v>
      </c>
      <c r="W12" s="105">
        <f>VLOOKUP($B12,Espanha!$C$4:$O$71,11,FALSE)</f>
        <v>0</v>
      </c>
      <c r="X12" s="105">
        <f>VLOOKUP($B12,Irã!$C$4:$O$71,11,FALSE)</f>
        <v>0.106122448979592</v>
      </c>
      <c r="Y12" s="105">
        <f>VLOOKUP($B12,EUA!$C$4:$O$87,11,FALSE)</f>
        <v>0</v>
      </c>
      <c r="Z12" s="105">
        <f>VLOOKUP($B12,'Coreia do Sul'!$C$4:$O$96,11,FALSE)</f>
        <v>0</v>
      </c>
      <c r="AA12" s="104">
        <f>VLOOKUP($B12,Brasil!$C$4:$O$53,12,FALSE)</f>
        <v>0</v>
      </c>
      <c r="AB12" s="105">
        <f>VLOOKUP($B12,Itália!$C$4:$O$71,12,FALSE)</f>
        <v>0</v>
      </c>
      <c r="AC12" s="105">
        <f>VLOOKUP($B12,Espanha!$C$4:$O$71,12,FALSE)</f>
        <v>0</v>
      </c>
      <c r="AD12" s="105">
        <f>VLOOKUP($B12,Irã!$C$4:$O$71,12,FALSE)</f>
        <v>0.220408163265306</v>
      </c>
      <c r="AE12" s="105">
        <f>VLOOKUP($B12,EUA!$C$4:$O$87,12,FALSE)</f>
        <v>0</v>
      </c>
      <c r="AF12" s="105">
        <f>VLOOKUP($B12,'Coreia do Sul'!$C$4:$O$96,12,FALSE)</f>
        <v>0</v>
      </c>
      <c r="AG12" s="110">
        <f>VLOOKUP($B12,Brasil!$C$4:$O$53,13,FALSE)</f>
        <v>8</v>
      </c>
      <c r="AH12" s="111">
        <f>VLOOKUP($B12,Itália!$C$4:$O$71,13,FALSE)</f>
        <v>3</v>
      </c>
      <c r="AI12" s="111">
        <f>VLOOKUP($B12,Espanha!$C$4:$O$71,13,FALSE)</f>
        <v>2</v>
      </c>
      <c r="AJ12" s="111">
        <f>VLOOKUP($B12,Irã!$C$4:$O$71,13,FALSE)</f>
        <v>165</v>
      </c>
      <c r="AK12" s="111">
        <f>VLOOKUP($B12,EUA!$C$4:$O$87,13,FALSE)</f>
        <v>5</v>
      </c>
      <c r="AL12" s="111">
        <f>VLOOKUP($B12,'Coreia do Sul'!$C$4:$O$96,13,FALSE)</f>
        <v>3</v>
      </c>
    </row>
    <row r="13" spans="1:38">
      <c r="A13" s="15"/>
      <c r="B13" s="90">
        <f t="shared" si="0"/>
        <v>10</v>
      </c>
      <c r="C13" s="91">
        <f>VLOOKUP($B13,Brasil!$C$4:$O$53,2,FALSE)</f>
        <v>13</v>
      </c>
      <c r="D13" s="92">
        <f>VLOOKUP($B13,Itália!$C$4:$O$71,2,FALSE)</f>
        <v>3</v>
      </c>
      <c r="E13" s="96">
        <f>VLOOKUP($B13,Espanha!$C$4:$O$71,2,FALSE)</f>
        <v>2</v>
      </c>
      <c r="F13" s="96">
        <f>VLOOKUP($B13,Irã!$C$4:$O$71,2,FALSE)</f>
        <v>388</v>
      </c>
      <c r="G13" s="96">
        <f>VLOOKUP($B13,EUA!$C$4:$O$87,2,FALSE)</f>
        <v>6</v>
      </c>
      <c r="H13" s="96">
        <f>VLOOKUP($B13,'Coreia do Sul'!$C$4:$O$96,2,FALSE)</f>
        <v>3</v>
      </c>
      <c r="I13" s="91">
        <f>VLOOKUP($B13,Brasil!$C$4:$O$53,4,FALSE)</f>
        <v>0</v>
      </c>
      <c r="J13" s="92">
        <f>VLOOKUP($B13,Itália!$C$4:$O$71,4,FALSE)</f>
        <v>0</v>
      </c>
      <c r="K13" s="96">
        <f>VLOOKUP($B13,Espanha!$C$4:$O$71,4,FALSE)</f>
        <v>0</v>
      </c>
      <c r="L13" s="96">
        <f>VLOOKUP($B13,Irã!$C$4:$O$71,4,FALSE)</f>
        <v>34</v>
      </c>
      <c r="M13" s="96">
        <f>VLOOKUP($B13,EUA!$C$4:$O$87,4,FALSE)</f>
        <v>0</v>
      </c>
      <c r="N13" s="96">
        <f>VLOOKUP($B13,'Coreia do Sul'!$C$4:$O$96,4,FALSE)</f>
        <v>0</v>
      </c>
      <c r="O13" s="91">
        <f>VLOOKUP($B13,Brasil!$C$4:$O$53,6,FALSE)</f>
        <v>0</v>
      </c>
      <c r="P13" s="92">
        <f>VLOOKUP($B13,Itália!$C$4:$O$71,6,FALSE)</f>
        <v>0</v>
      </c>
      <c r="Q13" s="96">
        <f>VLOOKUP($B13,Espanha!$C$4:$O$71,6,FALSE)</f>
        <v>0</v>
      </c>
      <c r="R13" s="96">
        <f>VLOOKUP($B13,Irã!$C$4:$O$71,6,FALSE)</f>
        <v>73</v>
      </c>
      <c r="S13" s="96">
        <f>VLOOKUP($B13,EUA!$C$4:$O$87,6,FALSE)</f>
        <v>0</v>
      </c>
      <c r="T13" s="96">
        <f>VLOOKUP($B13,'Coreia do Sul'!$C$4:$O$96,6,FALSE)</f>
        <v>0</v>
      </c>
      <c r="U13" s="102">
        <f>VLOOKUP($B13,Brasil!$C$4:$O$53,11,FALSE)</f>
        <v>0</v>
      </c>
      <c r="V13" s="103">
        <f>VLOOKUP($B13,Itália!$C$4:$O$71,11,FALSE)</f>
        <v>0</v>
      </c>
      <c r="W13" s="103">
        <f>VLOOKUP($B13,Espanha!$C$4:$O$71,11,FALSE)</f>
        <v>0</v>
      </c>
      <c r="X13" s="103">
        <f>VLOOKUP($B13,Irã!$C$4:$O$71,11,FALSE)</f>
        <v>0.0876288659793814</v>
      </c>
      <c r="Y13" s="103">
        <f>VLOOKUP($B13,EUA!$C$4:$O$87,11,FALSE)</f>
        <v>0</v>
      </c>
      <c r="Z13" s="103">
        <f>VLOOKUP($B13,'Coreia do Sul'!$C$4:$O$96,11,FALSE)</f>
        <v>0</v>
      </c>
      <c r="AA13" s="102">
        <f>VLOOKUP($B13,Brasil!$C$4:$O$53,12,FALSE)</f>
        <v>0</v>
      </c>
      <c r="AB13" s="103">
        <f>VLOOKUP($B13,Itália!$C$4:$O$71,12,FALSE)</f>
        <v>0</v>
      </c>
      <c r="AC13" s="103">
        <f>VLOOKUP($B13,Espanha!$C$4:$O$71,12,FALSE)</f>
        <v>0</v>
      </c>
      <c r="AD13" s="103">
        <f>VLOOKUP($B13,Irã!$C$4:$O$71,12,FALSE)</f>
        <v>0.188144329896907</v>
      </c>
      <c r="AE13" s="103">
        <f>VLOOKUP($B13,EUA!$C$4:$O$87,12,FALSE)</f>
        <v>0</v>
      </c>
      <c r="AF13" s="103">
        <f>VLOOKUP($B13,'Coreia do Sul'!$C$4:$O$96,12,FALSE)</f>
        <v>0</v>
      </c>
      <c r="AG13" s="108">
        <f>VLOOKUP($B13,Brasil!$C$4:$O$53,13,FALSE)</f>
        <v>13</v>
      </c>
      <c r="AH13" s="109">
        <f>VLOOKUP($B13,Itália!$C$4:$O$71,13,FALSE)</f>
        <v>3</v>
      </c>
      <c r="AI13" s="109">
        <f>VLOOKUP($B13,Espanha!$C$4:$O$71,13,FALSE)</f>
        <v>2</v>
      </c>
      <c r="AJ13" s="109">
        <f>VLOOKUP($B13,Irã!$C$4:$O$71,13,FALSE)</f>
        <v>281</v>
      </c>
      <c r="AK13" s="109">
        <f>VLOOKUP($B13,EUA!$C$4:$O$87,13,FALSE)</f>
        <v>6</v>
      </c>
      <c r="AL13" s="109">
        <f>VLOOKUP($B13,'Coreia do Sul'!$C$4:$O$96,13,FALSE)</f>
        <v>3</v>
      </c>
    </row>
    <row r="14" spans="1:38">
      <c r="A14" s="15"/>
      <c r="B14" s="87">
        <f t="shared" si="0"/>
        <v>11</v>
      </c>
      <c r="C14" s="93">
        <f>VLOOKUP($B14,Brasil!$C$4:$O$53,2,FALSE)</f>
        <v>19</v>
      </c>
      <c r="D14" s="94">
        <f>VLOOKUP($B14,Itália!$C$4:$O$71,2,FALSE)</f>
        <v>3</v>
      </c>
      <c r="E14" s="97">
        <f>VLOOKUP($B14,Espanha!$C$4:$O$71,2,FALSE)</f>
        <v>2</v>
      </c>
      <c r="F14" s="97">
        <f>VLOOKUP($B14,Irã!$C$4:$O$71,2,FALSE)</f>
        <v>593</v>
      </c>
      <c r="G14" s="97">
        <f>VLOOKUP($B14,EUA!$C$4:$O$87,2,FALSE)</f>
        <v>7</v>
      </c>
      <c r="H14" s="97">
        <f>VLOOKUP($B14,'Coreia do Sul'!$C$4:$O$96,2,FALSE)</f>
        <v>6</v>
      </c>
      <c r="I14" s="93">
        <f>VLOOKUP($B14,Brasil!$C$4:$O$53,4,FALSE)</f>
        <v>0</v>
      </c>
      <c r="J14" s="94">
        <f>VLOOKUP($B14,Itália!$C$4:$O$71,4,FALSE)</f>
        <v>0</v>
      </c>
      <c r="K14" s="97">
        <f>VLOOKUP($B14,Espanha!$C$4:$O$71,4,FALSE)</f>
        <v>0</v>
      </c>
      <c r="L14" s="97">
        <f>VLOOKUP($B14,Irã!$C$4:$O$71,4,FALSE)</f>
        <v>43</v>
      </c>
      <c r="M14" s="97">
        <f>VLOOKUP($B14,EUA!$C$4:$O$87,4,FALSE)</f>
        <v>0</v>
      </c>
      <c r="N14" s="97">
        <f>VLOOKUP($B14,'Coreia do Sul'!$C$4:$O$96,4,FALSE)</f>
        <v>0</v>
      </c>
      <c r="O14" s="93">
        <f>VLOOKUP($B14,Brasil!$C$4:$O$53,6,FALSE)</f>
        <v>0</v>
      </c>
      <c r="P14" s="94">
        <f>VLOOKUP($B14,Itália!$C$4:$O$71,6,FALSE)</f>
        <v>0</v>
      </c>
      <c r="Q14" s="97">
        <f>VLOOKUP($B14,Espanha!$C$4:$O$71,6,FALSE)</f>
        <v>0</v>
      </c>
      <c r="R14" s="97">
        <f>VLOOKUP($B14,Irã!$C$4:$O$71,6,FALSE)</f>
        <v>123</v>
      </c>
      <c r="S14" s="97">
        <f>VLOOKUP($B14,EUA!$C$4:$O$87,6,FALSE)</f>
        <v>0</v>
      </c>
      <c r="T14" s="97">
        <f>VLOOKUP($B14,'Coreia do Sul'!$C$4:$O$96,6,FALSE)</f>
        <v>0</v>
      </c>
      <c r="U14" s="104">
        <f>VLOOKUP($B14,Brasil!$C$4:$O$53,11,FALSE)</f>
        <v>0</v>
      </c>
      <c r="V14" s="105">
        <f>VLOOKUP($B14,Itália!$C$4:$O$71,11,FALSE)</f>
        <v>0</v>
      </c>
      <c r="W14" s="105">
        <f>VLOOKUP($B14,Espanha!$C$4:$O$71,11,FALSE)</f>
        <v>0</v>
      </c>
      <c r="X14" s="105">
        <f>VLOOKUP($B14,Irã!$C$4:$O$71,11,FALSE)</f>
        <v>0.0725126475548061</v>
      </c>
      <c r="Y14" s="105">
        <f>VLOOKUP($B14,EUA!$C$4:$O$87,11,FALSE)</f>
        <v>0</v>
      </c>
      <c r="Z14" s="105">
        <f>VLOOKUP($B14,'Coreia do Sul'!$C$4:$O$96,11,FALSE)</f>
        <v>0</v>
      </c>
      <c r="AA14" s="104">
        <f>VLOOKUP($B14,Brasil!$C$4:$O$53,12,FALSE)</f>
        <v>0</v>
      </c>
      <c r="AB14" s="105">
        <f>VLOOKUP($B14,Itália!$C$4:$O$71,12,FALSE)</f>
        <v>0</v>
      </c>
      <c r="AC14" s="105">
        <f>VLOOKUP($B14,Espanha!$C$4:$O$71,12,FALSE)</f>
        <v>0</v>
      </c>
      <c r="AD14" s="105">
        <f>VLOOKUP($B14,Irã!$C$4:$O$71,12,FALSE)</f>
        <v>0.207419898819562</v>
      </c>
      <c r="AE14" s="105">
        <f>VLOOKUP($B14,EUA!$C$4:$O$87,12,FALSE)</f>
        <v>0</v>
      </c>
      <c r="AF14" s="105">
        <f>VLOOKUP($B14,'Coreia do Sul'!$C$4:$O$96,12,FALSE)</f>
        <v>0</v>
      </c>
      <c r="AG14" s="110">
        <f>VLOOKUP($B14,Brasil!$C$4:$O$53,13,FALSE)</f>
        <v>19</v>
      </c>
      <c r="AH14" s="111">
        <f>VLOOKUP($B14,Itália!$C$4:$O$71,13,FALSE)</f>
        <v>3</v>
      </c>
      <c r="AI14" s="111">
        <f>VLOOKUP($B14,Espanha!$C$4:$O$71,13,FALSE)</f>
        <v>2</v>
      </c>
      <c r="AJ14" s="111">
        <f>VLOOKUP($B14,Irã!$C$4:$O$71,13,FALSE)</f>
        <v>427</v>
      </c>
      <c r="AK14" s="111">
        <f>VLOOKUP($B14,EUA!$C$4:$O$87,13,FALSE)</f>
        <v>7</v>
      </c>
      <c r="AL14" s="111">
        <f>VLOOKUP($B14,'Coreia do Sul'!$C$4:$O$96,13,FALSE)</f>
        <v>6</v>
      </c>
    </row>
    <row r="15" spans="1:38">
      <c r="A15" s="15"/>
      <c r="B15" s="90">
        <f t="shared" si="0"/>
        <v>12</v>
      </c>
      <c r="C15" s="91">
        <f>VLOOKUP($B15,Brasil!$C$4:$O$53,2,FALSE)</f>
        <v>25</v>
      </c>
      <c r="D15" s="92">
        <f>VLOOKUP($B15,Itália!$C$4:$O$71,2,FALSE)</f>
        <v>3</v>
      </c>
      <c r="E15" s="96">
        <f>VLOOKUP($B15,Espanha!$C$4:$O$71,2,FALSE)</f>
        <v>2</v>
      </c>
      <c r="F15" s="96">
        <f>VLOOKUP($B15,Irã!$C$4:$O$71,2,FALSE)</f>
        <v>978</v>
      </c>
      <c r="G15" s="96">
        <f>VLOOKUP($B15,EUA!$C$4:$O$87,2,FALSE)</f>
        <v>8</v>
      </c>
      <c r="H15" s="96">
        <f>VLOOKUP($B15,'Coreia do Sul'!$C$4:$O$96,2,FALSE)</f>
        <v>10</v>
      </c>
      <c r="I15" s="91">
        <f>VLOOKUP($B15,Brasil!$C$4:$O$53,4,FALSE)</f>
        <v>0</v>
      </c>
      <c r="J15" s="92">
        <f>VLOOKUP($B15,Itália!$C$4:$O$71,4,FALSE)</f>
        <v>0</v>
      </c>
      <c r="K15" s="96">
        <f>VLOOKUP($B15,Espanha!$C$4:$O$71,4,FALSE)</f>
        <v>0</v>
      </c>
      <c r="L15" s="96">
        <f>VLOOKUP($B15,Irã!$C$4:$O$71,4,FALSE)</f>
        <v>54</v>
      </c>
      <c r="M15" s="96">
        <f>VLOOKUP($B15,EUA!$C$4:$O$87,4,FALSE)</f>
        <v>0</v>
      </c>
      <c r="N15" s="96">
        <f>VLOOKUP($B15,'Coreia do Sul'!$C$4:$O$96,4,FALSE)</f>
        <v>0</v>
      </c>
      <c r="O15" s="91">
        <f>VLOOKUP($B15,Brasil!$C$4:$O$53,6,FALSE)</f>
        <v>0</v>
      </c>
      <c r="P15" s="92">
        <f>VLOOKUP($B15,Itália!$C$4:$O$71,6,FALSE)</f>
        <v>0</v>
      </c>
      <c r="Q15" s="96">
        <f>VLOOKUP($B15,Espanha!$C$4:$O$71,6,FALSE)</f>
        <v>0</v>
      </c>
      <c r="R15" s="96">
        <f>VLOOKUP($B15,Irã!$C$4:$O$71,6,FALSE)</f>
        <v>175</v>
      </c>
      <c r="S15" s="96">
        <f>VLOOKUP($B15,EUA!$C$4:$O$87,6,FALSE)</f>
        <v>0</v>
      </c>
      <c r="T15" s="96">
        <f>VLOOKUP($B15,'Coreia do Sul'!$C$4:$O$96,6,FALSE)</f>
        <v>0</v>
      </c>
      <c r="U15" s="102">
        <f>VLOOKUP($B15,Brasil!$C$4:$O$53,11,FALSE)</f>
        <v>0</v>
      </c>
      <c r="V15" s="103">
        <f>VLOOKUP($B15,Itália!$C$4:$O$71,11,FALSE)</f>
        <v>0</v>
      </c>
      <c r="W15" s="103">
        <f>VLOOKUP($B15,Espanha!$C$4:$O$71,11,FALSE)</f>
        <v>0</v>
      </c>
      <c r="X15" s="103">
        <f>VLOOKUP($B15,Irã!$C$4:$O$71,11,FALSE)</f>
        <v>0.0552147239263804</v>
      </c>
      <c r="Y15" s="103">
        <f>VLOOKUP($B15,EUA!$C$4:$O$87,11,FALSE)</f>
        <v>0</v>
      </c>
      <c r="Z15" s="103">
        <f>VLOOKUP($B15,'Coreia do Sul'!$C$4:$O$96,11,FALSE)</f>
        <v>0</v>
      </c>
      <c r="AA15" s="102">
        <f>VLOOKUP($B15,Brasil!$C$4:$O$53,12,FALSE)</f>
        <v>0</v>
      </c>
      <c r="AB15" s="103">
        <f>VLOOKUP($B15,Itália!$C$4:$O$71,12,FALSE)</f>
        <v>0</v>
      </c>
      <c r="AC15" s="103">
        <f>VLOOKUP($B15,Espanha!$C$4:$O$71,12,FALSE)</f>
        <v>0</v>
      </c>
      <c r="AD15" s="103">
        <f>VLOOKUP($B15,Irã!$C$4:$O$71,12,FALSE)</f>
        <v>0.178936605316973</v>
      </c>
      <c r="AE15" s="103">
        <f>VLOOKUP($B15,EUA!$C$4:$O$87,12,FALSE)</f>
        <v>0</v>
      </c>
      <c r="AF15" s="103">
        <f>VLOOKUP($B15,'Coreia do Sul'!$C$4:$O$96,12,FALSE)</f>
        <v>0</v>
      </c>
      <c r="AG15" s="108">
        <f>VLOOKUP($B15,Brasil!$C$4:$O$53,13,FALSE)</f>
        <v>25</v>
      </c>
      <c r="AH15" s="109">
        <f>VLOOKUP($B15,Itália!$C$4:$O$71,13,FALSE)</f>
        <v>3</v>
      </c>
      <c r="AI15" s="109">
        <f>VLOOKUP($B15,Espanha!$C$4:$O$71,13,FALSE)</f>
        <v>2</v>
      </c>
      <c r="AJ15" s="109">
        <f>VLOOKUP($B15,Irã!$C$4:$O$71,13,FALSE)</f>
        <v>749</v>
      </c>
      <c r="AK15" s="109">
        <f>VLOOKUP($B15,EUA!$C$4:$O$87,13,FALSE)</f>
        <v>8</v>
      </c>
      <c r="AL15" s="109">
        <f>VLOOKUP($B15,'Coreia do Sul'!$C$4:$O$96,13,FALSE)</f>
        <v>10</v>
      </c>
    </row>
    <row r="16" spans="1:38">
      <c r="A16" s="15"/>
      <c r="B16" s="87">
        <f t="shared" si="0"/>
        <v>13</v>
      </c>
      <c r="C16" s="93">
        <f>VLOOKUP($B16,Brasil!$C$4:$O$53,2,FALSE)</f>
        <v>30</v>
      </c>
      <c r="D16" s="94">
        <f>VLOOKUP($B16,Itália!$C$4:$O$71,2,FALSE)</f>
        <v>3</v>
      </c>
      <c r="E16" s="97">
        <f>VLOOKUP($B16,Espanha!$C$4:$O$71,2,FALSE)</f>
        <v>2</v>
      </c>
      <c r="F16" s="97">
        <f>VLOOKUP($B16,Irã!$C$4:$O$71,2,FALSE)</f>
        <v>1501</v>
      </c>
      <c r="G16" s="97">
        <f>VLOOKUP($B16,EUA!$C$4:$O$87,2,FALSE)</f>
        <v>11</v>
      </c>
      <c r="H16" s="97">
        <f>VLOOKUP($B16,'Coreia do Sul'!$C$4:$O$96,2,FALSE)</f>
        <v>11</v>
      </c>
      <c r="I16" s="93">
        <f>VLOOKUP($B16,Brasil!$C$4:$O$53,4,FALSE)</f>
        <v>0</v>
      </c>
      <c r="J16" s="94">
        <f>VLOOKUP($B16,Itália!$C$4:$O$71,4,FALSE)</f>
        <v>0</v>
      </c>
      <c r="K16" s="97">
        <f>VLOOKUP($B16,Espanha!$C$4:$O$71,4,FALSE)</f>
        <v>0</v>
      </c>
      <c r="L16" s="97">
        <f>VLOOKUP($B16,Irã!$C$4:$O$71,4,FALSE)</f>
        <v>66</v>
      </c>
      <c r="M16" s="97">
        <f>VLOOKUP($B16,EUA!$C$4:$O$87,4,FALSE)</f>
        <v>0</v>
      </c>
      <c r="N16" s="97">
        <f>VLOOKUP($B16,'Coreia do Sul'!$C$4:$O$96,4,FALSE)</f>
        <v>0</v>
      </c>
      <c r="O16" s="93">
        <f>VLOOKUP($B16,Brasil!$C$4:$O$53,6,FALSE)</f>
        <v>0</v>
      </c>
      <c r="P16" s="94">
        <f>VLOOKUP($B16,Itália!$C$4:$O$71,6,FALSE)</f>
        <v>0</v>
      </c>
      <c r="Q16" s="97">
        <f>VLOOKUP($B16,Espanha!$C$4:$O$71,6,FALSE)</f>
        <v>0</v>
      </c>
      <c r="R16" s="97">
        <f>VLOOKUP($B16,Irã!$C$4:$O$71,6,FALSE)</f>
        <v>291</v>
      </c>
      <c r="S16" s="97">
        <f>VLOOKUP($B16,EUA!$C$4:$O$87,6,FALSE)</f>
        <v>0</v>
      </c>
      <c r="T16" s="97">
        <f>VLOOKUP($B16,'Coreia do Sul'!$C$4:$O$96,6,FALSE)</f>
        <v>0</v>
      </c>
      <c r="U16" s="104">
        <f>VLOOKUP($B16,Brasil!$C$4:$O$53,11,FALSE)</f>
        <v>0</v>
      </c>
      <c r="V16" s="105">
        <f>VLOOKUP($B16,Itália!$C$4:$O$71,11,FALSE)</f>
        <v>0</v>
      </c>
      <c r="W16" s="105">
        <f>VLOOKUP($B16,Espanha!$C$4:$O$71,11,FALSE)</f>
        <v>0</v>
      </c>
      <c r="X16" s="105">
        <f>VLOOKUP($B16,Irã!$C$4:$O$71,11,FALSE)</f>
        <v>0.0439706862091939</v>
      </c>
      <c r="Y16" s="105">
        <f>VLOOKUP($B16,EUA!$C$4:$O$87,11,FALSE)</f>
        <v>0</v>
      </c>
      <c r="Z16" s="105">
        <f>VLOOKUP($B16,'Coreia do Sul'!$C$4:$O$96,11,FALSE)</f>
        <v>0</v>
      </c>
      <c r="AA16" s="104">
        <f>VLOOKUP($B16,Brasil!$C$4:$O$53,12,FALSE)</f>
        <v>0</v>
      </c>
      <c r="AB16" s="105">
        <f>VLOOKUP($B16,Itália!$C$4:$O$71,12,FALSE)</f>
        <v>0</v>
      </c>
      <c r="AC16" s="105">
        <f>VLOOKUP($B16,Espanha!$C$4:$O$71,12,FALSE)</f>
        <v>0</v>
      </c>
      <c r="AD16" s="105">
        <f>VLOOKUP($B16,Irã!$C$4:$O$71,12,FALSE)</f>
        <v>0.193870752831446</v>
      </c>
      <c r="AE16" s="105">
        <f>VLOOKUP($B16,EUA!$C$4:$O$87,12,FALSE)</f>
        <v>0</v>
      </c>
      <c r="AF16" s="105">
        <f>VLOOKUP($B16,'Coreia do Sul'!$C$4:$O$96,12,FALSE)</f>
        <v>0</v>
      </c>
      <c r="AG16" s="110">
        <f>VLOOKUP($B16,Brasil!$C$4:$O$53,13,FALSE)</f>
        <v>30</v>
      </c>
      <c r="AH16" s="111">
        <f>VLOOKUP($B16,Itália!$C$4:$O$71,13,FALSE)</f>
        <v>3</v>
      </c>
      <c r="AI16" s="111">
        <f>VLOOKUP($B16,Espanha!$C$4:$O$71,13,FALSE)</f>
        <v>2</v>
      </c>
      <c r="AJ16" s="111">
        <f>VLOOKUP($B16,Irã!$C$4:$O$71,13,FALSE)</f>
        <v>1144</v>
      </c>
      <c r="AK16" s="111">
        <f>VLOOKUP($B16,EUA!$C$4:$O$87,13,FALSE)</f>
        <v>11</v>
      </c>
      <c r="AL16" s="111">
        <f>VLOOKUP($B16,'Coreia do Sul'!$C$4:$O$96,13,FALSE)</f>
        <v>11</v>
      </c>
    </row>
    <row r="17" spans="1:38">
      <c r="A17" s="15"/>
      <c r="B17" s="90">
        <f t="shared" si="0"/>
        <v>14</v>
      </c>
      <c r="C17" s="91">
        <f>VLOOKUP($B17,Brasil!$C$4:$O$53,2,FALSE)</f>
        <v>34</v>
      </c>
      <c r="D17" s="92">
        <f>VLOOKUP($B17,Itália!$C$4:$O$71,2,FALSE)</f>
        <v>3</v>
      </c>
      <c r="E17" s="96">
        <f>VLOOKUP($B17,Espanha!$C$4:$O$71,2,FALSE)</f>
        <v>2</v>
      </c>
      <c r="F17" s="96">
        <f>VLOOKUP($B17,Irã!$C$4:$O$71,2,FALSE)</f>
        <v>2336</v>
      </c>
      <c r="G17" s="96">
        <f>VLOOKUP($B17,EUA!$C$4:$O$87,2,FALSE)</f>
        <v>11</v>
      </c>
      <c r="H17" s="96">
        <f>VLOOKUP($B17,'Coreia do Sul'!$C$4:$O$96,2,FALSE)</f>
        <v>14</v>
      </c>
      <c r="I17" s="91">
        <f>VLOOKUP($B17,Brasil!$C$4:$O$53,4,FALSE)</f>
        <v>0</v>
      </c>
      <c r="J17" s="92">
        <f>VLOOKUP($B17,Itália!$C$4:$O$71,4,FALSE)</f>
        <v>0</v>
      </c>
      <c r="K17" s="96">
        <f>VLOOKUP($B17,Espanha!$C$4:$O$71,4,FALSE)</f>
        <v>0</v>
      </c>
      <c r="L17" s="96">
        <f>VLOOKUP($B17,Irã!$C$4:$O$71,4,FALSE)</f>
        <v>77</v>
      </c>
      <c r="M17" s="96">
        <f>VLOOKUP($B17,EUA!$C$4:$O$87,4,FALSE)</f>
        <v>0</v>
      </c>
      <c r="N17" s="96">
        <f>VLOOKUP($B17,'Coreia do Sul'!$C$4:$O$96,4,FALSE)</f>
        <v>0</v>
      </c>
      <c r="O17" s="91">
        <f>VLOOKUP($B17,Brasil!$C$4:$O$53,6,FALSE)</f>
        <v>0</v>
      </c>
      <c r="P17" s="92">
        <f>VLOOKUP($B17,Itália!$C$4:$O$71,6,FALSE)</f>
        <v>0</v>
      </c>
      <c r="Q17" s="96">
        <f>VLOOKUP($B17,Espanha!$C$4:$O$71,6,FALSE)</f>
        <v>0</v>
      </c>
      <c r="R17" s="96">
        <f>VLOOKUP($B17,Irã!$C$4:$O$71,6,FALSE)</f>
        <v>435</v>
      </c>
      <c r="S17" s="96">
        <f>VLOOKUP($B17,EUA!$C$4:$O$87,6,FALSE)</f>
        <v>0</v>
      </c>
      <c r="T17" s="96">
        <f>VLOOKUP($B17,'Coreia do Sul'!$C$4:$O$96,6,FALSE)</f>
        <v>0</v>
      </c>
      <c r="U17" s="102">
        <f>VLOOKUP($B17,Brasil!$C$4:$O$53,11,FALSE)</f>
        <v>0</v>
      </c>
      <c r="V17" s="103">
        <f>VLOOKUP($B17,Itália!$C$4:$O$71,11,FALSE)</f>
        <v>0</v>
      </c>
      <c r="W17" s="103">
        <f>VLOOKUP($B17,Espanha!$C$4:$O$71,11,FALSE)</f>
        <v>0</v>
      </c>
      <c r="X17" s="103">
        <f>VLOOKUP($B17,Irã!$C$4:$O$71,11,FALSE)</f>
        <v>0.0329623287671233</v>
      </c>
      <c r="Y17" s="103">
        <f>VLOOKUP($B17,EUA!$C$4:$O$87,11,FALSE)</f>
        <v>0</v>
      </c>
      <c r="Z17" s="103">
        <f>VLOOKUP($B17,'Coreia do Sul'!$C$4:$O$96,11,FALSE)</f>
        <v>0</v>
      </c>
      <c r="AA17" s="102">
        <f>VLOOKUP($B17,Brasil!$C$4:$O$53,12,FALSE)</f>
        <v>0</v>
      </c>
      <c r="AB17" s="103">
        <f>VLOOKUP($B17,Itália!$C$4:$O$71,12,FALSE)</f>
        <v>0</v>
      </c>
      <c r="AC17" s="103">
        <f>VLOOKUP($B17,Espanha!$C$4:$O$71,12,FALSE)</f>
        <v>0</v>
      </c>
      <c r="AD17" s="103">
        <f>VLOOKUP($B17,Irã!$C$4:$O$71,12,FALSE)</f>
        <v>0.186215753424658</v>
      </c>
      <c r="AE17" s="103">
        <f>VLOOKUP($B17,EUA!$C$4:$O$87,12,FALSE)</f>
        <v>0</v>
      </c>
      <c r="AF17" s="103">
        <f>VLOOKUP($B17,'Coreia do Sul'!$C$4:$O$96,12,FALSE)</f>
        <v>0</v>
      </c>
      <c r="AG17" s="108">
        <f>VLOOKUP($B17,Brasil!$C$4:$O$53,13,FALSE)</f>
        <v>34</v>
      </c>
      <c r="AH17" s="109">
        <f>VLOOKUP($B17,Itália!$C$4:$O$71,13,FALSE)</f>
        <v>3</v>
      </c>
      <c r="AI17" s="109">
        <f>VLOOKUP($B17,Espanha!$C$4:$O$71,13,FALSE)</f>
        <v>2</v>
      </c>
      <c r="AJ17" s="109">
        <f>VLOOKUP($B17,Irã!$C$4:$O$71,13,FALSE)</f>
        <v>1824</v>
      </c>
      <c r="AK17" s="109">
        <f>VLOOKUP($B17,EUA!$C$4:$O$87,13,FALSE)</f>
        <v>11</v>
      </c>
      <c r="AL17" s="109">
        <f>VLOOKUP($B17,'Coreia do Sul'!$C$4:$O$96,13,FALSE)</f>
        <v>14</v>
      </c>
    </row>
    <row r="18" spans="1:38">
      <c r="A18" s="15"/>
      <c r="B18" s="87">
        <f t="shared" si="0"/>
        <v>15</v>
      </c>
      <c r="C18" s="93">
        <f>VLOOKUP($B18,Brasil!$C$4:$O$53,2,FALSE)</f>
        <v>69</v>
      </c>
      <c r="D18" s="94">
        <f>VLOOKUP($B18,Itália!$C$4:$O$71,2,FALSE)</f>
        <v>3</v>
      </c>
      <c r="E18" s="97">
        <f>VLOOKUP($B18,Espanha!$C$4:$O$71,2,FALSE)</f>
        <v>2</v>
      </c>
      <c r="F18" s="97">
        <f>VLOOKUP($B18,Irã!$C$4:$O$71,2,FALSE)</f>
        <v>2922</v>
      </c>
      <c r="G18" s="97">
        <f>VLOOKUP($B18,EUA!$C$4:$O$87,2,FALSE)</f>
        <v>11</v>
      </c>
      <c r="H18" s="97">
        <f>VLOOKUP($B18,'Coreia do Sul'!$C$4:$O$96,2,FALSE)</f>
        <v>14</v>
      </c>
      <c r="I18" s="93">
        <f>VLOOKUP($B18,Brasil!$C$4:$O$53,4,FALSE)</f>
        <v>0</v>
      </c>
      <c r="J18" s="94">
        <f>VLOOKUP($B18,Itália!$C$4:$O$71,4,FALSE)</f>
        <v>0</v>
      </c>
      <c r="K18" s="97">
        <f>VLOOKUP($B18,Espanha!$C$4:$O$71,4,FALSE)</f>
        <v>0</v>
      </c>
      <c r="L18" s="97">
        <f>VLOOKUP($B18,Irã!$C$4:$O$71,4,FALSE)</f>
        <v>92</v>
      </c>
      <c r="M18" s="97">
        <f>VLOOKUP($B18,EUA!$C$4:$O$87,4,FALSE)</f>
        <v>0</v>
      </c>
      <c r="N18" s="97">
        <f>VLOOKUP($B18,'Coreia do Sul'!$C$4:$O$96,4,FALSE)</f>
        <v>0</v>
      </c>
      <c r="O18" s="93">
        <f>VLOOKUP($B18,Brasil!$C$4:$O$53,6,FALSE)</f>
        <v>0</v>
      </c>
      <c r="P18" s="94">
        <f>VLOOKUP($B18,Itália!$C$4:$O$71,6,FALSE)</f>
        <v>0</v>
      </c>
      <c r="Q18" s="97">
        <f>VLOOKUP($B18,Espanha!$C$4:$O$71,6,FALSE)</f>
        <v>0</v>
      </c>
      <c r="R18" s="97">
        <f>VLOOKUP($B18,Irã!$C$4:$O$71,6,FALSE)</f>
        <v>552</v>
      </c>
      <c r="S18" s="97">
        <f>VLOOKUP($B18,EUA!$C$4:$O$87,6,FALSE)</f>
        <v>0</v>
      </c>
      <c r="T18" s="97">
        <f>VLOOKUP($B18,'Coreia do Sul'!$C$4:$O$96,6,FALSE)</f>
        <v>0</v>
      </c>
      <c r="U18" s="104">
        <f>VLOOKUP($B18,Brasil!$C$4:$O$53,11,FALSE)</f>
        <v>0</v>
      </c>
      <c r="V18" s="105">
        <f>VLOOKUP($B18,Itália!$C$4:$O$71,11,FALSE)</f>
        <v>0</v>
      </c>
      <c r="W18" s="105">
        <f>VLOOKUP($B18,Espanha!$C$4:$O$71,11,FALSE)</f>
        <v>0</v>
      </c>
      <c r="X18" s="105">
        <f>VLOOKUP($B18,Irã!$C$4:$O$71,11,FALSE)</f>
        <v>0.0314852840520192</v>
      </c>
      <c r="Y18" s="105">
        <f>VLOOKUP($B18,EUA!$C$4:$O$87,11,FALSE)</f>
        <v>0</v>
      </c>
      <c r="Z18" s="105">
        <f>VLOOKUP($B18,'Coreia do Sul'!$C$4:$O$96,11,FALSE)</f>
        <v>0</v>
      </c>
      <c r="AA18" s="104">
        <f>VLOOKUP($B18,Brasil!$C$4:$O$53,12,FALSE)</f>
        <v>0</v>
      </c>
      <c r="AB18" s="105">
        <f>VLOOKUP($B18,Itália!$C$4:$O$71,12,FALSE)</f>
        <v>0</v>
      </c>
      <c r="AC18" s="105">
        <f>VLOOKUP($B18,Espanha!$C$4:$O$71,12,FALSE)</f>
        <v>0</v>
      </c>
      <c r="AD18" s="105">
        <f>VLOOKUP($B18,Irã!$C$4:$O$71,12,FALSE)</f>
        <v>0.188911704312115</v>
      </c>
      <c r="AE18" s="105">
        <f>VLOOKUP($B18,EUA!$C$4:$O$87,12,FALSE)</f>
        <v>0</v>
      </c>
      <c r="AF18" s="105">
        <f>VLOOKUP($B18,'Coreia do Sul'!$C$4:$O$96,12,FALSE)</f>
        <v>0</v>
      </c>
      <c r="AG18" s="110">
        <f>VLOOKUP($B18,Brasil!$C$4:$O$53,13,FALSE)</f>
        <v>69</v>
      </c>
      <c r="AH18" s="111">
        <f>VLOOKUP($B18,Itália!$C$4:$O$71,13,FALSE)</f>
        <v>3</v>
      </c>
      <c r="AI18" s="111">
        <f>VLOOKUP($B18,Espanha!$C$4:$O$71,13,FALSE)</f>
        <v>2</v>
      </c>
      <c r="AJ18" s="111">
        <f>VLOOKUP($B18,Irã!$C$4:$O$71,13,FALSE)</f>
        <v>2278</v>
      </c>
      <c r="AK18" s="111">
        <f>VLOOKUP($B18,EUA!$C$4:$O$87,13,FALSE)</f>
        <v>11</v>
      </c>
      <c r="AL18" s="111">
        <f>VLOOKUP($B18,'Coreia do Sul'!$C$4:$O$96,13,FALSE)</f>
        <v>14</v>
      </c>
    </row>
    <row r="19" spans="1:38">
      <c r="A19" s="15"/>
      <c r="B19" s="90">
        <f t="shared" si="0"/>
        <v>16</v>
      </c>
      <c r="C19" s="91">
        <f>VLOOKUP($B19,Brasil!$C$4:$O$53,2,FALSE)</f>
        <v>78</v>
      </c>
      <c r="D19" s="92">
        <f>VLOOKUP($B19,Itália!$C$4:$O$71,2,FALSE)</f>
        <v>3</v>
      </c>
      <c r="E19" s="96">
        <f>VLOOKUP($B19,Espanha!$C$4:$O$71,2,FALSE)</f>
        <v>2</v>
      </c>
      <c r="F19" s="96">
        <f>VLOOKUP($B19,Irã!$C$4:$O$71,2,FALSE)</f>
        <v>3513</v>
      </c>
      <c r="G19" s="96">
        <f>VLOOKUP($B19,EUA!$C$4:$O$87,2,FALSE)</f>
        <v>12</v>
      </c>
      <c r="H19" s="96">
        <f>VLOOKUP($B19,'Coreia do Sul'!$C$4:$O$96,2,FALSE)</f>
        <v>15</v>
      </c>
      <c r="I19" s="91">
        <f>VLOOKUP($B19,Brasil!$C$4:$O$53,4,FALSE)</f>
        <v>0</v>
      </c>
      <c r="J19" s="92">
        <f>VLOOKUP($B19,Itália!$C$4:$O$71,4,FALSE)</f>
        <v>0</v>
      </c>
      <c r="K19" s="96">
        <f>VLOOKUP($B19,Espanha!$C$4:$O$71,4,FALSE)</f>
        <v>0</v>
      </c>
      <c r="L19" s="96">
        <f>VLOOKUP($B19,Irã!$C$4:$O$71,4,FALSE)</f>
        <v>108</v>
      </c>
      <c r="M19" s="96">
        <f>VLOOKUP($B19,EUA!$C$4:$O$87,4,FALSE)</f>
        <v>0</v>
      </c>
      <c r="N19" s="96">
        <f>VLOOKUP($B19,'Coreia do Sul'!$C$4:$O$96,4,FALSE)</f>
        <v>0</v>
      </c>
      <c r="O19" s="91">
        <f>VLOOKUP($B19,Brasil!$C$4:$O$53,6,FALSE)</f>
        <v>0</v>
      </c>
      <c r="P19" s="92">
        <f>VLOOKUP($B19,Itália!$C$4:$O$71,6,FALSE)</f>
        <v>0</v>
      </c>
      <c r="Q19" s="96">
        <f>VLOOKUP($B19,Espanha!$C$4:$O$71,6,FALSE)</f>
        <v>0</v>
      </c>
      <c r="R19" s="96">
        <f>VLOOKUP($B19,Irã!$C$4:$O$71,6,FALSE)</f>
        <v>739</v>
      </c>
      <c r="S19" s="96">
        <f>VLOOKUP($B19,EUA!$C$4:$O$87,6,FALSE)</f>
        <v>0</v>
      </c>
      <c r="T19" s="96">
        <f>VLOOKUP($B19,'Coreia do Sul'!$C$4:$O$96,6,FALSE)</f>
        <v>0</v>
      </c>
      <c r="U19" s="102">
        <f>VLOOKUP($B19,Brasil!$C$4:$O$53,11,FALSE)</f>
        <v>0</v>
      </c>
      <c r="V19" s="103">
        <f>VLOOKUP($B19,Itália!$C$4:$O$71,11,FALSE)</f>
        <v>0</v>
      </c>
      <c r="W19" s="103">
        <f>VLOOKUP($B19,Espanha!$C$4:$O$71,11,FALSE)</f>
        <v>0</v>
      </c>
      <c r="X19" s="103">
        <f>VLOOKUP($B19,Irã!$C$4:$O$71,11,FALSE)</f>
        <v>0.0307429547395389</v>
      </c>
      <c r="Y19" s="103">
        <f>VLOOKUP($B19,EUA!$C$4:$O$87,11,FALSE)</f>
        <v>0</v>
      </c>
      <c r="Z19" s="103">
        <f>VLOOKUP($B19,'Coreia do Sul'!$C$4:$O$96,11,FALSE)</f>
        <v>0</v>
      </c>
      <c r="AA19" s="102">
        <f>VLOOKUP($B19,Brasil!$C$4:$O$53,12,FALSE)</f>
        <v>0</v>
      </c>
      <c r="AB19" s="103">
        <f>VLOOKUP($B19,Itália!$C$4:$O$71,12,FALSE)</f>
        <v>0</v>
      </c>
      <c r="AC19" s="103">
        <f>VLOOKUP($B19,Espanha!$C$4:$O$71,12,FALSE)</f>
        <v>0</v>
      </c>
      <c r="AD19" s="103">
        <f>VLOOKUP($B19,Irã!$C$4:$O$71,12,FALSE)</f>
        <v>0.210361514375178</v>
      </c>
      <c r="AE19" s="103">
        <f>VLOOKUP($B19,EUA!$C$4:$O$87,12,FALSE)</f>
        <v>0</v>
      </c>
      <c r="AF19" s="103">
        <f>VLOOKUP($B19,'Coreia do Sul'!$C$4:$O$96,12,FALSE)</f>
        <v>0</v>
      </c>
      <c r="AG19" s="108">
        <f>VLOOKUP($B19,Brasil!$C$4:$O$53,13,FALSE)</f>
        <v>78</v>
      </c>
      <c r="AH19" s="109">
        <f>VLOOKUP($B19,Itália!$C$4:$O$71,13,FALSE)</f>
        <v>3</v>
      </c>
      <c r="AI19" s="109">
        <f>VLOOKUP($B19,Espanha!$C$4:$O$71,13,FALSE)</f>
        <v>2</v>
      </c>
      <c r="AJ19" s="109">
        <f>VLOOKUP($B19,Irã!$C$4:$O$71,13,FALSE)</f>
        <v>2666</v>
      </c>
      <c r="AK19" s="109">
        <f>VLOOKUP($B19,EUA!$C$4:$O$87,13,FALSE)</f>
        <v>12</v>
      </c>
      <c r="AL19" s="109">
        <f>VLOOKUP($B19,'Coreia do Sul'!$C$4:$O$96,13,FALSE)</f>
        <v>15</v>
      </c>
    </row>
    <row r="20" spans="1:38">
      <c r="A20" s="15"/>
      <c r="B20" s="87">
        <f t="shared" si="0"/>
        <v>17</v>
      </c>
      <c r="C20" s="93">
        <f>VLOOKUP($B20,Brasil!$C$4:$O$53,2,FALSE)</f>
        <v>98</v>
      </c>
      <c r="D20" s="94">
        <f>VLOOKUP($B20,Itália!$C$4:$O$71,2,FALSE)</f>
        <v>3</v>
      </c>
      <c r="E20" s="97">
        <f>VLOOKUP($B20,Espanha!$C$4:$O$71,2,FALSE)</f>
        <v>2</v>
      </c>
      <c r="F20" s="97">
        <f>VLOOKUP($B20,Irã!$C$4:$O$71,2,FALSE)</f>
        <v>4747</v>
      </c>
      <c r="G20" s="97">
        <f>VLOOKUP($B20,EUA!$C$4:$O$87,2,FALSE)</f>
        <v>12</v>
      </c>
      <c r="H20" s="97">
        <f>VLOOKUP($B20,'Coreia do Sul'!$C$4:$O$96,2,FALSE)</f>
        <v>20</v>
      </c>
      <c r="I20" s="93">
        <f>VLOOKUP($B20,Brasil!$C$4:$O$53,4,FALSE)</f>
        <v>0</v>
      </c>
      <c r="J20" s="94">
        <f>VLOOKUP($B20,Itália!$C$4:$O$71,4,FALSE)</f>
        <v>0</v>
      </c>
      <c r="K20" s="97">
        <f>VLOOKUP($B20,Espanha!$C$4:$O$71,4,FALSE)</f>
        <v>0</v>
      </c>
      <c r="L20" s="97">
        <f>VLOOKUP($B20,Irã!$C$4:$O$71,4,FALSE)</f>
        <v>124</v>
      </c>
      <c r="M20" s="97">
        <f>VLOOKUP($B20,EUA!$C$4:$O$87,4,FALSE)</f>
        <v>0</v>
      </c>
      <c r="N20" s="97">
        <f>VLOOKUP($B20,'Coreia do Sul'!$C$4:$O$96,4,FALSE)</f>
        <v>0</v>
      </c>
      <c r="O20" s="93">
        <f>VLOOKUP($B20,Brasil!$C$4:$O$53,6,FALSE)</f>
        <v>1</v>
      </c>
      <c r="P20" s="94">
        <f>VLOOKUP($B20,Itália!$C$4:$O$71,6,FALSE)</f>
        <v>0</v>
      </c>
      <c r="Q20" s="97">
        <f>VLOOKUP($B20,Espanha!$C$4:$O$71,6,FALSE)</f>
        <v>0</v>
      </c>
      <c r="R20" s="97">
        <f>VLOOKUP($B20,Irã!$C$4:$O$71,6,FALSE)</f>
        <v>913</v>
      </c>
      <c r="S20" s="97">
        <f>VLOOKUP($B20,EUA!$C$4:$O$87,6,FALSE)</f>
        <v>0</v>
      </c>
      <c r="T20" s="97">
        <f>VLOOKUP($B20,'Coreia do Sul'!$C$4:$O$96,6,FALSE)</f>
        <v>0</v>
      </c>
      <c r="U20" s="104">
        <f>VLOOKUP($B20,Brasil!$C$4:$O$53,11,FALSE)</f>
        <v>0</v>
      </c>
      <c r="V20" s="105">
        <f>VLOOKUP($B20,Itália!$C$4:$O$71,11,FALSE)</f>
        <v>0</v>
      </c>
      <c r="W20" s="105">
        <f>VLOOKUP($B20,Espanha!$C$4:$O$71,11,FALSE)</f>
        <v>0</v>
      </c>
      <c r="X20" s="105">
        <f>VLOOKUP($B20,Irã!$C$4:$O$71,11,FALSE)</f>
        <v>0.0261217611122814</v>
      </c>
      <c r="Y20" s="105">
        <f>VLOOKUP($B20,EUA!$C$4:$O$87,11,FALSE)</f>
        <v>0</v>
      </c>
      <c r="Z20" s="105">
        <f>VLOOKUP($B20,'Coreia do Sul'!$C$4:$O$96,11,FALSE)</f>
        <v>0</v>
      </c>
      <c r="AA20" s="104">
        <f>VLOOKUP($B20,Brasil!$C$4:$O$53,12,FALSE)</f>
        <v>0.0102040816326531</v>
      </c>
      <c r="AB20" s="105">
        <f>VLOOKUP($B20,Itália!$C$4:$O$71,12,FALSE)</f>
        <v>0</v>
      </c>
      <c r="AC20" s="105">
        <f>VLOOKUP($B20,Espanha!$C$4:$O$71,12,FALSE)</f>
        <v>0</v>
      </c>
      <c r="AD20" s="105">
        <f>VLOOKUP($B20,Irã!$C$4:$O$71,12,FALSE)</f>
        <v>0.192331999157363</v>
      </c>
      <c r="AE20" s="105">
        <f>VLOOKUP($B20,EUA!$C$4:$O$87,12,FALSE)</f>
        <v>0</v>
      </c>
      <c r="AF20" s="105">
        <f>VLOOKUP($B20,'Coreia do Sul'!$C$4:$O$96,12,FALSE)</f>
        <v>0</v>
      </c>
      <c r="AG20" s="110">
        <f>VLOOKUP($B20,Brasil!$C$4:$O$53,13,FALSE)</f>
        <v>97</v>
      </c>
      <c r="AH20" s="111">
        <f>VLOOKUP($B20,Itália!$C$4:$O$71,13,FALSE)</f>
        <v>3</v>
      </c>
      <c r="AI20" s="111">
        <f>VLOOKUP($B20,Espanha!$C$4:$O$71,13,FALSE)</f>
        <v>2</v>
      </c>
      <c r="AJ20" s="111">
        <f>VLOOKUP($B20,Irã!$C$4:$O$71,13,FALSE)</f>
        <v>3710</v>
      </c>
      <c r="AK20" s="111">
        <f>VLOOKUP($B20,EUA!$C$4:$O$87,13,FALSE)</f>
        <v>12</v>
      </c>
      <c r="AL20" s="111">
        <f>VLOOKUP($B20,'Coreia do Sul'!$C$4:$O$96,13,FALSE)</f>
        <v>20</v>
      </c>
    </row>
    <row r="21" spans="1:38">
      <c r="A21" s="15"/>
      <c r="B21" s="90">
        <f t="shared" si="0"/>
        <v>18</v>
      </c>
      <c r="C21" s="91">
        <f>VLOOKUP($B21,Brasil!$C$4:$O$53,2,FALSE)</f>
        <v>121</v>
      </c>
      <c r="D21" s="92">
        <f>VLOOKUP($B21,Itália!$C$4:$O$71,2,FALSE)</f>
        <v>3</v>
      </c>
      <c r="E21" s="96">
        <f>VLOOKUP($B21,Espanha!$C$4:$O$71,2,FALSE)</f>
        <v>2</v>
      </c>
      <c r="F21" s="96">
        <f>VLOOKUP($B21,Irã!$C$4:$O$71,2,FALSE)</f>
        <v>5823</v>
      </c>
      <c r="G21" s="96">
        <f>VLOOKUP($B21,EUA!$C$4:$O$87,2,FALSE)</f>
        <v>12</v>
      </c>
      <c r="H21" s="96">
        <f>VLOOKUP($B21,'Coreia do Sul'!$C$4:$O$96,2,FALSE)</f>
        <v>23</v>
      </c>
      <c r="I21" s="91">
        <f>VLOOKUP($B21,Brasil!$C$4:$O$53,4,FALSE)</f>
        <v>0</v>
      </c>
      <c r="J21" s="92">
        <f>VLOOKUP($B21,Itália!$C$4:$O$71,4,FALSE)</f>
        <v>0</v>
      </c>
      <c r="K21" s="96">
        <f>VLOOKUP($B21,Espanha!$C$4:$O$71,4,FALSE)</f>
        <v>0</v>
      </c>
      <c r="L21" s="96">
        <f>VLOOKUP($B21,Irã!$C$4:$O$71,4,FALSE)</f>
        <v>145</v>
      </c>
      <c r="M21" s="96">
        <f>VLOOKUP($B21,EUA!$C$4:$O$87,4,FALSE)</f>
        <v>0</v>
      </c>
      <c r="N21" s="96">
        <f>VLOOKUP($B21,'Coreia do Sul'!$C$4:$O$96,4,FALSE)</f>
        <v>0</v>
      </c>
      <c r="O21" s="91">
        <f>VLOOKUP($B21,Brasil!$C$4:$O$53,6,FALSE)</f>
        <v>1</v>
      </c>
      <c r="P21" s="92">
        <f>VLOOKUP($B21,Itália!$C$4:$O$71,6,FALSE)</f>
        <v>0</v>
      </c>
      <c r="Q21" s="96">
        <f>VLOOKUP($B21,Espanha!$C$4:$O$71,6,FALSE)</f>
        <v>0</v>
      </c>
      <c r="R21" s="96">
        <f>VLOOKUP($B21,Irã!$C$4:$O$71,6,FALSE)</f>
        <v>1669</v>
      </c>
      <c r="S21" s="96">
        <f>VLOOKUP($B21,EUA!$C$4:$O$87,6,FALSE)</f>
        <v>0</v>
      </c>
      <c r="T21" s="96">
        <f>VLOOKUP($B21,'Coreia do Sul'!$C$4:$O$96,6,FALSE)</f>
        <v>0</v>
      </c>
      <c r="U21" s="102">
        <f>VLOOKUP($B21,Brasil!$C$4:$O$53,11,FALSE)</f>
        <v>0</v>
      </c>
      <c r="V21" s="103">
        <f>VLOOKUP($B21,Itália!$C$4:$O$71,11,FALSE)</f>
        <v>0</v>
      </c>
      <c r="W21" s="103">
        <f>VLOOKUP($B21,Espanha!$C$4:$O$71,11,FALSE)</f>
        <v>0</v>
      </c>
      <c r="X21" s="103">
        <f>VLOOKUP($B21,Irã!$C$4:$O$71,11,FALSE)</f>
        <v>0.0249012536493217</v>
      </c>
      <c r="Y21" s="103">
        <f>VLOOKUP($B21,EUA!$C$4:$O$87,11,FALSE)</f>
        <v>0</v>
      </c>
      <c r="Z21" s="103">
        <f>VLOOKUP($B21,'Coreia do Sul'!$C$4:$O$96,11,FALSE)</f>
        <v>0</v>
      </c>
      <c r="AA21" s="102">
        <f>VLOOKUP($B21,Brasil!$C$4:$O$53,12,FALSE)</f>
        <v>0.00826446280991736</v>
      </c>
      <c r="AB21" s="103">
        <f>VLOOKUP($B21,Itália!$C$4:$O$71,12,FALSE)</f>
        <v>0</v>
      </c>
      <c r="AC21" s="103">
        <f>VLOOKUP($B21,Espanha!$C$4:$O$71,12,FALSE)</f>
        <v>0</v>
      </c>
      <c r="AD21" s="103">
        <f>VLOOKUP($B21,Irã!$C$4:$O$71,12,FALSE)</f>
        <v>0.286622016142882</v>
      </c>
      <c r="AE21" s="103">
        <f>VLOOKUP($B21,EUA!$C$4:$O$87,12,FALSE)</f>
        <v>0</v>
      </c>
      <c r="AF21" s="103">
        <f>VLOOKUP($B21,'Coreia do Sul'!$C$4:$O$96,12,FALSE)</f>
        <v>0</v>
      </c>
      <c r="AG21" s="108">
        <f>VLOOKUP($B21,Brasil!$C$4:$O$53,13,FALSE)</f>
        <v>120</v>
      </c>
      <c r="AH21" s="109">
        <f>VLOOKUP($B21,Itália!$C$4:$O$71,13,FALSE)</f>
        <v>3</v>
      </c>
      <c r="AI21" s="109">
        <f>VLOOKUP($B21,Espanha!$C$4:$O$71,13,FALSE)</f>
        <v>2</v>
      </c>
      <c r="AJ21" s="109">
        <f>VLOOKUP($B21,Irã!$C$4:$O$71,13,FALSE)</f>
        <v>4009</v>
      </c>
      <c r="AK21" s="109">
        <f>VLOOKUP($B21,EUA!$C$4:$O$87,13,FALSE)</f>
        <v>12</v>
      </c>
      <c r="AL21" s="109">
        <f>VLOOKUP($B21,'Coreia do Sul'!$C$4:$O$96,13,FALSE)</f>
        <v>23</v>
      </c>
    </row>
    <row r="22" spans="1:38">
      <c r="A22" s="15"/>
      <c r="B22" s="87">
        <f t="shared" si="0"/>
        <v>19</v>
      </c>
      <c r="C22" s="93">
        <f>VLOOKUP($B22,Brasil!$C$4:$O$53,2,FALSE)</f>
        <v>200</v>
      </c>
      <c r="D22" s="94">
        <f>VLOOKUP($B22,Itália!$C$4:$O$71,2,FALSE)</f>
        <v>3</v>
      </c>
      <c r="E22" s="97">
        <f>VLOOKUP($B22,Espanha!$C$4:$O$71,2,FALSE)</f>
        <v>2</v>
      </c>
      <c r="F22" s="97">
        <f>VLOOKUP($B22,Irã!$C$4:$O$71,2,FALSE)</f>
        <v>6566</v>
      </c>
      <c r="G22" s="97">
        <f>VLOOKUP($B22,EUA!$C$4:$O$87,2,FALSE)</f>
        <v>12</v>
      </c>
      <c r="H22" s="97">
        <f>VLOOKUP($B22,'Coreia do Sul'!$C$4:$O$96,2,FALSE)</f>
        <v>23</v>
      </c>
      <c r="I22" s="93">
        <f>VLOOKUP($B22,Brasil!$C$4:$O$53,4,FALSE)</f>
        <v>0</v>
      </c>
      <c r="J22" s="94">
        <f>VLOOKUP($B22,Itália!$C$4:$O$71,4,FALSE)</f>
        <v>0</v>
      </c>
      <c r="K22" s="97">
        <f>VLOOKUP($B22,Espanha!$C$4:$O$71,4,FALSE)</f>
        <v>0</v>
      </c>
      <c r="L22" s="97">
        <f>VLOOKUP($B22,Irã!$C$4:$O$71,4,FALSE)</f>
        <v>194</v>
      </c>
      <c r="M22" s="97">
        <f>VLOOKUP($B22,EUA!$C$4:$O$87,4,FALSE)</f>
        <v>0</v>
      </c>
      <c r="N22" s="97">
        <f>VLOOKUP($B22,'Coreia do Sul'!$C$4:$O$96,4,FALSE)</f>
        <v>0</v>
      </c>
      <c r="O22" s="93">
        <f>VLOOKUP($B22,Brasil!$C$4:$O$53,6,FALSE)</f>
        <v>2</v>
      </c>
      <c r="P22" s="94">
        <f>VLOOKUP($B22,Itália!$C$4:$O$71,6,FALSE)</f>
        <v>0</v>
      </c>
      <c r="Q22" s="97">
        <f>VLOOKUP($B22,Espanha!$C$4:$O$71,6,FALSE)</f>
        <v>0</v>
      </c>
      <c r="R22" s="97">
        <f>VLOOKUP($B22,Irã!$C$4:$O$71,6,FALSE)</f>
        <v>2134</v>
      </c>
      <c r="S22" s="97">
        <f>VLOOKUP($B22,EUA!$C$4:$O$87,6,FALSE)</f>
        <v>0</v>
      </c>
      <c r="T22" s="97">
        <f>VLOOKUP($B22,'Coreia do Sul'!$C$4:$O$96,6,FALSE)</f>
        <v>0</v>
      </c>
      <c r="U22" s="104">
        <f>VLOOKUP($B22,Brasil!$C$4:$O$53,11,FALSE)</f>
        <v>0</v>
      </c>
      <c r="V22" s="105">
        <f>VLOOKUP($B22,Itália!$C$4:$O$71,11,FALSE)</f>
        <v>0</v>
      </c>
      <c r="W22" s="105">
        <f>VLOOKUP($B22,Espanha!$C$4:$O$71,11,FALSE)</f>
        <v>0</v>
      </c>
      <c r="X22" s="105">
        <f>VLOOKUP($B22,Irã!$C$4:$O$71,11,FALSE)</f>
        <v>0.0295461468169357</v>
      </c>
      <c r="Y22" s="105">
        <f>VLOOKUP($B22,EUA!$C$4:$O$87,11,FALSE)</f>
        <v>0</v>
      </c>
      <c r="Z22" s="105">
        <f>VLOOKUP($B22,'Coreia do Sul'!$C$4:$O$96,11,FALSE)</f>
        <v>0</v>
      </c>
      <c r="AA22" s="104">
        <f>VLOOKUP($B22,Brasil!$C$4:$O$53,12,FALSE)</f>
        <v>0.01</v>
      </c>
      <c r="AB22" s="105">
        <f>VLOOKUP($B22,Itália!$C$4:$O$71,12,FALSE)</f>
        <v>0</v>
      </c>
      <c r="AC22" s="105">
        <f>VLOOKUP($B22,Espanha!$C$4:$O$71,12,FALSE)</f>
        <v>0</v>
      </c>
      <c r="AD22" s="105">
        <f>VLOOKUP($B22,Irã!$C$4:$O$71,12,FALSE)</f>
        <v>0.325007614986293</v>
      </c>
      <c r="AE22" s="105">
        <f>VLOOKUP($B22,EUA!$C$4:$O$87,12,FALSE)</f>
        <v>0</v>
      </c>
      <c r="AF22" s="105">
        <f>VLOOKUP($B22,'Coreia do Sul'!$C$4:$O$96,12,FALSE)</f>
        <v>0</v>
      </c>
      <c r="AG22" s="110">
        <f>VLOOKUP($B22,Brasil!$C$4:$O$53,13,FALSE)</f>
        <v>198</v>
      </c>
      <c r="AH22" s="111">
        <f>VLOOKUP($B22,Itália!$C$4:$O$71,13,FALSE)</f>
        <v>3</v>
      </c>
      <c r="AI22" s="111">
        <f>VLOOKUP($B22,Espanha!$C$4:$O$71,13,FALSE)</f>
        <v>2</v>
      </c>
      <c r="AJ22" s="111">
        <f>VLOOKUP($B22,Irã!$C$4:$O$71,13,FALSE)</f>
        <v>4238</v>
      </c>
      <c r="AK22" s="111">
        <f>VLOOKUP($B22,EUA!$C$4:$O$87,13,FALSE)</f>
        <v>12</v>
      </c>
      <c r="AL22" s="111">
        <f>VLOOKUP($B22,'Coreia do Sul'!$C$4:$O$96,13,FALSE)</f>
        <v>23</v>
      </c>
    </row>
    <row r="23" spans="1:38">
      <c r="A23" s="15"/>
      <c r="B23" s="90">
        <f t="shared" si="0"/>
        <v>20</v>
      </c>
      <c r="C23" s="91">
        <f>VLOOKUP($B23,Brasil!$C$4:$O$53,2,FALSE)</f>
        <v>234</v>
      </c>
      <c r="D23" s="92">
        <f>VLOOKUP($B23,Itália!$C$4:$O$71,2,FALSE)</f>
        <v>3</v>
      </c>
      <c r="E23" s="96">
        <f>VLOOKUP($B23,Espanha!$C$4:$O$71,2,FALSE)</f>
        <v>2</v>
      </c>
      <c r="F23" s="96">
        <f>VLOOKUP($B23,Irã!$C$4:$O$71,2,FALSE)</f>
        <v>7161</v>
      </c>
      <c r="G23" s="96">
        <f>VLOOKUP($B23,EUA!$C$4:$O$87,2,FALSE)</f>
        <v>12</v>
      </c>
      <c r="H23" s="96">
        <f>VLOOKUP($B23,'Coreia do Sul'!$C$4:$O$96,2,FALSE)</f>
        <v>23</v>
      </c>
      <c r="I23" s="91">
        <f>VLOOKUP($B23,Brasil!$C$4:$O$53,4,FALSE)</f>
        <v>0</v>
      </c>
      <c r="J23" s="92">
        <f>VLOOKUP($B23,Itália!$C$4:$O$71,4,FALSE)</f>
        <v>0</v>
      </c>
      <c r="K23" s="96">
        <f>VLOOKUP($B23,Espanha!$C$4:$O$71,4,FALSE)</f>
        <v>0</v>
      </c>
      <c r="L23" s="96">
        <f>VLOOKUP($B23,Irã!$C$4:$O$71,4,FALSE)</f>
        <v>237</v>
      </c>
      <c r="M23" s="96">
        <f>VLOOKUP($B23,EUA!$C$4:$O$87,4,FALSE)</f>
        <v>0</v>
      </c>
      <c r="N23" s="96">
        <f>VLOOKUP($B23,'Coreia do Sul'!$C$4:$O$96,4,FALSE)</f>
        <v>0</v>
      </c>
      <c r="O23" s="91">
        <f>VLOOKUP($B23,Brasil!$C$4:$O$53,6,FALSE)</f>
        <v>2</v>
      </c>
      <c r="P23" s="92">
        <f>VLOOKUP($B23,Itália!$C$4:$O$71,6,FALSE)</f>
        <v>0</v>
      </c>
      <c r="Q23" s="96">
        <f>VLOOKUP($B23,Espanha!$C$4:$O$71,6,FALSE)</f>
        <v>0</v>
      </c>
      <c r="R23" s="96">
        <f>VLOOKUP($B23,Irã!$C$4:$O$71,6,FALSE)</f>
        <v>2394</v>
      </c>
      <c r="S23" s="96">
        <f>VLOOKUP($B23,EUA!$C$4:$O$87,6,FALSE)</f>
        <v>0</v>
      </c>
      <c r="T23" s="96">
        <f>VLOOKUP($B23,'Coreia do Sul'!$C$4:$O$96,6,FALSE)</f>
        <v>0</v>
      </c>
      <c r="U23" s="102">
        <f>VLOOKUP($B23,Brasil!$C$4:$O$53,11,FALSE)</f>
        <v>0</v>
      </c>
      <c r="V23" s="103">
        <f>VLOOKUP($B23,Itália!$C$4:$O$71,11,FALSE)</f>
        <v>0</v>
      </c>
      <c r="W23" s="103">
        <f>VLOOKUP($B23,Espanha!$C$4:$O$71,11,FALSE)</f>
        <v>0</v>
      </c>
      <c r="X23" s="103">
        <f>VLOOKUP($B23,Irã!$C$4:$O$71,11,FALSE)</f>
        <v>0.0330959363217428</v>
      </c>
      <c r="Y23" s="103">
        <f>VLOOKUP($B23,EUA!$C$4:$O$87,11,FALSE)</f>
        <v>0</v>
      </c>
      <c r="Z23" s="103">
        <f>VLOOKUP($B23,'Coreia do Sul'!$C$4:$O$96,11,FALSE)</f>
        <v>0</v>
      </c>
      <c r="AA23" s="102">
        <f>VLOOKUP($B23,Brasil!$C$4:$O$53,12,FALSE)</f>
        <v>0.00854700854700855</v>
      </c>
      <c r="AB23" s="103">
        <f>VLOOKUP($B23,Itália!$C$4:$O$71,12,FALSE)</f>
        <v>0</v>
      </c>
      <c r="AC23" s="103">
        <f>VLOOKUP($B23,Espanha!$C$4:$O$71,12,FALSE)</f>
        <v>0</v>
      </c>
      <c r="AD23" s="103">
        <f>VLOOKUP($B23,Irã!$C$4:$O$71,12,FALSE)</f>
        <v>0.334310850439883</v>
      </c>
      <c r="AE23" s="103">
        <f>VLOOKUP($B23,EUA!$C$4:$O$87,12,FALSE)</f>
        <v>0</v>
      </c>
      <c r="AF23" s="103">
        <f>VLOOKUP($B23,'Coreia do Sul'!$C$4:$O$96,12,FALSE)</f>
        <v>0</v>
      </c>
      <c r="AG23" s="108">
        <f>VLOOKUP($B23,Brasil!$C$4:$O$53,13,FALSE)</f>
        <v>232</v>
      </c>
      <c r="AH23" s="109">
        <f>VLOOKUP($B23,Itália!$C$4:$O$71,13,FALSE)</f>
        <v>3</v>
      </c>
      <c r="AI23" s="109">
        <v>2</v>
      </c>
      <c r="AJ23" s="109">
        <f>VLOOKUP($B23,Irã!$C$4:$O$71,13,FALSE)</f>
        <v>4530</v>
      </c>
      <c r="AK23" s="109">
        <f>VLOOKUP($B23,EUA!$C$4:$O$87,13,FALSE)</f>
        <v>12</v>
      </c>
      <c r="AL23" s="109">
        <f>VLOOKUP($B23,'Coreia do Sul'!$C$4:$O$96,13,FALSE)</f>
        <v>23</v>
      </c>
    </row>
    <row r="24" spans="1:38">
      <c r="A24" s="15"/>
      <c r="B24" s="87">
        <f t="shared" si="0"/>
        <v>21</v>
      </c>
      <c r="C24" s="93">
        <f>VLOOKUP($B24,Brasil!$C$4:$O$53,2,FALSE)</f>
        <v>291</v>
      </c>
      <c r="D24" s="94">
        <f>VLOOKUP($B24,Itália!$C$4:$O$71,2,FALSE)</f>
        <v>3</v>
      </c>
      <c r="E24" s="97">
        <f>VLOOKUP($B24,Espanha!$C$4:$O$71,2,FALSE)</f>
        <v>2</v>
      </c>
      <c r="F24" s="98">
        <f>VLOOKUP($B24,Irã!$C$4:$O$71,2,FALSE)</f>
        <v>8042</v>
      </c>
      <c r="G24" s="97">
        <f>VLOOKUP($B24,EUA!$C$4:$O$87,2,FALSE)</f>
        <v>12</v>
      </c>
      <c r="H24" s="97">
        <f>VLOOKUP($B24,'Coreia do Sul'!$C$4:$O$96,2,FALSE)</f>
        <v>26</v>
      </c>
      <c r="I24" s="93">
        <f>VLOOKUP($B24,Brasil!$C$4:$O$53,4,FALSE)</f>
        <v>1</v>
      </c>
      <c r="J24" s="94">
        <f>VLOOKUP($B24,Itália!$C$4:$O$71,4,FALSE)</f>
        <v>0</v>
      </c>
      <c r="K24" s="97">
        <f>VLOOKUP($B24,Espanha!$C$4:$O$71,4,FALSE)</f>
        <v>0</v>
      </c>
      <c r="L24" s="98">
        <f>VLOOKUP($B24,Irã!$C$4:$O$71,4,FALSE)</f>
        <v>291</v>
      </c>
      <c r="M24" s="97">
        <f>VLOOKUP($B24,EUA!$C$4:$O$87,4,FALSE)</f>
        <v>0</v>
      </c>
      <c r="N24" s="97">
        <f>VLOOKUP($B24,'Coreia do Sul'!$C$4:$O$96,4,FALSE)</f>
        <v>0</v>
      </c>
      <c r="O24" s="93">
        <f>VLOOKUP($B24,Brasil!$C$4:$O$53,6,FALSE)</f>
        <v>2</v>
      </c>
      <c r="P24" s="94">
        <f>VLOOKUP($B24,Itália!$C$4:$O$71,6,FALSE)</f>
        <v>0</v>
      </c>
      <c r="Q24" s="97">
        <f>VLOOKUP($B24,Espanha!$C$4:$O$71,6,FALSE)</f>
        <v>0</v>
      </c>
      <c r="R24" s="98">
        <f>VLOOKUP($B24,Irã!$C$4:$O$71,6,FALSE)</f>
        <v>2731</v>
      </c>
      <c r="S24" s="97">
        <f>VLOOKUP($B24,EUA!$C$4:$O$87,6,FALSE)</f>
        <v>0</v>
      </c>
      <c r="T24" s="97">
        <f>VLOOKUP($B24,'Coreia do Sul'!$C$4:$O$96,6,FALSE)</f>
        <v>0</v>
      </c>
      <c r="U24" s="104">
        <f>VLOOKUP($B24,Brasil!$C$4:$O$53,11,FALSE)</f>
        <v>0.00343642611683849</v>
      </c>
      <c r="V24" s="105">
        <v>0</v>
      </c>
      <c r="W24" s="105">
        <f>VLOOKUP($B24,Espanha!$C$4:$O$71,11,FALSE)</f>
        <v>0</v>
      </c>
      <c r="X24" s="105">
        <f>VLOOKUP($B24,Irã!$C$4:$O$71,11,FALSE)</f>
        <v>0.0361850285998508</v>
      </c>
      <c r="Y24" s="105">
        <f>VLOOKUP($B24,EUA!$C$4:$O$87,11,FALSE)</f>
        <v>0</v>
      </c>
      <c r="Z24" s="105">
        <f>VLOOKUP($B24,'Coreia do Sul'!$C$4:$O$96,11,FALSE)</f>
        <v>0</v>
      </c>
      <c r="AA24" s="104">
        <f>VLOOKUP($B24,Brasil!$C$4:$O$53,12,FALSE)</f>
        <v>0.00687285223367698</v>
      </c>
      <c r="AB24" s="105">
        <f>VLOOKUP($B24,Itália!$C$4:$O$71,12,FALSE)</f>
        <v>0</v>
      </c>
      <c r="AC24" s="105">
        <f>VLOOKUP($B24,Espanha!$C$4:$O$71,12,FALSE)</f>
        <v>0</v>
      </c>
      <c r="AD24" s="105">
        <f>VLOOKUP($B24,Irã!$C$4:$O$71,12,FALSE)</f>
        <v>0.339592141258393</v>
      </c>
      <c r="AE24" s="105">
        <f>VLOOKUP($B24,EUA!$C$4:$O$87,12,FALSE)</f>
        <v>0</v>
      </c>
      <c r="AF24" s="105">
        <f>VLOOKUP($B24,'Coreia do Sul'!$C$4:$O$96,12,FALSE)</f>
        <v>0</v>
      </c>
      <c r="AG24" s="110">
        <f>VLOOKUP($B24,Brasil!$C$4:$O$53,13,FALSE)</f>
        <v>288</v>
      </c>
      <c r="AH24" s="111">
        <f>VLOOKUP($B24,Itália!$C$4:$O$71,13,FALSE)</f>
        <v>3</v>
      </c>
      <c r="AI24" s="111">
        <f>VLOOKUP($B24,Espanha!$C$4:$O$71,13,FALSE)</f>
        <v>2</v>
      </c>
      <c r="AJ24" s="111">
        <f>VLOOKUP($B24,Irã!$C$4:$O$71,13,FALSE)</f>
        <v>5020</v>
      </c>
      <c r="AK24" s="111">
        <f>VLOOKUP($B24,EUA!$C$4:$O$87,13,FALSE)</f>
        <v>12</v>
      </c>
      <c r="AL24" s="111">
        <f>VLOOKUP($B24,'Coreia do Sul'!$C$4:$O$96,13,FALSE)</f>
        <v>26</v>
      </c>
    </row>
    <row r="25" spans="1:38">
      <c r="A25" s="15"/>
      <c r="B25" s="90">
        <f t="shared" si="0"/>
        <v>22</v>
      </c>
      <c r="C25" s="91">
        <f>VLOOKUP($B25,Brasil!$C$4:$O$53,2,FALSE)</f>
        <v>428</v>
      </c>
      <c r="D25" s="92">
        <f>VLOOKUP($B25,Itália!$C$4:$O$71,2,FALSE)</f>
        <v>4</v>
      </c>
      <c r="E25" s="96">
        <f>VLOOKUP($B25,Espanha!$C$4:$O$71,2,FALSE)</f>
        <v>2</v>
      </c>
      <c r="F25" s="99">
        <f>VLOOKUP($B25,Irã!$C$4:$O$71,2,FALSE)</f>
        <v>9000</v>
      </c>
      <c r="G25" s="96">
        <f>VLOOKUP($B25,EUA!$C$4:$O$87,2,FALSE)</f>
        <v>12</v>
      </c>
      <c r="H25" s="96">
        <f>VLOOKUP($B25,'Coreia do Sul'!$C$4:$O$96,2,FALSE)</f>
        <v>27</v>
      </c>
      <c r="I25" s="91">
        <v>4</v>
      </c>
      <c r="J25" s="92">
        <f>VLOOKUP($B25,Itália!$C$4:$O$71,4,FALSE)</f>
        <v>0</v>
      </c>
      <c r="K25" s="96">
        <f>VLOOKUP($B25,Espanha!$C$4:$O$71,4,FALSE)</f>
        <v>0</v>
      </c>
      <c r="L25" s="99">
        <f>VLOOKUP($B25,Irã!$C$4:$O$71,4,FALSE)</f>
        <v>354</v>
      </c>
      <c r="M25" s="96">
        <f>VLOOKUP($B25,EUA!$C$4:$O$87,4,FALSE)</f>
        <v>0</v>
      </c>
      <c r="N25" s="96">
        <f>VLOOKUP($B25,'Coreia do Sul'!$C$4:$O$96,4,FALSE)</f>
        <v>0</v>
      </c>
      <c r="O25" s="91">
        <f>VLOOKUP($B25,Brasil!$C$4:$O$53,6,FALSE)</f>
        <v>2</v>
      </c>
      <c r="P25" s="92">
        <f>VLOOKUP($B25,Itália!$C$4:$O$71,6,FALSE)</f>
        <v>0</v>
      </c>
      <c r="Q25" s="96">
        <v>0</v>
      </c>
      <c r="R25" s="99">
        <f>VLOOKUP($B25,Irã!$C$4:$O$71,6,FALSE)</f>
        <v>2959</v>
      </c>
      <c r="S25" s="96">
        <f>VLOOKUP($B25,EUA!$C$4:$O$87,6,FALSE)</f>
        <v>0</v>
      </c>
      <c r="T25" s="96">
        <f>VLOOKUP($B25,'Coreia do Sul'!$C$4:$O$96,6,FALSE)</f>
        <v>0</v>
      </c>
      <c r="U25" s="102">
        <f>VLOOKUP($B25,Brasil!$C$4:$O$53,11,FALSE)</f>
        <v>0.00934579439252336</v>
      </c>
      <c r="V25" s="103">
        <f>VLOOKUP($B25,Itália!$C$4:$O$71,11,FALSE)</f>
        <v>0</v>
      </c>
      <c r="W25" s="103">
        <f>VLOOKUP($B25,Espanha!$C$4:$O$71,11,FALSE)</f>
        <v>0</v>
      </c>
      <c r="X25" s="103">
        <f>VLOOKUP($B25,Irã!$C$4:$O$71,11,FALSE)</f>
        <v>0.0393333333333333</v>
      </c>
      <c r="Y25" s="103">
        <f>VLOOKUP($B25,EUA!$C$4:$O$87,11,FALSE)</f>
        <v>0</v>
      </c>
      <c r="Z25" s="103">
        <f>VLOOKUP($B25,'Coreia do Sul'!$C$4:$O$96,11,FALSE)</f>
        <v>0</v>
      </c>
      <c r="AA25" s="102">
        <f>VLOOKUP($B25,Brasil!$C$4:$O$53,12,FALSE)</f>
        <v>0.00467289719626168</v>
      </c>
      <c r="AB25" s="103">
        <f>VLOOKUP($B25,Itália!$C$4:$O$71,12,FALSE)</f>
        <v>0</v>
      </c>
      <c r="AC25" s="103">
        <f>VLOOKUP($B25,Espanha!$C$4:$O$71,12,FALSE)</f>
        <v>0</v>
      </c>
      <c r="AD25" s="103">
        <f>VLOOKUP($B25,Irã!$C$4:$O$71,12,FALSE)</f>
        <v>0.328777777777778</v>
      </c>
      <c r="AE25" s="103">
        <f>VLOOKUP($B25,EUA!$C$4:$O$87,12,FALSE)</f>
        <v>0</v>
      </c>
      <c r="AF25" s="103">
        <f>VLOOKUP($B25,'Coreia do Sul'!$C$4:$O$96,12,FALSE)</f>
        <v>0</v>
      </c>
      <c r="AG25" s="108">
        <f>VLOOKUP($B25,Brasil!$C$4:$O$53,13,FALSE)</f>
        <v>422</v>
      </c>
      <c r="AH25" s="109">
        <f>VLOOKUP($B25,Itália!$C$4:$O$71,13,FALSE)</f>
        <v>4</v>
      </c>
      <c r="AI25" s="109">
        <f>VLOOKUP($B25,Espanha!$C$4:$O$71,13,FALSE)</f>
        <v>2</v>
      </c>
      <c r="AJ25" s="109">
        <f>VLOOKUP($B25,Irã!$C$4:$O$71,13,FALSE)</f>
        <v>5687</v>
      </c>
      <c r="AK25" s="109">
        <f>VLOOKUP($B25,EUA!$C$4:$O$87,13,FALSE)</f>
        <v>12</v>
      </c>
      <c r="AL25" s="109">
        <f>VLOOKUP($B25,'Coreia do Sul'!$C$4:$O$96,13,FALSE)</f>
        <v>27</v>
      </c>
    </row>
    <row r="26" spans="1:38">
      <c r="A26" s="15"/>
      <c r="B26" s="87">
        <f t="shared" si="0"/>
        <v>23</v>
      </c>
      <c r="C26" s="93">
        <f>VLOOKUP($B26,Brasil!$C$4:$O$53,2,FALSE)</f>
        <v>621</v>
      </c>
      <c r="D26" s="94">
        <f>VLOOKUP($B26,Itália!$C$4:$O$71,2,FALSE)</f>
        <v>21</v>
      </c>
      <c r="E26" s="97">
        <f>VLOOKUP($B26,Espanha!$C$4:$O$71,2,FALSE)</f>
        <v>2</v>
      </c>
      <c r="F26" s="98">
        <f>VLOOKUP($B26,Irã!$C$4:$O$71,2,FALSE)</f>
        <v>10075</v>
      </c>
      <c r="G26" s="97">
        <f>VLOOKUP($B26,EUA!$C$4:$O$87,2,FALSE)</f>
        <v>12</v>
      </c>
      <c r="H26" s="97">
        <f>VLOOKUP($B26,'Coreia do Sul'!$C$4:$O$96,2,FALSE)</f>
        <v>27</v>
      </c>
      <c r="I26" s="93">
        <f>VLOOKUP($B26,Brasil!$C$4:$O$53,4,FALSE)</f>
        <v>7</v>
      </c>
      <c r="J26" s="94">
        <f>VLOOKUP($B26,Itália!$C$4:$O$71,4,FALSE)</f>
        <v>1</v>
      </c>
      <c r="K26" s="97">
        <f>VLOOKUP($B26,Espanha!$C$4:$O$71,4,FALSE)</f>
        <v>0</v>
      </c>
      <c r="L26" s="98">
        <f>VLOOKUP($B26,Irã!$C$4:$O$71,4,FALSE)</f>
        <v>429</v>
      </c>
      <c r="M26" s="97">
        <f>VLOOKUP($B26,EUA!$C$4:$O$87,4,FALSE)</f>
        <v>0</v>
      </c>
      <c r="N26" s="97">
        <f>VLOOKUP($B26,'Coreia do Sul'!$C$4:$O$96,4,FALSE)</f>
        <v>0</v>
      </c>
      <c r="O26" s="93">
        <f>VLOOKUP($B26,Brasil!$C$4:$O$53,6,FALSE)</f>
        <v>2</v>
      </c>
      <c r="P26" s="94">
        <f>VLOOKUP($B26,Itália!$C$4:$O$71,6,FALSE)</f>
        <v>1</v>
      </c>
      <c r="Q26" s="97">
        <f>VLOOKUP($B26,Espanha!$C$4:$O$71,6,FALSE)</f>
        <v>0</v>
      </c>
      <c r="R26" s="98">
        <f>VLOOKUP($B26,Irã!$C$4:$O$71,6,FALSE)</f>
        <v>3276</v>
      </c>
      <c r="S26" s="97">
        <f>VLOOKUP($B26,EUA!$C$4:$O$87,6,FALSE)</f>
        <v>0</v>
      </c>
      <c r="T26" s="97">
        <f>VLOOKUP($B26,'Coreia do Sul'!$C$4:$O$96,6,FALSE)</f>
        <v>0</v>
      </c>
      <c r="U26" s="104">
        <f>VLOOKUP($B26,Brasil!$C$4:$O$53,11,FALSE)</f>
        <v>0.0112721417069243</v>
      </c>
      <c r="V26" s="105">
        <f>VLOOKUP($B26,Itália!$C$4:$O$71,11,FALSE)</f>
        <v>0.0476190476190476</v>
      </c>
      <c r="W26" s="105">
        <f>VLOOKUP($B26,Espanha!$C$4:$O$71,11,FALSE)</f>
        <v>0</v>
      </c>
      <c r="X26" s="105">
        <f>VLOOKUP($B26,Irã!$C$4:$O$71,11,FALSE)</f>
        <v>0.0425806451612903</v>
      </c>
      <c r="Y26" s="105">
        <f>VLOOKUP($B26,EUA!$C$4:$O$87,11,FALSE)</f>
        <v>0</v>
      </c>
      <c r="Z26" s="105">
        <f>VLOOKUP($B26,'Coreia do Sul'!$C$4:$O$96,11,FALSE)</f>
        <v>0</v>
      </c>
      <c r="AA26" s="104">
        <f>VLOOKUP($B26,Brasil!$C$4:$O$53,12,FALSE)</f>
        <v>0.00322061191626409</v>
      </c>
      <c r="AB26" s="105">
        <f>VLOOKUP($B26,Itália!$C$4:$O$71,12,FALSE)</f>
        <v>0.0476190476190476</v>
      </c>
      <c r="AC26" s="105">
        <f>VLOOKUP($B26,Espanha!$C$4:$O$71,12,FALSE)</f>
        <v>0</v>
      </c>
      <c r="AD26" s="105">
        <f>VLOOKUP($B26,Irã!$C$4:$O$71,12,FALSE)</f>
        <v>0.325161290322581</v>
      </c>
      <c r="AE26" s="105">
        <f>VLOOKUP($B26,EUA!$C$4:$O$87,12,FALSE)</f>
        <v>0</v>
      </c>
      <c r="AF26" s="105">
        <f>VLOOKUP($B26,'Coreia do Sul'!$C$4:$O$96,12,FALSE)</f>
        <v>0</v>
      </c>
      <c r="AG26" s="110">
        <f>VLOOKUP($B26,Brasil!$C$4:$O$53,13,FALSE)</f>
        <v>612</v>
      </c>
      <c r="AH26" s="111">
        <f>VLOOKUP($B26,Itália!$C$4:$O$71,13,FALSE)</f>
        <v>19</v>
      </c>
      <c r="AI26" s="111">
        <f>VLOOKUP($B26,Espanha!$C$4:$O$71,13,FALSE)</f>
        <v>2</v>
      </c>
      <c r="AJ26" s="111">
        <f>VLOOKUP($B26,Irã!$C$4:$O$71,13,FALSE)</f>
        <v>6370</v>
      </c>
      <c r="AK26" s="111">
        <f>VLOOKUP($B26,EUA!$C$4:$O$87,13,FALSE)</f>
        <v>12</v>
      </c>
      <c r="AL26" s="111">
        <f>VLOOKUP($B26,'Coreia do Sul'!$C$4:$O$96,13,FALSE)</f>
        <v>27</v>
      </c>
    </row>
    <row r="27" spans="1:38">
      <c r="A27" s="15"/>
      <c r="B27" s="90">
        <f t="shared" si="0"/>
        <v>24</v>
      </c>
      <c r="C27" s="91">
        <f>VLOOKUP($B27,Brasil!$C$4:$O$53,2,FALSE)</f>
        <v>970</v>
      </c>
      <c r="D27" s="92">
        <f>VLOOKUP($B27,Itália!$C$4:$O$71,2,FALSE)</f>
        <v>79</v>
      </c>
      <c r="E27" s="96">
        <f>VLOOKUP($B27,Espanha!$C$4:$O$71,2,FALSE)</f>
        <v>2</v>
      </c>
      <c r="F27" s="99">
        <f>VLOOKUP($B27,Irã!$C$4:$O$71,2,FALSE)</f>
        <v>11364</v>
      </c>
      <c r="G27" s="96">
        <f>VLOOKUP($B27,EUA!$C$4:$O$87,2,FALSE)</f>
        <v>12</v>
      </c>
      <c r="H27" s="96">
        <f>VLOOKUP($B27,'Coreia do Sul'!$C$4:$O$96,2,FALSE)</f>
        <v>27</v>
      </c>
      <c r="I27" s="91">
        <f>VLOOKUP($B27,Brasil!$C$4:$O$53,4,FALSE)</f>
        <v>11</v>
      </c>
      <c r="J27" s="92">
        <f>VLOOKUP($B27,Itália!$C$4:$O$71,4,FALSE)</f>
        <v>2</v>
      </c>
      <c r="K27" s="96">
        <f>VLOOKUP($B27,Espanha!$C$4:$O$71,4,FALSE)</f>
        <v>0</v>
      </c>
      <c r="L27" s="99">
        <f>VLOOKUP($B27,Irã!$C$4:$O$71,4,FALSE)</f>
        <v>514</v>
      </c>
      <c r="M27" s="96">
        <f>VLOOKUP($B27,EUA!$C$4:$O$87,4,FALSE)</f>
        <v>0</v>
      </c>
      <c r="N27" s="96">
        <f>VLOOKUP($B27,'Coreia do Sul'!$C$4:$O$96,4,FALSE)</f>
        <v>0</v>
      </c>
      <c r="O27" s="91">
        <f>VLOOKUP($B27,Brasil!$C$4:$O$53,6,FALSE)</f>
        <v>2</v>
      </c>
      <c r="P27" s="92">
        <f>VLOOKUP($B27,Itália!$C$4:$O$71,6,FALSE)</f>
        <v>2</v>
      </c>
      <c r="Q27" s="96">
        <f>VLOOKUP($B27,Espanha!$C$4:$O$71,6,FALSE)</f>
        <v>0</v>
      </c>
      <c r="R27" s="99">
        <f>VLOOKUP($B27,Irã!$C$4:$O$71,6,FALSE)</f>
        <v>3529</v>
      </c>
      <c r="S27" s="96">
        <f>VLOOKUP($B27,EUA!$C$4:$O$87,6,FALSE)</f>
        <v>0</v>
      </c>
      <c r="T27" s="96">
        <f>VLOOKUP($B27,'Coreia do Sul'!$C$4:$O$96,6,FALSE)</f>
        <v>0</v>
      </c>
      <c r="U27" s="102">
        <f>VLOOKUP($B27,Brasil!$C$4:$O$53,11,FALSE)</f>
        <v>0.011340206185567</v>
      </c>
      <c r="V27" s="103">
        <f>VLOOKUP($B27,Itália!$C$4:$O$71,11,FALSE)</f>
        <v>0.0253164556962025</v>
      </c>
      <c r="W27" s="103">
        <f>VLOOKUP($B27,Espanha!$C$4:$O$71,11,FALSE)</f>
        <v>0</v>
      </c>
      <c r="X27" s="103">
        <f>VLOOKUP($B27,Irã!$C$4:$O$71,11,FALSE)</f>
        <v>0.0452305526223161</v>
      </c>
      <c r="Y27" s="103">
        <f>VLOOKUP($B27,EUA!$C$4:$O$87,11,FALSE)</f>
        <v>0</v>
      </c>
      <c r="Z27" s="103">
        <f>VLOOKUP($B27,'Coreia do Sul'!$C$4:$O$96,11,FALSE)</f>
        <v>0</v>
      </c>
      <c r="AA27" s="102">
        <f>VLOOKUP($B27,Brasil!$C$4:$O$53,12,FALSE)</f>
        <v>0.00206185567010309</v>
      </c>
      <c r="AB27" s="103">
        <f>VLOOKUP($B27,Itália!$C$4:$O$71,12,FALSE)</f>
        <v>0.0253164556962025</v>
      </c>
      <c r="AC27" s="103">
        <f>VLOOKUP($B27,Espanha!$C$4:$O$71,12,FALSE)</f>
        <v>0</v>
      </c>
      <c r="AD27" s="103">
        <f>VLOOKUP($B27,Irã!$C$4:$O$71,12,FALSE)</f>
        <v>0.310542062653995</v>
      </c>
      <c r="AE27" s="103">
        <f>VLOOKUP($B27,EUA!$C$4:$O$87,12,FALSE)</f>
        <v>0</v>
      </c>
      <c r="AF27" s="103">
        <f>VLOOKUP($B27,'Coreia do Sul'!$C$4:$O$96,12,FALSE)</f>
        <v>0</v>
      </c>
      <c r="AG27" s="108">
        <f>VLOOKUP($B27,Brasil!$C$4:$O$53,13,FALSE)</f>
        <v>957</v>
      </c>
      <c r="AH27" s="109">
        <f>VLOOKUP($B27,Itália!$C$4:$O$71,13,FALSE)</f>
        <v>75</v>
      </c>
      <c r="AI27" s="109">
        <f>VLOOKUP($B27,Espanha!$C$4:$O$71,13,FALSE)</f>
        <v>2</v>
      </c>
      <c r="AJ27" s="109">
        <f>VLOOKUP($B27,Irã!$C$4:$O$71,13,FALSE)</f>
        <v>7321</v>
      </c>
      <c r="AK27" s="109">
        <f>VLOOKUP($B27,EUA!$C$4:$O$87,13,FALSE)</f>
        <v>12</v>
      </c>
      <c r="AL27" s="109">
        <f>VLOOKUP($B27,'Coreia do Sul'!$C$4:$O$96,13,FALSE)</f>
        <v>27</v>
      </c>
    </row>
    <row r="28" spans="1:38">
      <c r="A28" s="15"/>
      <c r="B28" s="87">
        <f t="shared" si="0"/>
        <v>25</v>
      </c>
      <c r="C28" s="93">
        <f>VLOOKUP($B28,Brasil!$C$4:$O$53,2,FALSE)</f>
        <v>1178</v>
      </c>
      <c r="D28" s="94">
        <f>VLOOKUP($B28,Itália!$C$4:$O$71,2,FALSE)</f>
        <v>157</v>
      </c>
      <c r="E28" s="97">
        <f>VLOOKUP($B28,Espanha!$C$4:$O$71,2,FALSE)</f>
        <v>3</v>
      </c>
      <c r="F28" s="98">
        <f>VLOOKUP($B28,Irã!$C$4:$O$71,2,FALSE)</f>
        <v>12729</v>
      </c>
      <c r="G28" s="97">
        <f>VLOOKUP($B28,EUA!$C$4:$O$87,2,FALSE)</f>
        <v>12</v>
      </c>
      <c r="H28" s="97">
        <f>VLOOKUP($B28,'Coreia do Sul'!$C$4:$O$96,2,FALSE)</f>
        <v>27</v>
      </c>
      <c r="I28" s="93">
        <f>VLOOKUP($B28,Brasil!$C$4:$O$53,4,FALSE)</f>
        <v>18</v>
      </c>
      <c r="J28" s="94">
        <f>VLOOKUP($B28,Itália!$C$4:$O$71,4,FALSE)</f>
        <v>3</v>
      </c>
      <c r="K28" s="97">
        <f>VLOOKUP($B28,Espanha!$C$4:$O$71,4,FALSE)</f>
        <v>0</v>
      </c>
      <c r="L28" s="98">
        <f>VLOOKUP($B28,Irã!$C$4:$O$71,4,FALSE)</f>
        <v>611</v>
      </c>
      <c r="M28" s="97">
        <f>VLOOKUP($B28,EUA!$C$4:$O$87,4,FALSE)</f>
        <v>0</v>
      </c>
      <c r="N28" s="97">
        <f>VLOOKUP($B28,'Coreia do Sul'!$C$4:$O$96,4,FALSE)</f>
        <v>0</v>
      </c>
      <c r="O28" s="93">
        <f>VLOOKUP($B28,Brasil!$C$4:$O$53,6,FALSE)</f>
        <v>2</v>
      </c>
      <c r="P28" s="94">
        <f>VLOOKUP($B28,Itália!$C$4:$O$71,6,FALSE)</f>
        <v>2</v>
      </c>
      <c r="Q28" s="97">
        <f>VLOOKUP($B28,Espanha!$C$4:$O$71,6,FALSE)</f>
        <v>0</v>
      </c>
      <c r="R28" s="98">
        <f>VLOOKUP($B28,Irã!$C$4:$O$71,6,FALSE)</f>
        <v>4339</v>
      </c>
      <c r="S28" s="97">
        <f>VLOOKUP($B28,EUA!$C$4:$O$87,6,FALSE)</f>
        <v>0</v>
      </c>
      <c r="T28" s="97">
        <f>VLOOKUP($B28,'Coreia do Sul'!$C$4:$O$96,6,FALSE)</f>
        <v>0</v>
      </c>
      <c r="U28" s="104">
        <f>VLOOKUP($B28,Brasil!$C$4:$O$53,11,FALSE)</f>
        <v>0.0152801358234295</v>
      </c>
      <c r="V28" s="105">
        <f>VLOOKUP($B28,Itália!$C$4:$O$71,11,FALSE)</f>
        <v>0.0191082802547771</v>
      </c>
      <c r="W28" s="105">
        <f>VLOOKUP($B28,Espanha!$C$4:$O$71,11,FALSE)</f>
        <v>0</v>
      </c>
      <c r="X28" s="105">
        <f>VLOOKUP($B28,Irã!$C$4:$O$71,11,FALSE)</f>
        <v>0.048000628486134</v>
      </c>
      <c r="Y28" s="105">
        <f>VLOOKUP($B28,EUA!$C$4:$O$87,11,FALSE)</f>
        <v>0</v>
      </c>
      <c r="Z28" s="105">
        <f>VLOOKUP($B28,'Coreia do Sul'!$C$4:$O$96,11,FALSE)</f>
        <v>0</v>
      </c>
      <c r="AA28" s="104">
        <f>VLOOKUP($B28,Brasil!$C$4:$O$53,12,FALSE)</f>
        <v>0.00169779286926995</v>
      </c>
      <c r="AB28" s="105">
        <f>VLOOKUP($B28,Itália!$C$4:$O$71,12,FALSE)</f>
        <v>0.0127388535031847</v>
      </c>
      <c r="AC28" s="105">
        <f>VLOOKUP($B28,Espanha!$C$4:$O$71,12,FALSE)</f>
        <v>0</v>
      </c>
      <c r="AD28" s="105">
        <f>VLOOKUP($B28,Irã!$C$4:$O$71,12,FALSE)</f>
        <v>0.340875166941629</v>
      </c>
      <c r="AE28" s="105">
        <v>0</v>
      </c>
      <c r="AF28" s="105">
        <f>VLOOKUP($B28,'Coreia do Sul'!$C$4:$O$96,12,FALSE)</f>
        <v>0</v>
      </c>
      <c r="AG28" s="110">
        <f>VLOOKUP($B28,Brasil!$C$4:$O$53,13,FALSE)</f>
        <v>1158</v>
      </c>
      <c r="AH28" s="111">
        <f>VLOOKUP($B28,Itália!$C$4:$O$71,13,FALSE)</f>
        <v>152</v>
      </c>
      <c r="AI28" s="111">
        <f>VLOOKUP($B28,Espanha!$C$4:$O$71,13,FALSE)</f>
        <v>3</v>
      </c>
      <c r="AJ28" s="111">
        <f>VLOOKUP($B28,Irã!$C$4:$O$71,13,FALSE)</f>
        <v>7779</v>
      </c>
      <c r="AK28" s="111">
        <f>VLOOKUP($B28,EUA!$C$4:$O$87,13,FALSE)</f>
        <v>12</v>
      </c>
      <c r="AL28" s="111">
        <f>VLOOKUP($B28,'Coreia do Sul'!$C$4:$O$96,13,FALSE)</f>
        <v>27</v>
      </c>
    </row>
    <row r="29" spans="2:38">
      <c r="B29" s="90">
        <f t="shared" si="0"/>
        <v>26</v>
      </c>
      <c r="C29" s="91">
        <f>VLOOKUP($B29,Brasil!$C$4:$O$53,2,FALSE)</f>
        <v>1546</v>
      </c>
      <c r="D29" s="92">
        <f>VLOOKUP($B29,Itália!$C$4:$O$71,2,FALSE)</f>
        <v>229</v>
      </c>
      <c r="E29" s="96">
        <f>VLOOKUP($B29,Espanha!$C$4:$O$71,2,FALSE)</f>
        <v>9</v>
      </c>
      <c r="F29" s="96">
        <f>VLOOKUP($B29,Irã!$C$4:$O$71,2,FALSE)</f>
        <v>13938</v>
      </c>
      <c r="G29" s="96">
        <f>VLOOKUP($B29,EUA!$C$4:$O$87,2,FALSE)</f>
        <v>15</v>
      </c>
      <c r="H29" s="96">
        <f>VLOOKUP($B29,'Coreia do Sul'!$C$4:$O$96,2,FALSE)</f>
        <v>27</v>
      </c>
      <c r="I29" s="91">
        <f>VLOOKUP($B29,Brasil!$C$4:$O$53,4,FALSE)</f>
        <v>25</v>
      </c>
      <c r="J29" s="92">
        <f>VLOOKUP($B29,Itália!$C$4:$O$71,4,FALSE)</f>
        <v>7</v>
      </c>
      <c r="K29" s="96">
        <v>0</v>
      </c>
      <c r="L29" s="96">
        <f>VLOOKUP($B29,Irã!$C$4:$O$71,4,FALSE)</f>
        <v>724</v>
      </c>
      <c r="M29" s="96">
        <v>0</v>
      </c>
      <c r="N29" s="96">
        <f>VLOOKUP($B29,'Coreia do Sul'!$C$4:$O$96,4,FALSE)</f>
        <v>0</v>
      </c>
      <c r="O29" s="91">
        <f>VLOOKUP($B29,Brasil!$C$4:$O$53,6,FALSE)</f>
        <v>2</v>
      </c>
      <c r="P29" s="92">
        <f>VLOOKUP($B29,Itália!$C$4:$O$71,6,FALSE)</f>
        <v>1</v>
      </c>
      <c r="Q29" s="96">
        <f>VLOOKUP($B29,Espanha!$C$4:$O$71,6,FALSE)</f>
        <v>0</v>
      </c>
      <c r="R29" s="96">
        <f>VLOOKUP($B29,Irã!$C$4:$O$71,6,FALSE)</f>
        <v>4590</v>
      </c>
      <c r="S29" s="96">
        <f>VLOOKUP($B29,EUA!$C$4:$O$87,6,FALSE)</f>
        <v>0</v>
      </c>
      <c r="T29" s="96">
        <f>VLOOKUP($B29,'Coreia do Sul'!$C$4:$O$96,6,FALSE)</f>
        <v>0</v>
      </c>
      <c r="U29" s="102">
        <f>VLOOKUP($B29,Brasil!$C$4:$O$53,11,FALSE)</f>
        <v>0.0161707632600259</v>
      </c>
      <c r="V29" s="103">
        <f>VLOOKUP($B29,Itália!$C$4:$O$71,11,FALSE)</f>
        <v>0.0305676855895196</v>
      </c>
      <c r="W29" s="103">
        <f>VLOOKUP($B29,Espanha!$C$4:$O$71,11,FALSE)</f>
        <v>0</v>
      </c>
      <c r="X29" s="103">
        <f>VLOOKUP($B29,Irã!$C$4:$O$71,11,FALSE)</f>
        <v>0.0519443248672693</v>
      </c>
      <c r="Y29" s="103">
        <f>VLOOKUP($B29,EUA!$C$4:$O$87,11,FALSE)</f>
        <v>0</v>
      </c>
      <c r="Z29" s="103">
        <f>VLOOKUP($B29,'Coreia do Sul'!$C$4:$O$96,11,FALSE)</f>
        <v>0</v>
      </c>
      <c r="AA29" s="102">
        <f>VLOOKUP($B29,Brasil!$C$4:$O$53,12,FALSE)</f>
        <v>0.00129366106080207</v>
      </c>
      <c r="AB29" s="103">
        <f>VLOOKUP($B29,Itália!$C$4:$O$71,12,FALSE)</f>
        <v>0.00436681222707424</v>
      </c>
      <c r="AC29" s="103">
        <f>VLOOKUP($B29,Espanha!$C$4:$O$71,12,FALSE)</f>
        <v>0</v>
      </c>
      <c r="AD29" s="103">
        <f>VLOOKUP($B29,Irã!$C$4:$O$71,12,FALSE)</f>
        <v>0.329315540249677</v>
      </c>
      <c r="AE29" s="103">
        <f>VLOOKUP($B29,EUA!$C$4:$O$87,12,FALSE)</f>
        <v>0</v>
      </c>
      <c r="AF29" s="103">
        <f>VLOOKUP($B29,'Coreia do Sul'!$C$4:$O$96,12,FALSE)</f>
        <v>0</v>
      </c>
      <c r="AG29" s="108">
        <f>VLOOKUP($B29,Brasil!$C$4:$O$53,13,FALSE)</f>
        <v>1519</v>
      </c>
      <c r="AH29" s="109">
        <f>VLOOKUP($B29,Itália!$C$4:$O$71,13,FALSE)</f>
        <v>221</v>
      </c>
      <c r="AI29" s="109">
        <f>VLOOKUP($B29,Espanha!$C$4:$O$71,13,FALSE)</f>
        <v>9</v>
      </c>
      <c r="AJ29" s="109">
        <f>VLOOKUP($B29,Irã!$C$4:$O$71,13,FALSE)</f>
        <v>8624</v>
      </c>
      <c r="AK29" s="109">
        <f>VLOOKUP($B29,EUA!$C$4:$O$87,13,FALSE)</f>
        <v>15</v>
      </c>
      <c r="AL29" s="109">
        <f>VLOOKUP($B29,'Coreia do Sul'!$C$4:$O$96,13,FALSE)</f>
        <v>27</v>
      </c>
    </row>
    <row r="30" spans="2:38">
      <c r="B30" s="87">
        <f t="shared" si="0"/>
        <v>27</v>
      </c>
      <c r="C30" s="93">
        <f>VLOOKUP($B30,Brasil!$C$4:$O$53,2,FALSE)</f>
        <v>1924</v>
      </c>
      <c r="D30" s="94">
        <f>VLOOKUP($B30,Itália!$C$4:$O$71,2,FALSE)</f>
        <v>323</v>
      </c>
      <c r="E30" s="97">
        <f>VLOOKUP($B30,Espanha!$C$4:$O$71,2,FALSE)</f>
        <v>13</v>
      </c>
      <c r="F30" s="97">
        <f>VLOOKUP($B30,Irã!$C$4:$O$71,2,FALSE)</f>
        <v>14991</v>
      </c>
      <c r="G30" s="97">
        <f>VLOOKUP($B30,EUA!$C$4:$O$87,2,FALSE)</f>
        <v>15</v>
      </c>
      <c r="H30" s="97">
        <f>VLOOKUP($B30,'Coreia do Sul'!$C$4:$O$96,2,FALSE)</f>
        <v>28</v>
      </c>
      <c r="I30" s="93">
        <f>VLOOKUP($B30,Brasil!$C$4:$O$53,4,FALSE)</f>
        <v>34</v>
      </c>
      <c r="J30" s="94">
        <f>VLOOKUP($B30,Itália!$C$4:$O$71,4,FALSE)</f>
        <v>11</v>
      </c>
      <c r="K30" s="97">
        <f>VLOOKUP($B30,Espanha!$C$4:$O$71,4,FALSE)</f>
        <v>0</v>
      </c>
      <c r="L30" s="97">
        <f>VLOOKUP($B30,Irã!$C$4:$O$71,4,FALSE)</f>
        <v>853</v>
      </c>
      <c r="M30" s="97">
        <f>VLOOKUP($B30,EUA!$C$4:$O$87,4,FALSE)</f>
        <v>0</v>
      </c>
      <c r="N30" s="97">
        <f>VLOOKUP($B30,'Coreia do Sul'!$C$4:$O$96,4,FALSE)</f>
        <v>0</v>
      </c>
      <c r="O30" s="93">
        <f>VLOOKUP($B30,Brasil!$C$4:$O$53,6,FALSE)</f>
        <v>2</v>
      </c>
      <c r="P30" s="94">
        <f>VLOOKUP($B30,Itália!$C$4:$O$71,6,FALSE)</f>
        <v>2</v>
      </c>
      <c r="Q30" s="97">
        <f>VLOOKUP($B30,Espanha!$C$4:$O$71,6,FALSE)</f>
        <v>0</v>
      </c>
      <c r="R30" s="97">
        <f>VLOOKUP($B30,Irã!$C$4:$O$71,6,FALSE)</f>
        <v>4996</v>
      </c>
      <c r="S30" s="97">
        <f>VLOOKUP($B30,EUA!$C$4:$O$87,6,FALSE)</f>
        <v>0</v>
      </c>
      <c r="T30" s="97">
        <f>VLOOKUP($B30,'Coreia do Sul'!$C$4:$O$96,6,FALSE)</f>
        <v>0</v>
      </c>
      <c r="U30" s="104">
        <f>VLOOKUP($B30,Brasil!$C$4:$O$53,11,FALSE)</f>
        <v>0.0176715176715177</v>
      </c>
      <c r="V30" s="105">
        <f>VLOOKUP($B30,Itália!$C$4:$O$71,11,FALSE)</f>
        <v>0.0340557275541796</v>
      </c>
      <c r="W30" s="105">
        <f>VLOOKUP($B30,Espanha!$C$4:$O$71,11,FALSE)</f>
        <v>0</v>
      </c>
      <c r="X30" s="105">
        <f>VLOOKUP($B30,Irã!$C$4:$O$71,11,FALSE)</f>
        <v>0.0569008071509572</v>
      </c>
      <c r="Y30" s="105">
        <f>VLOOKUP($B30,EUA!$C$4:$O$87,11,FALSE)</f>
        <v>0</v>
      </c>
      <c r="Z30" s="105">
        <f>VLOOKUP($B30,'Coreia do Sul'!$C$4:$O$96,11,FALSE)</f>
        <v>0</v>
      </c>
      <c r="AA30" s="104">
        <f>VLOOKUP($B30,Brasil!$C$4:$O$53,12,FALSE)</f>
        <v>0.00103950103950104</v>
      </c>
      <c r="AB30" s="105">
        <f>VLOOKUP($B30,Itália!$C$4:$O$71,12,FALSE)</f>
        <v>0.00619195046439629</v>
      </c>
      <c r="AC30" s="105">
        <f>VLOOKUP($B30,Espanha!$C$4:$O$71,12,FALSE)</f>
        <v>0</v>
      </c>
      <c r="AD30" s="105">
        <f>VLOOKUP($B30,Irã!$C$4:$O$71,12,FALSE)</f>
        <v>0.333266626642652</v>
      </c>
      <c r="AE30" s="105">
        <f>VLOOKUP($B30,EUA!$C$4:$O$87,12,FALSE)</f>
        <v>0</v>
      </c>
      <c r="AF30" s="105">
        <f>VLOOKUP($B30,'Coreia do Sul'!$C$4:$O$96,12,FALSE)</f>
        <v>0</v>
      </c>
      <c r="AG30" s="110">
        <f>VLOOKUP($B30,Brasil!$C$4:$O$53,13,FALSE)</f>
        <v>1888</v>
      </c>
      <c r="AH30" s="111">
        <f>VLOOKUP($B30,Itália!$C$4:$O$71,13,FALSE)</f>
        <v>310</v>
      </c>
      <c r="AI30" s="111">
        <f>VLOOKUP($B30,Espanha!$C$4:$O$71,13,FALSE)</f>
        <v>13</v>
      </c>
      <c r="AJ30" s="111">
        <f>VLOOKUP($B30,Irã!$C$4:$O$71,13,FALSE)</f>
        <v>9142</v>
      </c>
      <c r="AK30" s="111">
        <f>VLOOKUP($B30,EUA!$C$4:$O$87,13,FALSE)</f>
        <v>15</v>
      </c>
      <c r="AL30" s="111">
        <f>VLOOKUP($B30,'Coreia do Sul'!$C$4:$O$96,13,FALSE)</f>
        <v>28</v>
      </c>
    </row>
    <row r="31" spans="2:38">
      <c r="B31" s="90">
        <f t="shared" si="0"/>
        <v>28</v>
      </c>
      <c r="C31" s="91">
        <v>2271</v>
      </c>
      <c r="D31" s="92">
        <f>VLOOKUP($B31,Itália!$C$4:$O$71,2,FALSE)</f>
        <v>470</v>
      </c>
      <c r="E31" s="96">
        <f>VLOOKUP($B31,Espanha!$C$4:$O$71,2,FALSE)</f>
        <v>25</v>
      </c>
      <c r="F31" s="96">
        <f>VLOOKUP($B31,Irã!$C$4:$O$71,2,FALSE)</f>
        <v>16169</v>
      </c>
      <c r="G31" s="96">
        <f>VLOOKUP($B31,EUA!$C$4:$O$87,2,FALSE)</f>
        <v>15</v>
      </c>
      <c r="H31" s="96">
        <f>VLOOKUP($B31,'Coreia do Sul'!$C$4:$O$96,2,FALSE)</f>
        <v>29</v>
      </c>
      <c r="I31" s="91">
        <f>VLOOKUP($B31,Brasil!$C$4:$O$53,4,FALSE)</f>
        <v>47</v>
      </c>
      <c r="J31" s="92">
        <f>VLOOKUP($B31,Itália!$C$4:$O$71,4,FALSE)</f>
        <v>12</v>
      </c>
      <c r="K31" s="96">
        <f>VLOOKUP($B31,Espanha!$C$4:$O$71,4,FALSE)</f>
        <v>0</v>
      </c>
      <c r="L31" s="96">
        <f>VLOOKUP($B31,Irã!$C$4:$O$71,4,FALSE)</f>
        <v>988</v>
      </c>
      <c r="M31" s="96">
        <v>0</v>
      </c>
      <c r="N31" s="96">
        <f>VLOOKUP($B31,'Coreia do Sul'!$C$4:$O$96,4,FALSE)</f>
        <v>0</v>
      </c>
      <c r="O31" s="91">
        <f>VLOOKUP($B31,Brasil!$C$4:$O$53,6,FALSE)</f>
        <v>2</v>
      </c>
      <c r="P31" s="92">
        <f>VLOOKUP($B31,Itália!$C$4:$O$71,6,FALSE)</f>
        <v>3</v>
      </c>
      <c r="Q31" s="96">
        <f>VLOOKUP($B31,Espanha!$C$4:$O$71,6,FALSE)</f>
        <v>0</v>
      </c>
      <c r="R31" s="96">
        <f>VLOOKUP($B31,Irã!$C$4:$O$71,6,FALSE)</f>
        <v>5389</v>
      </c>
      <c r="S31" s="96">
        <v>0</v>
      </c>
      <c r="T31" s="96">
        <f>VLOOKUP($B31,'Coreia do Sul'!$C$4:$O$96,6,FALSE)</f>
        <v>0</v>
      </c>
      <c r="U31" s="102">
        <f>VLOOKUP($B31,Brasil!$C$4:$O$53,11,FALSE)</f>
        <v>0.0206957287538529</v>
      </c>
      <c r="V31" s="103">
        <f>VLOOKUP($B31,Itália!$C$4:$O$71,11,FALSE)</f>
        <v>0.025531914893617</v>
      </c>
      <c r="W31" s="103">
        <f>VLOOKUP($B31,Espanha!$C$4:$O$71,11,FALSE)</f>
        <v>0</v>
      </c>
      <c r="X31" s="103">
        <f>VLOOKUP($B31,Irã!$C$4:$O$71,11,FALSE)</f>
        <v>0.0611045828437133</v>
      </c>
      <c r="Y31" s="103">
        <f>VLOOKUP($B31,EUA!$C$4:$O$87,11,FALSE)</f>
        <v>0</v>
      </c>
      <c r="Z31" s="103">
        <f>VLOOKUP($B31,'Coreia do Sul'!$C$4:$O$96,11,FALSE)</f>
        <v>0</v>
      </c>
      <c r="AA31" s="102">
        <f>VLOOKUP($B31,Brasil!$C$4:$O$53,12,FALSE)</f>
        <v>0.000880669308674593</v>
      </c>
      <c r="AB31" s="103">
        <f>VLOOKUP($B31,Itália!$C$4:$O$71,12,FALSE)</f>
        <v>0.00638297872340425</v>
      </c>
      <c r="AC31" s="103">
        <f>VLOOKUP($B31,Espanha!$C$4:$O$71,12,FALSE)</f>
        <v>0</v>
      </c>
      <c r="AD31" s="103">
        <f>VLOOKUP($B31,Irã!$C$4:$O$71,12,FALSE)</f>
        <v>0.333292102170821</v>
      </c>
      <c r="AE31" s="103">
        <f>VLOOKUP($B31,EUA!$C$4:$O$87,12,FALSE)</f>
        <v>0</v>
      </c>
      <c r="AF31" s="103">
        <f>VLOOKUP($B31,'Coreia do Sul'!$C$4:$O$96,12,FALSE)</f>
        <v>0</v>
      </c>
      <c r="AG31" s="108">
        <f>VLOOKUP($B31,Brasil!$C$4:$O$53,13,FALSE)</f>
        <v>2222</v>
      </c>
      <c r="AH31" s="109">
        <f>VLOOKUP($B31,Itália!$C$4:$O$71,13,FALSE)</f>
        <v>455</v>
      </c>
      <c r="AI31" s="109">
        <f>VLOOKUP($B31,Espanha!$C$4:$O$71,13,FALSE)</f>
        <v>25</v>
      </c>
      <c r="AJ31" s="109">
        <f>VLOOKUP($B31,Irã!$C$4:$O$71,13,FALSE)</f>
        <v>9792</v>
      </c>
      <c r="AK31" s="109">
        <f>VLOOKUP($B31,EUA!$C$4:$O$87,13,FALSE)</f>
        <v>15</v>
      </c>
      <c r="AL31" s="109">
        <f>VLOOKUP($B31,'Coreia do Sul'!$C$4:$O$96,13,FALSE)</f>
        <v>29</v>
      </c>
    </row>
    <row r="32" spans="2:38">
      <c r="B32" s="87">
        <f t="shared" si="0"/>
        <v>29</v>
      </c>
      <c r="C32" s="93">
        <f>VLOOKUP($B32,Brasil!$C$4:$O$53,2,FALSE)</f>
        <v>2554</v>
      </c>
      <c r="D32" s="94">
        <f>VLOOKUP($B32,Itália!$C$4:$O$71,2,FALSE)</f>
        <v>655</v>
      </c>
      <c r="E32" s="97">
        <f>VLOOKUP($B32,Espanha!$C$4:$O$71,2,FALSE)</f>
        <v>33</v>
      </c>
      <c r="F32" s="97">
        <f>VLOOKUP($B32,Irã!$C$4:$O$71,2,FALSE)</f>
        <v>17361</v>
      </c>
      <c r="G32" s="97">
        <f>VLOOKUP($B32,EUA!$C$4:$O$87,2,FALSE)</f>
        <v>15</v>
      </c>
      <c r="H32" s="97">
        <f>VLOOKUP($B32,'Coreia do Sul'!$C$4:$O$96,2,FALSE)</f>
        <v>30</v>
      </c>
      <c r="I32" s="91">
        <f>VLOOKUP($B32,Brasil!$C$4:$O$53,4,FALSE)</f>
        <v>59</v>
      </c>
      <c r="J32" s="94">
        <f>VLOOKUP($B32,Itália!$C$4:$O$71,4,FALSE)</f>
        <v>17</v>
      </c>
      <c r="K32" s="97">
        <f>VLOOKUP($B32,Espanha!$C$4:$O$71,4,FALSE)</f>
        <v>0</v>
      </c>
      <c r="L32" s="97">
        <f>VLOOKUP($B32,Irã!$C$4:$O$71,4,FALSE)</f>
        <v>1135</v>
      </c>
      <c r="M32" s="97">
        <f>VLOOKUP($B32,EUA!$C$4:$O$87,4,FALSE)</f>
        <v>0</v>
      </c>
      <c r="N32" s="97">
        <f>VLOOKUP($B32,'Coreia do Sul'!$C$4:$O$96,4,FALSE)</f>
        <v>0</v>
      </c>
      <c r="O32" s="93">
        <f>VLOOKUP($B32,Brasil!$C$4:$O$53,6,FALSE)</f>
        <v>2</v>
      </c>
      <c r="P32" s="94">
        <f>VLOOKUP($B32,Itália!$C$4:$O$71,6,FALSE)</f>
        <v>45</v>
      </c>
      <c r="Q32" s="97">
        <f>VLOOKUP($B32,Espanha!$C$4:$O$71,6,FALSE)</f>
        <v>0</v>
      </c>
      <c r="R32" s="97">
        <f>VLOOKUP($B32,Irã!$C$4:$O$71,6,FALSE)</f>
        <v>5710</v>
      </c>
      <c r="S32" s="97">
        <f>VLOOKUP($B32,EUA!$C$4:$O$87,6,FALSE)</f>
        <v>0</v>
      </c>
      <c r="T32" s="97">
        <f>VLOOKUP($B32,'Coreia do Sul'!$C$4:$O$96,6,FALSE)</f>
        <v>1</v>
      </c>
      <c r="U32" s="102">
        <f>VLOOKUP($B32,Brasil!$C$4:$O$53,11,FALSE)</f>
        <v>0.0231010180109632</v>
      </c>
      <c r="V32" s="105">
        <f>VLOOKUP($B32,Itália!$C$4:$O$71,11,FALSE)</f>
        <v>0.0259541984732824</v>
      </c>
      <c r="W32" s="105">
        <f>VLOOKUP($B32,Espanha!$C$4:$O$71,11,FALSE)</f>
        <v>0</v>
      </c>
      <c r="X32" s="105">
        <f>VLOOKUP($B32,Irã!$C$4:$O$71,11,FALSE)</f>
        <v>0.0653764184090778</v>
      </c>
      <c r="Y32" s="105">
        <f>VLOOKUP($B32,EUA!$C$4:$O$87,11,FALSE)</f>
        <v>0</v>
      </c>
      <c r="Z32" s="105">
        <f>VLOOKUP($B32,'Coreia do Sul'!$C$4:$O$96,11,FALSE)</f>
        <v>0</v>
      </c>
      <c r="AA32" s="102">
        <f>VLOOKUP($B32,Brasil!$C$4:$O$53,12,FALSE)</f>
        <v>0.000783085356303837</v>
      </c>
      <c r="AB32" s="105">
        <f>VLOOKUP($B32,Itália!$C$4:$O$71,12,FALSE)</f>
        <v>0.0687022900763359</v>
      </c>
      <c r="AC32" s="105">
        <f>VLOOKUP($B32,Espanha!$C$4:$O$71,12,FALSE)</f>
        <v>0</v>
      </c>
      <c r="AD32" s="105">
        <f>VLOOKUP($B32,Irã!$C$4:$O$71,12,FALSE)</f>
        <v>0.328898104947872</v>
      </c>
      <c r="AE32" s="105">
        <f>VLOOKUP($B32,EUA!$C$4:$O$87,12,FALSE)</f>
        <v>0</v>
      </c>
      <c r="AF32" s="105">
        <f>VLOOKUP($B32,'Coreia do Sul'!$C$4:$O$96,12,FALSE)</f>
        <v>0.0333333333333333</v>
      </c>
      <c r="AG32" s="108">
        <f>VLOOKUP($B32,Brasil!$C$4:$O$53,13,FALSE)</f>
        <v>2493</v>
      </c>
      <c r="AH32" s="111">
        <f>VLOOKUP($B32,Itália!$C$4:$O$71,13,FALSE)</f>
        <v>593</v>
      </c>
      <c r="AI32" s="111">
        <f>VLOOKUP($B32,Espanha!$C$4:$O$71,13,FALSE)</f>
        <v>33</v>
      </c>
      <c r="AJ32" s="111">
        <f>VLOOKUP($B32,Irã!$C$4:$O$71,13,FALSE)</f>
        <v>10516</v>
      </c>
      <c r="AK32" s="111">
        <f>VLOOKUP($B32,EUA!$C$4:$O$87,13,FALSE)</f>
        <v>15</v>
      </c>
      <c r="AL32" s="111">
        <f>VLOOKUP($B32,'Coreia do Sul'!$C$4:$O$96,13,FALSE)</f>
        <v>29</v>
      </c>
    </row>
    <row r="33" spans="2:38">
      <c r="B33" s="90">
        <f t="shared" si="0"/>
        <v>30</v>
      </c>
      <c r="C33" s="93">
        <f>VLOOKUP($B33,Brasil!$C$4:$O$53,2,FALSE)</f>
        <v>2985</v>
      </c>
      <c r="D33" s="92">
        <f>VLOOKUP($B33,Itália!$C$4:$O$71,2,FALSE)</f>
        <v>889</v>
      </c>
      <c r="E33" s="96">
        <f>VLOOKUP($B33,Espanha!$C$4:$O$71,2,FALSE)</f>
        <v>58</v>
      </c>
      <c r="F33" s="96">
        <f>VLOOKUP($B33,Irã!$C$4:$O$71,2,FALSE)</f>
        <v>18407</v>
      </c>
      <c r="G33" s="96">
        <f>VLOOKUP($B33,EUA!$C$4:$O$87,2,FALSE)</f>
        <v>15</v>
      </c>
      <c r="H33" s="96">
        <f>VLOOKUP($B33,'Coreia do Sul'!$C$4:$O$96,2,FALSE)</f>
        <v>31</v>
      </c>
      <c r="I33" s="91">
        <f>VLOOKUP($B33,Brasil!$C$4:$O$53,4,FALSE)</f>
        <v>77</v>
      </c>
      <c r="J33" s="92">
        <f>VLOOKUP($B33,Itália!$C$4:$O$71,4,FALSE)</f>
        <v>21</v>
      </c>
      <c r="K33" s="96">
        <f>VLOOKUP($B33,Espanha!$C$4:$O$71,4,FALSE)</f>
        <v>0</v>
      </c>
      <c r="L33" s="96">
        <f>VLOOKUP($B33,Irã!$C$4:$O$71,4,FALSE)</f>
        <v>1284</v>
      </c>
      <c r="M33" s="96">
        <f>VLOOKUP($B33,EUA!$C$4:$O$87,4,FALSE)</f>
        <v>0</v>
      </c>
      <c r="N33" s="96">
        <f>VLOOKUP($B33,'Coreia do Sul'!$C$4:$O$96,4,FALSE)</f>
        <v>0</v>
      </c>
      <c r="O33" s="91">
        <f>VLOOKUP($B33,Brasil!$C$4:$O$53,6,FALSE)</f>
        <v>6</v>
      </c>
      <c r="P33" s="92">
        <f>VLOOKUP($B33,Itália!$C$4:$O$71,6,FALSE)</f>
        <v>46</v>
      </c>
      <c r="Q33" s="96">
        <f>VLOOKUP($B33,Espanha!$C$4:$O$71,6,FALSE)</f>
        <v>0</v>
      </c>
      <c r="R33" s="96">
        <f>VLOOKUP($B33,Irã!$C$4:$O$71,6,FALSE)</f>
        <v>5979</v>
      </c>
      <c r="S33" s="96">
        <f>VLOOKUP($B33,EUA!$C$4:$O$87,6,FALSE)</f>
        <v>0</v>
      </c>
      <c r="T33" s="96">
        <f>VLOOKUP($B33,'Coreia do Sul'!$C$4:$O$96,6,FALSE)</f>
        <v>3</v>
      </c>
      <c r="U33" s="102">
        <f>VLOOKUP($B33,Brasil!$C$4:$O$53,11,FALSE)</f>
        <v>0.0257956448911223</v>
      </c>
      <c r="V33" s="103">
        <f>VLOOKUP($B33,Itália!$C$4:$O$71,11,FALSE)</f>
        <v>0.0236220472440945</v>
      </c>
      <c r="W33" s="103">
        <f>VLOOKUP($B33,Espanha!$C$4:$O$71,11,FALSE)</f>
        <v>0</v>
      </c>
      <c r="X33" s="103">
        <f>VLOOKUP($B33,Irã!$C$4:$O$71,11,FALSE)</f>
        <v>0.0697560710599229</v>
      </c>
      <c r="Y33" s="103">
        <f>VLOOKUP($B33,EUA!$C$4:$O$87,11,FALSE)</f>
        <v>0</v>
      </c>
      <c r="Z33" s="103">
        <f>VLOOKUP($B33,'Coreia do Sul'!$C$4:$O$96,11,FALSE)</f>
        <v>0</v>
      </c>
      <c r="AA33" s="102">
        <f>VLOOKUP($B33,Brasil!$C$4:$O$53,12,FALSE)</f>
        <v>0.00201005025125628</v>
      </c>
      <c r="AB33" s="103">
        <f>VLOOKUP($B33,Itália!$C$4:$O$71,12,FALSE)</f>
        <v>0.0517435320584927</v>
      </c>
      <c r="AC33" s="103">
        <f>VLOOKUP($B33,Espanha!$C$4:$O$71,12,FALSE)</f>
        <v>0</v>
      </c>
      <c r="AD33" s="103">
        <f>VLOOKUP($B33,Irã!$C$4:$O$71,12,FALSE)</f>
        <v>0.324822078557071</v>
      </c>
      <c r="AE33" s="103">
        <f>VLOOKUP($B33,EUA!$C$4:$O$87,12,FALSE)</f>
        <v>0</v>
      </c>
      <c r="AF33" s="103">
        <f>VLOOKUP($B33,'Coreia do Sul'!$C$4:$O$96,12,FALSE)</f>
        <v>0.0967741935483871</v>
      </c>
      <c r="AG33" s="108">
        <f>VLOOKUP($B33,Brasil!$C$4:$O$53,13,FALSE)</f>
        <v>2902</v>
      </c>
      <c r="AH33" s="109">
        <f>VLOOKUP($B33,Itália!$C$4:$O$71,13,FALSE)</f>
        <v>822</v>
      </c>
      <c r="AI33" s="109">
        <f>VLOOKUP($B33,Espanha!$C$4:$O$71,13,FALSE)</f>
        <v>58</v>
      </c>
      <c r="AJ33" s="109">
        <f>VLOOKUP($B33,Irã!$C$4:$O$71,13,FALSE)</f>
        <v>11144</v>
      </c>
      <c r="AK33" s="109">
        <f>VLOOKUP($B33,EUA!$C$4:$O$87,13,FALSE)</f>
        <v>15</v>
      </c>
      <c r="AL33" s="109">
        <f>VLOOKUP($B33,'Coreia do Sul'!$C$4:$O$96,13,FALSE)</f>
        <v>28</v>
      </c>
    </row>
    <row r="34" spans="2:38">
      <c r="B34" s="87">
        <f t="shared" si="0"/>
        <v>31</v>
      </c>
      <c r="C34" s="93">
        <f>VLOOKUP($B34,Brasil!$C$4:$O$53,2,FALSE)</f>
        <v>3417</v>
      </c>
      <c r="D34" s="94">
        <f>VLOOKUP($B34,Itália!$C$4:$O$71,2,FALSE)</f>
        <v>1128</v>
      </c>
      <c r="E34" s="97">
        <f>VLOOKUP($B34,Espanha!$C$4:$O$71,2,FALSE)</f>
        <v>84</v>
      </c>
      <c r="F34" s="97">
        <f>VLOOKUP($B34,Irã!$C$4:$O$71,2,FALSE)</f>
        <v>19644</v>
      </c>
      <c r="G34" s="97">
        <f>VLOOKUP($B34,EUA!$C$4:$O$87,2,FALSE)</f>
        <v>15</v>
      </c>
      <c r="H34" s="97">
        <f>VLOOKUP($B34,'Coreia do Sul'!$C$4:$O$96,2,FALSE)</f>
        <v>58</v>
      </c>
      <c r="I34" s="93"/>
      <c r="J34" s="94">
        <f>VLOOKUP($B34,Itália!$C$4:$O$71,4,FALSE)</f>
        <v>29</v>
      </c>
      <c r="K34" s="97">
        <f>VLOOKUP($B34,Espanha!$C$4:$O$71,4,FALSE)</f>
        <v>0</v>
      </c>
      <c r="L34" s="97">
        <f>VLOOKUP($B34,Irã!$C$4:$O$71,4,FALSE)</f>
        <v>1433</v>
      </c>
      <c r="M34" s="97">
        <f>VLOOKUP($B34,EUA!$C$4:$O$87,4,FALSE)</f>
        <v>0</v>
      </c>
      <c r="N34" s="97">
        <f>VLOOKUP($B34,'Coreia do Sul'!$C$4:$O$96,4,FALSE)</f>
        <v>0</v>
      </c>
      <c r="O34" s="93">
        <f>VLOOKUP($B34,Brasil!$C$4:$O$53,6,FALSE)</f>
        <v>6</v>
      </c>
      <c r="P34" s="94">
        <f>VLOOKUP($B34,Itália!$C$4:$O$71,6,FALSE)</f>
        <v>50</v>
      </c>
      <c r="Q34" s="97">
        <f>VLOOKUP($B34,Espanha!$C$4:$O$71,6,FALSE)</f>
        <v>0</v>
      </c>
      <c r="R34" s="97">
        <f>VLOOKUP($B34,Irã!$C$4:$O$71,6,FALSE)</f>
        <v>6745</v>
      </c>
      <c r="S34" s="97">
        <f>VLOOKUP($B34,EUA!$C$4:$O$87,6,FALSE)</f>
        <v>2</v>
      </c>
      <c r="T34" s="97">
        <f>VLOOKUP($B34,'Coreia do Sul'!$C$4:$O$96,6,FALSE)</f>
        <v>7</v>
      </c>
      <c r="U34" s="104"/>
      <c r="V34" s="105">
        <f>VLOOKUP($B34,Itália!$C$4:$O$71,11,FALSE)</f>
        <v>0.025709219858156</v>
      </c>
      <c r="W34" s="105">
        <f>VLOOKUP($B34,Espanha!$C$4:$O$71,11,FALSE)</f>
        <v>0</v>
      </c>
      <c r="X34" s="105">
        <f>VLOOKUP($B34,Irã!$C$4:$O$71,11,FALSE)</f>
        <v>0.0729484829973529</v>
      </c>
      <c r="Y34" s="105">
        <f>VLOOKUP($B34,EUA!$C$4:$O$87,11,FALSE)</f>
        <v>0</v>
      </c>
      <c r="Z34" s="105">
        <f>VLOOKUP($B34,'Coreia do Sul'!$C$4:$O$96,11,FALSE)</f>
        <v>0</v>
      </c>
      <c r="AA34" s="104"/>
      <c r="AB34" s="105">
        <f>VLOOKUP($B34,Itália!$C$4:$O$71,12,FALSE)</f>
        <v>0.0443262411347518</v>
      </c>
      <c r="AC34" s="105">
        <f>VLOOKUP($B34,Espanha!$C$4:$O$71,12,FALSE)</f>
        <v>0</v>
      </c>
      <c r="AD34" s="105">
        <f>VLOOKUP($B34,Irã!$C$4:$O$71,12,FALSE)</f>
        <v>0.343361840765628</v>
      </c>
      <c r="AE34" s="105">
        <f>VLOOKUP($B34,EUA!$C$4:$O$87,12,FALSE)</f>
        <v>0.133333333333333</v>
      </c>
      <c r="AF34" s="105">
        <f>VLOOKUP($B34,'Coreia do Sul'!$C$4:$O$96,12,FALSE)</f>
        <v>0.120689655172414</v>
      </c>
      <c r="AG34" s="110"/>
      <c r="AH34" s="111">
        <f>VLOOKUP($B34,Itália!$C$4:$O$71,13,FALSE)</f>
        <v>1049</v>
      </c>
      <c r="AI34" s="111">
        <f>VLOOKUP($B34,Espanha!$C$4:$O$71,13,FALSE)</f>
        <v>84</v>
      </c>
      <c r="AJ34" s="111">
        <f>VLOOKUP($B34,Irã!$C$4:$O$71,13,FALSE)</f>
        <v>11466</v>
      </c>
      <c r="AK34" s="111">
        <f>VLOOKUP($B34,EUA!$C$4:$O$87,13,FALSE)</f>
        <v>13</v>
      </c>
      <c r="AL34" s="111">
        <f>VLOOKUP($B34,'Coreia do Sul'!$C$4:$O$96,13,FALSE)</f>
        <v>51</v>
      </c>
    </row>
    <row r="35" spans="2:38">
      <c r="B35" s="90">
        <f t="shared" si="0"/>
        <v>32</v>
      </c>
      <c r="C35" s="91"/>
      <c r="D35" s="92">
        <f>VLOOKUP($B35,Itália!$C$4:$O$71,2,FALSE)</f>
        <v>1701</v>
      </c>
      <c r="E35" s="96">
        <f>VLOOKUP($B35,Espanha!$C$4:$O$71,2,FALSE)</f>
        <v>120</v>
      </c>
      <c r="F35" s="96">
        <f>VLOOKUP($B35,Irã!$C$4:$O$71,2,FALSE)</f>
        <v>20610</v>
      </c>
      <c r="G35" s="96">
        <f>VLOOKUP($B35,EUA!$C$4:$O$87,2,FALSE)</f>
        <v>35</v>
      </c>
      <c r="H35" s="96">
        <f>VLOOKUP($B35,'Coreia do Sul'!$C$4:$O$96,2,FALSE)</f>
        <v>111</v>
      </c>
      <c r="I35" s="91"/>
      <c r="J35" s="92">
        <f>VLOOKUP($B35,Itália!$C$4:$O$71,4,FALSE)</f>
        <v>41</v>
      </c>
      <c r="K35" s="96">
        <f>VLOOKUP($B35,Espanha!$C$4:$O$71,4,FALSE)</f>
        <v>0</v>
      </c>
      <c r="L35" s="96">
        <f>VLOOKUP($B35,Irã!$C$4:$O$71,4,FALSE)</f>
        <v>1556</v>
      </c>
      <c r="M35" s="96">
        <f>VLOOKUP($B35,EUA!$C$4:$O$87,4,FALSE)</f>
        <v>0</v>
      </c>
      <c r="N35" s="96">
        <f>VLOOKUP($B35,'Coreia do Sul'!$C$4:$O$96,4,FALSE)</f>
        <v>1</v>
      </c>
      <c r="O35" s="91">
        <f>VLOOKUP($B35,Brasil!$C$4:$O$53,6,FALSE)</f>
        <v>6</v>
      </c>
      <c r="P35" s="92">
        <f>VLOOKUP($B35,Itália!$C$4:$O$71,6,FALSE)</f>
        <v>83</v>
      </c>
      <c r="Q35" s="96">
        <f>VLOOKUP($B35,Espanha!$C$4:$O$71,6,FALSE)</f>
        <v>0</v>
      </c>
      <c r="R35" s="96">
        <f>VLOOKUP($B35,Irã!$C$4:$O$71,6,FALSE)</f>
        <v>7635</v>
      </c>
      <c r="S35" s="96">
        <f>VLOOKUP($B35,EUA!$C$4:$O$87,6,FALSE)</f>
        <v>3</v>
      </c>
      <c r="T35" s="96">
        <f>VLOOKUP($B35,'Coreia do Sul'!$C$4:$O$96,6,FALSE)</f>
        <v>7</v>
      </c>
      <c r="U35" s="102"/>
      <c r="V35" s="103">
        <f>VLOOKUP($B35,Itália!$C$4:$O$71,11,FALSE)</f>
        <v>0.024103468547913</v>
      </c>
      <c r="W35" s="103">
        <f>VLOOKUP($B35,Espanha!$C$4:$O$71,11,FALSE)</f>
        <v>0</v>
      </c>
      <c r="X35" s="103">
        <f>VLOOKUP($B35,Irã!$C$4:$O$71,11,FALSE)</f>
        <v>0.0754973313925279</v>
      </c>
      <c r="Y35" s="103">
        <f>VLOOKUP($B35,EUA!$C$4:$O$87,11,FALSE)</f>
        <v>0</v>
      </c>
      <c r="Z35" s="103">
        <f>VLOOKUP($B35,'Coreia do Sul'!$C$4:$O$96,11,FALSE)</f>
        <v>0.00900900900900901</v>
      </c>
      <c r="AA35" s="102"/>
      <c r="AB35" s="103">
        <f>VLOOKUP($B35,Itália!$C$4:$O$71,12,FALSE)</f>
        <v>0.0487948265726044</v>
      </c>
      <c r="AC35" s="103">
        <f>VLOOKUP($B35,Espanha!$C$4:$O$71,12,FALSE)</f>
        <v>0</v>
      </c>
      <c r="AD35" s="103">
        <f>VLOOKUP($B35,Irã!$C$4:$O$71,12,FALSE)</f>
        <v>0.370451237263464</v>
      </c>
      <c r="AE35" s="103">
        <f>VLOOKUP($B35,EUA!$C$4:$O$87,12,FALSE)</f>
        <v>0.0857142857142857</v>
      </c>
      <c r="AF35" s="103">
        <f>VLOOKUP($B35,'Coreia do Sul'!$C$4:$O$96,12,FALSE)</f>
        <v>0.0630630630630631</v>
      </c>
      <c r="AG35" s="108"/>
      <c r="AH35" s="109">
        <f>VLOOKUP($B35,Itália!$C$4:$O$71,13,FALSE)</f>
        <v>1577</v>
      </c>
      <c r="AI35" s="109">
        <f>VLOOKUP($B35,Espanha!$C$4:$O$71,13,FALSE)</f>
        <v>120</v>
      </c>
      <c r="AJ35" s="109">
        <f>VLOOKUP($B35,Irã!$C$4:$O$71,13,FALSE)</f>
        <v>11419</v>
      </c>
      <c r="AK35" s="109">
        <f>VLOOKUP($B35,EUA!$C$4:$O$87,13,FALSE)</f>
        <v>32</v>
      </c>
      <c r="AL35" s="109">
        <f>VLOOKUP($B35,'Coreia do Sul'!$C$4:$O$96,13,FALSE)</f>
        <v>103</v>
      </c>
    </row>
    <row r="36" spans="2:38">
      <c r="B36" s="87">
        <f t="shared" si="0"/>
        <v>33</v>
      </c>
      <c r="C36" s="93"/>
      <c r="D36" s="94">
        <f>VLOOKUP($B36,Itália!$C$4:$O$71,2,FALSE)</f>
        <v>2036</v>
      </c>
      <c r="E36" s="97">
        <f>VLOOKUP($B36,Espanha!$C$4:$O$71,2,FALSE)</f>
        <v>165</v>
      </c>
      <c r="F36" s="97">
        <f>VLOOKUP($B36,Irã!$C$4:$O$71,2,FALSE)</f>
        <v>21638</v>
      </c>
      <c r="G36" s="97">
        <f>VLOOKUP($B36,EUA!$C$4:$O$87,2,FALSE)</f>
        <v>35</v>
      </c>
      <c r="H36" s="97">
        <f>VLOOKUP($B36,'Coreia do Sul'!$C$4:$O$96,2,FALSE)</f>
        <v>209</v>
      </c>
      <c r="I36" s="93"/>
      <c r="J36" s="94">
        <f>VLOOKUP($B36,Itália!$C$4:$O$71,4,FALSE)</f>
        <v>52</v>
      </c>
      <c r="K36" s="97">
        <f>VLOOKUP($B36,Espanha!$C$4:$O$71,4,FALSE)</f>
        <v>1</v>
      </c>
      <c r="L36" s="97">
        <f>VLOOKUP($B36,Irã!$C$4:$O$71,4,FALSE)</f>
        <v>1685</v>
      </c>
      <c r="M36" s="97">
        <f>VLOOKUP($B36,EUA!$C$4:$O$87,4,FALSE)</f>
        <v>0</v>
      </c>
      <c r="N36" s="97">
        <f>VLOOKUP($B36,'Coreia do Sul'!$C$4:$O$96,4,FALSE)</f>
        <v>2</v>
      </c>
      <c r="O36" s="93">
        <f>VLOOKUP($B36,Brasil!$C$4:$O$53,6,FALSE)</f>
        <v>6</v>
      </c>
      <c r="P36" s="94">
        <f>VLOOKUP($B36,Itália!$C$4:$O$71,6,FALSE)</f>
        <v>149</v>
      </c>
      <c r="Q36" s="97">
        <f>VLOOKUP($B36,Espanha!$C$4:$O$71,6,FALSE)</f>
        <v>0</v>
      </c>
      <c r="R36" s="97">
        <f>VLOOKUP($B36,Irã!$C$4:$O$71,6,FALSE)</f>
        <v>7913</v>
      </c>
      <c r="S36" s="97">
        <f>VLOOKUP($B36,EUA!$C$4:$O$87,6,FALSE)</f>
        <v>3</v>
      </c>
      <c r="T36" s="97">
        <f>VLOOKUP($B36,'Coreia do Sul'!$C$4:$O$96,6,FALSE)</f>
        <v>8</v>
      </c>
      <c r="U36" s="104"/>
      <c r="V36" s="105">
        <f>VLOOKUP($B36,Itália!$C$4:$O$71,11,FALSE)</f>
        <v>0.0255402750491159</v>
      </c>
      <c r="W36" s="105">
        <f>VLOOKUP($B36,Espanha!$C$4:$O$71,11,FALSE)</f>
        <v>0.00606060606060606</v>
      </c>
      <c r="X36" s="105">
        <f>VLOOKUP($B36,Irã!$C$4:$O$71,11,FALSE)</f>
        <v>0.0778722617617155</v>
      </c>
      <c r="Y36" s="105">
        <f>VLOOKUP($B36,EUA!$C$4:$O$87,11,FALSE)</f>
        <v>0</v>
      </c>
      <c r="Z36" s="105">
        <f>VLOOKUP($B36,'Coreia do Sul'!$C$4:$O$96,11,FALSE)</f>
        <v>0.00956937799043062</v>
      </c>
      <c r="AA36" s="104"/>
      <c r="AB36" s="105">
        <f>VLOOKUP($B36,Itália!$C$4:$O$71,12,FALSE)</f>
        <v>0.0731827111984283</v>
      </c>
      <c r="AC36" s="105">
        <f>VLOOKUP($B36,Espanha!$C$4:$O$71,12,FALSE)</f>
        <v>0</v>
      </c>
      <c r="AD36" s="105">
        <f>VLOOKUP($B36,Irã!$C$4:$O$71,12,FALSE)</f>
        <v>0.36569923283113</v>
      </c>
      <c r="AE36" s="105">
        <f>VLOOKUP($B36,EUA!$C$4:$O$87,12,FALSE)</f>
        <v>0.0857142857142857</v>
      </c>
      <c r="AF36" s="105">
        <f>VLOOKUP($B36,'Coreia do Sul'!$C$4:$O$96,12,FALSE)</f>
        <v>0.0382775119617225</v>
      </c>
      <c r="AG36" s="110"/>
      <c r="AH36" s="111">
        <f>VLOOKUP($B36,Itália!$C$4:$O$71,13,FALSE)</f>
        <v>1835</v>
      </c>
      <c r="AI36" s="111">
        <f>VLOOKUP($B36,Espanha!$C$4:$O$71,13,FALSE)</f>
        <v>164</v>
      </c>
      <c r="AJ36" s="111">
        <f>VLOOKUP($B36,Irã!$C$4:$O$71,13,FALSE)</f>
        <v>12040</v>
      </c>
      <c r="AK36" s="111">
        <f>VLOOKUP($B36,EUA!$C$4:$O$87,13,FALSE)</f>
        <v>32</v>
      </c>
      <c r="AL36" s="111">
        <f>VLOOKUP($B36,'Coreia do Sul'!$C$4:$O$96,13,FALSE)</f>
        <v>199</v>
      </c>
    </row>
    <row r="37" spans="2:38">
      <c r="B37" s="90">
        <f t="shared" si="0"/>
        <v>34</v>
      </c>
      <c r="C37" s="91"/>
      <c r="D37" s="92">
        <f>VLOOKUP($B37,Itália!$C$4:$O$71,2,FALSE)</f>
        <v>2502</v>
      </c>
      <c r="E37" s="96">
        <f>VLOOKUP($B37,Espanha!$C$4:$O$71,2,FALSE)</f>
        <v>228</v>
      </c>
      <c r="F37" s="96">
        <f>VLOOKUP($B37,Irã!$C$4:$O$71,2,FALSE)</f>
        <v>23049</v>
      </c>
      <c r="G37" s="96">
        <f>VLOOKUP($B37,EUA!$C$4:$O$87,2,FALSE)</f>
        <v>35</v>
      </c>
      <c r="H37" s="96">
        <f>VLOOKUP($B37,'Coreia do Sul'!$C$4:$O$96,2,FALSE)</f>
        <v>436</v>
      </c>
      <c r="I37" s="91"/>
      <c r="J37" s="92">
        <f>VLOOKUP($B37,Itália!$C$4:$O$71,4,FALSE)</f>
        <v>79</v>
      </c>
      <c r="K37" s="96">
        <f>VLOOKUP($B37,Espanha!$C$4:$O$71,4,FALSE)</f>
        <v>2</v>
      </c>
      <c r="L37" s="96">
        <f>VLOOKUP($B37,Irã!$C$4:$O$71,4,FALSE)</f>
        <v>1812</v>
      </c>
      <c r="M37" s="96">
        <f>VLOOKUP($B37,EUA!$C$4:$O$87,4,FALSE)</f>
        <v>0</v>
      </c>
      <c r="N37" s="96">
        <f>VLOOKUP($B37,'Coreia do Sul'!$C$4:$O$96,4,FALSE)</f>
        <v>2</v>
      </c>
      <c r="O37" s="91">
        <f>VLOOKUP($B37,Brasil!$C$4:$O$53,6,FALSE)</f>
        <v>6</v>
      </c>
      <c r="P37" s="92">
        <f>VLOOKUP($B37,Itália!$C$4:$O$71,6,FALSE)</f>
        <v>160</v>
      </c>
      <c r="Q37" s="96">
        <f>VLOOKUP($B37,Espanha!$C$4:$O$71,6,FALSE)</f>
        <v>0</v>
      </c>
      <c r="R37" s="96">
        <f>VLOOKUP($B37,Irã!$C$4:$O$71,6,FALSE)</f>
        <v>8376</v>
      </c>
      <c r="S37" s="96">
        <f>VLOOKUP($B37,EUA!$C$4:$O$87,6,FALSE)</f>
        <v>4</v>
      </c>
      <c r="T37" s="96">
        <f>VLOOKUP($B37,'Coreia do Sul'!$C$4:$O$96,6,FALSE)</f>
        <v>9</v>
      </c>
      <c r="U37" s="102"/>
      <c r="V37" s="103">
        <f>VLOOKUP($B37,Itália!$C$4:$O$71,11,FALSE)</f>
        <v>0.0315747402078337</v>
      </c>
      <c r="W37" s="103">
        <f>VLOOKUP($B37,Espanha!$C$4:$O$71,11,FALSE)</f>
        <v>0.0087719298245614</v>
      </c>
      <c r="X37" s="103">
        <f>VLOOKUP($B37,Irã!$C$4:$O$71,11,FALSE)</f>
        <v>0.0786151243004035</v>
      </c>
      <c r="Y37" s="103">
        <f>VLOOKUP($B37,EUA!$C$4:$O$87,11,FALSE)</f>
        <v>0</v>
      </c>
      <c r="Z37" s="103">
        <f>VLOOKUP($B37,'Coreia do Sul'!$C$4:$O$96,11,FALSE)</f>
        <v>0.00458715596330275</v>
      </c>
      <c r="AA37" s="102"/>
      <c r="AB37" s="103">
        <f>VLOOKUP($B37,Itália!$C$4:$O$71,12,FALSE)</f>
        <v>0.0639488409272582</v>
      </c>
      <c r="AC37" s="103">
        <f>VLOOKUP($B37,Espanha!$C$4:$O$71,12,FALSE)</f>
        <v>0</v>
      </c>
      <c r="AD37" s="103">
        <f>VLOOKUP($B37,Irã!$C$4:$O$71,12,FALSE)</f>
        <v>0.363399713653521</v>
      </c>
      <c r="AE37" s="103">
        <f>VLOOKUP($B37,EUA!$C$4:$O$87,12,FALSE)</f>
        <v>0.114285714285714</v>
      </c>
      <c r="AF37" s="103">
        <f>VLOOKUP($B37,'Coreia do Sul'!$C$4:$O$96,12,FALSE)</f>
        <v>0.0206422018348624</v>
      </c>
      <c r="AG37" s="108"/>
      <c r="AH37" s="109">
        <f>VLOOKUP($B37,Itália!$C$4:$O$71,13,FALSE)</f>
        <v>2263</v>
      </c>
      <c r="AI37" s="109">
        <f>VLOOKUP($B37,Espanha!$C$4:$O$71,13,FALSE)</f>
        <v>226</v>
      </c>
      <c r="AJ37" s="109">
        <f>VLOOKUP($B37,Irã!$C$4:$O$71,13,FALSE)</f>
        <v>12861</v>
      </c>
      <c r="AK37" s="109">
        <f>VLOOKUP($B37,EUA!$C$4:$O$87,13,FALSE)</f>
        <v>31</v>
      </c>
      <c r="AL37" s="109">
        <f>VLOOKUP($B37,'Coreia do Sul'!$C$4:$O$96,13,FALSE)</f>
        <v>425</v>
      </c>
    </row>
    <row r="38" spans="2:38">
      <c r="B38" s="87">
        <f t="shared" si="0"/>
        <v>35</v>
      </c>
      <c r="C38" s="93"/>
      <c r="D38" s="94">
        <f>VLOOKUP($B38,Itália!$C$4:$O$71,2,FALSE)</f>
        <v>3089</v>
      </c>
      <c r="E38" s="97">
        <f>VLOOKUP($B38,Espanha!$C$4:$O$71,2,FALSE)</f>
        <v>282</v>
      </c>
      <c r="F38" s="97">
        <f>VLOOKUP($B38,Irã!$C$4:$O$71,2,FALSE)</f>
        <v>24811</v>
      </c>
      <c r="G38" s="97">
        <f>VLOOKUP($B38,EUA!$C$4:$O$87,2,FALSE)</f>
        <v>53</v>
      </c>
      <c r="H38" s="97">
        <f>VLOOKUP($B38,'Coreia do Sul'!$C$4:$O$96,2,FALSE)</f>
        <v>602</v>
      </c>
      <c r="I38" s="93"/>
      <c r="J38" s="94">
        <f>VLOOKUP($B38,Itália!$C$4:$O$71,4,FALSE)</f>
        <v>107</v>
      </c>
      <c r="K38" s="97">
        <f>VLOOKUP($B38,Espanha!$C$4:$O$71,4,FALSE)</f>
        <v>3</v>
      </c>
      <c r="L38" s="97">
        <f>VLOOKUP($B38,Irã!$C$4:$O$71,4,FALSE)</f>
        <v>1934</v>
      </c>
      <c r="M38" s="97">
        <f>VLOOKUP($B38,EUA!$C$4:$O$87,4,FALSE)</f>
        <v>0</v>
      </c>
      <c r="N38" s="97">
        <f>VLOOKUP($B38,'Coreia do Sul'!$C$4:$O$96,4,FALSE)</f>
        <v>6</v>
      </c>
      <c r="O38" s="93">
        <f>VLOOKUP($B38,Brasil!$C$4:$O$53,6,FALSE)</f>
        <v>120</v>
      </c>
      <c r="P38" s="94">
        <f>VLOOKUP($B38,Itália!$C$4:$O$71,6,FALSE)</f>
        <v>276</v>
      </c>
      <c r="Q38" s="97">
        <f>VLOOKUP($B38,Espanha!$C$4:$O$71,6,FALSE)</f>
        <v>1</v>
      </c>
      <c r="R38" s="97">
        <f>VLOOKUP($B38,Irã!$C$4:$O$71,6,FALSE)</f>
        <v>8913</v>
      </c>
      <c r="S38" s="97">
        <f>VLOOKUP($B38,EUA!$C$4:$O$87,6,FALSE)</f>
        <v>2</v>
      </c>
      <c r="T38" s="97">
        <f>VLOOKUP($B38,'Coreia do Sul'!$C$4:$O$96,6,FALSE)</f>
        <v>9</v>
      </c>
      <c r="U38" s="104"/>
      <c r="V38" s="105">
        <f>VLOOKUP($B38,Itália!$C$4:$O$71,11,FALSE)</f>
        <v>0.0346390417610877</v>
      </c>
      <c r="W38" s="105">
        <f>VLOOKUP($B38,Espanha!$C$4:$O$71,11,FALSE)</f>
        <v>0.0106382978723404</v>
      </c>
      <c r="X38" s="105">
        <f>VLOOKUP($B38,Irã!$C$4:$O$71,11,FALSE)</f>
        <v>0.0779492966829229</v>
      </c>
      <c r="Y38" s="105">
        <f>VLOOKUP($B38,EUA!$C$4:$O$87,11,FALSE)</f>
        <v>0</v>
      </c>
      <c r="Z38" s="105">
        <f>VLOOKUP($B38,'Coreia do Sul'!$C$4:$O$96,11,FALSE)</f>
        <v>0.00996677740863787</v>
      </c>
      <c r="AA38" s="104"/>
      <c r="AB38" s="105">
        <f>VLOOKUP($B38,Itália!$C$4:$O$71,12,FALSE)</f>
        <v>0.0893493039818712</v>
      </c>
      <c r="AC38" s="105">
        <f>VLOOKUP($B38,Espanha!$C$4:$O$71,12,FALSE)</f>
        <v>0.00354609929078014</v>
      </c>
      <c r="AD38" s="105">
        <f>VLOOKUP($B38,Irã!$C$4:$O$71,12,FALSE)</f>
        <v>0.359235822820523</v>
      </c>
      <c r="AE38" s="105">
        <f>VLOOKUP($B38,EUA!$C$4:$O$87,12,FALSE)</f>
        <v>0.0377358490566038</v>
      </c>
      <c r="AF38" s="105">
        <f>VLOOKUP($B38,'Coreia do Sul'!$C$4:$O$96,12,FALSE)</f>
        <v>0.0149501661129568</v>
      </c>
      <c r="AG38" s="110"/>
      <c r="AH38" s="111">
        <f>VLOOKUP($B38,Itália!$C$4:$O$71,13,FALSE)</f>
        <v>2706</v>
      </c>
      <c r="AI38" s="111">
        <f>VLOOKUP($B38,Espanha!$C$4:$O$71,13,FALSE)</f>
        <v>278</v>
      </c>
      <c r="AJ38" s="111">
        <f>VLOOKUP($B38,Irã!$C$4:$O$71,13,FALSE)</f>
        <v>13964</v>
      </c>
      <c r="AK38" s="111">
        <f>VLOOKUP($B38,EUA!$C$4:$O$87,13,FALSE)</f>
        <v>51</v>
      </c>
      <c r="AL38" s="111">
        <f>VLOOKUP($B38,'Coreia do Sul'!$C$4:$O$96,13,FALSE)</f>
        <v>587</v>
      </c>
    </row>
    <row r="39" spans="2:38">
      <c r="B39" s="90">
        <f t="shared" si="0"/>
        <v>36</v>
      </c>
      <c r="C39" s="91"/>
      <c r="D39" s="92">
        <f>VLOOKUP($B39,Itália!$C$4:$O$71,2,FALSE)</f>
        <v>3858</v>
      </c>
      <c r="E39" s="96">
        <f>VLOOKUP($B39,Espanha!$C$4:$O$71,2,FALSE)</f>
        <v>401</v>
      </c>
      <c r="F39" s="97">
        <f>VLOOKUP($B39,Irã!$C$4:$O$71,2,FALSE)</f>
        <v>27017</v>
      </c>
      <c r="G39" s="96">
        <f>VLOOKUP($B39,EUA!$C$4:$O$87,2,FALSE)</f>
        <v>57</v>
      </c>
      <c r="H39" s="96">
        <f>VLOOKUP($B39,'Coreia do Sul'!$C$4:$O$96,2,FALSE)</f>
        <v>833</v>
      </c>
      <c r="I39" s="91"/>
      <c r="J39" s="92">
        <f>VLOOKUP($B39,Itália!$C$4:$O$71,4,FALSE)</f>
        <v>148</v>
      </c>
      <c r="K39" s="96">
        <f>VLOOKUP($B39,Espanha!$C$4:$O$71,4,FALSE)</f>
        <v>8</v>
      </c>
      <c r="L39" s="97">
        <f>VLOOKUP($B39,Irã!$C$4:$O$71,4,FALSE)</f>
        <v>2077</v>
      </c>
      <c r="M39" s="96">
        <f>VLOOKUP($B39,EUA!$C$4:$O$87,4,FALSE)</f>
        <v>0</v>
      </c>
      <c r="N39" s="96">
        <f>VLOOKUP($B39,'Coreia do Sul'!$C$4:$O$96,4,FALSE)</f>
        <v>8</v>
      </c>
      <c r="O39" s="91">
        <f>VLOOKUP($B39,Brasil!$C$4:$O$53,6,FALSE)</f>
        <v>120</v>
      </c>
      <c r="P39" s="92">
        <f>VLOOKUP($B39,Itália!$C$4:$O$71,6,FALSE)</f>
        <v>414</v>
      </c>
      <c r="Q39" s="96">
        <f>VLOOKUP($B39,Espanha!$C$4:$O$71,6,FALSE)</f>
        <v>4</v>
      </c>
      <c r="R39" s="96">
        <f>VLOOKUP($B39,Irã!$C$4:$O$71,6,FALSE)</f>
        <v>9625</v>
      </c>
      <c r="S39" s="96">
        <f>VLOOKUP($B39,EUA!$C$4:$O$87,6,FALSE)</f>
        <v>3</v>
      </c>
      <c r="T39" s="96">
        <f>VLOOKUP($B39,'Coreia do Sul'!$C$4:$O$96,6,FALSE)</f>
        <v>13</v>
      </c>
      <c r="U39" s="102"/>
      <c r="V39" s="103">
        <f>VLOOKUP($B39,Itália!$C$4:$O$71,11,FALSE)</f>
        <v>0.0383618455158113</v>
      </c>
      <c r="W39" s="103">
        <f>VLOOKUP($B39,Espanha!$C$4:$O$71,11,FALSE)</f>
        <v>0.0199501246882793</v>
      </c>
      <c r="X39" s="105">
        <f>VLOOKUP($B39,Irã!$C$4:$O$71,11,FALSE)</f>
        <v>0.0768775215604989</v>
      </c>
      <c r="Y39" s="103">
        <f>VLOOKUP($B39,EUA!$C$4:$O$87,11,FALSE)</f>
        <v>0</v>
      </c>
      <c r="Z39" s="103">
        <f>VLOOKUP($B39,'Coreia do Sul'!$C$4:$O$96,11,FALSE)</f>
        <v>0.00960384153661465</v>
      </c>
      <c r="AA39" s="102"/>
      <c r="AB39" s="103">
        <f>VLOOKUP($B39,Itália!$C$4:$O$71,12,FALSE)</f>
        <v>0.107309486780715</v>
      </c>
      <c r="AC39" s="103">
        <f>VLOOKUP($B39,Espanha!$C$4:$O$71,12,FALSE)</f>
        <v>0.00997506234413965</v>
      </c>
      <c r="AD39" s="105">
        <f>VLOOKUP($B39,Irã!$C$4:$O$71,12,FALSE)</f>
        <v>0.356257171410593</v>
      </c>
      <c r="AE39" s="103">
        <f>VLOOKUP($B39,EUA!$C$4:$O$87,12,FALSE)</f>
        <v>0.0526315789473684</v>
      </c>
      <c r="AF39" s="103">
        <f>VLOOKUP($B39,'Coreia do Sul'!$C$4:$O$96,12,FALSE)</f>
        <v>0.0156062424969988</v>
      </c>
      <c r="AG39" s="108"/>
      <c r="AH39" s="109">
        <f>VLOOKUP($B39,Itália!$C$4:$O$71,13,FALSE)</f>
        <v>3296</v>
      </c>
      <c r="AI39" s="109">
        <f>VLOOKUP($B39,Espanha!$C$4:$O$71,13,FALSE)</f>
        <v>389</v>
      </c>
      <c r="AJ39" s="111">
        <f>VLOOKUP($B39,Irã!$C$4:$O$71,13,FALSE)</f>
        <v>15315</v>
      </c>
      <c r="AK39" s="109">
        <f>VLOOKUP($B39,EUA!$C$4:$O$87,13,FALSE)</f>
        <v>54</v>
      </c>
      <c r="AL39" s="109">
        <f>VLOOKUP($B39,'Coreia do Sul'!$C$4:$O$96,13,FALSE)</f>
        <v>812</v>
      </c>
    </row>
    <row r="40" spans="2:38">
      <c r="B40" s="87">
        <f t="shared" si="0"/>
        <v>37</v>
      </c>
      <c r="C40" s="93"/>
      <c r="D40" s="94">
        <f>VLOOKUP($B40,Itália!$C$4:$O$71,2,FALSE)</f>
        <v>4636</v>
      </c>
      <c r="E40" s="97">
        <f>VLOOKUP($B40,Espanha!$C$4:$O$71,2,FALSE)</f>
        <v>525</v>
      </c>
      <c r="F40" s="97">
        <f>VLOOKUP($B40,Irã!$C$4:$O$71,2,FALSE)</f>
        <v>29406</v>
      </c>
      <c r="G40" s="97">
        <f>VLOOKUP($B40,EUA!$C$4:$O$87,2,FALSE)</f>
        <v>60</v>
      </c>
      <c r="H40" s="97">
        <f>VLOOKUP($B40,'Coreia do Sul'!$C$4:$O$96,2,FALSE)</f>
        <v>977</v>
      </c>
      <c r="I40" s="93"/>
      <c r="J40" s="94">
        <f>VLOOKUP($B40,Itália!$C$4:$O$71,4,FALSE)</f>
        <v>197</v>
      </c>
      <c r="K40" s="97">
        <f>VLOOKUP($B40,Espanha!$C$4:$O$71,4,FALSE)</f>
        <v>10</v>
      </c>
      <c r="L40" s="97">
        <f>VLOOKUP($B40,Irã!$C$4:$O$71,4,FALSE)</f>
        <v>2234</v>
      </c>
      <c r="M40" s="97">
        <f>VLOOKUP($B40,EUA!$C$4:$O$87,4,FALSE)</f>
        <v>0</v>
      </c>
      <c r="N40" s="97">
        <f>VLOOKUP($B40,'Coreia do Sul'!$C$4:$O$96,4,FALSE)</f>
        <v>11</v>
      </c>
      <c r="O40" s="91">
        <f>VLOOKUP($B40,Brasil!$C$4:$O$53,6,FALSE)</f>
        <v>120</v>
      </c>
      <c r="P40" s="94">
        <f>VLOOKUP($B40,Itália!$C$4:$O$71,6,FALSE)</f>
        <v>523</v>
      </c>
      <c r="Q40" s="97">
        <f>VLOOKUP($B40,Espanha!$C$4:$O$71,6,FALSE)</f>
        <v>28</v>
      </c>
      <c r="R40" s="96">
        <f>VLOOKUP($B40,Irã!$C$4:$O$71,6,FALSE)</f>
        <v>10457</v>
      </c>
      <c r="S40" s="97">
        <f>VLOOKUP($B40,EUA!$C$4:$O$87,6,FALSE)</f>
        <v>3</v>
      </c>
      <c r="T40" s="97">
        <f>VLOOKUP($B40,'Coreia do Sul'!$C$4:$O$96,6,FALSE)</f>
        <v>13</v>
      </c>
      <c r="U40" s="104"/>
      <c r="V40" s="105">
        <f>VLOOKUP($B40,Itália!$C$4:$O$71,11,FALSE)</f>
        <v>0.0424935289042278</v>
      </c>
      <c r="W40" s="105">
        <f>VLOOKUP($B40,Espanha!$C$4:$O$71,11,FALSE)</f>
        <v>0.019047619047619</v>
      </c>
      <c r="X40" s="105">
        <f>VLOOKUP($B40,Irã!$C$4:$O$71,11,FALSE)</f>
        <v>0.0759708902944977</v>
      </c>
      <c r="Y40" s="105">
        <f>VLOOKUP($B40,EUA!$C$4:$O$87,11,FALSE)</f>
        <v>0</v>
      </c>
      <c r="Z40" s="105">
        <f>VLOOKUP($B40,'Coreia do Sul'!$C$4:$O$96,11,FALSE)</f>
        <v>0.0112589559877175</v>
      </c>
      <c r="AA40" s="104"/>
      <c r="AB40" s="105">
        <f>VLOOKUP($B40,Itália!$C$4:$O$71,12,FALSE)</f>
        <v>0.112812769628991</v>
      </c>
      <c r="AC40" s="105">
        <f>VLOOKUP($B40,Espanha!$C$4:$O$71,12,FALSE)</f>
        <v>0.0533333333333333</v>
      </c>
      <c r="AD40" s="105">
        <f>VLOOKUP($B40,Irã!$C$4:$O$71,12,FALSE)</f>
        <v>0.355607699109025</v>
      </c>
      <c r="AE40" s="105">
        <f>VLOOKUP($B40,EUA!$C$4:$O$87,12,FALSE)</f>
        <v>0.05</v>
      </c>
      <c r="AF40" s="105">
        <f>VLOOKUP($B40,'Coreia do Sul'!$C$4:$O$96,12,FALSE)</f>
        <v>0.0133060388945752</v>
      </c>
      <c r="AG40" s="110"/>
      <c r="AH40" s="111">
        <f>VLOOKUP($B40,Itália!$C$4:$O$71,13,FALSE)</f>
        <v>3916</v>
      </c>
      <c r="AI40" s="111">
        <f>VLOOKUP($B40,Espanha!$C$4:$O$71,13,FALSE)</f>
        <v>487</v>
      </c>
      <c r="AJ40" s="111">
        <f>VLOOKUP($B40,Irã!$C$4:$O$71,13,FALSE)</f>
        <v>16715</v>
      </c>
      <c r="AK40" s="111">
        <f>VLOOKUP($B40,EUA!$C$4:$O$87,13,FALSE)</f>
        <v>57</v>
      </c>
      <c r="AL40" s="111">
        <f>VLOOKUP($B40,'Coreia do Sul'!$C$4:$O$96,13,FALSE)</f>
        <v>953</v>
      </c>
    </row>
    <row r="41" spans="2:38">
      <c r="B41" s="90">
        <f t="shared" si="0"/>
        <v>38</v>
      </c>
      <c r="C41" s="91"/>
      <c r="D41" s="92">
        <f>VLOOKUP($B41,Itália!$C$4:$O$71,2,FALSE)</f>
        <v>5883</v>
      </c>
      <c r="E41" s="96">
        <f>VLOOKUP($B41,Espanha!$C$4:$O$71,2,FALSE)</f>
        <v>674</v>
      </c>
      <c r="F41" s="96"/>
      <c r="G41" s="96">
        <f>VLOOKUP($B41,EUA!$C$4:$O$87,2,FALSE)</f>
        <v>60</v>
      </c>
      <c r="H41" s="96">
        <f>VLOOKUP($B41,'Coreia do Sul'!$C$4:$O$96,2,FALSE)</f>
        <v>1261</v>
      </c>
      <c r="I41" s="91"/>
      <c r="J41" s="92">
        <f>VLOOKUP($B41,Itália!$C$4:$O$71,4,FALSE)</f>
        <v>233</v>
      </c>
      <c r="K41" s="96">
        <f>VLOOKUP($B41,Espanha!$C$4:$O$71,4,FALSE)</f>
        <v>17</v>
      </c>
      <c r="L41" s="96"/>
      <c r="M41" s="96">
        <f>VLOOKUP($B41,EUA!$C$4:$O$87,4,FALSE)</f>
        <v>0</v>
      </c>
      <c r="N41" s="96">
        <f>VLOOKUP($B41,'Coreia do Sul'!$C$4:$O$96,4,FALSE)</f>
        <v>12</v>
      </c>
      <c r="O41" s="91"/>
      <c r="P41" s="92">
        <f>VLOOKUP($B41,Itália!$C$4:$O$71,6,FALSE)</f>
        <v>589</v>
      </c>
      <c r="Q41" s="96">
        <f>VLOOKUP($B41,Espanha!$C$4:$O$71,6,FALSE)</f>
        <v>30</v>
      </c>
      <c r="R41" s="96"/>
      <c r="S41" s="96">
        <f>VLOOKUP($B41,EUA!$C$4:$O$87,6,FALSE)</f>
        <v>3</v>
      </c>
      <c r="T41" s="96">
        <f>VLOOKUP($B41,'Coreia do Sul'!$C$4:$O$96,6,FALSE)</f>
        <v>15</v>
      </c>
      <c r="U41" s="102"/>
      <c r="V41" s="103">
        <f>VLOOKUP($B41,Itália!$C$4:$O$71,11,FALSE)</f>
        <v>0.0396056433792283</v>
      </c>
      <c r="W41" s="103">
        <f>VLOOKUP($B41,Espanha!$C$4:$O$71,11,FALSE)</f>
        <v>0.0252225519287834</v>
      </c>
      <c r="X41" s="103"/>
      <c r="Y41" s="103">
        <f>VLOOKUP($B41,EUA!$C$4:$O$87,11,FALSE)</f>
        <v>0</v>
      </c>
      <c r="Z41" s="103">
        <f>VLOOKUP($B41,'Coreia do Sul'!$C$4:$O$96,11,FALSE)</f>
        <v>0.00951625693893735</v>
      </c>
      <c r="AA41" s="102"/>
      <c r="AB41" s="103">
        <f>VLOOKUP($B41,Itália!$C$4:$O$71,12,FALSE)</f>
        <v>0.10011898691144</v>
      </c>
      <c r="AC41" s="103">
        <f>VLOOKUP($B41,Espanha!$C$4:$O$71,12,FALSE)</f>
        <v>0.0445103857566766</v>
      </c>
      <c r="AD41" s="103"/>
      <c r="AE41" s="103">
        <f>VLOOKUP($B41,EUA!$C$4:$O$87,12,FALSE)</f>
        <v>0.05</v>
      </c>
      <c r="AF41" s="103">
        <f>VLOOKUP($B41,'Coreia do Sul'!$C$4:$O$96,12,FALSE)</f>
        <v>0.0118953211736717</v>
      </c>
      <c r="AG41" s="108"/>
      <c r="AH41" s="109">
        <f>VLOOKUP($B41,Itália!$C$4:$O$71,13,FALSE)</f>
        <v>5061</v>
      </c>
      <c r="AI41" s="109">
        <f>VLOOKUP($B41,Espanha!$C$4:$O$71,13,FALSE)</f>
        <v>627</v>
      </c>
      <c r="AJ41" s="109"/>
      <c r="AK41" s="109">
        <f>VLOOKUP($B41,EUA!$C$4:$O$87,13,FALSE)</f>
        <v>57</v>
      </c>
      <c r="AL41" s="109">
        <f>VLOOKUP($B41,'Coreia do Sul'!$C$4:$O$96,13,FALSE)</f>
        <v>1234</v>
      </c>
    </row>
    <row r="42" spans="2:38">
      <c r="B42" s="87">
        <f t="shared" si="0"/>
        <v>39</v>
      </c>
      <c r="C42" s="93"/>
      <c r="D42" s="94">
        <f>VLOOKUP($B42,Itália!$C$4:$O$71,2,FALSE)</f>
        <v>7375</v>
      </c>
      <c r="E42" s="97">
        <f>VLOOKUP($B42,Espanha!$C$4:$O$71,2,FALSE)</f>
        <v>1231</v>
      </c>
      <c r="F42" s="97"/>
      <c r="G42" s="97">
        <f>VLOOKUP($B42,EUA!$C$4:$O$87,2,FALSE)</f>
        <v>63</v>
      </c>
      <c r="H42" s="97">
        <f>VLOOKUP($B42,'Coreia do Sul'!$C$4:$O$96,2,FALSE)</f>
        <v>1766</v>
      </c>
      <c r="I42" s="93"/>
      <c r="J42" s="94">
        <f>VLOOKUP($B42,Itália!$C$4:$O$71,4,FALSE)</f>
        <v>366</v>
      </c>
      <c r="K42" s="97">
        <f>VLOOKUP($B42,Espanha!$C$4:$O$71,4,FALSE)</f>
        <v>30</v>
      </c>
      <c r="L42" s="97"/>
      <c r="M42" s="97">
        <f>VLOOKUP($B42,EUA!$C$4:$O$87,4,FALSE)</f>
        <v>0</v>
      </c>
      <c r="N42" s="97">
        <f>VLOOKUP($B42,'Coreia do Sul'!$C$4:$O$96,4,FALSE)</f>
        <v>13</v>
      </c>
      <c r="O42" s="93"/>
      <c r="P42" s="94">
        <f>VLOOKUP($B42,Itália!$C$4:$O$71,6,FALSE)</f>
        <v>622</v>
      </c>
      <c r="Q42" s="97">
        <f>VLOOKUP($B42,Espanha!$C$4:$O$71,6,FALSE)</f>
        <v>30</v>
      </c>
      <c r="R42" s="97"/>
      <c r="S42" s="97">
        <f>VLOOKUP($B42,EUA!$C$4:$O$87,6,FALSE)</f>
        <v>3</v>
      </c>
      <c r="T42" s="97">
        <f>VLOOKUP($B42,'Coreia do Sul'!$C$4:$O$96,6,FALSE)</f>
        <v>15</v>
      </c>
      <c r="U42" s="104"/>
      <c r="V42" s="105">
        <f>VLOOKUP($B42,Itália!$C$4:$O$71,11,FALSE)</f>
        <v>0.0496271186440678</v>
      </c>
      <c r="W42" s="105">
        <f>VLOOKUP($B42,Espanha!$C$4:$O$71,11,FALSE)</f>
        <v>0.0243704305442729</v>
      </c>
      <c r="X42" s="105"/>
      <c r="Y42" s="105">
        <f>VLOOKUP($B42,EUA!$C$4:$O$87,11,FALSE)</f>
        <v>0</v>
      </c>
      <c r="Z42" s="105">
        <f>VLOOKUP($B42,'Coreia do Sul'!$C$4:$O$96,11,FALSE)</f>
        <v>0.00736126840317101</v>
      </c>
      <c r="AA42" s="104"/>
      <c r="AB42" s="105">
        <f>VLOOKUP($B42,Itália!$C$4:$O$71,12,FALSE)</f>
        <v>0.0843389830508475</v>
      </c>
      <c r="AC42" s="105">
        <f>VLOOKUP($B42,Espanha!$C$4:$O$71,12,FALSE)</f>
        <v>0.0243704305442729</v>
      </c>
      <c r="AD42" s="105"/>
      <c r="AE42" s="105">
        <f>VLOOKUP($B42,EUA!$C$4:$O$87,12,FALSE)</f>
        <v>0.0476190476190476</v>
      </c>
      <c r="AF42" s="105">
        <f>VLOOKUP($B42,'Coreia do Sul'!$C$4:$O$96,12,FALSE)</f>
        <v>0.00849377123442809</v>
      </c>
      <c r="AG42" s="110"/>
      <c r="AH42" s="111">
        <f>VLOOKUP($B42,Itália!$C$4:$O$71,13,FALSE)</f>
        <v>6387</v>
      </c>
      <c r="AI42" s="111">
        <f>VLOOKUP($B42,Espanha!$C$4:$O$71,13,FALSE)</f>
        <v>1171</v>
      </c>
      <c r="AJ42" s="111"/>
      <c r="AK42" s="111">
        <f>VLOOKUP($B42,EUA!$C$4:$O$87,13,FALSE)</f>
        <v>60</v>
      </c>
      <c r="AL42" s="111">
        <f>VLOOKUP($B42,'Coreia do Sul'!$C$4:$O$96,13,FALSE)</f>
        <v>1738</v>
      </c>
    </row>
    <row r="43" spans="2:38">
      <c r="B43" s="90">
        <f t="shared" si="0"/>
        <v>40</v>
      </c>
      <c r="C43" s="91"/>
      <c r="D43" s="92">
        <f>VLOOKUP($B43,Itália!$C$4:$O$71,2,FALSE)</f>
        <v>9172</v>
      </c>
      <c r="E43" s="96">
        <f>VLOOKUP($B43,Espanha!$C$4:$O$71,2,FALSE)</f>
        <v>1695</v>
      </c>
      <c r="F43" s="96"/>
      <c r="G43" s="96">
        <f>VLOOKUP($B43,EUA!$C$4:$O$87,2,FALSE)</f>
        <v>68</v>
      </c>
      <c r="H43" s="96">
        <f>VLOOKUP($B43,'Coreia do Sul'!$C$4:$O$96,2,FALSE)</f>
        <v>2337</v>
      </c>
      <c r="I43" s="91"/>
      <c r="J43" s="92">
        <f>VLOOKUP($B43,Itália!$C$4:$O$71,4,FALSE)</f>
        <v>463</v>
      </c>
      <c r="K43" s="96">
        <f>VLOOKUP($B43,Espanha!$C$4:$O$71,4,FALSE)</f>
        <v>36</v>
      </c>
      <c r="L43" s="96"/>
      <c r="M43" s="96">
        <f>VLOOKUP($B43,EUA!$C$4:$O$87,4,FALSE)</f>
        <v>1</v>
      </c>
      <c r="N43" s="96">
        <f>VLOOKUP($B43,'Coreia do Sul'!$C$4:$O$96,4,FALSE)</f>
        <v>16</v>
      </c>
      <c r="O43" s="91"/>
      <c r="P43" s="92">
        <f>VLOOKUP($B43,Itália!$C$4:$O$71,6,FALSE)</f>
        <v>724</v>
      </c>
      <c r="Q43" s="96">
        <f>VLOOKUP($B43,Espanha!$C$4:$O$71,6,FALSE)</f>
        <v>133</v>
      </c>
      <c r="R43" s="96"/>
      <c r="S43" s="96">
        <f>VLOOKUP($B43,EUA!$C$4:$O$87,6,FALSE)</f>
        <v>4</v>
      </c>
      <c r="T43" s="96">
        <f>VLOOKUP($B43,'Coreia do Sul'!$C$4:$O$96,6,FALSE)</f>
        <v>15</v>
      </c>
      <c r="U43" s="102"/>
      <c r="V43" s="103">
        <f>VLOOKUP($B43,Itália!$C$4:$O$71,11,FALSE)</f>
        <v>0.0504797208896642</v>
      </c>
      <c r="W43" s="103">
        <f>VLOOKUP($B43,Espanha!$C$4:$O$71,11,FALSE)</f>
        <v>0.0212389380530973</v>
      </c>
      <c r="X43" s="103"/>
      <c r="Y43" s="103">
        <f>VLOOKUP($B43,EUA!$C$4:$O$87,11,FALSE)</f>
        <v>0.0147058823529412</v>
      </c>
      <c r="Z43" s="103">
        <f>VLOOKUP($B43,'Coreia do Sul'!$C$4:$O$96,11,FALSE)</f>
        <v>0.00684638425331622</v>
      </c>
      <c r="AA43" s="102"/>
      <c r="AB43" s="103">
        <f>VLOOKUP($B43,Itália!$C$4:$O$71,12,FALSE)</f>
        <v>0.0789358918447449</v>
      </c>
      <c r="AC43" s="103">
        <f>VLOOKUP($B43,Espanha!$C$4:$O$71,12,FALSE)</f>
        <v>0.0784660766961652</v>
      </c>
      <c r="AD43" s="103"/>
      <c r="AE43" s="103">
        <f>VLOOKUP($B43,EUA!$C$4:$O$87,12,FALSE)</f>
        <v>0.0588235294117647</v>
      </c>
      <c r="AF43" s="103">
        <f>VLOOKUP($B43,'Coreia do Sul'!$C$4:$O$96,12,FALSE)</f>
        <v>0.00641848523748395</v>
      </c>
      <c r="AG43" s="108"/>
      <c r="AH43" s="109">
        <f>VLOOKUP($B43,Itália!$C$4:$O$71,13,FALSE)</f>
        <v>7985</v>
      </c>
      <c r="AI43" s="109">
        <f>VLOOKUP($B43,Espanha!$C$4:$O$71,13,FALSE)</f>
        <v>1526</v>
      </c>
      <c r="AJ43" s="109"/>
      <c r="AK43" s="109">
        <f>VLOOKUP($B43,EUA!$C$4:$O$87,13,FALSE)</f>
        <v>63</v>
      </c>
      <c r="AL43" s="109">
        <f>VLOOKUP($B43,'Coreia do Sul'!$C$4:$O$96,13,FALSE)</f>
        <v>2306</v>
      </c>
    </row>
    <row r="44" spans="2:38">
      <c r="B44" s="87">
        <f t="shared" si="0"/>
        <v>41</v>
      </c>
      <c r="C44" s="93"/>
      <c r="D44" s="94">
        <f>VLOOKUP($B44,Itália!$C$4:$O$71,2,FALSE)</f>
        <v>10149</v>
      </c>
      <c r="E44" s="97">
        <f>VLOOKUP($B44,Espanha!$C$4:$O$71,2,FALSE)</f>
        <v>2277</v>
      </c>
      <c r="F44" s="97"/>
      <c r="G44" s="97">
        <f>VLOOKUP($B44,EUA!$C$4:$O$87,2,FALSE)</f>
        <v>75</v>
      </c>
      <c r="H44" s="97">
        <f>VLOOKUP($B44,'Coreia do Sul'!$C$4:$O$96,2,FALSE)</f>
        <v>3150</v>
      </c>
      <c r="I44" s="93"/>
      <c r="J44" s="94">
        <f>VLOOKUP($B44,Itália!$C$4:$O$71,4,FALSE)</f>
        <v>631</v>
      </c>
      <c r="K44" s="97">
        <f>VLOOKUP($B44,Espanha!$C$4:$O$71,4,FALSE)</f>
        <v>55</v>
      </c>
      <c r="L44" s="97"/>
      <c r="M44" s="97">
        <f>VLOOKUP($B44,EUA!$C$4:$O$87,4,FALSE)</f>
        <v>1</v>
      </c>
      <c r="N44" s="97">
        <f>VLOOKUP($B44,'Coreia do Sul'!$C$4:$O$96,4,FALSE)</f>
        <v>17</v>
      </c>
      <c r="O44" s="93"/>
      <c r="P44" s="94">
        <f>VLOOKUP($B44,Itália!$C$4:$O$71,6,FALSE)</f>
        <v>1004</v>
      </c>
      <c r="Q44" s="97">
        <f>VLOOKUP($B44,Espanha!$C$4:$O$71,6,FALSE)</f>
        <v>181</v>
      </c>
      <c r="R44" s="97"/>
      <c r="S44" s="97">
        <f>VLOOKUP($B44,EUA!$C$4:$O$87,6,FALSE)</f>
        <v>6</v>
      </c>
      <c r="T44" s="97">
        <f>VLOOKUP($B44,'Coreia do Sul'!$C$4:$O$96,6,FALSE)</f>
        <v>15</v>
      </c>
      <c r="U44" s="104"/>
      <c r="V44" s="105">
        <f>VLOOKUP($B44,Itália!$C$4:$O$71,11,FALSE)</f>
        <v>0.0621736131638585</v>
      </c>
      <c r="W44" s="105">
        <f>VLOOKUP($B44,Espanha!$C$4:$O$71,11,FALSE)</f>
        <v>0.0241545893719807</v>
      </c>
      <c r="X44" s="105"/>
      <c r="Y44" s="105">
        <f>VLOOKUP($B44,EUA!$C$4:$O$87,11,FALSE)</f>
        <v>0.0133333333333333</v>
      </c>
      <c r="Z44" s="105">
        <f>VLOOKUP($B44,'Coreia do Sul'!$C$4:$O$96,11,FALSE)</f>
        <v>0.0053968253968254</v>
      </c>
      <c r="AA44" s="104"/>
      <c r="AB44" s="105">
        <f>VLOOKUP($B44,Itália!$C$4:$O$71,12,FALSE)</f>
        <v>0.0989260025618287</v>
      </c>
      <c r="AC44" s="105">
        <f>VLOOKUP($B44,Espanha!$C$4:$O$71,12,FALSE)</f>
        <v>0.0794905577514273</v>
      </c>
      <c r="AD44" s="105"/>
      <c r="AE44" s="105">
        <f>VLOOKUP($B44,EUA!$C$4:$O$87,12,FALSE)</f>
        <v>0.08</v>
      </c>
      <c r="AF44" s="105">
        <f>VLOOKUP($B44,'Coreia do Sul'!$C$4:$O$96,12,FALSE)</f>
        <v>0.00476190476190476</v>
      </c>
      <c r="AG44" s="110"/>
      <c r="AH44" s="111">
        <f>VLOOKUP($B44,Itália!$C$4:$O$71,13,FALSE)</f>
        <v>8514</v>
      </c>
      <c r="AI44" s="111">
        <f>VLOOKUP($B44,Espanha!$C$4:$O$71,13,FALSE)</f>
        <v>2041</v>
      </c>
      <c r="AJ44" s="111"/>
      <c r="AK44" s="111">
        <f>VLOOKUP($B44,EUA!$C$4:$O$87,13,FALSE)</f>
        <v>68</v>
      </c>
      <c r="AL44" s="111">
        <f>VLOOKUP($B44,'Coreia do Sul'!$C$4:$O$96,13,FALSE)</f>
        <v>3118</v>
      </c>
    </row>
    <row r="45" spans="2:38">
      <c r="B45" s="90">
        <f t="shared" si="0"/>
        <v>42</v>
      </c>
      <c r="C45" s="91"/>
      <c r="D45" s="92">
        <f>VLOOKUP($B45,Itália!$C$4:$O$71,2,FALSE)</f>
        <v>12462</v>
      </c>
      <c r="E45" s="96">
        <f>VLOOKUP($B45,Espanha!$C$4:$O$71,2,FALSE)</f>
        <v>3146</v>
      </c>
      <c r="F45" s="96"/>
      <c r="G45" s="96">
        <f>VLOOKUP($B45,EUA!$C$4:$O$87,2,FALSE)</f>
        <v>100</v>
      </c>
      <c r="H45" s="96">
        <f>VLOOKUP($B45,'Coreia do Sul'!$C$4:$O$96,2,FALSE)</f>
        <v>3736</v>
      </c>
      <c r="I45" s="91"/>
      <c r="J45" s="92">
        <f>VLOOKUP($B45,Itália!$C$4:$O$71,4,FALSE)</f>
        <v>827</v>
      </c>
      <c r="K45" s="96">
        <f>VLOOKUP($B45,Espanha!$C$4:$O$71,4,FALSE)</f>
        <v>86</v>
      </c>
      <c r="L45" s="96"/>
      <c r="M45" s="96">
        <f>VLOOKUP($B45,EUA!$C$4:$O$87,4,FALSE)</f>
        <v>6</v>
      </c>
      <c r="N45" s="96">
        <f>VLOOKUP($B45,'Coreia do Sul'!$C$4:$O$96,4,FALSE)</f>
        <v>21</v>
      </c>
      <c r="O45" s="91"/>
      <c r="P45" s="92">
        <f>VLOOKUP($B45,Itália!$C$4:$O$71,6,FALSE)</f>
        <v>1045</v>
      </c>
      <c r="Q45" s="96">
        <f>VLOOKUP($B45,Espanha!$C$4:$O$71,6,FALSE)</f>
        <v>187</v>
      </c>
      <c r="R45" s="96"/>
      <c r="S45" s="96">
        <f>VLOOKUP($B45,EUA!$C$4:$O$87,6,FALSE)</f>
        <v>6</v>
      </c>
      <c r="T45" s="96">
        <f>VLOOKUP($B45,'Coreia do Sul'!$C$4:$O$96,6,FALSE)</f>
        <v>21</v>
      </c>
      <c r="U45" s="102"/>
      <c r="V45" s="103">
        <f>VLOOKUP($B45,Itália!$C$4:$O$71,11,FALSE)</f>
        <v>0.0663617396886535</v>
      </c>
      <c r="W45" s="103">
        <f>VLOOKUP($B45,Espanha!$C$4:$O$71,11,FALSE)</f>
        <v>0.0273363000635728</v>
      </c>
      <c r="X45" s="103"/>
      <c r="Y45" s="103">
        <f>VLOOKUP($B45,EUA!$C$4:$O$87,11,FALSE)</f>
        <v>0.06</v>
      </c>
      <c r="Z45" s="103">
        <f>VLOOKUP($B45,'Coreia do Sul'!$C$4:$O$96,11,FALSE)</f>
        <v>0.00562098501070664</v>
      </c>
      <c r="AA45" s="102"/>
      <c r="AB45" s="103">
        <f>VLOOKUP($B45,Itália!$C$4:$O$71,12,FALSE)</f>
        <v>0.083854918953619</v>
      </c>
      <c r="AC45" s="103">
        <f>VLOOKUP($B45,Espanha!$C$4:$O$71,12,FALSE)</f>
        <v>0.0594405594405594</v>
      </c>
      <c r="AD45" s="103"/>
      <c r="AE45" s="103">
        <f>VLOOKUP($B45,EUA!$C$4:$O$87,12,FALSE)</f>
        <v>0.06</v>
      </c>
      <c r="AF45" s="103">
        <f>VLOOKUP($B45,'Coreia do Sul'!$C$4:$O$96,12,FALSE)</f>
        <v>0.00562098501070664</v>
      </c>
      <c r="AG45" s="108"/>
      <c r="AH45" s="109">
        <f>VLOOKUP($B45,Itália!$C$4:$O$71,13,FALSE)</f>
        <v>10590</v>
      </c>
      <c r="AI45" s="109">
        <f>VLOOKUP($B45,Espanha!$C$4:$O$71,13,FALSE)</f>
        <v>2873</v>
      </c>
      <c r="AJ45" s="109"/>
      <c r="AK45" s="109">
        <f>VLOOKUP($B45,EUA!$C$4:$O$87,13,FALSE)</f>
        <v>88</v>
      </c>
      <c r="AL45" s="109">
        <f>VLOOKUP($B45,'Coreia do Sul'!$C$4:$O$96,13,FALSE)</f>
        <v>3694</v>
      </c>
    </row>
    <row r="46" spans="2:38">
      <c r="B46" s="87">
        <f t="shared" si="0"/>
        <v>43</v>
      </c>
      <c r="C46" s="93"/>
      <c r="D46" s="94">
        <f>VLOOKUP($B46,Itália!$C$4:$O$71,2,FALSE)</f>
        <v>15113</v>
      </c>
      <c r="E46" s="97">
        <f>VLOOKUP($B46,Espanha!$C$4:$O$71,2,FALSE)</f>
        <v>5232</v>
      </c>
      <c r="F46" s="97"/>
      <c r="G46" s="97">
        <f>VLOOKUP($B46,EUA!$C$4:$O$87,2,FALSE)</f>
        <v>124</v>
      </c>
      <c r="H46" s="97">
        <f>VLOOKUP($B46,'Coreia do Sul'!$C$4:$O$96,2,FALSE)</f>
        <v>4335</v>
      </c>
      <c r="I46" s="93"/>
      <c r="J46" s="94">
        <f>VLOOKUP($B46,Itália!$C$4:$O$71,4,FALSE)</f>
        <v>1016</v>
      </c>
      <c r="K46" s="97">
        <f>VLOOKUP($B46,Espanha!$C$4:$O$71,4,FALSE)</f>
        <v>133</v>
      </c>
      <c r="L46" s="97"/>
      <c r="M46" s="97">
        <f>VLOOKUP($B46,EUA!$C$4:$O$87,4,FALSE)</f>
        <v>9</v>
      </c>
      <c r="N46" s="97">
        <f>VLOOKUP($B46,'Coreia do Sul'!$C$4:$O$96,4,FALSE)</f>
        <v>28</v>
      </c>
      <c r="O46" s="93"/>
      <c r="P46" s="94">
        <f>VLOOKUP($B46,Itália!$C$4:$O$71,6,FALSE)</f>
        <v>1258</v>
      </c>
      <c r="Q46" s="97">
        <f>VLOOKUP($B46,Espanha!$C$4:$O$71,6,FALSE)</f>
        <v>191</v>
      </c>
      <c r="R46" s="97"/>
      <c r="S46" s="97">
        <f>VLOOKUP($B46,EUA!$C$4:$O$87,6,FALSE)</f>
        <v>6</v>
      </c>
      <c r="T46" s="97">
        <f>VLOOKUP($B46,'Coreia do Sul'!$C$4:$O$96,6,FALSE)</f>
        <v>21</v>
      </c>
      <c r="U46" s="104"/>
      <c r="V46" s="105">
        <f>VLOOKUP($B46,Itália!$C$4:$O$71,11,FALSE)</f>
        <v>0.0672268907563025</v>
      </c>
      <c r="W46" s="105">
        <f>VLOOKUP($B46,Espanha!$C$4:$O$71,11,FALSE)</f>
        <v>0.0254204892966361</v>
      </c>
      <c r="X46" s="105"/>
      <c r="Y46" s="105">
        <f>VLOOKUP($B46,EUA!$C$4:$O$87,11,FALSE)</f>
        <v>0.0725806451612903</v>
      </c>
      <c r="Z46" s="105">
        <f>VLOOKUP($B46,'Coreia do Sul'!$C$4:$O$96,11,FALSE)</f>
        <v>0.00645905420991926</v>
      </c>
      <c r="AA46" s="104"/>
      <c r="AB46" s="105">
        <f>VLOOKUP($B46,Itália!$C$4:$O$71,12,FALSE)</f>
        <v>0.0832395950506187</v>
      </c>
      <c r="AC46" s="105">
        <f>VLOOKUP($B46,Espanha!$C$4:$O$71,12,FALSE)</f>
        <v>0.0365061162079511</v>
      </c>
      <c r="AD46" s="105"/>
      <c r="AE46" s="105">
        <f>VLOOKUP($B46,EUA!$C$4:$O$87,12,FALSE)</f>
        <v>0.0483870967741935</v>
      </c>
      <c r="AF46" s="105">
        <f>VLOOKUP($B46,'Coreia do Sul'!$C$4:$O$96,12,FALSE)</f>
        <v>0.00484429065743945</v>
      </c>
      <c r="AG46" s="110"/>
      <c r="AH46" s="111">
        <f>VLOOKUP($B46,Itália!$C$4:$O$71,13,FALSE)</f>
        <v>12839</v>
      </c>
      <c r="AI46" s="111">
        <f>VLOOKUP($B46,Espanha!$C$4:$O$71,13,FALSE)</f>
        <v>4908</v>
      </c>
      <c r="AJ46" s="111"/>
      <c r="AK46" s="111">
        <f>VLOOKUP($B46,EUA!$C$4:$O$87,13,FALSE)</f>
        <v>109</v>
      </c>
      <c r="AL46" s="111">
        <f>VLOOKUP($B46,'Coreia do Sul'!$C$4:$O$96,13,FALSE)</f>
        <v>4286</v>
      </c>
    </row>
    <row r="47" spans="2:38">
      <c r="B47" s="90">
        <f t="shared" si="0"/>
        <v>44</v>
      </c>
      <c r="C47" s="91"/>
      <c r="D47" s="92">
        <f>VLOOKUP($B47,Itália!$C$4:$O$71,2,FALSE)</f>
        <v>17660</v>
      </c>
      <c r="E47" s="96">
        <f>VLOOKUP($B47,Espanha!$C$4:$O$71,2,FALSE)</f>
        <v>6391</v>
      </c>
      <c r="F47" s="96"/>
      <c r="G47" s="96">
        <f>VLOOKUP($B47,EUA!$C$4:$O$87,2,FALSE)</f>
        <v>158</v>
      </c>
      <c r="H47" s="96">
        <f>VLOOKUP($B47,'Coreia do Sul'!$C$4:$O$96,2,FALSE)</f>
        <v>5186</v>
      </c>
      <c r="I47" s="91"/>
      <c r="J47" s="92">
        <f>VLOOKUP($B47,Itália!$C$4:$O$71,4,FALSE)</f>
        <v>1266</v>
      </c>
      <c r="K47" s="96">
        <f>VLOOKUP($B47,Espanha!$C$4:$O$71,4,FALSE)</f>
        <v>196</v>
      </c>
      <c r="L47" s="96"/>
      <c r="M47" s="96">
        <f>VLOOKUP($B47,EUA!$C$4:$O$87,4,FALSE)</f>
        <v>11</v>
      </c>
      <c r="N47" s="96">
        <f>VLOOKUP($B47,'Coreia do Sul'!$C$4:$O$96,4,FALSE)</f>
        <v>32</v>
      </c>
      <c r="O47" s="91"/>
      <c r="P47" s="92">
        <f>VLOOKUP($B47,Itália!$C$4:$O$71,6,FALSE)</f>
        <v>1439</v>
      </c>
      <c r="Q47" s="96">
        <f>VLOOKUP($B47,Espanha!$C$4:$O$71,6,FALSE)</f>
        <v>515</v>
      </c>
      <c r="R47" s="96"/>
      <c r="S47" s="96">
        <f>VLOOKUP($B47,EUA!$C$4:$O$87,6,FALSE)</f>
        <v>6</v>
      </c>
      <c r="T47" s="96">
        <f>VLOOKUP($B47,'Coreia do Sul'!$C$4:$O$96,6,FALSE)</f>
        <v>25</v>
      </c>
      <c r="U47" s="102"/>
      <c r="V47" s="103">
        <f>VLOOKUP($B47,Itália!$C$4:$O$71,11,FALSE)</f>
        <v>0.071687429218573</v>
      </c>
      <c r="W47" s="103">
        <f>VLOOKUP($B47,Espanha!$C$4:$O$71,11,FALSE)</f>
        <v>0.0306681270536692</v>
      </c>
      <c r="X47" s="103"/>
      <c r="Y47" s="103">
        <f>VLOOKUP($B47,EUA!$C$4:$O$87,11,FALSE)</f>
        <v>0.069620253164557</v>
      </c>
      <c r="Z47" s="103">
        <v>0.00617045892788276</v>
      </c>
      <c r="AA47" s="102"/>
      <c r="AB47" s="103">
        <f>VLOOKUP($B47,Itália!$C$4:$O$71,12,FALSE)</f>
        <v>0.0814835787089468</v>
      </c>
      <c r="AC47" s="103">
        <f>VLOOKUP($B47,Espanha!$C$4:$O$71,12,FALSE)</f>
        <v>0.0805820685338758</v>
      </c>
      <c r="AD47" s="103"/>
      <c r="AE47" s="103">
        <f>VLOOKUP($B47,EUA!$C$4:$O$87,12,FALSE)</f>
        <v>0.0379746835443038</v>
      </c>
      <c r="AF47" s="103">
        <f>VLOOKUP($B47,'Coreia do Sul'!$C$4:$O$96,12,FALSE)</f>
        <v>0.00482067103740841</v>
      </c>
      <c r="AG47" s="108"/>
      <c r="AH47" s="109">
        <f>VLOOKUP($B47,Itália!$C$4:$O$71,13,FALSE)</f>
        <v>14955</v>
      </c>
      <c r="AI47" s="109">
        <f>VLOOKUP($B47,Espanha!$C$4:$O$71,13,FALSE)</f>
        <v>5680</v>
      </c>
      <c r="AJ47" s="109"/>
      <c r="AK47" s="109">
        <f>VLOOKUP($B47,EUA!$C$4:$O$87,13,FALSE)</f>
        <v>141</v>
      </c>
      <c r="AL47" s="109">
        <f>VLOOKUP($B47,'Coreia do Sul'!$C$4:$O$96,13,FALSE)</f>
        <v>5129</v>
      </c>
    </row>
    <row r="48" spans="2:38">
      <c r="B48" s="87">
        <f t="shared" si="0"/>
        <v>45</v>
      </c>
      <c r="C48" s="93"/>
      <c r="D48" s="94">
        <f>VLOOKUP($B48,Itália!$C$4:$O$71,2,FALSE)</f>
        <v>21157</v>
      </c>
      <c r="E48" s="97">
        <f>VLOOKUP($B48,Espanha!$C$4:$O$71,2,FALSE)</f>
        <v>7988</v>
      </c>
      <c r="F48" s="97"/>
      <c r="G48" s="97">
        <f>VLOOKUP($B48,EUA!$C$4:$O$87,2,FALSE)</f>
        <v>221</v>
      </c>
      <c r="H48" s="97">
        <f>VLOOKUP($B48,'Coreia do Sul'!$C$4:$O$96,2,FALSE)</f>
        <v>5621</v>
      </c>
      <c r="I48" s="93"/>
      <c r="J48" s="94">
        <f>VLOOKUP($B48,Itália!$C$4:$O$71,4,FALSE)</f>
        <v>1441</v>
      </c>
      <c r="K48" s="97">
        <f>VLOOKUP($B48,Espanha!$C$4:$O$71,4,FALSE)</f>
        <v>294</v>
      </c>
      <c r="L48" s="97"/>
      <c r="M48" s="97">
        <f>VLOOKUP($B48,EUA!$C$4:$O$87,4,FALSE)</f>
        <v>12</v>
      </c>
      <c r="N48" s="97">
        <f>VLOOKUP($B48,'Coreia do Sul'!$C$4:$O$96,4,FALSE)</f>
        <v>35</v>
      </c>
      <c r="O48" s="93"/>
      <c r="P48" s="94">
        <f>VLOOKUP($B48,Itália!$C$4:$O$71,6,FALSE)</f>
        <v>1966</v>
      </c>
      <c r="Q48" s="97">
        <f>VLOOKUP($B48,Espanha!$C$4:$O$71,6,FALSE)</f>
        <v>515</v>
      </c>
      <c r="R48" s="97"/>
      <c r="S48" s="97">
        <f>VLOOKUP($B48,EUA!$C$4:$O$87,6,FALSE)</f>
        <v>6</v>
      </c>
      <c r="T48" s="97">
        <f>VLOOKUP($B48,'Coreia do Sul'!$C$4:$O$96,6,FALSE)</f>
        <v>79</v>
      </c>
      <c r="U48" s="104"/>
      <c r="V48" s="105">
        <f>VLOOKUP($B48,Itália!$C$4:$O$71,11,FALSE)</f>
        <v>0.0681098454412251</v>
      </c>
      <c r="W48" s="105">
        <f>VLOOKUP($B48,Espanha!$C$4:$O$71,11,FALSE)</f>
        <v>0.0368052078117176</v>
      </c>
      <c r="X48" s="105"/>
      <c r="Y48" s="105">
        <f>VLOOKUP($B48,EUA!$C$4:$O$87,11,FALSE)</f>
        <v>0.0542986425339367</v>
      </c>
      <c r="Z48" s="105">
        <f>VLOOKUP($B48,'Coreia do Sul'!$C$4:$O$96,11,FALSE)</f>
        <v>0.0062266500622665</v>
      </c>
      <c r="AA48" s="104"/>
      <c r="AB48" s="105">
        <f>VLOOKUP($B48,Itália!$C$4:$O$71,12,FALSE)</f>
        <v>0.0929243276456965</v>
      </c>
      <c r="AC48" s="105">
        <f>VLOOKUP($B48,Espanha!$C$4:$O$71,12,FALSE)</f>
        <v>0.064471707561342</v>
      </c>
      <c r="AD48" s="105"/>
      <c r="AE48" s="105">
        <f>VLOOKUP($B48,EUA!$C$4:$O$87,12,FALSE)</f>
        <v>0.0271493212669683</v>
      </c>
      <c r="AF48" s="105">
        <f>VLOOKUP($B48,'Coreia do Sul'!$C$4:$O$96,12,FALSE)</f>
        <v>0.014054438711973</v>
      </c>
      <c r="AG48" s="110"/>
      <c r="AH48" s="111">
        <f>VLOOKUP($B48,Itália!$C$4:$O$71,13,FALSE)</f>
        <v>17750</v>
      </c>
      <c r="AI48" s="111">
        <f>VLOOKUP($B48,Espanha!$C$4:$O$71,13,FALSE)</f>
        <v>7179</v>
      </c>
      <c r="AJ48" s="111"/>
      <c r="AK48" s="111">
        <f>VLOOKUP($B48,EUA!$C$4:$O$87,13,FALSE)</f>
        <v>203</v>
      </c>
      <c r="AL48" s="111">
        <f>VLOOKUP($B48,'Coreia do Sul'!$C$4:$O$96,13,FALSE)</f>
        <v>5507</v>
      </c>
    </row>
    <row r="49" spans="2:38">
      <c r="B49" s="90">
        <f t="shared" si="0"/>
        <v>46</v>
      </c>
      <c r="C49" s="91"/>
      <c r="D49" s="92">
        <f>VLOOKUP($B49,Itália!$C$4:$O$71,2,FALSE)</f>
        <v>24747</v>
      </c>
      <c r="E49" s="96">
        <f>VLOOKUP($B49,Espanha!$C$4:$O$71,2,FALSE)</f>
        <v>9942</v>
      </c>
      <c r="F49" s="96"/>
      <c r="G49" s="96">
        <f>VLOOKUP($B49,EUA!$C$4:$O$87,2,FALSE)</f>
        <v>319</v>
      </c>
      <c r="H49" s="96">
        <f>VLOOKUP($B49,'Coreia do Sul'!$C$4:$O$96,2,FALSE)</f>
        <v>6284</v>
      </c>
      <c r="I49" s="91"/>
      <c r="J49" s="92">
        <f>VLOOKUP($B49,Itália!$C$4:$O$71,4,FALSE)</f>
        <v>1809</v>
      </c>
      <c r="K49" s="96">
        <f>VLOOKUP($B49,Espanha!$C$4:$O$71,4,FALSE)</f>
        <v>342</v>
      </c>
      <c r="L49" s="96"/>
      <c r="M49" s="96">
        <f>VLOOKUP($B49,EUA!$C$4:$O$87,4,FALSE)</f>
        <v>15</v>
      </c>
      <c r="N49" s="96">
        <f>VLOOKUP($B49,'Coreia do Sul'!$C$4:$O$96,4,FALSE)</f>
        <v>42</v>
      </c>
      <c r="O49" s="91"/>
      <c r="P49" s="92">
        <f>VLOOKUP($B49,Itália!$C$4:$O$71,6,FALSE)</f>
        <v>2335</v>
      </c>
      <c r="Q49" s="96">
        <f>VLOOKUP($B49,Espanha!$C$4:$O$71,6,FALSE)</f>
        <v>528</v>
      </c>
      <c r="R49" s="96"/>
      <c r="S49" s="96">
        <f>VLOOKUP($B49,EUA!$C$4:$O$87,6,FALSE)</f>
        <v>12</v>
      </c>
      <c r="T49" s="96">
        <f>VLOOKUP($B49,'Coreia do Sul'!$C$4:$O$96,6,FALSE)</f>
        <v>126</v>
      </c>
      <c r="U49" s="102"/>
      <c r="V49" s="103">
        <f>VLOOKUP($B49,Itália!$C$4:$O$71,11,FALSE)</f>
        <v>0.0730997696690508</v>
      </c>
      <c r="W49" s="103">
        <f>VLOOKUP($B49,Espanha!$C$4:$O$71,11,FALSE)</f>
        <v>0.0343995171997586</v>
      </c>
      <c r="X49" s="103"/>
      <c r="Y49" s="103">
        <f>VLOOKUP($B49,EUA!$C$4:$O$87,11,FALSE)</f>
        <v>0.0470219435736677</v>
      </c>
      <c r="Z49" s="103">
        <f>VLOOKUP($B49,'Coreia do Sul'!$C$4:$O$96,11,FALSE)</f>
        <v>0.00668364099299809</v>
      </c>
      <c r="AA49" s="102"/>
      <c r="AB49" s="103">
        <f>VLOOKUP($B49,Itália!$C$4:$O$71,12,FALSE)</f>
        <v>0.094354871297531</v>
      </c>
      <c r="AC49" s="103">
        <f>VLOOKUP($B49,Espanha!$C$4:$O$71,12,FALSE)</f>
        <v>0.0531080265540133</v>
      </c>
      <c r="AD49" s="103"/>
      <c r="AE49" s="103">
        <f>VLOOKUP($B49,EUA!$C$4:$O$87,12,FALSE)</f>
        <v>0.0376175548589342</v>
      </c>
      <c r="AF49" s="103">
        <f>VLOOKUP($B49,'Coreia do Sul'!$C$4:$O$96,12,FALSE)</f>
        <v>0.0200509229789943</v>
      </c>
      <c r="AG49" s="108"/>
      <c r="AH49" s="109">
        <f>VLOOKUP($B49,Itália!$C$4:$O$71,13,FALSE)</f>
        <v>20603</v>
      </c>
      <c r="AI49" s="109">
        <f>VLOOKUP($B49,Espanha!$C$4:$O$71,13,FALSE)</f>
        <v>9072</v>
      </c>
      <c r="AJ49" s="109"/>
      <c r="AK49" s="109">
        <f>VLOOKUP($B49,EUA!$C$4:$O$87,13,FALSE)</f>
        <v>292</v>
      </c>
      <c r="AL49" s="109">
        <f>VLOOKUP($B49,'Coreia do Sul'!$C$4:$O$96,13,FALSE)</f>
        <v>6116</v>
      </c>
    </row>
    <row r="50" spans="2:38">
      <c r="B50" s="87">
        <f t="shared" si="0"/>
        <v>47</v>
      </c>
      <c r="C50" s="93"/>
      <c r="D50" s="94">
        <f>VLOOKUP($B50,Itália!$C$4:$O$71,2,FALSE)</f>
        <v>27980</v>
      </c>
      <c r="E50" s="97">
        <f>VLOOKUP($B50,Espanha!$C$4:$O$71,2,FALSE)</f>
        <v>11826</v>
      </c>
      <c r="F50" s="97"/>
      <c r="G50" s="97">
        <f>VLOOKUP($B50,EUA!$C$4:$O$87,2,FALSE)</f>
        <v>435</v>
      </c>
      <c r="H50" s="97">
        <f>VLOOKUP($B50,'Coreia do Sul'!$C$4:$O$96,2,FALSE)</f>
        <v>6593</v>
      </c>
      <c r="I50" s="93"/>
      <c r="J50" s="94">
        <f>VLOOKUP($B50,Itália!$C$4:$O$71,4,FALSE)</f>
        <v>2158</v>
      </c>
      <c r="K50" s="97">
        <f>VLOOKUP($B50,Espanha!$C$4:$O$71,4,FALSE)</f>
        <v>533</v>
      </c>
      <c r="L50" s="97"/>
      <c r="M50" s="97">
        <f>VLOOKUP($B50,EUA!$C$4:$O$87,4,FALSE)</f>
        <v>19</v>
      </c>
      <c r="N50" s="97">
        <f>VLOOKUP($B50,'Coreia do Sul'!$C$4:$O$96,4,FALSE)</f>
        <v>43</v>
      </c>
      <c r="O50" s="93"/>
      <c r="P50" s="94">
        <f>VLOOKUP($B50,Itália!$C$4:$O$71,6,FALSE)</f>
        <v>2749</v>
      </c>
      <c r="Q50" s="97">
        <f>VLOOKUP($B50,Espanha!$C$4:$O$71,6,FALSE)</f>
        <v>1026</v>
      </c>
      <c r="R50" s="97"/>
      <c r="S50" s="97">
        <f>VLOOKUP($B50,EUA!$C$4:$O$87,6,FALSE)</f>
        <v>12</v>
      </c>
      <c r="T50" s="97">
        <f>VLOOKUP($B50,'Coreia do Sul'!$C$4:$O$96,6,FALSE)</f>
        <v>126</v>
      </c>
      <c r="U50" s="104"/>
      <c r="V50" s="105">
        <f>VLOOKUP($B50,Itália!$C$4:$O$71,11,FALSE)</f>
        <v>0.0771265189421015</v>
      </c>
      <c r="W50" s="105">
        <f>VLOOKUP($B50,Espanha!$C$4:$O$71,11,FALSE)</f>
        <v>0.0450701843395907</v>
      </c>
      <c r="X50" s="105"/>
      <c r="Y50" s="105">
        <f>VLOOKUP($B50,EUA!$C$4:$O$87,11,FALSE)</f>
        <v>0.0436781609195402</v>
      </c>
      <c r="Z50" s="105">
        <f>VLOOKUP($B50,'Coreia do Sul'!$C$4:$O$96,11,FALSE)</f>
        <v>0.00652206886091309</v>
      </c>
      <c r="AA50" s="104"/>
      <c r="AB50" s="105">
        <f>VLOOKUP($B50,Itália!$C$4:$O$71,12,FALSE)</f>
        <v>0.0982487491065046</v>
      </c>
      <c r="AC50" s="105">
        <f>VLOOKUP($B50,Espanha!$C$4:$O$71,12,FALSE)</f>
        <v>0.0867579908675799</v>
      </c>
      <c r="AD50" s="105"/>
      <c r="AE50" s="105">
        <f>VLOOKUP($B50,EUA!$C$4:$O$87,12,FALSE)</f>
        <v>0.0275862068965517</v>
      </c>
      <c r="AF50" s="105">
        <f>VLOOKUP($B50,'Coreia do Sul'!$C$4:$O$96,12,FALSE)</f>
        <v>0.0191111785226756</v>
      </c>
      <c r="AG50" s="110"/>
      <c r="AH50" s="111">
        <f>VLOOKUP($B50,Itália!$C$4:$O$71,13,FALSE)</f>
        <v>23073</v>
      </c>
      <c r="AI50" s="111">
        <f>VLOOKUP($B50,Espanha!$C$4:$O$71,13,FALSE)</f>
        <v>10267</v>
      </c>
      <c r="AJ50" s="111"/>
      <c r="AK50" s="111">
        <f>VLOOKUP($B50,EUA!$C$4:$O$87,13,FALSE)</f>
        <v>404</v>
      </c>
      <c r="AL50" s="111">
        <f>VLOOKUP($B50,'Coreia do Sul'!$C$4:$O$96,13,FALSE)</f>
        <v>6424</v>
      </c>
    </row>
    <row r="51" spans="2:38">
      <c r="B51" s="90">
        <f t="shared" si="0"/>
        <v>48</v>
      </c>
      <c r="C51" s="91"/>
      <c r="D51" s="92">
        <f>VLOOKUP($B51,Itália!$C$4:$O$71,2,FALSE)</f>
        <v>31506</v>
      </c>
      <c r="E51" s="96">
        <f>VLOOKUP($B51,Espanha!$C$4:$O$71,2,FALSE)</f>
        <v>14769</v>
      </c>
      <c r="F51" s="96"/>
      <c r="G51" s="96">
        <f>VLOOKUP($B51,EUA!$C$4:$O$87,2,FALSE)</f>
        <v>541</v>
      </c>
      <c r="H51" s="96">
        <f>VLOOKUP($B51,'Coreia do Sul'!$C$4:$O$96,2,FALSE)</f>
        <v>7041</v>
      </c>
      <c r="I51" s="91"/>
      <c r="J51" s="92">
        <f>VLOOKUP($B51,Itália!$C$4:$O$71,4,FALSE)</f>
        <v>2503</v>
      </c>
      <c r="K51" s="96">
        <f>VLOOKUP($B51,Espanha!$C$4:$O$71,4,FALSE)</f>
        <v>638</v>
      </c>
      <c r="L51" s="96"/>
      <c r="M51" s="96">
        <f>VLOOKUP($B51,EUA!$C$4:$O$87,4,FALSE)</f>
        <v>22</v>
      </c>
      <c r="N51" s="96">
        <f>VLOOKUP($B51,'Coreia do Sul'!$C$4:$O$96,4,FALSE)</f>
        <v>48</v>
      </c>
      <c r="O51" s="91"/>
      <c r="P51" s="92">
        <f>VLOOKUP($B51,Itália!$C$4:$O$71,6,FALSE)</f>
        <v>2941</v>
      </c>
      <c r="Q51" s="96">
        <f>VLOOKUP($B51,Espanha!$C$4:$O$71,6,FALSE)</f>
        <v>1079</v>
      </c>
      <c r="R51" s="96"/>
      <c r="S51" s="96">
        <f>VLOOKUP($B51,EUA!$C$4:$O$87,6,FALSE)</f>
        <v>12</v>
      </c>
      <c r="T51" s="96">
        <f>VLOOKUP($B51,'Coreia do Sul'!$C$4:$O$96,6,FALSE)</f>
        <v>109</v>
      </c>
      <c r="U51" s="102"/>
      <c r="V51" s="103">
        <f>VLOOKUP($B51,Itália!$C$4:$O$71,11,FALSE)</f>
        <v>0.0794451850441186</v>
      </c>
      <c r="W51" s="103">
        <f>VLOOKUP($B51,Espanha!$C$4:$O$71,11,FALSE)</f>
        <v>0.0431985916446611</v>
      </c>
      <c r="X51" s="103"/>
      <c r="Y51" s="103">
        <f>VLOOKUP($B51,EUA!$C$4:$O$87,11,FALSE)</f>
        <v>0.0406654343807763</v>
      </c>
      <c r="Z51" s="103">
        <f>VLOOKUP($B51,'Coreia do Sul'!$C$4:$O$96,11,FALSE)</f>
        <v>0.00681721346399659</v>
      </c>
      <c r="AA51" s="102"/>
      <c r="AB51" s="103">
        <f>VLOOKUP($B51,Itália!$C$4:$O$71,12,FALSE)</f>
        <v>0.0933472989271885</v>
      </c>
      <c r="AC51" s="103">
        <f>VLOOKUP($B51,Espanha!$C$4:$O$71,12,FALSE)</f>
        <v>0.0730584332046855</v>
      </c>
      <c r="AD51" s="103"/>
      <c r="AE51" s="103">
        <f>VLOOKUP($B51,EUA!$C$4:$O$87,12,FALSE)</f>
        <v>0.022181146025878</v>
      </c>
      <c r="AF51" s="103">
        <f>VLOOKUP($B51,'Coreia do Sul'!$C$4:$O$96,12,FALSE)</f>
        <v>0.0154807555744923</v>
      </c>
      <c r="AG51" s="108"/>
      <c r="AH51" s="109">
        <f>VLOOKUP($B51,Itália!$C$4:$O$71,13,FALSE)</f>
        <v>26062</v>
      </c>
      <c r="AI51" s="109">
        <f>VLOOKUP($B51,Espanha!$C$4:$O$71,13,FALSE)</f>
        <v>13052</v>
      </c>
      <c r="AJ51" s="109"/>
      <c r="AK51" s="109">
        <f>VLOOKUP($B51,EUA!$C$4:$O$87,13,FALSE)</f>
        <v>507</v>
      </c>
      <c r="AL51" s="109">
        <f>VLOOKUP($B51,'Coreia do Sul'!$C$4:$O$96,13,FALSE)</f>
        <v>6884</v>
      </c>
    </row>
    <row r="52" spans="2:38">
      <c r="B52" s="87">
        <f t="shared" si="0"/>
        <v>49</v>
      </c>
      <c r="C52" s="93"/>
      <c r="D52" s="94">
        <f>VLOOKUP($B52,Itália!$C$4:$O$71,2,FALSE)</f>
        <v>35713</v>
      </c>
      <c r="E52" s="97">
        <f>VLOOKUP($B52,Espanha!$C$4:$O$71,2,FALSE)</f>
        <v>18077</v>
      </c>
      <c r="F52" s="97"/>
      <c r="G52" s="97">
        <f>VLOOKUP($B52,EUA!$C$4:$O$87,2,FALSE)</f>
        <v>704</v>
      </c>
      <c r="H52" s="97">
        <f>VLOOKUP($B52,'Coreia do Sul'!$C$4:$O$96,2,FALSE)</f>
        <v>7313</v>
      </c>
      <c r="I52" s="93"/>
      <c r="J52" s="94">
        <f>VLOOKUP($B52,Itália!$C$4:$O$71,4,FALSE)</f>
        <v>2978</v>
      </c>
      <c r="K52" s="97">
        <f>VLOOKUP($B52,Espanha!$C$4:$O$71,4,FALSE)</f>
        <v>831</v>
      </c>
      <c r="L52" s="97"/>
      <c r="M52" s="97">
        <f>VLOOKUP($B52,EUA!$C$4:$O$87,4,FALSE)</f>
        <v>26</v>
      </c>
      <c r="N52" s="97">
        <f>VLOOKUP($B52,'Coreia do Sul'!$C$4:$O$96,4,FALSE)</f>
        <v>50</v>
      </c>
      <c r="O52" s="93"/>
      <c r="P52" s="94">
        <f>VLOOKUP($B52,Itália!$C$4:$O$71,6,FALSE)</f>
        <v>4025</v>
      </c>
      <c r="Q52" s="97">
        <f>VLOOKUP($B52,Espanha!$C$4:$O$71,6,FALSE)</f>
        <v>1105</v>
      </c>
      <c r="R52" s="97"/>
      <c r="S52" s="97">
        <f>VLOOKUP($B52,EUA!$C$4:$O$87,6,FALSE)</f>
        <v>12</v>
      </c>
      <c r="T52" s="97">
        <f>VLOOKUP($B52,'Coreia do Sul'!$C$4:$O$96,6,FALSE)</f>
        <v>157</v>
      </c>
      <c r="U52" s="104"/>
      <c r="V52" s="105">
        <f>VLOOKUP($B52,Itália!$C$4:$O$71,11,FALSE)</f>
        <v>0.0833870019320695</v>
      </c>
      <c r="W52" s="105">
        <f>VLOOKUP($B52,Espanha!$C$4:$O$71,11,FALSE)</f>
        <v>0.0459700171488632</v>
      </c>
      <c r="X52" s="105"/>
      <c r="Y52" s="105">
        <f>VLOOKUP($B52,EUA!$C$4:$O$87,11,FALSE)</f>
        <v>0.0369318181818182</v>
      </c>
      <c r="Z52" s="105">
        <f>VLOOKUP($B52,'Coreia do Sul'!$C$4:$O$96,11,FALSE)</f>
        <v>0.00683713934089977</v>
      </c>
      <c r="AA52" s="104"/>
      <c r="AB52" s="105">
        <f>VLOOKUP($B52,Itália!$C$4:$O$71,12,FALSE)</f>
        <v>0.112704057346064</v>
      </c>
      <c r="AC52" s="105">
        <f>VLOOKUP($B52,Espanha!$C$4:$O$71,12,FALSE)</f>
        <v>0.0611273994578746</v>
      </c>
      <c r="AD52" s="105"/>
      <c r="AE52" s="105">
        <f>VLOOKUP($B52,EUA!$C$4:$O$87,12,FALSE)</f>
        <v>0.0170454545454545</v>
      </c>
      <c r="AF52" s="105">
        <f>VLOOKUP($B52,'Coreia do Sul'!$C$4:$O$96,12,FALSE)</f>
        <v>0.0214686175304253</v>
      </c>
      <c r="AG52" s="110"/>
      <c r="AH52" s="111">
        <f>VLOOKUP($B52,Itália!$C$4:$O$71,13,FALSE)</f>
        <v>28710</v>
      </c>
      <c r="AI52" s="111">
        <f>VLOOKUP($B52,Espanha!$C$4:$O$71,13,FALSE)</f>
        <v>16141</v>
      </c>
      <c r="AJ52" s="111"/>
      <c r="AK52" s="111">
        <f>VLOOKUP($B52,EUA!$C$4:$O$87,13,FALSE)</f>
        <v>666</v>
      </c>
      <c r="AL52" s="111">
        <f>VLOOKUP($B52,'Coreia do Sul'!$C$4:$O$96,13,FALSE)</f>
        <v>7106</v>
      </c>
    </row>
    <row r="53" spans="2:38">
      <c r="B53" s="90">
        <f t="shared" si="0"/>
        <v>50</v>
      </c>
      <c r="C53" s="91"/>
      <c r="D53" s="92">
        <f>VLOOKUP($B53,Itália!$C$4:$O$71,2,FALSE)</f>
        <v>41035</v>
      </c>
      <c r="E53" s="96">
        <f>VLOOKUP($B53,Espanha!$C$4:$O$71,2,FALSE)</f>
        <v>21571</v>
      </c>
      <c r="F53" s="96"/>
      <c r="G53" s="96">
        <f>VLOOKUP($B53,EUA!$C$4:$O$87,2,FALSE)</f>
        <v>994</v>
      </c>
      <c r="H53" s="96">
        <f>VLOOKUP($B53,'Coreia do Sul'!$C$4:$O$96,2,FALSE)</f>
        <v>7478</v>
      </c>
      <c r="I53" s="91"/>
      <c r="J53" s="92">
        <f>VLOOKUP($B53,Itália!$C$4:$O$71,4,FALSE)</f>
        <v>3405</v>
      </c>
      <c r="K53" s="96">
        <f>VLOOKUP($B53,Espanha!$C$4:$O$71,4,FALSE)</f>
        <v>1093</v>
      </c>
      <c r="L53" s="96"/>
      <c r="M53" s="96">
        <f>VLOOKUP($B53,EUA!$C$4:$O$87,4,FALSE)</f>
        <v>30</v>
      </c>
      <c r="N53" s="96">
        <f>VLOOKUP($B53,'Coreia do Sul'!$C$4:$O$96,4,FALSE)</f>
        <v>53</v>
      </c>
      <c r="O53" s="91"/>
      <c r="P53" s="92">
        <f>VLOOKUP($B53,Itália!$C$4:$O$71,6,FALSE)</f>
        <v>4440</v>
      </c>
      <c r="Q53" s="96">
        <f>VLOOKUP($B53,Espanha!$C$4:$O$71,6,FALSE)</f>
        <v>1586</v>
      </c>
      <c r="R53" s="96"/>
      <c r="S53" s="96">
        <f>VLOOKUP($B53,EUA!$C$4:$O$87,6,FALSE)</f>
        <v>12</v>
      </c>
      <c r="T53" s="96">
        <f>VLOOKUP($B53,'Coreia do Sul'!$C$4:$O$96,6,FALSE)</f>
        <v>238</v>
      </c>
      <c r="U53" s="102"/>
      <c r="V53" s="103">
        <f>VLOOKUP($B53,Itália!$C$4:$O$71,11,FALSE)</f>
        <v>0.0829779456561472</v>
      </c>
      <c r="W53" s="103">
        <f>VLOOKUP($B53,Espanha!$C$4:$O$71,11,FALSE)</f>
        <v>0.0506698808585601</v>
      </c>
      <c r="X53" s="103"/>
      <c r="Y53" s="103">
        <f>VLOOKUP($B53,EUA!$C$4:$O$87,11,FALSE)</f>
        <v>0.0301810865191147</v>
      </c>
      <c r="Z53" s="103">
        <f>VLOOKUP($B53,'Coreia do Sul'!$C$4:$O$96,11,FALSE)</f>
        <v>0.0070874565391816</v>
      </c>
      <c r="AA53" s="102"/>
      <c r="AB53" s="103">
        <f>VLOOKUP($B53,Itália!$C$4:$O$71,12,FALSE)</f>
        <v>0.108200316802729</v>
      </c>
      <c r="AC53" s="103">
        <f>VLOOKUP($B53,Espanha!$C$4:$O$71,12,FALSE)</f>
        <v>0.0735246395623754</v>
      </c>
      <c r="AD53" s="103"/>
      <c r="AE53" s="103">
        <f>VLOOKUP($B53,EUA!$C$4:$O$87,12,FALSE)</f>
        <v>0.0120724346076459</v>
      </c>
      <c r="AF53" s="103">
        <f>VLOOKUP($B53,'Coreia do Sul'!$C$4:$O$96,12,FALSE)</f>
        <v>0.0318266916287777</v>
      </c>
      <c r="AG53" s="108"/>
      <c r="AH53" s="109">
        <f>VLOOKUP($B53,Itália!$C$4:$O$71,13,FALSE)</f>
        <v>33190</v>
      </c>
      <c r="AI53" s="109">
        <f>VLOOKUP($B53,Espanha!$C$4:$O$71,13,FALSE)</f>
        <v>18892</v>
      </c>
      <c r="AJ53" s="109"/>
      <c r="AK53" s="109">
        <f>VLOOKUP($B53,EUA!$C$4:$O$87,13,FALSE)</f>
        <v>952</v>
      </c>
      <c r="AL53" s="109">
        <f>VLOOKUP($B53,'Coreia do Sul'!$C$4:$O$96,13,FALSE)</f>
        <v>7187</v>
      </c>
    </row>
    <row r="54" spans="2:38">
      <c r="B54" s="90">
        <f t="shared" si="0"/>
        <v>51</v>
      </c>
      <c r="C54" s="91"/>
      <c r="D54" s="92">
        <f>VLOOKUP($B54,Itália!$C$4:$O$71,2,FALSE)</f>
        <v>47021</v>
      </c>
      <c r="E54" s="96">
        <f>VLOOKUP($B54,Espanha!$C$4:$O$71,2,FALSE)</f>
        <v>25496</v>
      </c>
      <c r="F54" s="96"/>
      <c r="G54" s="96">
        <f>VLOOKUP($B54,EUA!$C$4:$O$87,2,FALSE)</f>
        <v>1301</v>
      </c>
      <c r="H54" s="96">
        <f>VLOOKUP($B54,'Coreia do Sul'!$C$4:$O$96,2,FALSE)</f>
        <v>7513</v>
      </c>
      <c r="I54" s="91"/>
      <c r="J54" s="92">
        <f>VLOOKUP($B54,Itália!$C$4:$O$71,4,FALSE)</f>
        <v>4032</v>
      </c>
      <c r="K54" s="96">
        <f>VLOOKUP($B54,Espanha!$C$4:$O$71,4,FALSE)</f>
        <v>1381</v>
      </c>
      <c r="L54" s="96"/>
      <c r="M54" s="96">
        <f>VLOOKUP($B54,EUA!$C$4:$O$87,4,FALSE)</f>
        <v>38</v>
      </c>
      <c r="N54" s="96">
        <f>VLOOKUP($B54,'Coreia do Sul'!$C$4:$O$96,4,FALSE)</f>
        <v>60</v>
      </c>
      <c r="O54" s="91"/>
      <c r="P54" s="92">
        <f>VLOOKUP($B54,Itália!$C$4:$O$71,6,FALSE)</f>
        <v>5129</v>
      </c>
      <c r="Q54" s="96">
        <f>VLOOKUP($B54,Espanha!$C$4:$O$71,6,FALSE)</f>
        <v>2123</v>
      </c>
      <c r="R54" s="96"/>
      <c r="S54" s="96">
        <f>VLOOKUP($B54,EUA!$C$4:$O$87,6,FALSE)</f>
        <v>12</v>
      </c>
      <c r="T54" s="96">
        <f>VLOOKUP($B54,'Coreia do Sul'!$C$4:$O$96,6,FALSE)</f>
        <v>279</v>
      </c>
      <c r="U54" s="102"/>
      <c r="V54" s="103">
        <f>VLOOKUP($B54,Itália!$C$4:$O$71,11,FALSE)</f>
        <v>0.0857489206950086</v>
      </c>
      <c r="W54" s="103">
        <f>VLOOKUP($B54,Espanha!$C$4:$O$71,11,FALSE)</f>
        <v>0.0541653592720427</v>
      </c>
      <c r="X54" s="103"/>
      <c r="Y54" s="103">
        <f>VLOOKUP($B54,EUA!$C$4:$O$87,11,FALSE)</f>
        <v>0.0292083013066872</v>
      </c>
      <c r="Z54" s="103">
        <f>VLOOKUP($B54,'Coreia do Sul'!$C$4:$O$96,11,FALSE)</f>
        <v>0.00798615732729935</v>
      </c>
      <c r="AA54" s="102"/>
      <c r="AB54" s="103">
        <f>VLOOKUP($B54,Itália!$C$4:$O$71,12,FALSE)</f>
        <v>0.109078922183705</v>
      </c>
      <c r="AC54" s="103">
        <f>VLOOKUP($B54,Espanha!$C$4:$O$71,12,FALSE)</f>
        <v>0.0832679636021337</v>
      </c>
      <c r="AD54" s="103"/>
      <c r="AE54" s="103">
        <f>VLOOKUP($B54,EUA!$C$4:$O$87,12,FALSE)</f>
        <v>0.00922367409684858</v>
      </c>
      <c r="AF54" s="103">
        <f>VLOOKUP($B54,'Coreia do Sul'!$C$4:$O$96,12,FALSE)</f>
        <v>0.037135631571942</v>
      </c>
      <c r="AG54" s="108"/>
      <c r="AH54" s="109">
        <f>VLOOKUP($B54,Itália!$C$4:$O$71,13,FALSE)</f>
        <v>37860</v>
      </c>
      <c r="AI54" s="109">
        <f>VLOOKUP($B54,Espanha!$C$4:$O$71,13,FALSE)</f>
        <v>21992</v>
      </c>
      <c r="AJ54" s="109"/>
      <c r="AK54" s="109">
        <f>VLOOKUP($B54,EUA!$C$4:$O$87,13,FALSE)</f>
        <v>1251</v>
      </c>
      <c r="AL54" s="109">
        <f>VLOOKUP($B54,'Coreia do Sul'!$C$4:$O$96,13,FALSE)</f>
        <v>7174</v>
      </c>
    </row>
    <row r="55" spans="2:38">
      <c r="B55" s="87">
        <f t="shared" si="0"/>
        <v>52</v>
      </c>
      <c r="C55" s="93"/>
      <c r="D55" s="94">
        <f>VLOOKUP($B55,Itália!$C$4:$O$71,2,FALSE)</f>
        <v>53578</v>
      </c>
      <c r="E55" s="97">
        <f>VLOOKUP($B55,Espanha!$C$4:$O$71,2,FALSE)</f>
        <v>28768</v>
      </c>
      <c r="F55" s="97"/>
      <c r="G55" s="97">
        <f>VLOOKUP($B55,EUA!$C$4:$O$87,2,FALSE)</f>
        <v>1697</v>
      </c>
      <c r="H55" s="97">
        <f>VLOOKUP($B55,'Coreia do Sul'!$C$4:$O$96,2,FALSE)</f>
        <v>7755</v>
      </c>
      <c r="I55" s="93"/>
      <c r="J55" s="94">
        <f>VLOOKUP($B55,Itália!$C$4:$O$71,4,FALSE)</f>
        <v>4825</v>
      </c>
      <c r="K55" s="97">
        <f>VLOOKUP($B55,Espanha!$C$4:$O$71,4,FALSE)</f>
        <v>1772</v>
      </c>
      <c r="L55" s="97"/>
      <c r="M55" s="97">
        <f>VLOOKUP($B55,EUA!$C$4:$O$87,4,FALSE)</f>
        <v>41</v>
      </c>
      <c r="N55" s="97">
        <f>VLOOKUP($B55,'Coreia do Sul'!$C$4:$O$96,4,FALSE)</f>
        <v>60</v>
      </c>
      <c r="O55" s="93"/>
      <c r="P55" s="94">
        <f>VLOOKUP($B55,Itália!$C$4:$O$71,6,FALSE)</f>
        <v>6072</v>
      </c>
      <c r="Q55" s="97">
        <f>VLOOKUP($B55,Espanha!$C$4:$O$71,6,FALSE)</f>
        <v>2573</v>
      </c>
      <c r="R55" s="97"/>
      <c r="S55" s="97">
        <f>VLOOKUP($B55,EUA!$C$4:$O$87,6,FALSE)</f>
        <v>28</v>
      </c>
      <c r="T55" s="97">
        <f>VLOOKUP($B55,'Coreia do Sul'!$C$4:$O$96,6,FALSE)</f>
        <v>324</v>
      </c>
      <c r="U55" s="104"/>
      <c r="V55" s="105">
        <f>VLOOKUP($B55,Itália!$C$4:$O$71,11,FALSE)</f>
        <v>0.0900556198439658</v>
      </c>
      <c r="W55" s="105">
        <f>VLOOKUP($B55,Espanha!$C$4:$O$71,11,FALSE)</f>
        <v>0.0615962180200222</v>
      </c>
      <c r="X55" s="105"/>
      <c r="Y55" s="105">
        <f>VLOOKUP($B55,EUA!$C$4:$O$87,11,FALSE)</f>
        <v>0.0241602828520919</v>
      </c>
      <c r="Z55" s="105">
        <f>VLOOKUP($B55,'Coreia do Sul'!$C$4:$O$96,11,FALSE)</f>
        <v>0.00773694390715667</v>
      </c>
      <c r="AA55" s="104"/>
      <c r="AB55" s="105">
        <f>VLOOKUP($B55,Itália!$C$4:$O$71,12,FALSE)</f>
        <v>0.113330098174624</v>
      </c>
      <c r="AC55" s="105">
        <f>VLOOKUP($B55,Espanha!$C$4:$O$71,12,FALSE)</f>
        <v>0.0894396551724138</v>
      </c>
      <c r="AD55" s="105"/>
      <c r="AE55" s="105">
        <f>VLOOKUP($B55,EUA!$C$4:$O$87,12,FALSE)</f>
        <v>0.0164997053624042</v>
      </c>
      <c r="AF55" s="105">
        <f>VLOOKUP($B55,'Coreia do Sul'!$C$4:$O$96,12,FALSE)</f>
        <v>0.041779497098646</v>
      </c>
      <c r="AG55" s="110"/>
      <c r="AH55" s="111">
        <f>VLOOKUP($B55,Itália!$C$4:$O$71,13,FALSE)</f>
        <v>42681</v>
      </c>
      <c r="AI55" s="111">
        <f>VLOOKUP($B55,Espanha!$C$4:$O$71,13,FALSE)</f>
        <v>24423</v>
      </c>
      <c r="AJ55" s="111"/>
      <c r="AK55" s="111">
        <f>VLOOKUP($B55,EUA!$C$4:$O$87,13,FALSE)</f>
        <v>1628</v>
      </c>
      <c r="AL55" s="111">
        <f>VLOOKUP($B55,'Coreia do Sul'!$C$4:$O$96,13,FALSE)</f>
        <v>7371</v>
      </c>
    </row>
    <row r="56" spans="2:38">
      <c r="B56" s="90">
        <f t="shared" si="0"/>
        <v>53</v>
      </c>
      <c r="C56" s="91"/>
      <c r="D56" s="92">
        <f>VLOOKUP($B56,Itália!$C$4:$O$71,2,FALSE)</f>
        <v>59138</v>
      </c>
      <c r="E56" s="96">
        <f>VLOOKUP($B56,Espanha!$C$4:$O$71,2,FALSE)</f>
        <v>35136</v>
      </c>
      <c r="F56" s="96"/>
      <c r="G56" s="96">
        <f>VLOOKUP($B56,EUA!$C$4:$O$87,2,FALSE)</f>
        <v>2247</v>
      </c>
      <c r="H56" s="96">
        <f>VLOOKUP($B56,'Coreia do Sul'!$C$4:$O$96,2,FALSE)</f>
        <v>7869</v>
      </c>
      <c r="I56" s="91"/>
      <c r="J56" s="92">
        <f>VLOOKUP($B56,Itália!$C$4:$O$71,4,FALSE)</f>
        <v>5476</v>
      </c>
      <c r="K56" s="96">
        <f>VLOOKUP($B56,Espanha!$C$4:$O$71,4,FALSE)</f>
        <v>2311</v>
      </c>
      <c r="L56" s="96"/>
      <c r="M56" s="96">
        <f>VLOOKUP($B56,EUA!$C$4:$O$87,4,FALSE)</f>
        <v>49</v>
      </c>
      <c r="N56" s="96">
        <f>VLOOKUP($B56,'Coreia do Sul'!$C$4:$O$96,4,FALSE)</f>
        <v>66</v>
      </c>
      <c r="O56" s="91"/>
      <c r="P56" s="92">
        <f>VLOOKUP($B56,Itália!$C$4:$O$71,6,FALSE)</f>
        <v>7024</v>
      </c>
      <c r="Q56" s="96">
        <f>VLOOKUP($B56,Espanha!$C$4:$O$71,6,FALSE)</f>
        <v>3353</v>
      </c>
      <c r="R56" s="96"/>
      <c r="S56" s="96">
        <f>VLOOKUP($B56,EUA!$C$4:$O$87,6,FALSE)</f>
        <v>38</v>
      </c>
      <c r="T56" s="96">
        <f>VLOOKUP($B56,'Coreia do Sul'!$C$4:$O$96,6,FALSE)</f>
        <v>501</v>
      </c>
      <c r="U56" s="102"/>
      <c r="V56" s="103">
        <f>VLOOKUP($B56,Itália!$C$4:$O$71,11,FALSE)</f>
        <v>0.0925969765632926</v>
      </c>
      <c r="W56" s="103">
        <f>VLOOKUP($B56,Espanha!$C$4:$O$71,11,FALSE)</f>
        <v>0.0657729963570128</v>
      </c>
      <c r="X56" s="103"/>
      <c r="Y56" s="103">
        <f>VLOOKUP($B56,EUA!$C$4:$O$87,11,FALSE)</f>
        <v>0.0218068535825545</v>
      </c>
      <c r="Z56" s="103">
        <f>VLOOKUP($B56,'Coreia do Sul'!$C$4:$O$96,11,FALSE)</f>
        <v>0.00838734273732368</v>
      </c>
      <c r="AA56" s="102"/>
      <c r="AB56" s="103">
        <f>VLOOKUP($B56,Itália!$C$4:$O$71,12,FALSE)</f>
        <v>0.118773039331733</v>
      </c>
      <c r="AC56" s="103">
        <f>VLOOKUP($B56,Espanha!$C$4:$O$71,12,FALSE)</f>
        <v>0.095429189435337</v>
      </c>
      <c r="AD56" s="103"/>
      <c r="AE56" s="103">
        <f>VLOOKUP($B56,EUA!$C$4:$O$87,12,FALSE)</f>
        <v>0.0169114374721851</v>
      </c>
      <c r="AF56" s="103">
        <f>VLOOKUP($B56,'Coreia do Sul'!$C$4:$O$96,12,FALSE)</f>
        <v>0.0636675562333206</v>
      </c>
      <c r="AG56" s="108"/>
      <c r="AH56" s="109">
        <f>VLOOKUP($B56,Itália!$C$4:$O$71,13,FALSE)</f>
        <v>46638</v>
      </c>
      <c r="AI56" s="109">
        <f>VLOOKUP($B56,Espanha!$C$4:$O$71,13,FALSE)</f>
        <v>29472</v>
      </c>
      <c r="AJ56" s="109"/>
      <c r="AK56" s="109">
        <f>VLOOKUP($B56,EUA!$C$4:$O$87,13,FALSE)</f>
        <v>2160</v>
      </c>
      <c r="AL56" s="109">
        <f>VLOOKUP($B56,'Coreia do Sul'!$C$4:$O$96,13,FALSE)</f>
        <v>7302</v>
      </c>
    </row>
    <row r="57" spans="2:38">
      <c r="B57" s="87">
        <f t="shared" si="0"/>
        <v>54</v>
      </c>
      <c r="C57" s="93"/>
      <c r="D57" s="94">
        <f>VLOOKUP($B57,Itália!$C$4:$O$71,2,FALSE)</f>
        <v>63927</v>
      </c>
      <c r="E57" s="97">
        <f>VLOOKUP($B57,Espanha!$C$4:$O$71,2,FALSE)</f>
        <v>42058</v>
      </c>
      <c r="F57" s="97"/>
      <c r="G57" s="97">
        <f>VLOOKUP($B57,EUA!$C$4:$O$87,2,FALSE)</f>
        <v>2943</v>
      </c>
      <c r="H57" s="97">
        <f>VLOOKUP($B57,'Coreia do Sul'!$C$4:$O$96,2,FALSE)</f>
        <v>7979</v>
      </c>
      <c r="I57" s="93"/>
      <c r="J57" s="94">
        <f>VLOOKUP($B57,Itália!$C$4:$O$71,4,FALSE)</f>
        <v>6077</v>
      </c>
      <c r="K57" s="97">
        <f>VLOOKUP($B57,Espanha!$C$4:$O$71,4,FALSE)</f>
        <v>3434</v>
      </c>
      <c r="L57" s="97"/>
      <c r="M57" s="97">
        <f>VLOOKUP($B57,EUA!$C$4:$O$87,4,FALSE)</f>
        <v>57</v>
      </c>
      <c r="N57" s="97">
        <f>VLOOKUP($B57,'Coreia do Sul'!$C$4:$O$96,4,FALSE)</f>
        <v>67</v>
      </c>
      <c r="O57" s="93"/>
      <c r="P57" s="94">
        <f>VLOOKUP($B57,Itália!$C$4:$O$71,6,FALSE)</f>
        <v>7432</v>
      </c>
      <c r="Q57" s="97">
        <f>VLOOKUP($B57,Espanha!$C$4:$O$71,6,FALSE)</f>
        <v>3792</v>
      </c>
      <c r="R57" s="97"/>
      <c r="S57" s="97">
        <f>VLOOKUP($B57,EUA!$C$4:$O$87,6,FALSE)</f>
        <v>53</v>
      </c>
      <c r="T57" s="97">
        <f>VLOOKUP($B57,'Coreia do Sul'!$C$4:$O$96,6,FALSE)</f>
        <v>705</v>
      </c>
      <c r="U57" s="104"/>
      <c r="V57" s="105">
        <f>VLOOKUP($B57,Itália!$C$4:$O$71,11,FALSE)</f>
        <v>0.0950615545856993</v>
      </c>
      <c r="W57" s="105">
        <f>VLOOKUP($B57,Espanha!$C$4:$O$71,11,FALSE)</f>
        <v>0.0816491511721908</v>
      </c>
      <c r="X57" s="105"/>
      <c r="Y57" s="105">
        <f>VLOOKUP($B57,EUA!$C$4:$O$87,11,FALSE)</f>
        <v>0.0193679918450561</v>
      </c>
      <c r="Z57" s="105">
        <f>VLOOKUP($B57,'Coreia do Sul'!$C$4:$O$96,11,FALSE)</f>
        <v>0.00839704223586916</v>
      </c>
      <c r="AA57" s="104"/>
      <c r="AB57" s="105">
        <f>VLOOKUP($B57,Itália!$C$4:$O$71,12,FALSE)</f>
        <v>0.116257606332223</v>
      </c>
      <c r="AC57" s="105">
        <f>VLOOKUP($B57,Espanha!$C$4:$O$71,12,FALSE)</f>
        <v>0.090161205953683</v>
      </c>
      <c r="AD57" s="105"/>
      <c r="AE57" s="105">
        <f>VLOOKUP($B57,EUA!$C$4:$O$87,12,FALSE)</f>
        <v>0.018008834522596</v>
      </c>
      <c r="AF57" s="105">
        <f>VLOOKUP($B57,'Coreia do Sul'!$C$4:$O$96,12,FALSE)</f>
        <v>0.0883569369595187</v>
      </c>
      <c r="AG57" s="110"/>
      <c r="AH57" s="111">
        <f>VLOOKUP($B57,Itália!$C$4:$O$71,13,FALSE)</f>
        <v>50418</v>
      </c>
      <c r="AI57" s="111">
        <f>VLOOKUP($B57,Espanha!$C$4:$O$71,13,FALSE)</f>
        <v>34832</v>
      </c>
      <c r="AJ57" s="111"/>
      <c r="AK57" s="111">
        <f>VLOOKUP($B57,EUA!$C$4:$O$87,13,FALSE)</f>
        <v>2833</v>
      </c>
      <c r="AL57" s="111">
        <f>VLOOKUP($B57,'Coreia do Sul'!$C$4:$O$96,13,FALSE)</f>
        <v>7207</v>
      </c>
    </row>
    <row r="58" spans="2:38">
      <c r="B58" s="90">
        <f t="shared" si="0"/>
        <v>55</v>
      </c>
      <c r="C58" s="91"/>
      <c r="D58" s="92">
        <f>VLOOKUP($B58,Itália!$C$4:$O$71,2,FALSE)</f>
        <v>69176</v>
      </c>
      <c r="E58" s="97">
        <f>VLOOKUP($B58,Espanha!$C$4:$O$71,2,FALSE)</f>
        <v>49515</v>
      </c>
      <c r="F58" s="96"/>
      <c r="G58" s="96">
        <f>VLOOKUP($B58,EUA!$C$4:$O$87,2,FALSE)</f>
        <v>3680</v>
      </c>
      <c r="H58" s="96">
        <f>VLOOKUP($B58,'Coreia do Sul'!$C$4:$O$96,2,FALSE)</f>
        <v>8086</v>
      </c>
      <c r="I58" s="91"/>
      <c r="J58" s="92">
        <f>VLOOKUP($B58,Itália!$C$4:$O$71,4,FALSE)</f>
        <v>6820</v>
      </c>
      <c r="K58" s="97">
        <f>VLOOKUP($B58,Espanha!$C$4:$O$71,4,FALSE)</f>
        <v>3647</v>
      </c>
      <c r="L58" s="96"/>
      <c r="M58" s="96">
        <f>VLOOKUP($B58,EUA!$C$4:$O$87,4,FALSE)</f>
        <v>68</v>
      </c>
      <c r="N58" s="96">
        <f>VLOOKUP($B58,'Coreia do Sul'!$C$4:$O$96,4,FALSE)</f>
        <v>72</v>
      </c>
      <c r="O58" s="91"/>
      <c r="P58" s="92">
        <f>VLOOKUP($B58,Itália!$C$4:$O$71,6,FALSE)</f>
        <v>8326</v>
      </c>
      <c r="Q58" s="96">
        <f>VLOOKUP($B58,Espanha!$C$4:$O$71,6,FALSE)</f>
        <v>5365</v>
      </c>
      <c r="R58" s="96"/>
      <c r="S58" s="96">
        <f>VLOOKUP($B58,EUA!$C$4:$O$87,6,FALSE)</f>
        <v>56</v>
      </c>
      <c r="T58" s="96">
        <f>VLOOKUP($B58,'Coreia do Sul'!$C$4:$O$96,6,FALSE)</f>
        <v>825</v>
      </c>
      <c r="U58" s="102"/>
      <c r="V58" s="103">
        <f>VLOOKUP($B58,Itália!$C$4:$O$71,11,FALSE)</f>
        <v>0.0985891060483405</v>
      </c>
      <c r="W58" s="105">
        <f>VLOOKUP($B58,Espanha!$C$4:$O$71,11,FALSE)</f>
        <v>0.0736544481470262</v>
      </c>
      <c r="X58" s="103"/>
      <c r="Y58" s="103">
        <f>VLOOKUP($B58,EUA!$C$4:$O$87,11,FALSE)</f>
        <v>0.0184782608695652</v>
      </c>
      <c r="Z58" s="103">
        <f>VLOOKUP($B58,'Coreia do Sul'!$C$4:$O$96,11,FALSE)</f>
        <v>0.00890427900074202</v>
      </c>
      <c r="AA58" s="102"/>
      <c r="AB58" s="103">
        <f>VLOOKUP($B58,Itália!$C$4:$O$71,12,FALSE)</f>
        <v>0.120359662310628</v>
      </c>
      <c r="AC58" s="105">
        <f>VLOOKUP($B58,Espanha!$C$4:$O$71,12,FALSE)</f>
        <v>0.108351004746037</v>
      </c>
      <c r="AD58" s="103"/>
      <c r="AE58" s="103">
        <f>VLOOKUP($B58,EUA!$C$4:$O$87,12,FALSE)</f>
        <v>0.0152173913043478</v>
      </c>
      <c r="AF58" s="103">
        <f>VLOOKUP($B58,'Coreia do Sul'!$C$4:$O$96,12,FALSE)</f>
        <v>0.102028196883502</v>
      </c>
      <c r="AG58" s="108"/>
      <c r="AH58" s="109">
        <f>VLOOKUP($B58,Itália!$C$4:$O$71,13,FALSE)</f>
        <v>54030</v>
      </c>
      <c r="AI58" s="111">
        <f>VLOOKUP($B58,Espanha!$C$4:$O$71,13,FALSE)</f>
        <v>40503</v>
      </c>
      <c r="AJ58" s="109"/>
      <c r="AK58" s="109">
        <f>VLOOKUP($B58,EUA!$C$4:$O$87,13,FALSE)</f>
        <v>3556</v>
      </c>
      <c r="AL58" s="109">
        <f>VLOOKUP($B58,'Coreia do Sul'!$C$4:$O$96,13,FALSE)</f>
        <v>7189</v>
      </c>
    </row>
    <row r="59" spans="2:38">
      <c r="B59" s="87">
        <f t="shared" si="0"/>
        <v>56</v>
      </c>
      <c r="C59" s="93"/>
      <c r="D59" s="92">
        <f>VLOOKUP($B59,Itália!$C$4:$O$71,2,FALSE)</f>
        <v>74386</v>
      </c>
      <c r="E59" s="97">
        <f>VLOOKUP($B59,Espanha!$C$4:$O$71,2,FALSE)</f>
        <v>57786</v>
      </c>
      <c r="F59" s="97"/>
      <c r="G59" s="97">
        <f>VLOOKUP($B59,EUA!$C$4:$O$87,2,FALSE)</f>
        <v>4663</v>
      </c>
      <c r="H59" s="97">
        <f>VLOOKUP($B59,'Coreia do Sul'!$C$4:$O$96,2,FALSE)</f>
        <v>8162</v>
      </c>
      <c r="I59" s="93"/>
      <c r="J59" s="92">
        <f>VLOOKUP($B59,Itália!$C$4:$O$71,4,FALSE)</f>
        <v>7503</v>
      </c>
      <c r="K59" s="97">
        <f>VLOOKUP($B59,Espanha!$C$4:$O$71,4,FALSE)</f>
        <v>4365</v>
      </c>
      <c r="L59" s="97"/>
      <c r="M59" s="97">
        <f>VLOOKUP($B59,EUA!$C$4:$O$87,4,FALSE)</f>
        <v>86</v>
      </c>
      <c r="N59" s="97">
        <f>VLOOKUP($B59,'Coreia do Sul'!$C$4:$O$96,4,FALSE)</f>
        <v>75</v>
      </c>
      <c r="O59" s="93"/>
      <c r="P59" s="94">
        <f>VLOOKUP($B59,Itália!$C$4:$O$71,6,FALSE)</f>
        <v>9362</v>
      </c>
      <c r="Q59" s="96">
        <f>VLOOKUP($B59,Espanha!$C$4:$O$71,6,FALSE)</f>
        <v>7013</v>
      </c>
      <c r="R59" s="97"/>
      <c r="S59" s="97">
        <f>VLOOKUP($B59,EUA!$C$4:$O$87,6,FALSE)</f>
        <v>71</v>
      </c>
      <c r="T59" s="97">
        <f>VLOOKUP($B59,'Coreia do Sul'!$C$4:$O$96,6,FALSE)</f>
        <v>825</v>
      </c>
      <c r="U59" s="104"/>
      <c r="V59" s="103">
        <f>VLOOKUP($B59,Itália!$C$4:$O$71,11,FALSE)</f>
        <v>0.100865754308606</v>
      </c>
      <c r="W59" s="105">
        <f>VLOOKUP($B59,Espanha!$C$4:$O$71,11,FALSE)</f>
        <v>0.0755373273803343</v>
      </c>
      <c r="X59" s="105"/>
      <c r="Y59" s="105">
        <f>VLOOKUP($B59,EUA!$C$4:$O$87,11,FALSE)</f>
        <v>0.0184430624061763</v>
      </c>
      <c r="Z59" s="105">
        <f>VLOOKUP($B59,'Coreia do Sul'!$C$4:$O$96,11,FALSE)</f>
        <v>0.00918892428326391</v>
      </c>
      <c r="AA59" s="104"/>
      <c r="AB59" s="103">
        <f>VLOOKUP($B59,Itália!$C$4:$O$71,12,FALSE)</f>
        <v>0.125857016105181</v>
      </c>
      <c r="AC59" s="105">
        <f>VLOOKUP($B59,Espanha!$C$4:$O$71,12,FALSE)</f>
        <v>0.121361575468106</v>
      </c>
      <c r="AD59" s="105"/>
      <c r="AE59" s="105">
        <f>VLOOKUP($B59,EUA!$C$4:$O$87,12,FALSE)</f>
        <v>0.0152262491957967</v>
      </c>
      <c r="AF59" s="105">
        <f>VLOOKUP($B59,'Coreia do Sul'!$C$4:$O$96,12,FALSE)</f>
        <v>0.101078167115903</v>
      </c>
      <c r="AG59" s="110"/>
      <c r="AH59" s="109">
        <f>VLOOKUP($B59,Itália!$C$4:$O$71,13,FALSE)</f>
        <v>57521</v>
      </c>
      <c r="AI59" s="111">
        <f>VLOOKUP($B59,Espanha!$C$4:$O$71,13,FALSE)</f>
        <v>46408</v>
      </c>
      <c r="AJ59" s="111"/>
      <c r="AK59" s="111">
        <f>VLOOKUP($B59,EUA!$C$4:$O$87,13,FALSE)</f>
        <v>4506</v>
      </c>
      <c r="AL59" s="111">
        <f>VLOOKUP($B59,'Coreia do Sul'!$C$4:$O$96,13,FALSE)</f>
        <v>7262</v>
      </c>
    </row>
    <row r="60" spans="2:38">
      <c r="B60" s="90">
        <f t="shared" si="0"/>
        <v>57</v>
      </c>
      <c r="C60" s="91"/>
      <c r="D60" s="92">
        <f>VLOOKUP($B60,Itália!$C$4:$O$71,2,FALSE)</f>
        <v>80589</v>
      </c>
      <c r="E60" s="96"/>
      <c r="F60" s="96"/>
      <c r="G60" s="96">
        <f>VLOOKUP($B60,EUA!$C$4:$O$87,2,FALSE)</f>
        <v>6411</v>
      </c>
      <c r="H60" s="96">
        <f>VLOOKUP($B60,'Coreia do Sul'!$C$4:$O$96,2,FALSE)</f>
        <v>8236</v>
      </c>
      <c r="I60" s="91"/>
      <c r="J60" s="92">
        <f>VLOOKUP($B60,Itália!$C$4:$O$71,4,FALSE)</f>
        <v>8215</v>
      </c>
      <c r="K60" s="96"/>
      <c r="L60" s="96"/>
      <c r="M60" s="96">
        <f>VLOOKUP($B60,EUA!$C$4:$O$87,4,FALSE)</f>
        <v>109</v>
      </c>
      <c r="N60" s="96">
        <f>VLOOKUP($B60,'Coreia do Sul'!$C$4:$O$96,4,FALSE)</f>
        <v>75</v>
      </c>
      <c r="O60" s="91"/>
      <c r="P60" s="94">
        <f>VLOOKUP($B60,Itália!$C$4:$O$71,6,FALSE)</f>
        <v>10361</v>
      </c>
      <c r="Q60" s="96"/>
      <c r="R60" s="96"/>
      <c r="S60" s="96">
        <f>VLOOKUP($B60,EUA!$C$4:$O$87,6,FALSE)</f>
        <v>103</v>
      </c>
      <c r="T60" s="96">
        <f>VLOOKUP($B60,'Coreia do Sul'!$C$4:$O$96,6,FALSE)</f>
        <v>1128</v>
      </c>
      <c r="U60" s="102"/>
      <c r="V60" s="103">
        <f>VLOOKUP($B60,Itália!$C$4:$O$71,11,FALSE)</f>
        <v>0.101936988919083</v>
      </c>
      <c r="W60" s="103"/>
      <c r="X60" s="103"/>
      <c r="Y60" s="103">
        <f>VLOOKUP($B60,EUA!$C$4:$O$87,11,FALSE)</f>
        <v>0.0170020277647793</v>
      </c>
      <c r="Z60" s="103">
        <f>VLOOKUP($B60,'Coreia do Sul'!$C$4:$O$96,11,FALSE)</f>
        <v>0.00910636231180185</v>
      </c>
      <c r="AA60" s="102"/>
      <c r="AB60" s="103">
        <f>VLOOKUP($B60,Itália!$C$4:$O$71,12,FALSE)</f>
        <v>0.128565933315961</v>
      </c>
      <c r="AC60" s="103"/>
      <c r="AD60" s="103"/>
      <c r="AE60" s="103">
        <f>VLOOKUP($B60,EUA!$C$4:$O$87,12,FALSE)</f>
        <v>0.0160661363281859</v>
      </c>
      <c r="AF60" s="103">
        <f>VLOOKUP($B60,'Coreia do Sul'!$C$4:$O$96,12,FALSE)</f>
        <v>0.1369596891695</v>
      </c>
      <c r="AG60" s="108"/>
      <c r="AH60" s="109">
        <f>VLOOKUP($B60,Itália!$C$4:$O$71,13,FALSE)</f>
        <v>62013</v>
      </c>
      <c r="AI60" s="109"/>
      <c r="AJ60" s="109"/>
      <c r="AK60" s="109">
        <f>VLOOKUP($B60,EUA!$C$4:$O$87,13,FALSE)</f>
        <v>6199</v>
      </c>
      <c r="AL60" s="109">
        <f>VLOOKUP($B60,'Coreia do Sul'!$C$4:$O$96,13,FALSE)</f>
        <v>7033</v>
      </c>
    </row>
    <row r="61" spans="2:38">
      <c r="B61" s="87">
        <f t="shared" si="0"/>
        <v>58</v>
      </c>
      <c r="C61" s="93"/>
      <c r="D61" s="94"/>
      <c r="E61" s="97"/>
      <c r="F61" s="97"/>
      <c r="G61" s="97">
        <f>VLOOKUP($B61,EUA!$C$4:$O$87,2,FALSE)</f>
        <v>9259</v>
      </c>
      <c r="H61" s="97">
        <f>VLOOKUP($B61,'Coreia do Sul'!$C$4:$O$96,2,FALSE)</f>
        <v>8320</v>
      </c>
      <c r="I61" s="93"/>
      <c r="J61" s="94"/>
      <c r="K61" s="97"/>
      <c r="L61" s="97"/>
      <c r="M61" s="97">
        <f>VLOOKUP($B61,EUA!$C$4:$O$87,4,FALSE)</f>
        <v>150</v>
      </c>
      <c r="N61" s="97">
        <f>VLOOKUP($B61,'Coreia do Sul'!$C$4:$O$96,4,FALSE)</f>
        <v>81</v>
      </c>
      <c r="O61" s="93"/>
      <c r="P61" s="94"/>
      <c r="Q61" s="97"/>
      <c r="R61" s="97"/>
      <c r="S61" s="97">
        <f>VLOOKUP($B61,EUA!$C$4:$O$87,6,FALSE)</f>
        <v>103</v>
      </c>
      <c r="T61" s="97">
        <f>VLOOKUP($B61,'Coreia do Sul'!$C$4:$O$96,6,FALSE)</f>
        <v>1392</v>
      </c>
      <c r="U61" s="104"/>
      <c r="V61" s="105"/>
      <c r="W61" s="105"/>
      <c r="X61" s="105"/>
      <c r="Y61" s="105">
        <f>VLOOKUP($B61,EUA!$C$4:$O$87,11,FALSE)</f>
        <v>0.0162004536127012</v>
      </c>
      <c r="Z61" s="105">
        <f>VLOOKUP($B61,'Coreia do Sul'!$C$4:$O$96,11,FALSE)</f>
        <v>0.00973557692307692</v>
      </c>
      <c r="AA61" s="104"/>
      <c r="AB61" s="105"/>
      <c r="AC61" s="105"/>
      <c r="AD61" s="105"/>
      <c r="AE61" s="105">
        <f>VLOOKUP($B61,EUA!$C$4:$O$87,12,FALSE)</f>
        <v>0.0111243114807215</v>
      </c>
      <c r="AF61" s="105">
        <f>VLOOKUP($B61,'Coreia do Sul'!$C$4:$O$96,12,FALSE)</f>
        <v>0.167307692307692</v>
      </c>
      <c r="AG61" s="110"/>
      <c r="AH61" s="111"/>
      <c r="AI61" s="111"/>
      <c r="AJ61" s="111"/>
      <c r="AK61" s="111">
        <f>VLOOKUP($B61,EUA!$C$4:$O$87,13,FALSE)</f>
        <v>9006</v>
      </c>
      <c r="AL61" s="111">
        <f>VLOOKUP($B61,'Coreia do Sul'!$C$4:$O$96,13,FALSE)</f>
        <v>6847</v>
      </c>
    </row>
    <row r="62" spans="2:38">
      <c r="B62" s="90">
        <f t="shared" si="0"/>
        <v>59</v>
      </c>
      <c r="C62" s="91"/>
      <c r="D62" s="92"/>
      <c r="E62" s="96"/>
      <c r="F62" s="96"/>
      <c r="G62" s="96">
        <f>VLOOKUP($B62,EUA!$C$4:$O$87,2,FALSE)</f>
        <v>13789</v>
      </c>
      <c r="H62" s="96">
        <f>VLOOKUP($B62,'Coreia do Sul'!$C$4:$O$96,2,FALSE)</f>
        <v>8413</v>
      </c>
      <c r="I62" s="91"/>
      <c r="J62" s="92"/>
      <c r="K62" s="96"/>
      <c r="L62" s="96"/>
      <c r="M62" s="96">
        <f>VLOOKUP($B62,EUA!$C$4:$O$87,4,FALSE)</f>
        <v>207</v>
      </c>
      <c r="N62" s="96">
        <f>VLOOKUP($B62,'Coreia do Sul'!$C$4:$O$96,4,FALSE)</f>
        <v>84</v>
      </c>
      <c r="O62" s="91"/>
      <c r="P62" s="92"/>
      <c r="Q62" s="96"/>
      <c r="R62" s="96"/>
      <c r="S62" s="96">
        <f>VLOOKUP($B62,EUA!$C$4:$O$87,6,FALSE)</f>
        <v>105</v>
      </c>
      <c r="T62" s="96">
        <f>VLOOKUP($B62,'Coreia do Sul'!$C$4:$O$96,6,FALSE)</f>
        <v>1531</v>
      </c>
      <c r="U62" s="102"/>
      <c r="V62" s="103"/>
      <c r="W62" s="103"/>
      <c r="X62" s="103"/>
      <c r="Y62" s="103">
        <f>VLOOKUP($B62,EUA!$C$4:$O$87,11,FALSE)</f>
        <v>0.0150119660599028</v>
      </c>
      <c r="Z62" s="103">
        <f>VLOOKUP($B62,'Coreia do Sul'!$C$4:$O$96,11,FALSE)</f>
        <v>0.00998454772376085</v>
      </c>
      <c r="AA62" s="102"/>
      <c r="AB62" s="103"/>
      <c r="AC62" s="103"/>
      <c r="AD62" s="103"/>
      <c r="AE62" s="103">
        <f>VLOOKUP($B62,EUA!$C$4:$O$87,12,FALSE)</f>
        <v>0.00761476539270433</v>
      </c>
      <c r="AF62" s="103">
        <f>VLOOKUP($B62,'Coreia do Sul'!$C$4:$O$96,12,FALSE)</f>
        <v>0.181980268631879</v>
      </c>
      <c r="AG62" s="108"/>
      <c r="AH62" s="109"/>
      <c r="AI62" s="109"/>
      <c r="AJ62" s="109"/>
      <c r="AK62" s="109">
        <f>VLOOKUP($B62,EUA!$C$4:$O$87,13,FALSE)</f>
        <v>13477</v>
      </c>
      <c r="AL62" s="109">
        <f>VLOOKUP($B62,'Coreia do Sul'!$C$4:$O$96,13,FALSE)</f>
        <v>6798</v>
      </c>
    </row>
    <row r="63" spans="2:38">
      <c r="B63" s="87">
        <f t="shared" si="0"/>
        <v>60</v>
      </c>
      <c r="C63" s="93"/>
      <c r="D63" s="94"/>
      <c r="E63" s="97"/>
      <c r="F63" s="97"/>
      <c r="G63" s="97">
        <f>VLOOKUP($B63,EUA!$C$4:$O$87,2,FALSE)</f>
        <v>19383</v>
      </c>
      <c r="H63" s="97">
        <f>VLOOKUP($B63,'Coreia do Sul'!$C$4:$O$96,2,FALSE)</f>
        <v>8565</v>
      </c>
      <c r="I63" s="93"/>
      <c r="J63" s="94"/>
      <c r="K63" s="97"/>
      <c r="L63" s="97"/>
      <c r="M63" s="97">
        <f>VLOOKUP($B63,EUA!$C$4:$O$87,4,FALSE)</f>
        <v>256</v>
      </c>
      <c r="N63" s="97">
        <f>VLOOKUP($B63,'Coreia do Sul'!$C$4:$O$96,4,FALSE)</f>
        <v>91</v>
      </c>
      <c r="O63" s="93"/>
      <c r="P63" s="94"/>
      <c r="Q63" s="97"/>
      <c r="R63" s="97"/>
      <c r="S63" s="97">
        <f>VLOOKUP($B63,EUA!$C$4:$O$87,6,FALSE)</f>
        <v>144</v>
      </c>
      <c r="T63" s="97">
        <f>VLOOKUP($B63,'Coreia do Sul'!$C$4:$O$96,6,FALSE)</f>
        <v>1938</v>
      </c>
      <c r="U63" s="104"/>
      <c r="V63" s="105"/>
      <c r="W63" s="105"/>
      <c r="X63" s="105"/>
      <c r="Y63" s="105">
        <f>VLOOKUP($B63,EUA!$C$4:$O$87,11,FALSE)</f>
        <v>0.0132074498271681</v>
      </c>
      <c r="Z63" s="105">
        <f>VLOOKUP($B63,'Coreia do Sul'!$C$4:$O$96,11,FALSE)</f>
        <v>0.0106246351430239</v>
      </c>
      <c r="AA63" s="104"/>
      <c r="AB63" s="105"/>
      <c r="AC63" s="105"/>
      <c r="AD63" s="105"/>
      <c r="AE63" s="105">
        <f>VLOOKUP($B63,EUA!$C$4:$O$87,12,FALSE)</f>
        <v>0.00742919052778208</v>
      </c>
      <c r="AF63" s="105">
        <f>VLOOKUP($B63,'Coreia do Sul'!$C$4:$O$96,12,FALSE)</f>
        <v>0.226269702276708</v>
      </c>
      <c r="AG63" s="110"/>
      <c r="AH63" s="111"/>
      <c r="AI63" s="111"/>
      <c r="AJ63" s="111"/>
      <c r="AK63" s="111">
        <f>VLOOKUP($B63,EUA!$C$4:$O$87,13,FALSE)</f>
        <v>18983</v>
      </c>
      <c r="AL63" s="111">
        <f>VLOOKUP($B63,'Coreia do Sul'!$C$4:$O$96,13,FALSE)</f>
        <v>6536</v>
      </c>
    </row>
    <row r="64" spans="2:38">
      <c r="B64" s="90">
        <f t="shared" si="0"/>
        <v>61</v>
      </c>
      <c r="C64" s="91"/>
      <c r="D64" s="92"/>
      <c r="E64" s="96"/>
      <c r="F64" s="96"/>
      <c r="G64" s="96">
        <f>VLOOKUP($B64,EUA!$C$4:$O$87,2,FALSE)</f>
        <v>24207</v>
      </c>
      <c r="H64" s="96">
        <f>VLOOKUP($B64,'Coreia do Sul'!$C$4:$O$96,2,FALSE)</f>
        <v>8652</v>
      </c>
      <c r="I64" s="91"/>
      <c r="J64" s="92"/>
      <c r="K64" s="96"/>
      <c r="L64" s="96"/>
      <c r="M64" s="96">
        <f>VLOOKUP($B64,EUA!$C$4:$O$87,4,FALSE)</f>
        <v>302</v>
      </c>
      <c r="N64" s="96">
        <f>VLOOKUP($B64,'Coreia do Sul'!$C$4:$O$96,4,FALSE)</f>
        <v>94</v>
      </c>
      <c r="O64" s="91"/>
      <c r="P64" s="92"/>
      <c r="Q64" s="96"/>
      <c r="R64" s="96"/>
      <c r="S64" s="96">
        <f>VLOOKUP($B64,EUA!$C$4:$O$87,6,FALSE)</f>
        <v>193</v>
      </c>
      <c r="T64" s="96">
        <f>VLOOKUP($B64,'Coreia do Sul'!$C$4:$O$96,6,FALSE)</f>
        <v>2224</v>
      </c>
      <c r="U64" s="102"/>
      <c r="V64" s="103"/>
      <c r="W64" s="103"/>
      <c r="X64" s="103"/>
      <c r="Y64" s="103">
        <f>VLOOKUP($B64,EUA!$C$4:$O$87,11,FALSE)</f>
        <v>0.0124757301606973</v>
      </c>
      <c r="Z64" s="103">
        <f>VLOOKUP($B64,'Coreia do Sul'!$C$4:$O$96,11,FALSE)</f>
        <v>0.0108645399907536</v>
      </c>
      <c r="AA64" s="102"/>
      <c r="AB64" s="103"/>
      <c r="AC64" s="103"/>
      <c r="AD64" s="103"/>
      <c r="AE64" s="103">
        <f>VLOOKUP($B64,EUA!$C$4:$O$87,12,FALSE)</f>
        <v>0.00797290040071054</v>
      </c>
      <c r="AF64" s="103">
        <f>VLOOKUP($B64,'Coreia do Sul'!$C$4:$O$96,12,FALSE)</f>
        <v>0.257050392972723</v>
      </c>
      <c r="AG64" s="108"/>
      <c r="AH64" s="109"/>
      <c r="AI64" s="109"/>
      <c r="AJ64" s="109"/>
      <c r="AK64" s="109">
        <f>VLOOKUP($B64,EUA!$C$4:$O$87,13,FALSE)</f>
        <v>23712</v>
      </c>
      <c r="AL64" s="109">
        <f>VLOOKUP($B64,'Coreia do Sul'!$C$4:$O$96,13,FALSE)</f>
        <v>6334</v>
      </c>
    </row>
    <row r="65" spans="2:38">
      <c r="B65" s="90">
        <f t="shared" si="0"/>
        <v>62</v>
      </c>
      <c r="C65" s="91"/>
      <c r="D65" s="92"/>
      <c r="E65" s="96"/>
      <c r="F65" s="96"/>
      <c r="G65" s="96">
        <f>VLOOKUP($B65,EUA!$C$4:$O$87,2,FALSE)</f>
        <v>33566</v>
      </c>
      <c r="H65" s="96">
        <f>VLOOKUP($B65,'Coreia do Sul'!$C$4:$O$96,2,FALSE)</f>
        <v>8799</v>
      </c>
      <c r="I65" s="91"/>
      <c r="J65" s="92"/>
      <c r="K65" s="96"/>
      <c r="L65" s="96"/>
      <c r="M65" s="96">
        <f>VLOOKUP($B65,EUA!$C$4:$O$87,4,FALSE)</f>
        <v>413</v>
      </c>
      <c r="N65" s="96">
        <f>VLOOKUP($B65,'Coreia do Sul'!$C$4:$O$96,4,FALSE)</f>
        <v>102</v>
      </c>
      <c r="O65" s="91"/>
      <c r="P65" s="92"/>
      <c r="Q65" s="96"/>
      <c r="R65" s="96"/>
      <c r="S65" s="96">
        <f>VLOOKUP($B65,EUA!$C$4:$O$87,6,FALSE)</f>
        <v>230</v>
      </c>
      <c r="T65" s="96">
        <f>VLOOKUP($B65,'Coreia do Sul'!$C$4:$O$96,6,FALSE)</f>
        <v>2603</v>
      </c>
      <c r="U65" s="102"/>
      <c r="V65" s="103"/>
      <c r="W65" s="103"/>
      <c r="X65" s="103"/>
      <c r="Y65" s="103">
        <f>VLOOKUP($B65,EUA!$C$4:$O$87,11,FALSE)</f>
        <v>0.0123041172615146</v>
      </c>
      <c r="Z65" s="103">
        <f>VLOOKUP($B65,'Coreia do Sul'!$C$4:$O$96,11,FALSE)</f>
        <v>0.0115922263893624</v>
      </c>
      <c r="AA65" s="102"/>
      <c r="AB65" s="103"/>
      <c r="AC65" s="103"/>
      <c r="AD65" s="103"/>
      <c r="AE65" s="103">
        <f>VLOOKUP($B65,EUA!$C$4:$O$87,12,FALSE)</f>
        <v>0.00685217184055294</v>
      </c>
      <c r="AF65" s="103">
        <f>VLOOKUP($B65,'Coreia do Sul'!$C$4:$O$96,12,FALSE)</f>
        <v>0.295829071485396</v>
      </c>
      <c r="AG65" s="108"/>
      <c r="AH65" s="109"/>
      <c r="AI65" s="109"/>
      <c r="AJ65" s="109"/>
      <c r="AK65" s="109">
        <f>VLOOKUP($B65,EUA!$C$4:$O$87,13,FALSE)</f>
        <v>32923</v>
      </c>
      <c r="AL65" s="109">
        <f>VLOOKUP($B65,'Coreia do Sul'!$C$4:$O$96,13,FALSE)</f>
        <v>6094</v>
      </c>
    </row>
    <row r="66" spans="2:38">
      <c r="B66" s="87">
        <f t="shared" si="0"/>
        <v>63</v>
      </c>
      <c r="C66" s="93"/>
      <c r="D66" s="94"/>
      <c r="E66" s="97"/>
      <c r="F66" s="97"/>
      <c r="G66" s="97">
        <f>VLOOKUP($B66,EUA!$C$4:$O$87,2,FALSE)</f>
        <v>43734</v>
      </c>
      <c r="H66" s="97">
        <f>VLOOKUP($B66,'Coreia do Sul'!$C$4:$O$96,2,FALSE)</f>
        <v>8897</v>
      </c>
      <c r="I66" s="93"/>
      <c r="J66" s="94"/>
      <c r="K66" s="97"/>
      <c r="L66" s="97"/>
      <c r="M66" s="97">
        <f>VLOOKUP($B66,EUA!$C$4:$O$87,4,FALSE)</f>
        <v>553</v>
      </c>
      <c r="N66" s="97">
        <f>VLOOKUP($B66,'Coreia do Sul'!$C$4:$O$96,4,FALSE)</f>
        <v>104</v>
      </c>
      <c r="O66" s="93"/>
      <c r="P66" s="94"/>
      <c r="Q66" s="97"/>
      <c r="R66" s="97"/>
      <c r="S66" s="97">
        <f>VLOOKUP($B66,EUA!$C$4:$O$87,6,FALSE)</f>
        <v>295</v>
      </c>
      <c r="T66" s="97">
        <f>VLOOKUP($B66,'Coreia do Sul'!$C$4:$O$96,6,FALSE)</f>
        <v>2900</v>
      </c>
      <c r="U66" s="104"/>
      <c r="V66" s="105"/>
      <c r="W66" s="105"/>
      <c r="X66" s="105"/>
      <c r="Y66" s="105">
        <f>VLOOKUP($B66,EUA!$C$4:$O$87,11,FALSE)</f>
        <v>0.0126446243197512</v>
      </c>
      <c r="Z66" s="105">
        <f>VLOOKUP($B66,'Coreia do Sul'!$C$4:$O$96,11,FALSE)</f>
        <v>0.0116893334831966</v>
      </c>
      <c r="AA66" s="104"/>
      <c r="AB66" s="105"/>
      <c r="AC66" s="105"/>
      <c r="AD66" s="105"/>
      <c r="AE66" s="105">
        <f>VLOOKUP($B66,EUA!$C$4:$O$87,12,FALSE)</f>
        <v>0.00674532400420725</v>
      </c>
      <c r="AF66" s="105">
        <f>VLOOKUP($B66,'Coreia do Sul'!$C$4:$O$96,12,FALSE)</f>
        <v>0.325952568281443</v>
      </c>
      <c r="AG66" s="110"/>
      <c r="AH66" s="111"/>
      <c r="AI66" s="111"/>
      <c r="AJ66" s="111"/>
      <c r="AK66" s="111">
        <f>VLOOKUP($B66,EUA!$C$4:$O$87,13,FALSE)</f>
        <v>42886</v>
      </c>
      <c r="AL66" s="111">
        <f>VLOOKUP($B66,'Coreia do Sul'!$C$4:$O$96,13,FALSE)</f>
        <v>5893</v>
      </c>
    </row>
    <row r="67" spans="2:38">
      <c r="B67" s="90">
        <f t="shared" si="0"/>
        <v>64</v>
      </c>
      <c r="C67" s="91"/>
      <c r="D67" s="92"/>
      <c r="E67" s="96"/>
      <c r="F67" s="96"/>
      <c r="G67" s="96">
        <f>VLOOKUP($B67,EUA!$C$4:$O$87,2,FALSE)</f>
        <v>54856</v>
      </c>
      <c r="H67" s="96">
        <f>VLOOKUP($B67,'Coreia do Sul'!$C$4:$O$96,2,FALSE)</f>
        <v>8961</v>
      </c>
      <c r="I67" s="91"/>
      <c r="J67" s="92"/>
      <c r="K67" s="96"/>
      <c r="L67" s="96"/>
      <c r="M67" s="96">
        <f>VLOOKUP($B67,EUA!$C$4:$O$87,4,FALSE)</f>
        <v>780</v>
      </c>
      <c r="N67" s="96">
        <f>VLOOKUP($B67,'Coreia do Sul'!$C$4:$O$96,4,FALSE)</f>
        <v>111</v>
      </c>
      <c r="O67" s="91"/>
      <c r="P67" s="92"/>
      <c r="Q67" s="96"/>
      <c r="R67" s="96"/>
      <c r="S67" s="96">
        <f>VLOOKUP($B67,EUA!$C$4:$O$87,6,FALSE)</f>
        <v>379</v>
      </c>
      <c r="T67" s="96">
        <f>VLOOKUP($B67,'Coreia do Sul'!$C$4:$O$96,6,FALSE)</f>
        <v>3157</v>
      </c>
      <c r="U67" s="102"/>
      <c r="V67" s="103"/>
      <c r="W67" s="103"/>
      <c r="X67" s="103"/>
      <c r="Y67" s="103">
        <f>VLOOKUP($B67,EUA!$C$4:$O$87,11,FALSE)</f>
        <v>0.0142190462301298</v>
      </c>
      <c r="Z67" s="103">
        <f>VLOOKUP($B67,'Coreia do Sul'!$C$4:$O$96,11,FALSE)</f>
        <v>0.012387010378306</v>
      </c>
      <c r="AA67" s="102"/>
      <c r="AB67" s="103"/>
      <c r="AC67" s="103"/>
      <c r="AD67" s="103"/>
      <c r="AE67" s="103">
        <f>VLOOKUP($B67,EUA!$C$4:$O$87,12,FALSE)</f>
        <v>0.00690899810412717</v>
      </c>
      <c r="AF67" s="103">
        <f>VLOOKUP($B67,'Coreia do Sul'!$C$4:$O$96,12,FALSE)</f>
        <v>0.352304430309117</v>
      </c>
      <c r="AG67" s="108"/>
      <c r="AH67" s="109"/>
      <c r="AI67" s="109"/>
      <c r="AJ67" s="109"/>
      <c r="AK67" s="109">
        <f>VLOOKUP($B67,EUA!$C$4:$O$87,13,FALSE)</f>
        <v>53697</v>
      </c>
      <c r="AL67" s="109">
        <f>VLOOKUP($B67,'Coreia do Sul'!$C$4:$O$96,13,FALSE)</f>
        <v>5693</v>
      </c>
    </row>
    <row r="68" spans="2:38">
      <c r="B68" s="87">
        <f t="shared" si="0"/>
        <v>65</v>
      </c>
      <c r="C68" s="93"/>
      <c r="D68" s="94"/>
      <c r="E68" s="97"/>
      <c r="F68" s="97"/>
      <c r="G68" s="96">
        <f>VLOOKUP($B68,EUA!$C$4:$O$87,2,FALSE)</f>
        <v>68211</v>
      </c>
      <c r="H68" s="97">
        <f>VLOOKUP($B68,'Coreia do Sul'!$C$4:$O$96,2,FALSE)</f>
        <v>9037</v>
      </c>
      <c r="I68" s="93"/>
      <c r="J68" s="94"/>
      <c r="K68" s="97"/>
      <c r="L68" s="97"/>
      <c r="M68" s="96">
        <f>VLOOKUP($B68,EUA!$C$4:$O$87,4,FALSE)</f>
        <v>1027</v>
      </c>
      <c r="N68" s="97">
        <f>VLOOKUP($B68,'Coreia do Sul'!$C$4:$O$96,4,FALSE)</f>
        <v>120</v>
      </c>
      <c r="O68" s="93"/>
      <c r="P68" s="94"/>
      <c r="Q68" s="97"/>
      <c r="R68" s="97"/>
      <c r="S68" s="97">
        <f>VLOOKUP($B68,EUA!$C$4:$O$87,6,FALSE)</f>
        <v>428</v>
      </c>
      <c r="T68" s="97">
        <f>VLOOKUP($B68,'Coreia do Sul'!$C$4:$O$96,6,FALSE)</f>
        <v>3498</v>
      </c>
      <c r="U68" s="104"/>
      <c r="V68" s="105"/>
      <c r="W68" s="105"/>
      <c r="X68" s="105"/>
      <c r="Y68" s="103">
        <f>VLOOKUP($B68,EUA!$C$4:$O$87,11,FALSE)</f>
        <v>0.0150562226033924</v>
      </c>
      <c r="Z68" s="105">
        <f>VLOOKUP($B68,'Coreia do Sul'!$C$4:$O$96,11,FALSE)</f>
        <v>0.0132787429456678</v>
      </c>
      <c r="AA68" s="104"/>
      <c r="AB68" s="105"/>
      <c r="AC68" s="105"/>
      <c r="AD68" s="105"/>
      <c r="AE68" s="103">
        <f>VLOOKUP($B68,EUA!$C$4:$O$87,12,FALSE)</f>
        <v>0.00627464778408175</v>
      </c>
      <c r="AF68" s="105">
        <f>VLOOKUP($B68,'Coreia do Sul'!$C$4:$O$96,12,FALSE)</f>
        <v>0.387075356866217</v>
      </c>
      <c r="AG68" s="110"/>
      <c r="AH68" s="111"/>
      <c r="AI68" s="111"/>
      <c r="AJ68" s="111"/>
      <c r="AK68" s="109">
        <f>VLOOKUP($B68,EUA!$C$4:$O$87,13,FALSE)</f>
        <v>66756</v>
      </c>
      <c r="AL68" s="111">
        <f>VLOOKUP($B68,'Coreia do Sul'!$C$4:$O$96,13,FALSE)</f>
        <v>5419</v>
      </c>
    </row>
    <row r="69" spans="2:38">
      <c r="B69" s="90">
        <f t="shared" ref="B69:B103" si="1">B68+1</f>
        <v>66</v>
      </c>
      <c r="C69" s="91"/>
      <c r="D69" s="92"/>
      <c r="E69" s="96"/>
      <c r="F69" s="96"/>
      <c r="G69" s="96">
        <f>VLOOKUP($B69,EUA!$C$4:$O$87,2,FALSE)</f>
        <v>85435</v>
      </c>
      <c r="H69" s="97">
        <f>VLOOKUP($B69,'Coreia do Sul'!$C$4:$O$96,2,FALSE)</f>
        <v>9137</v>
      </c>
      <c r="I69" s="91"/>
      <c r="J69" s="92"/>
      <c r="K69" s="96"/>
      <c r="L69" s="96"/>
      <c r="M69" s="96">
        <f>VLOOKUP($B69,EUA!$C$4:$O$87,4,FALSE)</f>
        <v>1295</v>
      </c>
      <c r="N69" s="97">
        <f>VLOOKUP($B69,'Coreia do Sul'!$C$4:$O$96,4,FALSE)</f>
        <v>126</v>
      </c>
      <c r="O69" s="91"/>
      <c r="P69" s="92"/>
      <c r="Q69" s="96"/>
      <c r="R69" s="96"/>
      <c r="S69" s="97">
        <f>VLOOKUP($B69,EUA!$C$4:$O$87,6,FALSE)</f>
        <v>1868</v>
      </c>
      <c r="T69" s="96">
        <f>VLOOKUP($B69,'Coreia do Sul'!$C$4:$O$96,6,FALSE)</f>
        <v>3721</v>
      </c>
      <c r="U69" s="102"/>
      <c r="V69" s="103"/>
      <c r="W69" s="103"/>
      <c r="X69" s="103"/>
      <c r="Y69" s="103">
        <f>VLOOKUP($B69,EUA!$C$4:$O$87,11,FALSE)</f>
        <v>0.0151577222449816</v>
      </c>
      <c r="Z69" s="105">
        <f>VLOOKUP($B69,'Coreia do Sul'!$C$4:$O$96,11,FALSE)</f>
        <v>0.0137900842727372</v>
      </c>
      <c r="AA69" s="102"/>
      <c r="AB69" s="103"/>
      <c r="AC69" s="103"/>
      <c r="AD69" s="103"/>
      <c r="AE69" s="103">
        <f>VLOOKUP($B69,EUA!$C$4:$O$87,12,FALSE)</f>
        <v>0.0218645754082051</v>
      </c>
      <c r="AF69" s="105">
        <f>VLOOKUP($B69,'Coreia do Sul'!$C$4:$O$96,12,FALSE)</f>
        <v>0.407245266498851</v>
      </c>
      <c r="AG69" s="108"/>
      <c r="AH69" s="109"/>
      <c r="AI69" s="109"/>
      <c r="AJ69" s="109"/>
      <c r="AK69" s="109">
        <f>VLOOKUP($B69,EUA!$C$4:$O$87,13,FALSE)</f>
        <v>82272</v>
      </c>
      <c r="AL69" s="111">
        <f>VLOOKUP($B69,'Coreia do Sul'!$C$4:$O$96,13,FALSE)</f>
        <v>5290</v>
      </c>
    </row>
    <row r="70" spans="2:38">
      <c r="B70" s="87">
        <f t="shared" si="1"/>
        <v>67</v>
      </c>
      <c r="C70" s="93"/>
      <c r="D70" s="94"/>
      <c r="E70" s="97"/>
      <c r="F70" s="97"/>
      <c r="G70" s="97"/>
      <c r="H70" s="97">
        <f>VLOOKUP($B70,'Coreia do Sul'!$C$4:$O$96,2,FALSE)</f>
        <v>9241</v>
      </c>
      <c r="I70" s="93"/>
      <c r="J70" s="94"/>
      <c r="K70" s="97"/>
      <c r="L70" s="97"/>
      <c r="M70" s="97"/>
      <c r="N70" s="97">
        <f>VLOOKUP($B70,'Coreia do Sul'!$C$4:$O$96,4,FALSE)</f>
        <v>131</v>
      </c>
      <c r="O70" s="93"/>
      <c r="P70" s="94"/>
      <c r="Q70" s="97"/>
      <c r="R70" s="97"/>
      <c r="S70" s="97"/>
      <c r="T70" s="96">
        <f>VLOOKUP($B70,'Coreia do Sul'!$C$4:$O$96,6,FALSE)</f>
        <v>4135</v>
      </c>
      <c r="U70" s="104"/>
      <c r="V70" s="105"/>
      <c r="W70" s="105"/>
      <c r="X70" s="105"/>
      <c r="Y70" s="105"/>
      <c r="Z70" s="105">
        <f>VLOOKUP($B70,'Coreia do Sul'!$C$4:$O$96,11,FALSE)</f>
        <v>0.0141759549832269</v>
      </c>
      <c r="AA70" s="104"/>
      <c r="AB70" s="105"/>
      <c r="AC70" s="105"/>
      <c r="AD70" s="105"/>
      <c r="AE70" s="105"/>
      <c r="AF70" s="105">
        <f>VLOOKUP($B70,'Coreia do Sul'!$C$4:$O$96,12,FALSE)</f>
        <v>0.447462395844606</v>
      </c>
      <c r="AG70" s="110"/>
      <c r="AH70" s="111"/>
      <c r="AI70" s="111"/>
      <c r="AJ70" s="111"/>
      <c r="AK70" s="111"/>
      <c r="AL70" s="111">
        <f>VLOOKUP($B70,'Coreia do Sul'!$C$4:$O$96,13,FALSE)</f>
        <v>4975</v>
      </c>
    </row>
    <row r="71" spans="2:38">
      <c r="B71" s="90">
        <f t="shared" si="1"/>
        <v>68</v>
      </c>
      <c r="C71" s="91"/>
      <c r="D71" s="92"/>
      <c r="E71" s="96"/>
      <c r="F71" s="96"/>
      <c r="G71" s="96"/>
      <c r="H71" s="96"/>
      <c r="I71" s="91"/>
      <c r="J71" s="92"/>
      <c r="K71" s="96"/>
      <c r="L71" s="96"/>
      <c r="M71" s="96"/>
      <c r="N71" s="96"/>
      <c r="O71" s="91"/>
      <c r="P71" s="92"/>
      <c r="Q71" s="96"/>
      <c r="R71" s="96"/>
      <c r="S71" s="96"/>
      <c r="T71" s="96"/>
      <c r="U71" s="102"/>
      <c r="V71" s="103"/>
      <c r="W71" s="103"/>
      <c r="X71" s="103"/>
      <c r="Y71" s="103"/>
      <c r="Z71" s="103"/>
      <c r="AA71" s="102"/>
      <c r="AB71" s="103"/>
      <c r="AC71" s="103"/>
      <c r="AD71" s="103"/>
      <c r="AE71" s="103"/>
      <c r="AF71" s="103"/>
      <c r="AG71" s="108"/>
      <c r="AH71" s="109"/>
      <c r="AI71" s="109"/>
      <c r="AJ71" s="109"/>
      <c r="AK71" s="109"/>
      <c r="AL71" s="109"/>
    </row>
    <row r="72" spans="2:38">
      <c r="B72" s="87">
        <f t="shared" si="1"/>
        <v>69</v>
      </c>
      <c r="C72" s="93"/>
      <c r="D72" s="94"/>
      <c r="E72" s="97"/>
      <c r="F72" s="97"/>
      <c r="G72" s="97"/>
      <c r="H72" s="97"/>
      <c r="I72" s="93"/>
      <c r="J72" s="94"/>
      <c r="K72" s="97"/>
      <c r="L72" s="97"/>
      <c r="M72" s="97"/>
      <c r="N72" s="97"/>
      <c r="O72" s="93"/>
      <c r="P72" s="94"/>
      <c r="Q72" s="97"/>
      <c r="R72" s="97"/>
      <c r="S72" s="97"/>
      <c r="T72" s="97"/>
      <c r="U72" s="104"/>
      <c r="V72" s="105"/>
      <c r="W72" s="105"/>
      <c r="X72" s="105"/>
      <c r="Y72" s="105"/>
      <c r="Z72" s="105"/>
      <c r="AA72" s="104"/>
      <c r="AB72" s="105"/>
      <c r="AC72" s="105"/>
      <c r="AD72" s="105"/>
      <c r="AE72" s="105"/>
      <c r="AF72" s="105"/>
      <c r="AG72" s="110"/>
      <c r="AH72" s="111"/>
      <c r="AI72" s="111"/>
      <c r="AJ72" s="111"/>
      <c r="AK72" s="111"/>
      <c r="AL72" s="111"/>
    </row>
    <row r="73" spans="2:38">
      <c r="B73" s="90">
        <f t="shared" si="1"/>
        <v>70</v>
      </c>
      <c r="C73" s="91"/>
      <c r="D73" s="92"/>
      <c r="E73" s="96"/>
      <c r="F73" s="96"/>
      <c r="G73" s="96"/>
      <c r="H73" s="96"/>
      <c r="I73" s="91"/>
      <c r="J73" s="92"/>
      <c r="K73" s="96"/>
      <c r="L73" s="96"/>
      <c r="M73" s="96"/>
      <c r="N73" s="96"/>
      <c r="O73" s="91"/>
      <c r="P73" s="92"/>
      <c r="Q73" s="96"/>
      <c r="R73" s="96"/>
      <c r="S73" s="96"/>
      <c r="T73" s="96"/>
      <c r="U73" s="102"/>
      <c r="V73" s="103"/>
      <c r="W73" s="103"/>
      <c r="X73" s="103"/>
      <c r="Y73" s="103"/>
      <c r="Z73" s="103"/>
      <c r="AA73" s="102"/>
      <c r="AB73" s="103"/>
      <c r="AC73" s="103"/>
      <c r="AD73" s="103"/>
      <c r="AE73" s="103"/>
      <c r="AF73" s="103"/>
      <c r="AG73" s="108"/>
      <c r="AH73" s="109"/>
      <c r="AI73" s="109"/>
      <c r="AJ73" s="109"/>
      <c r="AK73" s="109"/>
      <c r="AL73" s="109"/>
    </row>
    <row r="74" spans="2:38">
      <c r="B74" s="87">
        <f t="shared" si="1"/>
        <v>71</v>
      </c>
      <c r="C74" s="93"/>
      <c r="D74" s="94"/>
      <c r="E74" s="97"/>
      <c r="F74" s="97"/>
      <c r="G74" s="97"/>
      <c r="H74" s="97"/>
      <c r="I74" s="93"/>
      <c r="J74" s="94"/>
      <c r="K74" s="97"/>
      <c r="L74" s="97"/>
      <c r="M74" s="97"/>
      <c r="N74" s="97"/>
      <c r="O74" s="93"/>
      <c r="P74" s="94"/>
      <c r="Q74" s="97"/>
      <c r="R74" s="97"/>
      <c r="S74" s="97"/>
      <c r="T74" s="97"/>
      <c r="U74" s="104"/>
      <c r="V74" s="105"/>
      <c r="W74" s="105"/>
      <c r="X74" s="105"/>
      <c r="Y74" s="105"/>
      <c r="Z74" s="105"/>
      <c r="AA74" s="104"/>
      <c r="AB74" s="105"/>
      <c r="AC74" s="105"/>
      <c r="AD74" s="105"/>
      <c r="AE74" s="105"/>
      <c r="AF74" s="105"/>
      <c r="AG74" s="110"/>
      <c r="AH74" s="111"/>
      <c r="AI74" s="111"/>
      <c r="AJ74" s="111"/>
      <c r="AK74" s="111"/>
      <c r="AL74" s="111"/>
    </row>
    <row r="75" spans="2:38">
      <c r="B75" s="90">
        <f t="shared" si="1"/>
        <v>72</v>
      </c>
      <c r="C75" s="91"/>
      <c r="D75" s="92"/>
      <c r="E75" s="96"/>
      <c r="F75" s="96"/>
      <c r="G75" s="96"/>
      <c r="H75" s="96"/>
      <c r="I75" s="91"/>
      <c r="J75" s="92"/>
      <c r="K75" s="96"/>
      <c r="L75" s="96"/>
      <c r="M75" s="96"/>
      <c r="N75" s="96"/>
      <c r="O75" s="91"/>
      <c r="P75" s="92"/>
      <c r="Q75" s="96"/>
      <c r="R75" s="96"/>
      <c r="S75" s="96"/>
      <c r="T75" s="96"/>
      <c r="U75" s="102"/>
      <c r="V75" s="103"/>
      <c r="W75" s="103"/>
      <c r="X75" s="103"/>
      <c r="Y75" s="103"/>
      <c r="Z75" s="103"/>
      <c r="AA75" s="102"/>
      <c r="AB75" s="103"/>
      <c r="AC75" s="103"/>
      <c r="AD75" s="103"/>
      <c r="AE75" s="103"/>
      <c r="AF75" s="103"/>
      <c r="AG75" s="108"/>
      <c r="AH75" s="109"/>
      <c r="AI75" s="109"/>
      <c r="AJ75" s="109"/>
      <c r="AK75" s="109"/>
      <c r="AL75" s="109"/>
    </row>
    <row r="76" spans="2:38">
      <c r="B76" s="90">
        <f t="shared" si="1"/>
        <v>73</v>
      </c>
      <c r="C76" s="91"/>
      <c r="D76" s="92"/>
      <c r="E76" s="96"/>
      <c r="F76" s="96"/>
      <c r="G76" s="96"/>
      <c r="H76" s="96"/>
      <c r="I76" s="91"/>
      <c r="J76" s="92"/>
      <c r="K76" s="96"/>
      <c r="L76" s="96"/>
      <c r="M76" s="96"/>
      <c r="N76" s="96"/>
      <c r="O76" s="91"/>
      <c r="P76" s="92"/>
      <c r="Q76" s="96"/>
      <c r="R76" s="96"/>
      <c r="S76" s="96"/>
      <c r="T76" s="96"/>
      <c r="U76" s="102"/>
      <c r="V76" s="103"/>
      <c r="W76" s="103"/>
      <c r="X76" s="103"/>
      <c r="Y76" s="103"/>
      <c r="Z76" s="103"/>
      <c r="AA76" s="102"/>
      <c r="AB76" s="103"/>
      <c r="AC76" s="103"/>
      <c r="AD76" s="103"/>
      <c r="AE76" s="103"/>
      <c r="AF76" s="103"/>
      <c r="AG76" s="108"/>
      <c r="AH76" s="109"/>
      <c r="AI76" s="109"/>
      <c r="AJ76" s="109"/>
      <c r="AK76" s="109"/>
      <c r="AL76" s="109"/>
    </row>
    <row r="77" spans="2:38">
      <c r="B77" s="87">
        <f t="shared" si="1"/>
        <v>74</v>
      </c>
      <c r="C77" s="93"/>
      <c r="D77" s="94"/>
      <c r="E77" s="97"/>
      <c r="F77" s="97"/>
      <c r="G77" s="97"/>
      <c r="H77" s="97"/>
      <c r="I77" s="93"/>
      <c r="J77" s="94"/>
      <c r="K77" s="97"/>
      <c r="L77" s="97"/>
      <c r="M77" s="97"/>
      <c r="N77" s="97"/>
      <c r="O77" s="93"/>
      <c r="P77" s="94"/>
      <c r="Q77" s="97"/>
      <c r="R77" s="97"/>
      <c r="S77" s="97"/>
      <c r="T77" s="97"/>
      <c r="U77" s="104"/>
      <c r="V77" s="105"/>
      <c r="W77" s="105"/>
      <c r="X77" s="105"/>
      <c r="Y77" s="105"/>
      <c r="Z77" s="105"/>
      <c r="AA77" s="104"/>
      <c r="AB77" s="105"/>
      <c r="AC77" s="105"/>
      <c r="AD77" s="105"/>
      <c r="AE77" s="105"/>
      <c r="AF77" s="105"/>
      <c r="AG77" s="110"/>
      <c r="AH77" s="111"/>
      <c r="AI77" s="111"/>
      <c r="AJ77" s="111"/>
      <c r="AK77" s="111"/>
      <c r="AL77" s="111"/>
    </row>
    <row r="78" spans="2:38">
      <c r="B78" s="90">
        <f t="shared" si="1"/>
        <v>75</v>
      </c>
      <c r="C78" s="91"/>
      <c r="D78" s="92"/>
      <c r="E78" s="96"/>
      <c r="F78" s="96"/>
      <c r="G78" s="96"/>
      <c r="H78" s="96"/>
      <c r="I78" s="91"/>
      <c r="J78" s="92"/>
      <c r="K78" s="96"/>
      <c r="L78" s="96"/>
      <c r="M78" s="96"/>
      <c r="N78" s="96"/>
      <c r="O78" s="91"/>
      <c r="P78" s="92"/>
      <c r="Q78" s="96"/>
      <c r="R78" s="96"/>
      <c r="S78" s="96"/>
      <c r="T78" s="96"/>
      <c r="U78" s="102"/>
      <c r="V78" s="103"/>
      <c r="W78" s="103"/>
      <c r="X78" s="103"/>
      <c r="Y78" s="103"/>
      <c r="Z78" s="103"/>
      <c r="AA78" s="102"/>
      <c r="AB78" s="103"/>
      <c r="AC78" s="103"/>
      <c r="AD78" s="103"/>
      <c r="AE78" s="103"/>
      <c r="AF78" s="103"/>
      <c r="AG78" s="108"/>
      <c r="AH78" s="109"/>
      <c r="AI78" s="109"/>
      <c r="AJ78" s="109"/>
      <c r="AK78" s="109"/>
      <c r="AL78" s="109"/>
    </row>
    <row r="79" spans="2:38">
      <c r="B79" s="87">
        <f t="shared" si="1"/>
        <v>76</v>
      </c>
      <c r="C79" s="93"/>
      <c r="D79" s="94"/>
      <c r="E79" s="97"/>
      <c r="F79" s="97"/>
      <c r="G79" s="97"/>
      <c r="H79" s="97"/>
      <c r="I79" s="93"/>
      <c r="J79" s="94"/>
      <c r="K79" s="97"/>
      <c r="L79" s="97"/>
      <c r="M79" s="97"/>
      <c r="N79" s="97"/>
      <c r="O79" s="93"/>
      <c r="P79" s="94"/>
      <c r="Q79" s="97"/>
      <c r="R79" s="97"/>
      <c r="S79" s="97"/>
      <c r="T79" s="97"/>
      <c r="U79" s="104"/>
      <c r="V79" s="105"/>
      <c r="W79" s="105"/>
      <c r="X79" s="105"/>
      <c r="Y79" s="105"/>
      <c r="Z79" s="105"/>
      <c r="AA79" s="104"/>
      <c r="AB79" s="105"/>
      <c r="AC79" s="105"/>
      <c r="AD79" s="105"/>
      <c r="AE79" s="105"/>
      <c r="AF79" s="105"/>
      <c r="AG79" s="110"/>
      <c r="AH79" s="111"/>
      <c r="AI79" s="111"/>
      <c r="AJ79" s="111"/>
      <c r="AK79" s="111"/>
      <c r="AL79" s="111"/>
    </row>
    <row r="80" spans="2:38">
      <c r="B80" s="90">
        <f t="shared" si="1"/>
        <v>77</v>
      </c>
      <c r="C80" s="91"/>
      <c r="D80" s="92"/>
      <c r="E80" s="96"/>
      <c r="F80" s="96"/>
      <c r="G80" s="96"/>
      <c r="H80" s="96"/>
      <c r="I80" s="91"/>
      <c r="J80" s="92"/>
      <c r="K80" s="96"/>
      <c r="L80" s="96"/>
      <c r="M80" s="96"/>
      <c r="N80" s="96"/>
      <c r="O80" s="91"/>
      <c r="P80" s="92"/>
      <c r="Q80" s="96"/>
      <c r="R80" s="96"/>
      <c r="S80" s="96"/>
      <c r="T80" s="96"/>
      <c r="U80" s="102"/>
      <c r="V80" s="103"/>
      <c r="W80" s="103"/>
      <c r="X80" s="103"/>
      <c r="Y80" s="103"/>
      <c r="Z80" s="103"/>
      <c r="AA80" s="102"/>
      <c r="AB80" s="103"/>
      <c r="AC80" s="103"/>
      <c r="AD80" s="103"/>
      <c r="AE80" s="103"/>
      <c r="AF80" s="103"/>
      <c r="AG80" s="108"/>
      <c r="AH80" s="109"/>
      <c r="AI80" s="109"/>
      <c r="AJ80" s="109"/>
      <c r="AK80" s="109"/>
      <c r="AL80" s="109"/>
    </row>
    <row r="81" spans="2:38">
      <c r="B81" s="87">
        <f t="shared" si="1"/>
        <v>78</v>
      </c>
      <c r="C81" s="93"/>
      <c r="D81" s="94"/>
      <c r="E81" s="97"/>
      <c r="F81" s="97"/>
      <c r="G81" s="97"/>
      <c r="H81" s="97"/>
      <c r="I81" s="93"/>
      <c r="J81" s="94"/>
      <c r="K81" s="97"/>
      <c r="L81" s="97"/>
      <c r="M81" s="97"/>
      <c r="N81" s="97"/>
      <c r="O81" s="93"/>
      <c r="P81" s="94"/>
      <c r="Q81" s="97"/>
      <c r="R81" s="97"/>
      <c r="S81" s="97"/>
      <c r="T81" s="97"/>
      <c r="U81" s="104"/>
      <c r="V81" s="105"/>
      <c r="W81" s="105"/>
      <c r="X81" s="105"/>
      <c r="Y81" s="105"/>
      <c r="Z81" s="105"/>
      <c r="AA81" s="104"/>
      <c r="AB81" s="105"/>
      <c r="AC81" s="105"/>
      <c r="AD81" s="105"/>
      <c r="AE81" s="105"/>
      <c r="AF81" s="105"/>
      <c r="AG81" s="110"/>
      <c r="AH81" s="111"/>
      <c r="AI81" s="111"/>
      <c r="AJ81" s="111"/>
      <c r="AK81" s="111"/>
      <c r="AL81" s="111"/>
    </row>
    <row r="82" spans="2:38">
      <c r="B82" s="90">
        <f t="shared" si="1"/>
        <v>79</v>
      </c>
      <c r="C82" s="91"/>
      <c r="D82" s="92"/>
      <c r="E82" s="96"/>
      <c r="F82" s="96"/>
      <c r="G82" s="96"/>
      <c r="H82" s="96"/>
      <c r="I82" s="91"/>
      <c r="J82" s="92"/>
      <c r="K82" s="96"/>
      <c r="L82" s="96"/>
      <c r="M82" s="96"/>
      <c r="N82" s="96"/>
      <c r="O82" s="91"/>
      <c r="P82" s="92"/>
      <c r="Q82" s="96"/>
      <c r="R82" s="96"/>
      <c r="S82" s="96"/>
      <c r="T82" s="96"/>
      <c r="U82" s="102"/>
      <c r="V82" s="103"/>
      <c r="W82" s="103"/>
      <c r="X82" s="103"/>
      <c r="Y82" s="103"/>
      <c r="Z82" s="103"/>
      <c r="AA82" s="102"/>
      <c r="AB82" s="103"/>
      <c r="AC82" s="103"/>
      <c r="AD82" s="103"/>
      <c r="AE82" s="103"/>
      <c r="AF82" s="103"/>
      <c r="AG82" s="108"/>
      <c r="AH82" s="109"/>
      <c r="AI82" s="109"/>
      <c r="AJ82" s="109"/>
      <c r="AK82" s="109"/>
      <c r="AL82" s="109"/>
    </row>
    <row r="83" spans="2:38">
      <c r="B83" s="87">
        <f t="shared" si="1"/>
        <v>80</v>
      </c>
      <c r="C83" s="93"/>
      <c r="D83" s="94"/>
      <c r="E83" s="97"/>
      <c r="F83" s="97"/>
      <c r="G83" s="97"/>
      <c r="H83" s="97"/>
      <c r="I83" s="93"/>
      <c r="J83" s="94"/>
      <c r="K83" s="97"/>
      <c r="L83" s="97"/>
      <c r="M83" s="97"/>
      <c r="N83" s="97"/>
      <c r="O83" s="93"/>
      <c r="P83" s="94"/>
      <c r="Q83" s="97"/>
      <c r="R83" s="97"/>
      <c r="S83" s="97"/>
      <c r="T83" s="97"/>
      <c r="U83" s="104"/>
      <c r="V83" s="105"/>
      <c r="W83" s="105"/>
      <c r="X83" s="105"/>
      <c r="Y83" s="105"/>
      <c r="Z83" s="105"/>
      <c r="AA83" s="104"/>
      <c r="AB83" s="105"/>
      <c r="AC83" s="105"/>
      <c r="AD83" s="105"/>
      <c r="AE83" s="105"/>
      <c r="AF83" s="105"/>
      <c r="AG83" s="110"/>
      <c r="AH83" s="111"/>
      <c r="AI83" s="111"/>
      <c r="AJ83" s="111"/>
      <c r="AK83" s="111"/>
      <c r="AL83" s="111"/>
    </row>
    <row r="84" spans="2:38">
      <c r="B84" s="90">
        <f t="shared" si="1"/>
        <v>81</v>
      </c>
      <c r="C84" s="91"/>
      <c r="D84" s="92"/>
      <c r="E84" s="96"/>
      <c r="F84" s="96"/>
      <c r="G84" s="96"/>
      <c r="H84" s="96"/>
      <c r="I84" s="91"/>
      <c r="J84" s="92"/>
      <c r="K84" s="96"/>
      <c r="L84" s="96"/>
      <c r="M84" s="96"/>
      <c r="N84" s="96"/>
      <c r="O84" s="91"/>
      <c r="P84" s="92"/>
      <c r="Q84" s="96"/>
      <c r="R84" s="96"/>
      <c r="S84" s="96"/>
      <c r="T84" s="96"/>
      <c r="U84" s="102"/>
      <c r="V84" s="103"/>
      <c r="W84" s="103"/>
      <c r="X84" s="103"/>
      <c r="Y84" s="103"/>
      <c r="Z84" s="103"/>
      <c r="AA84" s="102"/>
      <c r="AB84" s="103"/>
      <c r="AC84" s="103"/>
      <c r="AD84" s="103"/>
      <c r="AE84" s="103"/>
      <c r="AF84" s="103"/>
      <c r="AG84" s="108"/>
      <c r="AH84" s="109"/>
      <c r="AI84" s="109"/>
      <c r="AJ84" s="109"/>
      <c r="AK84" s="109"/>
      <c r="AL84" s="109"/>
    </row>
    <row r="85" spans="2:38">
      <c r="B85" s="87">
        <f t="shared" si="1"/>
        <v>82</v>
      </c>
      <c r="C85" s="93"/>
      <c r="D85" s="94"/>
      <c r="E85" s="97"/>
      <c r="F85" s="97"/>
      <c r="G85" s="97"/>
      <c r="H85" s="97"/>
      <c r="I85" s="93"/>
      <c r="J85" s="94"/>
      <c r="K85" s="97"/>
      <c r="L85" s="97"/>
      <c r="M85" s="97"/>
      <c r="N85" s="97"/>
      <c r="O85" s="93"/>
      <c r="P85" s="94"/>
      <c r="Q85" s="97"/>
      <c r="R85" s="97"/>
      <c r="S85" s="97"/>
      <c r="T85" s="97"/>
      <c r="U85" s="104"/>
      <c r="V85" s="105"/>
      <c r="W85" s="105"/>
      <c r="X85" s="105"/>
      <c r="Y85" s="105"/>
      <c r="Z85" s="105"/>
      <c r="AA85" s="104"/>
      <c r="AB85" s="105"/>
      <c r="AC85" s="105"/>
      <c r="AD85" s="105"/>
      <c r="AE85" s="105"/>
      <c r="AF85" s="105"/>
      <c r="AG85" s="110"/>
      <c r="AH85" s="111"/>
      <c r="AI85" s="111"/>
      <c r="AJ85" s="111"/>
      <c r="AK85" s="111"/>
      <c r="AL85" s="111"/>
    </row>
    <row r="86" spans="2:38">
      <c r="B86" s="90">
        <f t="shared" si="1"/>
        <v>83</v>
      </c>
      <c r="C86" s="91"/>
      <c r="D86" s="92"/>
      <c r="E86" s="96"/>
      <c r="F86" s="96"/>
      <c r="G86" s="96"/>
      <c r="H86" s="96"/>
      <c r="I86" s="91"/>
      <c r="J86" s="92"/>
      <c r="K86" s="96"/>
      <c r="L86" s="96"/>
      <c r="M86" s="96"/>
      <c r="N86" s="96"/>
      <c r="O86" s="91"/>
      <c r="P86" s="92"/>
      <c r="Q86" s="96"/>
      <c r="R86" s="96"/>
      <c r="S86" s="96"/>
      <c r="T86" s="96"/>
      <c r="U86" s="102"/>
      <c r="V86" s="103"/>
      <c r="W86" s="103"/>
      <c r="X86" s="103"/>
      <c r="Y86" s="103"/>
      <c r="Z86" s="103"/>
      <c r="AA86" s="102"/>
      <c r="AB86" s="103"/>
      <c r="AC86" s="103"/>
      <c r="AD86" s="103"/>
      <c r="AE86" s="103"/>
      <c r="AF86" s="103"/>
      <c r="AG86" s="108"/>
      <c r="AH86" s="109"/>
      <c r="AI86" s="109"/>
      <c r="AJ86" s="109"/>
      <c r="AK86" s="109"/>
      <c r="AL86" s="109"/>
    </row>
    <row r="87" spans="2:38">
      <c r="B87" s="90">
        <f t="shared" si="1"/>
        <v>84</v>
      </c>
      <c r="C87" s="91"/>
      <c r="D87" s="92"/>
      <c r="E87" s="96"/>
      <c r="F87" s="96"/>
      <c r="G87" s="96"/>
      <c r="H87" s="96"/>
      <c r="I87" s="91"/>
      <c r="J87" s="92"/>
      <c r="K87" s="96"/>
      <c r="L87" s="96"/>
      <c r="M87" s="96"/>
      <c r="N87" s="96"/>
      <c r="O87" s="91"/>
      <c r="P87" s="92"/>
      <c r="Q87" s="96"/>
      <c r="R87" s="96"/>
      <c r="S87" s="96"/>
      <c r="T87" s="96"/>
      <c r="U87" s="102"/>
      <c r="V87" s="103"/>
      <c r="W87" s="103"/>
      <c r="X87" s="103"/>
      <c r="Y87" s="103"/>
      <c r="Z87" s="103"/>
      <c r="AA87" s="102"/>
      <c r="AB87" s="103"/>
      <c r="AC87" s="103"/>
      <c r="AD87" s="103"/>
      <c r="AE87" s="103"/>
      <c r="AF87" s="103"/>
      <c r="AG87" s="108"/>
      <c r="AH87" s="109"/>
      <c r="AI87" s="109"/>
      <c r="AJ87" s="109"/>
      <c r="AK87" s="109"/>
      <c r="AL87" s="109"/>
    </row>
    <row r="88" spans="2:38">
      <c r="B88" s="87">
        <f t="shared" si="1"/>
        <v>85</v>
      </c>
      <c r="C88" s="93"/>
      <c r="D88" s="94"/>
      <c r="E88" s="97"/>
      <c r="F88" s="97"/>
      <c r="G88" s="97"/>
      <c r="H88" s="97"/>
      <c r="I88" s="93"/>
      <c r="J88" s="94"/>
      <c r="K88" s="97"/>
      <c r="L88" s="97"/>
      <c r="M88" s="97"/>
      <c r="N88" s="97"/>
      <c r="O88" s="93"/>
      <c r="P88" s="94"/>
      <c r="Q88" s="97"/>
      <c r="R88" s="97"/>
      <c r="S88" s="97"/>
      <c r="T88" s="97"/>
      <c r="U88" s="104"/>
      <c r="V88" s="105"/>
      <c r="W88" s="105"/>
      <c r="X88" s="105"/>
      <c r="Y88" s="105"/>
      <c r="Z88" s="105"/>
      <c r="AA88" s="104"/>
      <c r="AB88" s="105"/>
      <c r="AC88" s="105"/>
      <c r="AD88" s="105"/>
      <c r="AE88" s="105"/>
      <c r="AF88" s="105"/>
      <c r="AG88" s="110"/>
      <c r="AH88" s="111"/>
      <c r="AI88" s="111"/>
      <c r="AJ88" s="111"/>
      <c r="AK88" s="111"/>
      <c r="AL88" s="111"/>
    </row>
    <row r="89" spans="2:38">
      <c r="B89" s="90">
        <f t="shared" si="1"/>
        <v>86</v>
      </c>
      <c r="C89" s="91"/>
      <c r="D89" s="92"/>
      <c r="E89" s="96"/>
      <c r="F89" s="96"/>
      <c r="G89" s="96"/>
      <c r="H89" s="96"/>
      <c r="I89" s="91"/>
      <c r="J89" s="92"/>
      <c r="K89" s="96"/>
      <c r="L89" s="96"/>
      <c r="M89" s="96"/>
      <c r="N89" s="96"/>
      <c r="O89" s="91"/>
      <c r="P89" s="92"/>
      <c r="Q89" s="96"/>
      <c r="R89" s="96"/>
      <c r="S89" s="96"/>
      <c r="T89" s="96"/>
      <c r="U89" s="102"/>
      <c r="V89" s="103"/>
      <c r="W89" s="103"/>
      <c r="X89" s="103"/>
      <c r="Y89" s="103"/>
      <c r="Z89" s="103"/>
      <c r="AA89" s="102"/>
      <c r="AB89" s="103"/>
      <c r="AC89" s="103"/>
      <c r="AD89" s="103"/>
      <c r="AE89" s="103"/>
      <c r="AF89" s="103"/>
      <c r="AG89" s="108"/>
      <c r="AH89" s="109"/>
      <c r="AI89" s="109"/>
      <c r="AJ89" s="109"/>
      <c r="AK89" s="109"/>
      <c r="AL89" s="109"/>
    </row>
    <row r="90" spans="2:38">
      <c r="B90" s="87">
        <f t="shared" si="1"/>
        <v>87</v>
      </c>
      <c r="C90" s="93"/>
      <c r="D90" s="94"/>
      <c r="E90" s="97"/>
      <c r="F90" s="97"/>
      <c r="G90" s="97"/>
      <c r="H90" s="97"/>
      <c r="I90" s="93"/>
      <c r="J90" s="94"/>
      <c r="K90" s="97"/>
      <c r="L90" s="97"/>
      <c r="M90" s="97"/>
      <c r="N90" s="97"/>
      <c r="O90" s="93"/>
      <c r="P90" s="94"/>
      <c r="Q90" s="97"/>
      <c r="R90" s="97"/>
      <c r="S90" s="97"/>
      <c r="T90" s="97"/>
      <c r="U90" s="104"/>
      <c r="V90" s="105"/>
      <c r="W90" s="105"/>
      <c r="X90" s="105"/>
      <c r="Y90" s="105"/>
      <c r="Z90" s="105"/>
      <c r="AA90" s="104"/>
      <c r="AB90" s="105"/>
      <c r="AC90" s="105"/>
      <c r="AD90" s="105"/>
      <c r="AE90" s="105"/>
      <c r="AF90" s="105"/>
      <c r="AG90" s="110"/>
      <c r="AH90" s="111"/>
      <c r="AI90" s="111"/>
      <c r="AJ90" s="111"/>
      <c r="AK90" s="111"/>
      <c r="AL90" s="111"/>
    </row>
    <row r="91" spans="2:38">
      <c r="B91" s="90">
        <f t="shared" si="1"/>
        <v>88</v>
      </c>
      <c r="C91" s="91"/>
      <c r="D91" s="92"/>
      <c r="E91" s="96"/>
      <c r="F91" s="96"/>
      <c r="G91" s="96"/>
      <c r="H91" s="96"/>
      <c r="I91" s="91"/>
      <c r="J91" s="92"/>
      <c r="K91" s="96"/>
      <c r="L91" s="96"/>
      <c r="M91" s="96"/>
      <c r="N91" s="96"/>
      <c r="O91" s="91"/>
      <c r="P91" s="92"/>
      <c r="Q91" s="96"/>
      <c r="R91" s="96"/>
      <c r="S91" s="96"/>
      <c r="T91" s="96"/>
      <c r="U91" s="102"/>
      <c r="V91" s="103"/>
      <c r="W91" s="103"/>
      <c r="X91" s="103"/>
      <c r="Y91" s="103"/>
      <c r="Z91" s="103"/>
      <c r="AA91" s="102"/>
      <c r="AB91" s="103"/>
      <c r="AC91" s="103"/>
      <c r="AD91" s="103"/>
      <c r="AE91" s="103"/>
      <c r="AF91" s="103"/>
      <c r="AG91" s="108"/>
      <c r="AH91" s="109"/>
      <c r="AI91" s="109"/>
      <c r="AJ91" s="109"/>
      <c r="AK91" s="109"/>
      <c r="AL91" s="109"/>
    </row>
    <row r="92" spans="2:38">
      <c r="B92" s="87">
        <f t="shared" si="1"/>
        <v>89</v>
      </c>
      <c r="C92" s="93"/>
      <c r="D92" s="94"/>
      <c r="E92" s="97"/>
      <c r="F92" s="97"/>
      <c r="G92" s="97"/>
      <c r="H92" s="97"/>
      <c r="I92" s="93"/>
      <c r="J92" s="94"/>
      <c r="K92" s="97"/>
      <c r="L92" s="97"/>
      <c r="M92" s="97"/>
      <c r="N92" s="97"/>
      <c r="O92" s="93"/>
      <c r="P92" s="94"/>
      <c r="Q92" s="97"/>
      <c r="R92" s="97"/>
      <c r="S92" s="97"/>
      <c r="T92" s="97"/>
      <c r="U92" s="104"/>
      <c r="V92" s="105"/>
      <c r="W92" s="105"/>
      <c r="X92" s="105"/>
      <c r="Y92" s="105"/>
      <c r="Z92" s="105"/>
      <c r="AA92" s="104"/>
      <c r="AB92" s="105"/>
      <c r="AC92" s="105"/>
      <c r="AD92" s="105"/>
      <c r="AE92" s="105"/>
      <c r="AF92" s="105"/>
      <c r="AG92" s="110"/>
      <c r="AH92" s="111"/>
      <c r="AI92" s="111"/>
      <c r="AJ92" s="111"/>
      <c r="AK92" s="111"/>
      <c r="AL92" s="111"/>
    </row>
    <row r="93" spans="2:38">
      <c r="B93" s="90">
        <f t="shared" si="1"/>
        <v>90</v>
      </c>
      <c r="C93" s="91"/>
      <c r="D93" s="92"/>
      <c r="E93" s="96"/>
      <c r="F93" s="96"/>
      <c r="G93" s="96"/>
      <c r="H93" s="96"/>
      <c r="I93" s="91"/>
      <c r="J93" s="92"/>
      <c r="K93" s="96"/>
      <c r="L93" s="96"/>
      <c r="M93" s="96"/>
      <c r="N93" s="96"/>
      <c r="O93" s="91"/>
      <c r="P93" s="92"/>
      <c r="Q93" s="96"/>
      <c r="R93" s="96"/>
      <c r="S93" s="96"/>
      <c r="T93" s="96"/>
      <c r="U93" s="102"/>
      <c r="V93" s="103"/>
      <c r="W93" s="103"/>
      <c r="X93" s="103"/>
      <c r="Y93" s="103"/>
      <c r="Z93" s="103"/>
      <c r="AA93" s="102"/>
      <c r="AB93" s="103"/>
      <c r="AC93" s="103"/>
      <c r="AD93" s="103"/>
      <c r="AE93" s="103"/>
      <c r="AF93" s="103"/>
      <c r="AG93" s="108"/>
      <c r="AH93" s="109"/>
      <c r="AI93" s="109"/>
      <c r="AJ93" s="109"/>
      <c r="AK93" s="109"/>
      <c r="AL93" s="109"/>
    </row>
    <row r="94" spans="2:38">
      <c r="B94" s="87">
        <f t="shared" si="1"/>
        <v>91</v>
      </c>
      <c r="C94" s="93"/>
      <c r="D94" s="94"/>
      <c r="E94" s="97"/>
      <c r="F94" s="97"/>
      <c r="G94" s="97"/>
      <c r="H94" s="97"/>
      <c r="I94" s="93"/>
      <c r="J94" s="94"/>
      <c r="K94" s="97"/>
      <c r="L94" s="97"/>
      <c r="M94" s="97"/>
      <c r="N94" s="97"/>
      <c r="O94" s="93"/>
      <c r="P94" s="94"/>
      <c r="Q94" s="97"/>
      <c r="R94" s="97"/>
      <c r="S94" s="97"/>
      <c r="T94" s="97"/>
      <c r="U94" s="104"/>
      <c r="V94" s="105"/>
      <c r="W94" s="105"/>
      <c r="X94" s="105"/>
      <c r="Y94" s="105"/>
      <c r="Z94" s="105"/>
      <c r="AA94" s="104"/>
      <c r="AB94" s="105"/>
      <c r="AC94" s="105"/>
      <c r="AD94" s="105"/>
      <c r="AE94" s="105"/>
      <c r="AF94" s="105"/>
      <c r="AG94" s="110"/>
      <c r="AH94" s="111"/>
      <c r="AI94" s="111"/>
      <c r="AJ94" s="111"/>
      <c r="AK94" s="111"/>
      <c r="AL94" s="111"/>
    </row>
    <row r="95" spans="2:38">
      <c r="B95" s="90">
        <f t="shared" si="1"/>
        <v>92</v>
      </c>
      <c r="C95" s="91"/>
      <c r="D95" s="92"/>
      <c r="E95" s="96"/>
      <c r="F95" s="96"/>
      <c r="G95" s="96"/>
      <c r="H95" s="96"/>
      <c r="I95" s="91"/>
      <c r="J95" s="92"/>
      <c r="K95" s="96"/>
      <c r="L95" s="96"/>
      <c r="M95" s="96"/>
      <c r="N95" s="96"/>
      <c r="O95" s="91"/>
      <c r="P95" s="92"/>
      <c r="Q95" s="96"/>
      <c r="R95" s="96"/>
      <c r="S95" s="96"/>
      <c r="T95" s="96"/>
      <c r="U95" s="102"/>
      <c r="V95" s="103"/>
      <c r="W95" s="103"/>
      <c r="X95" s="103"/>
      <c r="Y95" s="103"/>
      <c r="Z95" s="103"/>
      <c r="AA95" s="102"/>
      <c r="AB95" s="103"/>
      <c r="AC95" s="103"/>
      <c r="AD95" s="103"/>
      <c r="AE95" s="103"/>
      <c r="AF95" s="103"/>
      <c r="AG95" s="108"/>
      <c r="AH95" s="109"/>
      <c r="AI95" s="109"/>
      <c r="AJ95" s="109"/>
      <c r="AK95" s="109"/>
      <c r="AL95" s="109"/>
    </row>
    <row r="96" spans="2:38">
      <c r="B96" s="87">
        <f t="shared" si="1"/>
        <v>93</v>
      </c>
      <c r="C96" s="93"/>
      <c r="D96" s="94"/>
      <c r="E96" s="97"/>
      <c r="F96" s="97"/>
      <c r="G96" s="97"/>
      <c r="H96" s="97"/>
      <c r="I96" s="93"/>
      <c r="J96" s="94"/>
      <c r="K96" s="97"/>
      <c r="L96" s="97"/>
      <c r="M96" s="97"/>
      <c r="N96" s="97"/>
      <c r="O96" s="93"/>
      <c r="P96" s="94"/>
      <c r="Q96" s="97"/>
      <c r="R96" s="97"/>
      <c r="S96" s="97"/>
      <c r="T96" s="97"/>
      <c r="U96" s="104"/>
      <c r="V96" s="105"/>
      <c r="W96" s="105"/>
      <c r="X96" s="105"/>
      <c r="Y96" s="105"/>
      <c r="Z96" s="105"/>
      <c r="AA96" s="104"/>
      <c r="AB96" s="105"/>
      <c r="AC96" s="105"/>
      <c r="AD96" s="105"/>
      <c r="AE96" s="105"/>
      <c r="AF96" s="105"/>
      <c r="AG96" s="110"/>
      <c r="AH96" s="111"/>
      <c r="AI96" s="111"/>
      <c r="AJ96" s="111"/>
      <c r="AK96" s="111"/>
      <c r="AL96" s="111"/>
    </row>
    <row r="97" spans="2:38">
      <c r="B97" s="90">
        <f t="shared" si="1"/>
        <v>94</v>
      </c>
      <c r="C97" s="91"/>
      <c r="D97" s="92"/>
      <c r="E97" s="96"/>
      <c r="F97" s="96"/>
      <c r="G97" s="96"/>
      <c r="H97" s="96"/>
      <c r="I97" s="91"/>
      <c r="J97" s="92"/>
      <c r="K97" s="96"/>
      <c r="L97" s="96"/>
      <c r="M97" s="96"/>
      <c r="N97" s="96"/>
      <c r="O97" s="91"/>
      <c r="P97" s="92"/>
      <c r="Q97" s="96"/>
      <c r="R97" s="96"/>
      <c r="S97" s="96"/>
      <c r="T97" s="96"/>
      <c r="U97" s="102"/>
      <c r="V97" s="103"/>
      <c r="W97" s="103"/>
      <c r="X97" s="103"/>
      <c r="Y97" s="103"/>
      <c r="Z97" s="103"/>
      <c r="AA97" s="102"/>
      <c r="AB97" s="103"/>
      <c r="AC97" s="103"/>
      <c r="AD97" s="103"/>
      <c r="AE97" s="103"/>
      <c r="AF97" s="103"/>
      <c r="AG97" s="108"/>
      <c r="AH97" s="109"/>
      <c r="AI97" s="109"/>
      <c r="AJ97" s="109"/>
      <c r="AK97" s="109"/>
      <c r="AL97" s="109"/>
    </row>
    <row r="98" spans="2:38">
      <c r="B98" s="90">
        <f t="shared" si="1"/>
        <v>95</v>
      </c>
      <c r="C98" s="91"/>
      <c r="D98" s="92"/>
      <c r="E98" s="96"/>
      <c r="F98" s="96"/>
      <c r="G98" s="96"/>
      <c r="H98" s="96"/>
      <c r="I98" s="91"/>
      <c r="J98" s="92"/>
      <c r="K98" s="96"/>
      <c r="L98" s="96"/>
      <c r="M98" s="96"/>
      <c r="N98" s="96"/>
      <c r="O98" s="91"/>
      <c r="P98" s="92"/>
      <c r="Q98" s="96"/>
      <c r="R98" s="96"/>
      <c r="S98" s="96"/>
      <c r="T98" s="96"/>
      <c r="U98" s="102"/>
      <c r="V98" s="103"/>
      <c r="W98" s="103"/>
      <c r="X98" s="103"/>
      <c r="Y98" s="103"/>
      <c r="Z98" s="103"/>
      <c r="AA98" s="102"/>
      <c r="AB98" s="103"/>
      <c r="AC98" s="103"/>
      <c r="AD98" s="103"/>
      <c r="AE98" s="103"/>
      <c r="AF98" s="103"/>
      <c r="AG98" s="108"/>
      <c r="AH98" s="109"/>
      <c r="AI98" s="109"/>
      <c r="AJ98" s="109"/>
      <c r="AK98" s="109"/>
      <c r="AL98" s="109"/>
    </row>
    <row r="99" spans="2:38">
      <c r="B99" s="87">
        <f t="shared" si="1"/>
        <v>96</v>
      </c>
      <c r="C99" s="93"/>
      <c r="D99" s="94"/>
      <c r="E99" s="97"/>
      <c r="F99" s="97"/>
      <c r="G99" s="97"/>
      <c r="H99" s="97"/>
      <c r="I99" s="93"/>
      <c r="J99" s="94"/>
      <c r="K99" s="97"/>
      <c r="L99" s="97"/>
      <c r="M99" s="97"/>
      <c r="N99" s="97"/>
      <c r="O99" s="93"/>
      <c r="P99" s="94"/>
      <c r="Q99" s="97"/>
      <c r="R99" s="97"/>
      <c r="S99" s="97"/>
      <c r="T99" s="97"/>
      <c r="U99" s="104"/>
      <c r="V99" s="105"/>
      <c r="W99" s="105"/>
      <c r="X99" s="105"/>
      <c r="Y99" s="105"/>
      <c r="Z99" s="105"/>
      <c r="AA99" s="104"/>
      <c r="AB99" s="105"/>
      <c r="AC99" s="105"/>
      <c r="AD99" s="105"/>
      <c r="AE99" s="105"/>
      <c r="AF99" s="105"/>
      <c r="AG99" s="110"/>
      <c r="AH99" s="111"/>
      <c r="AI99" s="111"/>
      <c r="AJ99" s="111"/>
      <c r="AK99" s="111"/>
      <c r="AL99" s="111"/>
    </row>
    <row r="100" spans="2:38">
      <c r="B100" s="90">
        <f t="shared" si="1"/>
        <v>97</v>
      </c>
      <c r="C100" s="91"/>
      <c r="D100" s="92"/>
      <c r="E100" s="96"/>
      <c r="F100" s="96"/>
      <c r="G100" s="96"/>
      <c r="H100" s="96"/>
      <c r="I100" s="91"/>
      <c r="J100" s="92"/>
      <c r="K100" s="96"/>
      <c r="L100" s="96"/>
      <c r="M100" s="96"/>
      <c r="N100" s="96"/>
      <c r="O100" s="91"/>
      <c r="P100" s="92"/>
      <c r="Q100" s="96"/>
      <c r="R100" s="96"/>
      <c r="S100" s="96"/>
      <c r="T100" s="96"/>
      <c r="U100" s="102"/>
      <c r="V100" s="103"/>
      <c r="W100" s="103"/>
      <c r="X100" s="103"/>
      <c r="Y100" s="103"/>
      <c r="Z100" s="103"/>
      <c r="AA100" s="102"/>
      <c r="AB100" s="103"/>
      <c r="AC100" s="103"/>
      <c r="AD100" s="103"/>
      <c r="AE100" s="103"/>
      <c r="AF100" s="103"/>
      <c r="AG100" s="108"/>
      <c r="AH100" s="109"/>
      <c r="AI100" s="109"/>
      <c r="AJ100" s="109"/>
      <c r="AK100" s="109"/>
      <c r="AL100" s="109"/>
    </row>
    <row r="101" spans="2:38">
      <c r="B101" s="87">
        <f t="shared" si="1"/>
        <v>98</v>
      </c>
      <c r="C101" s="93"/>
      <c r="D101" s="94"/>
      <c r="E101" s="97"/>
      <c r="F101" s="97"/>
      <c r="G101" s="97"/>
      <c r="H101" s="97"/>
      <c r="I101" s="93"/>
      <c r="J101" s="94"/>
      <c r="K101" s="97"/>
      <c r="L101" s="97"/>
      <c r="M101" s="97"/>
      <c r="N101" s="97"/>
      <c r="O101" s="93"/>
      <c r="P101" s="94"/>
      <c r="Q101" s="97"/>
      <c r="R101" s="97"/>
      <c r="S101" s="97"/>
      <c r="T101" s="97"/>
      <c r="U101" s="104"/>
      <c r="V101" s="105"/>
      <c r="W101" s="105"/>
      <c r="X101" s="105"/>
      <c r="Y101" s="105"/>
      <c r="Z101" s="105"/>
      <c r="AA101" s="104"/>
      <c r="AB101" s="105"/>
      <c r="AC101" s="105"/>
      <c r="AD101" s="105"/>
      <c r="AE101" s="105"/>
      <c r="AF101" s="105"/>
      <c r="AG101" s="110"/>
      <c r="AH101" s="111"/>
      <c r="AI101" s="111"/>
      <c r="AJ101" s="111"/>
      <c r="AK101" s="111"/>
      <c r="AL101" s="111"/>
    </row>
    <row r="102" spans="2:38">
      <c r="B102" s="90">
        <f t="shared" si="1"/>
        <v>99</v>
      </c>
      <c r="C102" s="91"/>
      <c r="D102" s="92"/>
      <c r="E102" s="96"/>
      <c r="F102" s="96"/>
      <c r="G102" s="96"/>
      <c r="H102" s="96"/>
      <c r="I102" s="91"/>
      <c r="J102" s="92"/>
      <c r="K102" s="96"/>
      <c r="L102" s="96"/>
      <c r="M102" s="96"/>
      <c r="N102" s="96"/>
      <c r="O102" s="91"/>
      <c r="P102" s="92"/>
      <c r="Q102" s="96"/>
      <c r="R102" s="96"/>
      <c r="S102" s="96"/>
      <c r="T102" s="96"/>
      <c r="U102" s="102"/>
      <c r="V102" s="103"/>
      <c r="W102" s="103"/>
      <c r="X102" s="103"/>
      <c r="Y102" s="103"/>
      <c r="Z102" s="103"/>
      <c r="AA102" s="102"/>
      <c r="AB102" s="103"/>
      <c r="AC102" s="103"/>
      <c r="AD102" s="103"/>
      <c r="AE102" s="103"/>
      <c r="AF102" s="103"/>
      <c r="AG102" s="108"/>
      <c r="AH102" s="109"/>
      <c r="AI102" s="109"/>
      <c r="AJ102" s="109"/>
      <c r="AK102" s="109"/>
      <c r="AL102" s="109"/>
    </row>
    <row r="103" spans="2:38">
      <c r="B103" s="87">
        <f t="shared" si="1"/>
        <v>100</v>
      </c>
      <c r="C103" s="112"/>
      <c r="D103" s="113"/>
      <c r="E103" s="114"/>
      <c r="F103" s="114"/>
      <c r="G103" s="114"/>
      <c r="H103" s="114"/>
      <c r="I103" s="112"/>
      <c r="J103" s="113"/>
      <c r="K103" s="114"/>
      <c r="L103" s="114"/>
      <c r="M103" s="114"/>
      <c r="N103" s="114"/>
      <c r="O103" s="112"/>
      <c r="P103" s="113"/>
      <c r="Q103" s="114"/>
      <c r="R103" s="114"/>
      <c r="S103" s="114"/>
      <c r="T103" s="114"/>
      <c r="U103" s="115"/>
      <c r="V103" s="116"/>
      <c r="W103" s="116"/>
      <c r="X103" s="116"/>
      <c r="Y103" s="116"/>
      <c r="Z103" s="116"/>
      <c r="AA103" s="115"/>
      <c r="AB103" s="116"/>
      <c r="AC103" s="116"/>
      <c r="AD103" s="116"/>
      <c r="AE103" s="116"/>
      <c r="AF103" s="116"/>
      <c r="AG103" s="117"/>
      <c r="AH103" s="118"/>
      <c r="AI103" s="118"/>
      <c r="AJ103" s="118"/>
      <c r="AK103" s="118"/>
      <c r="AL103" s="118"/>
    </row>
  </sheetData>
  <mergeCells count="7">
    <mergeCell ref="C2:H2"/>
    <mergeCell ref="I2:N2"/>
    <mergeCell ref="O2:T2"/>
    <mergeCell ref="U2:Z2"/>
    <mergeCell ref="AA2:AF2"/>
    <mergeCell ref="AG2:AL2"/>
    <mergeCell ref="B2:B3"/>
  </mergeCells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53"/>
  <sheetViews>
    <sheetView showGridLines="0" tabSelected="1" zoomScale="80" zoomScaleNormal="80" topLeftCell="A7" workbookViewId="0">
      <selection activeCell="L39" sqref="L39"/>
    </sheetView>
  </sheetViews>
  <sheetFormatPr defaultColWidth="11" defaultRowHeight="15.05"/>
  <cols>
    <col min="1" max="1" width="3.62686567164179" customWidth="1"/>
    <col min="2" max="2" width="7.11940298507463" customWidth="1"/>
    <col min="3" max="3" width="5.98507462686567" style="8" customWidth="1"/>
    <col min="4" max="4" width="6.86567164179105" customWidth="1"/>
    <col min="5" max="5" width="8.73880597014925" customWidth="1"/>
    <col min="6" max="6" width="6.55970149253731" customWidth="1"/>
    <col min="7" max="7" width="8.74626865671642" customWidth="1"/>
    <col min="8" max="8" width="8.87313432835821" customWidth="1"/>
    <col min="9" max="9" width="6.23880597014925" customWidth="1"/>
    <col min="10" max="10" width="8.43283582089552" customWidth="1"/>
    <col min="11" max="11" width="5.61940298507463" customWidth="1"/>
    <col min="12" max="12" width="10.8731343283582" customWidth="1"/>
  </cols>
  <sheetData>
    <row r="2" spans="2:15">
      <c r="B2" s="48" t="s">
        <v>13</v>
      </c>
      <c r="C2" s="49" t="s">
        <v>0</v>
      </c>
      <c r="D2" s="50" t="s">
        <v>14</v>
      </c>
      <c r="E2" s="50"/>
      <c r="F2" s="50"/>
      <c r="G2" s="50"/>
      <c r="H2" s="50"/>
      <c r="I2" s="50" t="s">
        <v>15</v>
      </c>
      <c r="J2" s="50"/>
      <c r="K2" s="50"/>
      <c r="L2" s="50"/>
      <c r="M2" s="62" t="s">
        <v>16</v>
      </c>
      <c r="N2" s="62"/>
      <c r="O2" s="62"/>
    </row>
    <row r="3" ht="30.15" spans="2:15">
      <c r="B3" s="48"/>
      <c r="C3" s="49"/>
      <c r="D3" s="51" t="s">
        <v>17</v>
      </c>
      <c r="E3" s="51" t="s">
        <v>18</v>
      </c>
      <c r="F3" s="51" t="s">
        <v>19</v>
      </c>
      <c r="G3" s="51" t="s">
        <v>20</v>
      </c>
      <c r="H3" s="51" t="s">
        <v>21</v>
      </c>
      <c r="I3" s="51" t="s">
        <v>17</v>
      </c>
      <c r="J3" s="51" t="s">
        <v>18</v>
      </c>
      <c r="K3" s="51" t="s">
        <v>19</v>
      </c>
      <c r="L3" s="51" t="s">
        <v>21</v>
      </c>
      <c r="M3" s="51" t="s">
        <v>4</v>
      </c>
      <c r="N3" s="51" t="s">
        <v>5</v>
      </c>
      <c r="O3" s="51" t="s">
        <v>6</v>
      </c>
    </row>
    <row r="4" spans="2:15">
      <c r="B4" s="54">
        <v>43887</v>
      </c>
      <c r="C4" s="55">
        <v>1</v>
      </c>
      <c r="D4" s="55">
        <v>1</v>
      </c>
      <c r="E4" s="55">
        <f t="shared" ref="E4:E27" si="0">0.449*EXP(0.3149*C4)</f>
        <v>0.615184909052759</v>
      </c>
      <c r="F4" s="57">
        <v>0</v>
      </c>
      <c r="G4" s="57"/>
      <c r="H4" s="57">
        <f>L4</f>
        <v>0</v>
      </c>
      <c r="I4" s="57">
        <v>1</v>
      </c>
      <c r="J4" s="57">
        <v>1</v>
      </c>
      <c r="K4" s="57">
        <v>0</v>
      </c>
      <c r="L4" s="57">
        <v>0</v>
      </c>
      <c r="M4" s="64">
        <f t="shared" ref="M4:M53" si="1">F4/D4</f>
        <v>0</v>
      </c>
      <c r="N4" s="64">
        <f t="shared" ref="N4:N53" si="2">H4/D4</f>
        <v>0</v>
      </c>
      <c r="O4" s="57">
        <f t="shared" ref="O4:O53" si="3">D4-F4-H4</f>
        <v>1</v>
      </c>
    </row>
    <row r="5" spans="1:15">
      <c r="A5" s="15"/>
      <c r="B5" s="52">
        <f t="shared" ref="B5:B53" si="4">B4+1</f>
        <v>43888</v>
      </c>
      <c r="C5" s="53">
        <f t="shared" ref="C5:C53" si="5">C4+1</f>
        <v>2</v>
      </c>
      <c r="D5" s="53">
        <v>1</v>
      </c>
      <c r="E5" s="53">
        <f t="shared" si="0"/>
        <v>0.842878557519491</v>
      </c>
      <c r="F5" s="56">
        <v>0</v>
      </c>
      <c r="G5" s="56"/>
      <c r="H5" s="56">
        <f t="shared" ref="H5:H53" si="6">H4+L5</f>
        <v>0</v>
      </c>
      <c r="I5" s="56">
        <f t="shared" ref="I5:I53" si="7">D5-D4</f>
        <v>0</v>
      </c>
      <c r="J5" s="60">
        <f t="shared" ref="J5:J53" si="8">E5-E4</f>
        <v>0.227693648466732</v>
      </c>
      <c r="K5" s="56">
        <f t="shared" ref="K4:K53" si="9">F5-F4</f>
        <v>0</v>
      </c>
      <c r="L5" s="56">
        <v>0</v>
      </c>
      <c r="M5" s="63">
        <f t="shared" si="1"/>
        <v>0</v>
      </c>
      <c r="N5" s="63">
        <f t="shared" si="2"/>
        <v>0</v>
      </c>
      <c r="O5" s="56">
        <f t="shared" si="3"/>
        <v>1</v>
      </c>
    </row>
    <row r="6" spans="1:15">
      <c r="A6" s="15"/>
      <c r="B6" s="54">
        <f t="shared" si="4"/>
        <v>43889</v>
      </c>
      <c r="C6" s="55">
        <f t="shared" si="5"/>
        <v>3</v>
      </c>
      <c r="D6" s="55">
        <v>1</v>
      </c>
      <c r="E6" s="55">
        <f t="shared" si="0"/>
        <v>1.15484670100256</v>
      </c>
      <c r="F6" s="57">
        <v>0</v>
      </c>
      <c r="G6" s="57"/>
      <c r="H6" s="57">
        <f t="shared" si="6"/>
        <v>0</v>
      </c>
      <c r="I6" s="57">
        <f t="shared" si="7"/>
        <v>0</v>
      </c>
      <c r="J6" s="61">
        <f t="shared" si="8"/>
        <v>0.311968143483068</v>
      </c>
      <c r="K6" s="57">
        <f t="shared" si="9"/>
        <v>0</v>
      </c>
      <c r="L6" s="57">
        <v>0</v>
      </c>
      <c r="M6" s="64">
        <f t="shared" si="1"/>
        <v>0</v>
      </c>
      <c r="N6" s="64">
        <f t="shared" si="2"/>
        <v>0</v>
      </c>
      <c r="O6" s="57">
        <f t="shared" si="3"/>
        <v>1</v>
      </c>
    </row>
    <row r="7" spans="1:15">
      <c r="A7" s="15"/>
      <c r="B7" s="52">
        <f t="shared" si="4"/>
        <v>43890</v>
      </c>
      <c r="C7" s="53">
        <f t="shared" si="5"/>
        <v>4</v>
      </c>
      <c r="D7" s="53">
        <v>2</v>
      </c>
      <c r="E7" s="53">
        <f t="shared" si="0"/>
        <v>1.58228120874418</v>
      </c>
      <c r="F7" s="56">
        <v>0</v>
      </c>
      <c r="G7" s="56"/>
      <c r="H7" s="56">
        <f t="shared" si="6"/>
        <v>0</v>
      </c>
      <c r="I7" s="56">
        <f t="shared" si="7"/>
        <v>1</v>
      </c>
      <c r="J7" s="60">
        <f t="shared" si="8"/>
        <v>0.427434507741624</v>
      </c>
      <c r="K7" s="56">
        <f t="shared" si="9"/>
        <v>0</v>
      </c>
      <c r="L7" s="56">
        <v>0</v>
      </c>
      <c r="M7" s="63">
        <f t="shared" si="1"/>
        <v>0</v>
      </c>
      <c r="N7" s="63">
        <f t="shared" si="2"/>
        <v>0</v>
      </c>
      <c r="O7" s="56">
        <f t="shared" si="3"/>
        <v>2</v>
      </c>
    </row>
    <row r="8" spans="1:15">
      <c r="A8" s="15"/>
      <c r="B8" s="54">
        <f t="shared" si="4"/>
        <v>43891</v>
      </c>
      <c r="C8" s="55">
        <f t="shared" si="5"/>
        <v>5</v>
      </c>
      <c r="D8" s="55">
        <v>2</v>
      </c>
      <c r="E8" s="55">
        <f t="shared" si="0"/>
        <v>2.16791875611844</v>
      </c>
      <c r="F8" s="57">
        <v>0</v>
      </c>
      <c r="G8" s="57"/>
      <c r="H8" s="57">
        <f t="shared" si="6"/>
        <v>0</v>
      </c>
      <c r="I8" s="57">
        <f t="shared" si="7"/>
        <v>0</v>
      </c>
      <c r="J8" s="61">
        <f t="shared" si="8"/>
        <v>0.585637547374257</v>
      </c>
      <c r="K8" s="57">
        <f t="shared" si="9"/>
        <v>0</v>
      </c>
      <c r="L8" s="57">
        <v>0</v>
      </c>
      <c r="M8" s="64">
        <f t="shared" si="1"/>
        <v>0</v>
      </c>
      <c r="N8" s="64">
        <f t="shared" si="2"/>
        <v>0</v>
      </c>
      <c r="O8" s="57">
        <f t="shared" si="3"/>
        <v>2</v>
      </c>
    </row>
    <row r="9" spans="1:15">
      <c r="A9" s="15"/>
      <c r="B9" s="52">
        <f t="shared" si="4"/>
        <v>43892</v>
      </c>
      <c r="C9" s="53">
        <f t="shared" si="5"/>
        <v>6</v>
      </c>
      <c r="D9" s="53">
        <v>2</v>
      </c>
      <c r="E9" s="53">
        <f t="shared" si="0"/>
        <v>2.97031381473607</v>
      </c>
      <c r="F9" s="56">
        <v>0</v>
      </c>
      <c r="G9" s="56"/>
      <c r="H9" s="56">
        <f t="shared" si="6"/>
        <v>0</v>
      </c>
      <c r="I9" s="56">
        <f t="shared" si="7"/>
        <v>0</v>
      </c>
      <c r="J9" s="60">
        <f t="shared" si="8"/>
        <v>0.802395058617626</v>
      </c>
      <c r="K9" s="56">
        <f t="shared" si="9"/>
        <v>0</v>
      </c>
      <c r="L9" s="56">
        <v>0</v>
      </c>
      <c r="M9" s="63">
        <f t="shared" si="1"/>
        <v>0</v>
      </c>
      <c r="N9" s="63">
        <f t="shared" si="2"/>
        <v>0</v>
      </c>
      <c r="O9" s="56">
        <f t="shared" si="3"/>
        <v>2</v>
      </c>
    </row>
    <row r="10" spans="1:15">
      <c r="A10" s="15"/>
      <c r="B10" s="54">
        <f t="shared" si="4"/>
        <v>43893</v>
      </c>
      <c r="C10" s="55">
        <f t="shared" si="5"/>
        <v>7</v>
      </c>
      <c r="D10" s="55">
        <v>2</v>
      </c>
      <c r="E10" s="55">
        <f t="shared" si="0"/>
        <v>4.06969317144</v>
      </c>
      <c r="F10" s="57">
        <v>0</v>
      </c>
      <c r="G10" s="57"/>
      <c r="H10" s="57">
        <f t="shared" si="6"/>
        <v>0</v>
      </c>
      <c r="I10" s="57">
        <f t="shared" si="7"/>
        <v>0</v>
      </c>
      <c r="J10" s="61">
        <f t="shared" si="8"/>
        <v>1.09937935670394</v>
      </c>
      <c r="K10" s="57">
        <f t="shared" si="9"/>
        <v>0</v>
      </c>
      <c r="L10" s="57">
        <v>0</v>
      </c>
      <c r="M10" s="64">
        <f t="shared" si="1"/>
        <v>0</v>
      </c>
      <c r="N10" s="64">
        <f t="shared" si="2"/>
        <v>0</v>
      </c>
      <c r="O10" s="57">
        <f t="shared" si="3"/>
        <v>2</v>
      </c>
    </row>
    <row r="11" spans="1:15">
      <c r="A11" s="15"/>
      <c r="B11" s="52">
        <f t="shared" si="4"/>
        <v>43894</v>
      </c>
      <c r="C11" s="53">
        <f t="shared" si="5"/>
        <v>8</v>
      </c>
      <c r="D11" s="53">
        <v>3</v>
      </c>
      <c r="E11" s="53">
        <f t="shared" si="0"/>
        <v>5.57597733528943</v>
      </c>
      <c r="F11" s="56">
        <v>0</v>
      </c>
      <c r="G11" s="56"/>
      <c r="H11" s="56">
        <f t="shared" si="6"/>
        <v>0</v>
      </c>
      <c r="I11" s="56">
        <f t="shared" si="7"/>
        <v>1</v>
      </c>
      <c r="J11" s="60">
        <f t="shared" si="8"/>
        <v>1.50628416384943</v>
      </c>
      <c r="K11" s="56">
        <f t="shared" si="9"/>
        <v>0</v>
      </c>
      <c r="L11" s="56">
        <v>0</v>
      </c>
      <c r="M11" s="63">
        <f t="shared" si="1"/>
        <v>0</v>
      </c>
      <c r="N11" s="63">
        <f t="shared" si="2"/>
        <v>0</v>
      </c>
      <c r="O11" s="56">
        <f t="shared" si="3"/>
        <v>3</v>
      </c>
    </row>
    <row r="12" spans="1:15">
      <c r="A12" s="15"/>
      <c r="B12" s="54">
        <f t="shared" si="4"/>
        <v>43895</v>
      </c>
      <c r="C12" s="55">
        <f t="shared" si="5"/>
        <v>9</v>
      </c>
      <c r="D12" s="55">
        <v>8</v>
      </c>
      <c r="E12" s="55">
        <f t="shared" si="0"/>
        <v>7.63977084608079</v>
      </c>
      <c r="F12" s="57">
        <v>0</v>
      </c>
      <c r="G12" s="57"/>
      <c r="H12" s="57">
        <f t="shared" si="6"/>
        <v>0</v>
      </c>
      <c r="I12" s="57">
        <f t="shared" si="7"/>
        <v>5</v>
      </c>
      <c r="J12" s="61">
        <f t="shared" si="8"/>
        <v>2.06379351079136</v>
      </c>
      <c r="K12" s="57">
        <f t="shared" si="9"/>
        <v>0</v>
      </c>
      <c r="L12" s="57">
        <v>0</v>
      </c>
      <c r="M12" s="64">
        <f t="shared" si="1"/>
        <v>0</v>
      </c>
      <c r="N12" s="64">
        <f t="shared" si="2"/>
        <v>0</v>
      </c>
      <c r="O12" s="57">
        <f t="shared" si="3"/>
        <v>8</v>
      </c>
    </row>
    <row r="13" spans="1:15">
      <c r="A13" s="15"/>
      <c r="B13" s="52">
        <f t="shared" si="4"/>
        <v>43896</v>
      </c>
      <c r="C13" s="53">
        <f t="shared" si="5"/>
        <v>10</v>
      </c>
      <c r="D13" s="53">
        <v>13</v>
      </c>
      <c r="E13" s="53">
        <f t="shared" si="0"/>
        <v>10.4674203410471</v>
      </c>
      <c r="F13" s="56">
        <v>0</v>
      </c>
      <c r="G13" s="56"/>
      <c r="H13" s="56">
        <f t="shared" si="6"/>
        <v>0</v>
      </c>
      <c r="I13" s="56">
        <f t="shared" si="7"/>
        <v>5</v>
      </c>
      <c r="J13" s="60">
        <f t="shared" si="8"/>
        <v>2.82764949496627</v>
      </c>
      <c r="K13" s="56">
        <f t="shared" si="9"/>
        <v>0</v>
      </c>
      <c r="L13" s="56">
        <v>0</v>
      </c>
      <c r="M13" s="63">
        <f t="shared" si="1"/>
        <v>0</v>
      </c>
      <c r="N13" s="63">
        <f t="shared" si="2"/>
        <v>0</v>
      </c>
      <c r="O13" s="56">
        <f t="shared" si="3"/>
        <v>13</v>
      </c>
    </row>
    <row r="14" spans="1:15">
      <c r="A14" s="15"/>
      <c r="B14" s="54">
        <f t="shared" si="4"/>
        <v>43897</v>
      </c>
      <c r="C14" s="55">
        <f t="shared" si="5"/>
        <v>11</v>
      </c>
      <c r="D14" s="55">
        <v>19</v>
      </c>
      <c r="E14" s="55">
        <f t="shared" si="0"/>
        <v>14.341645947715</v>
      </c>
      <c r="F14" s="57">
        <v>0</v>
      </c>
      <c r="G14" s="57"/>
      <c r="H14" s="57">
        <f t="shared" si="6"/>
        <v>0</v>
      </c>
      <c r="I14" s="57">
        <f t="shared" si="7"/>
        <v>6</v>
      </c>
      <c r="J14" s="61">
        <f t="shared" si="8"/>
        <v>3.87422560666795</v>
      </c>
      <c r="K14" s="57">
        <f t="shared" si="9"/>
        <v>0</v>
      </c>
      <c r="L14" s="57">
        <v>0</v>
      </c>
      <c r="M14" s="64">
        <f t="shared" si="1"/>
        <v>0</v>
      </c>
      <c r="N14" s="64">
        <f t="shared" si="2"/>
        <v>0</v>
      </c>
      <c r="O14" s="57">
        <f t="shared" si="3"/>
        <v>19</v>
      </c>
    </row>
    <row r="15" spans="1:15">
      <c r="A15" s="15"/>
      <c r="B15" s="52">
        <f t="shared" si="4"/>
        <v>43898</v>
      </c>
      <c r="C15" s="53">
        <f t="shared" si="5"/>
        <v>12</v>
      </c>
      <c r="D15" s="53">
        <v>25</v>
      </c>
      <c r="E15" s="53">
        <f t="shared" si="0"/>
        <v>19.6498088151713</v>
      </c>
      <c r="F15" s="56">
        <v>0</v>
      </c>
      <c r="G15" s="56"/>
      <c r="H15" s="56">
        <f t="shared" si="6"/>
        <v>0</v>
      </c>
      <c r="I15" s="56">
        <f t="shared" si="7"/>
        <v>6</v>
      </c>
      <c r="J15" s="60">
        <f t="shared" si="8"/>
        <v>5.30816286745632</v>
      </c>
      <c r="K15" s="56">
        <f t="shared" si="9"/>
        <v>0</v>
      </c>
      <c r="L15" s="56">
        <v>0</v>
      </c>
      <c r="M15" s="63">
        <f t="shared" si="1"/>
        <v>0</v>
      </c>
      <c r="N15" s="63">
        <f t="shared" si="2"/>
        <v>0</v>
      </c>
      <c r="O15" s="56">
        <f t="shared" si="3"/>
        <v>25</v>
      </c>
    </row>
    <row r="16" spans="1:15">
      <c r="A16" s="15"/>
      <c r="B16" s="54">
        <f t="shared" si="4"/>
        <v>43899</v>
      </c>
      <c r="C16" s="55">
        <f t="shared" si="5"/>
        <v>13</v>
      </c>
      <c r="D16" s="55">
        <v>30</v>
      </c>
      <c r="E16" s="55">
        <f t="shared" si="0"/>
        <v>26.9226410887868</v>
      </c>
      <c r="F16" s="57">
        <v>0</v>
      </c>
      <c r="G16" s="57"/>
      <c r="H16" s="57">
        <f t="shared" si="6"/>
        <v>0</v>
      </c>
      <c r="I16" s="57">
        <f t="shared" si="7"/>
        <v>5</v>
      </c>
      <c r="J16" s="61">
        <f t="shared" si="8"/>
        <v>7.27283227361548</v>
      </c>
      <c r="K16" s="57">
        <f t="shared" si="9"/>
        <v>0</v>
      </c>
      <c r="L16" s="57">
        <v>0</v>
      </c>
      <c r="M16" s="64">
        <f t="shared" si="1"/>
        <v>0</v>
      </c>
      <c r="N16" s="64">
        <f t="shared" si="2"/>
        <v>0</v>
      </c>
      <c r="O16" s="57">
        <f t="shared" si="3"/>
        <v>30</v>
      </c>
    </row>
    <row r="17" spans="1:15">
      <c r="A17" s="15"/>
      <c r="B17" s="52">
        <f t="shared" si="4"/>
        <v>43900</v>
      </c>
      <c r="C17" s="53">
        <f t="shared" si="5"/>
        <v>14</v>
      </c>
      <c r="D17" s="53">
        <v>34</v>
      </c>
      <c r="E17" s="53">
        <f t="shared" si="0"/>
        <v>36.8873107119496</v>
      </c>
      <c r="F17" s="56">
        <v>0</v>
      </c>
      <c r="G17" s="56"/>
      <c r="H17" s="56">
        <f t="shared" si="6"/>
        <v>0</v>
      </c>
      <c r="I17" s="56">
        <f t="shared" si="7"/>
        <v>4</v>
      </c>
      <c r="J17" s="60">
        <f t="shared" si="8"/>
        <v>9.96466962316282</v>
      </c>
      <c r="K17" s="56">
        <f t="shared" si="9"/>
        <v>0</v>
      </c>
      <c r="L17" s="56">
        <v>0</v>
      </c>
      <c r="M17" s="63">
        <f t="shared" si="1"/>
        <v>0</v>
      </c>
      <c r="N17" s="63">
        <f t="shared" si="2"/>
        <v>0</v>
      </c>
      <c r="O17" s="56">
        <f t="shared" si="3"/>
        <v>34</v>
      </c>
    </row>
    <row r="18" spans="1:15">
      <c r="A18" s="15"/>
      <c r="B18" s="54">
        <f t="shared" si="4"/>
        <v>43901</v>
      </c>
      <c r="C18" s="55">
        <f t="shared" si="5"/>
        <v>15</v>
      </c>
      <c r="D18" s="55">
        <v>69</v>
      </c>
      <c r="E18" s="55">
        <f t="shared" si="0"/>
        <v>50.5401266938343</v>
      </c>
      <c r="F18" s="57">
        <v>0</v>
      </c>
      <c r="G18" s="57"/>
      <c r="H18" s="57">
        <f t="shared" si="6"/>
        <v>0</v>
      </c>
      <c r="I18" s="57">
        <f t="shared" si="7"/>
        <v>35</v>
      </c>
      <c r="J18" s="61">
        <f t="shared" si="8"/>
        <v>13.6528159818847</v>
      </c>
      <c r="K18" s="57">
        <f t="shared" si="9"/>
        <v>0</v>
      </c>
      <c r="L18" s="57">
        <v>0</v>
      </c>
      <c r="M18" s="64">
        <f t="shared" si="1"/>
        <v>0</v>
      </c>
      <c r="N18" s="64">
        <f t="shared" si="2"/>
        <v>0</v>
      </c>
      <c r="O18" s="57">
        <f t="shared" si="3"/>
        <v>69</v>
      </c>
    </row>
    <row r="19" spans="1:15">
      <c r="A19" s="15"/>
      <c r="B19" s="52">
        <f t="shared" si="4"/>
        <v>43902</v>
      </c>
      <c r="C19" s="53">
        <f t="shared" si="5"/>
        <v>16</v>
      </c>
      <c r="D19" s="53">
        <v>78</v>
      </c>
      <c r="E19" s="53">
        <f t="shared" si="0"/>
        <v>69.2461542175086</v>
      </c>
      <c r="F19" s="56">
        <v>0</v>
      </c>
      <c r="G19" s="56"/>
      <c r="H19" s="56">
        <f t="shared" si="6"/>
        <v>0</v>
      </c>
      <c r="I19" s="56">
        <f t="shared" si="7"/>
        <v>9</v>
      </c>
      <c r="J19" s="60">
        <f t="shared" si="8"/>
        <v>18.7060275236743</v>
      </c>
      <c r="K19" s="56">
        <f t="shared" si="9"/>
        <v>0</v>
      </c>
      <c r="L19" s="56">
        <v>0</v>
      </c>
      <c r="M19" s="63">
        <f t="shared" si="1"/>
        <v>0</v>
      </c>
      <c r="N19" s="63">
        <f t="shared" si="2"/>
        <v>0</v>
      </c>
      <c r="O19" s="56">
        <f t="shared" si="3"/>
        <v>78</v>
      </c>
    </row>
    <row r="20" spans="1:15">
      <c r="A20" s="15"/>
      <c r="B20" s="54">
        <f t="shared" si="4"/>
        <v>43903</v>
      </c>
      <c r="C20" s="55">
        <f t="shared" si="5"/>
        <v>17</v>
      </c>
      <c r="D20" s="55">
        <v>98</v>
      </c>
      <c r="E20" s="55">
        <f t="shared" si="0"/>
        <v>94.875699520159</v>
      </c>
      <c r="F20" s="57">
        <v>0</v>
      </c>
      <c r="G20" s="57"/>
      <c r="H20" s="57">
        <f t="shared" si="6"/>
        <v>1</v>
      </c>
      <c r="I20" s="57">
        <f t="shared" si="7"/>
        <v>20</v>
      </c>
      <c r="J20" s="61">
        <f t="shared" si="8"/>
        <v>25.6295453026503</v>
      </c>
      <c r="K20" s="57">
        <f t="shared" si="9"/>
        <v>0</v>
      </c>
      <c r="L20" s="57">
        <v>1</v>
      </c>
      <c r="M20" s="64">
        <f t="shared" si="1"/>
        <v>0</v>
      </c>
      <c r="N20" s="64">
        <f t="shared" si="2"/>
        <v>0.0102040816326531</v>
      </c>
      <c r="O20" s="57">
        <f t="shared" si="3"/>
        <v>97</v>
      </c>
    </row>
    <row r="21" spans="1:15">
      <c r="A21" s="15"/>
      <c r="B21" s="52">
        <f t="shared" si="4"/>
        <v>43904</v>
      </c>
      <c r="C21" s="53">
        <f t="shared" si="5"/>
        <v>18</v>
      </c>
      <c r="D21" s="53">
        <v>121</v>
      </c>
      <c r="E21" s="53">
        <f t="shared" si="0"/>
        <v>129.991310869991</v>
      </c>
      <c r="F21" s="56">
        <v>0</v>
      </c>
      <c r="G21" s="56"/>
      <c r="H21" s="56">
        <f t="shared" si="6"/>
        <v>1</v>
      </c>
      <c r="I21" s="56">
        <f t="shared" si="7"/>
        <v>23</v>
      </c>
      <c r="J21" s="60">
        <f t="shared" si="8"/>
        <v>35.115611349832</v>
      </c>
      <c r="K21" s="56">
        <f t="shared" si="9"/>
        <v>0</v>
      </c>
      <c r="L21" s="56">
        <v>0</v>
      </c>
      <c r="M21" s="63">
        <f t="shared" si="1"/>
        <v>0</v>
      </c>
      <c r="N21" s="63">
        <f t="shared" si="2"/>
        <v>0.00826446280991736</v>
      </c>
      <c r="O21" s="56">
        <f t="shared" si="3"/>
        <v>120</v>
      </c>
    </row>
    <row r="22" spans="1:15">
      <c r="A22" s="15"/>
      <c r="B22" s="54">
        <f t="shared" si="4"/>
        <v>43905</v>
      </c>
      <c r="C22" s="55">
        <f t="shared" si="5"/>
        <v>19</v>
      </c>
      <c r="D22" s="55">
        <v>200</v>
      </c>
      <c r="E22" s="55">
        <f t="shared" si="0"/>
        <v>178.103992773283</v>
      </c>
      <c r="F22" s="57">
        <v>0</v>
      </c>
      <c r="G22" s="57"/>
      <c r="H22" s="57">
        <f t="shared" si="6"/>
        <v>2</v>
      </c>
      <c r="I22" s="57">
        <f t="shared" si="7"/>
        <v>79</v>
      </c>
      <c r="J22" s="61">
        <f t="shared" si="8"/>
        <v>48.1126819032926</v>
      </c>
      <c r="K22" s="57">
        <f t="shared" si="9"/>
        <v>0</v>
      </c>
      <c r="L22" s="57">
        <v>1</v>
      </c>
      <c r="M22" s="64">
        <f t="shared" si="1"/>
        <v>0</v>
      </c>
      <c r="N22" s="64">
        <f t="shared" si="2"/>
        <v>0.01</v>
      </c>
      <c r="O22" s="57">
        <f t="shared" si="3"/>
        <v>198</v>
      </c>
    </row>
    <row r="23" spans="1:15">
      <c r="A23" s="15"/>
      <c r="B23" s="52">
        <f t="shared" si="4"/>
        <v>43906</v>
      </c>
      <c r="C23" s="53">
        <f t="shared" si="5"/>
        <v>20</v>
      </c>
      <c r="D23" s="53">
        <v>234</v>
      </c>
      <c r="E23" s="53">
        <f t="shared" si="0"/>
        <v>244.02425077097</v>
      </c>
      <c r="F23" s="56">
        <v>0</v>
      </c>
      <c r="G23" s="56"/>
      <c r="H23" s="56">
        <f t="shared" si="6"/>
        <v>2</v>
      </c>
      <c r="I23" s="56">
        <f t="shared" si="7"/>
        <v>34</v>
      </c>
      <c r="J23" s="60">
        <f t="shared" si="8"/>
        <v>65.9202579976867</v>
      </c>
      <c r="K23" s="56">
        <f t="shared" si="9"/>
        <v>0</v>
      </c>
      <c r="L23" s="56">
        <v>0</v>
      </c>
      <c r="M23" s="63">
        <f t="shared" si="1"/>
        <v>0</v>
      </c>
      <c r="N23" s="63">
        <f t="shared" si="2"/>
        <v>0.00854700854700855</v>
      </c>
      <c r="O23" s="56">
        <f t="shared" si="3"/>
        <v>232</v>
      </c>
    </row>
    <row r="24" spans="1:15">
      <c r="A24" s="15"/>
      <c r="B24" s="54">
        <f t="shared" si="4"/>
        <v>43907</v>
      </c>
      <c r="C24" s="55">
        <f t="shared" si="5"/>
        <v>21</v>
      </c>
      <c r="D24" s="55">
        <v>291</v>
      </c>
      <c r="E24" s="55">
        <f t="shared" si="0"/>
        <v>334.343065739882</v>
      </c>
      <c r="F24" s="57">
        <v>1</v>
      </c>
      <c r="G24" s="59"/>
      <c r="H24" s="57">
        <f t="shared" si="6"/>
        <v>2</v>
      </c>
      <c r="I24" s="57">
        <f t="shared" si="7"/>
        <v>57</v>
      </c>
      <c r="J24" s="61">
        <f t="shared" si="8"/>
        <v>90.318814968912</v>
      </c>
      <c r="K24" s="61">
        <f t="shared" si="9"/>
        <v>1</v>
      </c>
      <c r="L24" s="57">
        <v>0</v>
      </c>
      <c r="M24" s="64">
        <f t="shared" si="1"/>
        <v>0.00343642611683849</v>
      </c>
      <c r="N24" s="64">
        <f t="shared" si="2"/>
        <v>0.00687285223367698</v>
      </c>
      <c r="O24" s="57">
        <f t="shared" si="3"/>
        <v>288</v>
      </c>
    </row>
    <row r="25" spans="1:15">
      <c r="A25" s="15"/>
      <c r="B25" s="52">
        <f t="shared" si="4"/>
        <v>43908</v>
      </c>
      <c r="C25" s="53">
        <f t="shared" si="5"/>
        <v>22</v>
      </c>
      <c r="D25" s="53">
        <v>428</v>
      </c>
      <c r="E25" s="53">
        <f t="shared" si="0"/>
        <v>458.090887504699</v>
      </c>
      <c r="F25" s="56">
        <v>4</v>
      </c>
      <c r="G25" s="58"/>
      <c r="H25" s="56">
        <f t="shared" si="6"/>
        <v>2</v>
      </c>
      <c r="I25" s="56">
        <f t="shared" si="7"/>
        <v>137</v>
      </c>
      <c r="J25" s="60">
        <f t="shared" si="8"/>
        <v>123.747821764817</v>
      </c>
      <c r="K25" s="60">
        <f t="shared" si="9"/>
        <v>3</v>
      </c>
      <c r="L25" s="56">
        <v>0</v>
      </c>
      <c r="M25" s="63">
        <f t="shared" si="1"/>
        <v>0.00934579439252336</v>
      </c>
      <c r="N25" s="63">
        <f t="shared" si="2"/>
        <v>0.00467289719626168</v>
      </c>
      <c r="O25" s="56">
        <f t="shared" si="3"/>
        <v>422</v>
      </c>
    </row>
    <row r="26" spans="1:15">
      <c r="A26" s="15"/>
      <c r="B26" s="54">
        <f t="shared" si="4"/>
        <v>43909</v>
      </c>
      <c r="C26" s="55">
        <f t="shared" si="5"/>
        <v>23</v>
      </c>
      <c r="D26" s="55">
        <v>621</v>
      </c>
      <c r="E26" s="55">
        <f t="shared" si="0"/>
        <v>627.640536675893</v>
      </c>
      <c r="F26" s="57">
        <v>7</v>
      </c>
      <c r="G26" s="59"/>
      <c r="H26" s="57">
        <f t="shared" si="6"/>
        <v>2</v>
      </c>
      <c r="I26" s="57">
        <f t="shared" si="7"/>
        <v>193</v>
      </c>
      <c r="J26" s="61">
        <f t="shared" si="8"/>
        <v>169.549649171194</v>
      </c>
      <c r="K26" s="61">
        <f t="shared" si="9"/>
        <v>3</v>
      </c>
      <c r="L26" s="57">
        <v>0</v>
      </c>
      <c r="M26" s="64">
        <f t="shared" si="1"/>
        <v>0.0112721417069243</v>
      </c>
      <c r="N26" s="64">
        <f t="shared" si="2"/>
        <v>0.00322061191626409</v>
      </c>
      <c r="O26" s="57">
        <f t="shared" si="3"/>
        <v>612</v>
      </c>
    </row>
    <row r="27" spans="1:15">
      <c r="A27" s="15"/>
      <c r="B27" s="52">
        <f t="shared" si="4"/>
        <v>43910</v>
      </c>
      <c r="C27" s="53">
        <f t="shared" si="5"/>
        <v>24</v>
      </c>
      <c r="D27" s="53">
        <v>970</v>
      </c>
      <c r="E27" s="53">
        <f t="shared" si="0"/>
        <v>859.944290585267</v>
      </c>
      <c r="F27" s="56">
        <v>11</v>
      </c>
      <c r="G27" s="58"/>
      <c r="H27" s="56">
        <f t="shared" si="6"/>
        <v>2</v>
      </c>
      <c r="I27" s="56">
        <f t="shared" si="7"/>
        <v>349</v>
      </c>
      <c r="J27" s="60">
        <f t="shared" si="8"/>
        <v>232.303753909373</v>
      </c>
      <c r="K27" s="60">
        <f t="shared" si="9"/>
        <v>4</v>
      </c>
      <c r="L27" s="56">
        <v>0</v>
      </c>
      <c r="M27" s="63">
        <f t="shared" si="1"/>
        <v>0.011340206185567</v>
      </c>
      <c r="N27" s="63">
        <f t="shared" si="2"/>
        <v>0.00206185567010309</v>
      </c>
      <c r="O27" s="56">
        <f t="shared" si="3"/>
        <v>957</v>
      </c>
    </row>
    <row r="28" spans="1:15">
      <c r="A28" s="15"/>
      <c r="B28" s="54">
        <f t="shared" si="4"/>
        <v>43911</v>
      </c>
      <c r="C28" s="55">
        <f t="shared" si="5"/>
        <v>25</v>
      </c>
      <c r="D28" s="55">
        <v>1178</v>
      </c>
      <c r="E28" s="55">
        <f>0.4452*EXP(0.3159*C28)</f>
        <v>1197.83176678261</v>
      </c>
      <c r="F28" s="57">
        <v>18</v>
      </c>
      <c r="G28" s="59"/>
      <c r="H28" s="57">
        <f t="shared" si="6"/>
        <v>2</v>
      </c>
      <c r="I28" s="57">
        <f t="shared" si="7"/>
        <v>208</v>
      </c>
      <c r="J28" s="61">
        <f t="shared" si="8"/>
        <v>337.887476197342</v>
      </c>
      <c r="K28" s="61">
        <f t="shared" si="9"/>
        <v>7</v>
      </c>
      <c r="L28" s="57">
        <v>0</v>
      </c>
      <c r="M28" s="64">
        <f t="shared" si="1"/>
        <v>0.0152801358234295</v>
      </c>
      <c r="N28" s="64">
        <f t="shared" si="2"/>
        <v>0.00169779286926995</v>
      </c>
      <c r="O28" s="57">
        <f t="shared" si="3"/>
        <v>1158</v>
      </c>
    </row>
    <row r="29" spans="2:15">
      <c r="B29" s="52">
        <f t="shared" si="4"/>
        <v>43912</v>
      </c>
      <c r="C29" s="53">
        <f t="shared" si="5"/>
        <v>26</v>
      </c>
      <c r="D29" s="53">
        <v>1546</v>
      </c>
      <c r="E29" s="53">
        <f>0.4452*EXP(0.3159*C29)</f>
        <v>1642.81800245441</v>
      </c>
      <c r="F29" s="56">
        <v>25</v>
      </c>
      <c r="G29" s="56"/>
      <c r="H29" s="56">
        <f t="shared" si="6"/>
        <v>2</v>
      </c>
      <c r="I29" s="56">
        <f t="shared" si="7"/>
        <v>368</v>
      </c>
      <c r="J29" s="60">
        <f t="shared" si="8"/>
        <v>444.986235671806</v>
      </c>
      <c r="K29" s="56">
        <f t="shared" si="9"/>
        <v>7</v>
      </c>
      <c r="L29" s="56">
        <v>0</v>
      </c>
      <c r="M29" s="63">
        <f t="shared" si="1"/>
        <v>0.0161707632600259</v>
      </c>
      <c r="N29" s="63">
        <f t="shared" si="2"/>
        <v>0.00129366106080207</v>
      </c>
      <c r="O29" s="56">
        <f t="shared" si="3"/>
        <v>1519</v>
      </c>
    </row>
    <row r="30" spans="2:15">
      <c r="B30" s="54">
        <f t="shared" si="4"/>
        <v>43913</v>
      </c>
      <c r="C30" s="55">
        <f t="shared" si="5"/>
        <v>27</v>
      </c>
      <c r="D30" s="55">
        <v>1924</v>
      </c>
      <c r="E30" s="55">
        <f t="shared" ref="E30:E53" si="10">0.4631*EXP(0.3122*C30)</f>
        <v>2120.88288148617</v>
      </c>
      <c r="F30" s="57">
        <v>34</v>
      </c>
      <c r="G30" s="57"/>
      <c r="H30" s="57">
        <f t="shared" si="6"/>
        <v>2</v>
      </c>
      <c r="I30" s="57">
        <f t="shared" si="7"/>
        <v>378</v>
      </c>
      <c r="J30" s="61">
        <f t="shared" si="8"/>
        <v>478.06487903176</v>
      </c>
      <c r="K30" s="57">
        <f t="shared" si="9"/>
        <v>9</v>
      </c>
      <c r="L30" s="57">
        <v>0</v>
      </c>
      <c r="M30" s="64">
        <f t="shared" si="1"/>
        <v>0.0176715176715177</v>
      </c>
      <c r="N30" s="64">
        <f t="shared" si="2"/>
        <v>0.00103950103950104</v>
      </c>
      <c r="O30" s="57">
        <f t="shared" si="3"/>
        <v>1888</v>
      </c>
    </row>
    <row r="31" spans="2:15">
      <c r="B31" s="52">
        <f t="shared" si="4"/>
        <v>43914</v>
      </c>
      <c r="C31" s="53">
        <f t="shared" si="5"/>
        <v>28</v>
      </c>
      <c r="D31" s="53">
        <v>2271</v>
      </c>
      <c r="E31" s="53">
        <f t="shared" si="10"/>
        <v>2898.03365068155</v>
      </c>
      <c r="F31" s="56">
        <v>47</v>
      </c>
      <c r="G31" s="56"/>
      <c r="H31" s="56">
        <f t="shared" si="6"/>
        <v>2</v>
      </c>
      <c r="I31" s="56">
        <f t="shared" si="7"/>
        <v>347</v>
      </c>
      <c r="J31" s="60">
        <f t="shared" si="8"/>
        <v>777.150769195378</v>
      </c>
      <c r="K31" s="56">
        <f t="shared" si="9"/>
        <v>13</v>
      </c>
      <c r="L31" s="56">
        <v>0</v>
      </c>
      <c r="M31" s="63">
        <f t="shared" si="1"/>
        <v>0.0206957287538529</v>
      </c>
      <c r="N31" s="63">
        <f t="shared" si="2"/>
        <v>0.000880669308674593</v>
      </c>
      <c r="O31" s="56">
        <f t="shared" si="3"/>
        <v>2222</v>
      </c>
    </row>
    <row r="32" spans="2:15">
      <c r="B32" s="54">
        <f t="shared" si="4"/>
        <v>43915</v>
      </c>
      <c r="C32" s="55">
        <f t="shared" si="5"/>
        <v>29</v>
      </c>
      <c r="D32" s="55">
        <v>2554</v>
      </c>
      <c r="E32" s="55">
        <f t="shared" si="10"/>
        <v>3959.95418407897</v>
      </c>
      <c r="F32" s="57">
        <v>59</v>
      </c>
      <c r="G32" s="57"/>
      <c r="H32" s="57">
        <f t="shared" si="6"/>
        <v>2</v>
      </c>
      <c r="I32" s="57">
        <f t="shared" si="7"/>
        <v>283</v>
      </c>
      <c r="J32" s="61">
        <f t="shared" si="8"/>
        <v>1061.92053339741</v>
      </c>
      <c r="K32" s="57">
        <f t="shared" si="9"/>
        <v>12</v>
      </c>
      <c r="L32" s="57">
        <v>0</v>
      </c>
      <c r="M32" s="64">
        <f t="shared" si="1"/>
        <v>0.0231010180109632</v>
      </c>
      <c r="N32" s="64">
        <f t="shared" si="2"/>
        <v>0.000783085356303837</v>
      </c>
      <c r="O32" s="57">
        <f t="shared" si="3"/>
        <v>2493</v>
      </c>
    </row>
    <row r="33" spans="2:15">
      <c r="B33" s="52">
        <f t="shared" si="4"/>
        <v>43916</v>
      </c>
      <c r="C33" s="53">
        <f t="shared" si="5"/>
        <v>30</v>
      </c>
      <c r="D33" s="53">
        <v>2985</v>
      </c>
      <c r="E33" s="53">
        <f t="shared" si="10"/>
        <v>5410.99208296517</v>
      </c>
      <c r="F33" s="56">
        <v>77</v>
      </c>
      <c r="G33" s="56"/>
      <c r="H33" s="56">
        <f t="shared" si="6"/>
        <v>6</v>
      </c>
      <c r="I33" s="56">
        <f t="shared" si="7"/>
        <v>431</v>
      </c>
      <c r="J33" s="60">
        <f t="shared" si="8"/>
        <v>1451.03789888621</v>
      </c>
      <c r="K33" s="56">
        <f t="shared" si="9"/>
        <v>18</v>
      </c>
      <c r="L33" s="56">
        <v>4</v>
      </c>
      <c r="M33" s="63">
        <f t="shared" si="1"/>
        <v>0.0257956448911223</v>
      </c>
      <c r="N33" s="63">
        <f t="shared" si="2"/>
        <v>0.00201005025125628</v>
      </c>
      <c r="O33" s="56">
        <f t="shared" si="3"/>
        <v>2902</v>
      </c>
    </row>
    <row r="34" spans="2:15">
      <c r="B34" s="54">
        <f t="shared" si="4"/>
        <v>43917</v>
      </c>
      <c r="C34" s="55">
        <f t="shared" si="5"/>
        <v>31</v>
      </c>
      <c r="D34" s="55">
        <v>3417</v>
      </c>
      <c r="E34" s="55">
        <f t="shared" si="10"/>
        <v>7393.73082638874</v>
      </c>
      <c r="F34" s="57">
        <v>92</v>
      </c>
      <c r="G34" s="57"/>
      <c r="H34" s="57">
        <f t="shared" si="6"/>
        <v>6</v>
      </c>
      <c r="I34" s="57">
        <f t="shared" si="7"/>
        <v>432</v>
      </c>
      <c r="J34" s="61">
        <f t="shared" si="8"/>
        <v>1982.73874342357</v>
      </c>
      <c r="K34" s="57">
        <f t="shared" si="9"/>
        <v>15</v>
      </c>
      <c r="L34" s="57">
        <v>0</v>
      </c>
      <c r="M34" s="64">
        <f t="shared" si="1"/>
        <v>0.0269242025168276</v>
      </c>
      <c r="N34" s="64">
        <f t="shared" si="2"/>
        <v>0.00175592625109745</v>
      </c>
      <c r="O34" s="57">
        <f t="shared" si="3"/>
        <v>3319</v>
      </c>
    </row>
    <row r="35" spans="2:15">
      <c r="B35" s="52">
        <f t="shared" si="4"/>
        <v>43918</v>
      </c>
      <c r="C35" s="53">
        <f t="shared" si="5"/>
        <v>32</v>
      </c>
      <c r="D35" s="53">
        <v>3904</v>
      </c>
      <c r="E35" s="53">
        <f t="shared" si="10"/>
        <v>10103.0004655143</v>
      </c>
      <c r="F35" s="56">
        <v>114</v>
      </c>
      <c r="G35" s="56"/>
      <c r="H35" s="56">
        <f t="shared" si="6"/>
        <v>6</v>
      </c>
      <c r="I35" s="56">
        <f t="shared" si="7"/>
        <v>487</v>
      </c>
      <c r="J35" s="60">
        <f t="shared" si="8"/>
        <v>2709.26963912554</v>
      </c>
      <c r="K35" s="56">
        <f t="shared" si="9"/>
        <v>22</v>
      </c>
      <c r="L35" s="56">
        <v>0</v>
      </c>
      <c r="M35" s="63">
        <f t="shared" si="1"/>
        <v>0.0292008196721311</v>
      </c>
      <c r="N35" s="63">
        <f t="shared" si="2"/>
        <v>0.00153688524590164</v>
      </c>
      <c r="O35" s="56">
        <f t="shared" si="3"/>
        <v>3784</v>
      </c>
    </row>
    <row r="36" spans="2:15">
      <c r="B36" s="54">
        <f t="shared" si="4"/>
        <v>43919</v>
      </c>
      <c r="C36" s="55">
        <f t="shared" si="5"/>
        <v>33</v>
      </c>
      <c r="D36" s="55">
        <v>4256</v>
      </c>
      <c r="E36" s="55">
        <f t="shared" si="10"/>
        <v>13805.0222280049</v>
      </c>
      <c r="F36" s="57">
        <v>136</v>
      </c>
      <c r="G36" s="57"/>
      <c r="H36" s="57">
        <f t="shared" si="6"/>
        <v>6</v>
      </c>
      <c r="I36" s="57">
        <f t="shared" si="7"/>
        <v>352</v>
      </c>
      <c r="J36" s="57">
        <f t="shared" si="8"/>
        <v>3702.02176249065</v>
      </c>
      <c r="K36" s="57">
        <f t="shared" si="9"/>
        <v>22</v>
      </c>
      <c r="L36" s="57">
        <v>0</v>
      </c>
      <c r="M36" s="64">
        <f t="shared" si="1"/>
        <v>0.0319548872180451</v>
      </c>
      <c r="N36" s="64">
        <f t="shared" si="2"/>
        <v>0.00140977443609023</v>
      </c>
      <c r="O36" s="57">
        <f t="shared" si="3"/>
        <v>4114</v>
      </c>
    </row>
    <row r="37" spans="2:15">
      <c r="B37" s="52">
        <f t="shared" si="4"/>
        <v>43920</v>
      </c>
      <c r="C37" s="53">
        <f t="shared" si="5"/>
        <v>34</v>
      </c>
      <c r="D37" s="53">
        <v>4630</v>
      </c>
      <c r="E37" s="53">
        <f t="shared" si="10"/>
        <v>18863.5682405671</v>
      </c>
      <c r="F37" s="56">
        <v>163</v>
      </c>
      <c r="G37" s="56"/>
      <c r="H37" s="56">
        <f t="shared" si="6"/>
        <v>6</v>
      </c>
      <c r="I37" s="56">
        <f t="shared" si="7"/>
        <v>374</v>
      </c>
      <c r="J37" s="56">
        <f t="shared" si="8"/>
        <v>5058.54601256217</v>
      </c>
      <c r="K37" s="56">
        <f t="shared" si="9"/>
        <v>27</v>
      </c>
      <c r="L37" s="56">
        <v>0</v>
      </c>
      <c r="M37" s="63">
        <f t="shared" si="1"/>
        <v>0.0352051835853132</v>
      </c>
      <c r="N37" s="63">
        <f t="shared" si="2"/>
        <v>0.00129589632829374</v>
      </c>
      <c r="O37" s="56">
        <f t="shared" si="3"/>
        <v>4461</v>
      </c>
    </row>
    <row r="38" spans="2:15">
      <c r="B38" s="54">
        <f t="shared" si="4"/>
        <v>43921</v>
      </c>
      <c r="C38" s="55">
        <f t="shared" si="5"/>
        <v>35</v>
      </c>
      <c r="D38" s="55">
        <v>5717</v>
      </c>
      <c r="E38" s="55">
        <f t="shared" si="10"/>
        <v>25775.7069050339</v>
      </c>
      <c r="F38" s="57">
        <v>201</v>
      </c>
      <c r="G38" s="57"/>
      <c r="H38" s="57">
        <f t="shared" si="6"/>
        <v>120</v>
      </c>
      <c r="I38" s="57">
        <f t="shared" si="7"/>
        <v>1087</v>
      </c>
      <c r="J38" s="57">
        <f t="shared" si="8"/>
        <v>6912.13866446675</v>
      </c>
      <c r="K38" s="57">
        <f t="shared" si="9"/>
        <v>38</v>
      </c>
      <c r="L38" s="57">
        <v>114</v>
      </c>
      <c r="M38" s="64">
        <f t="shared" si="1"/>
        <v>0.0351582998075914</v>
      </c>
      <c r="N38" s="64">
        <f t="shared" si="2"/>
        <v>0.0209900297358755</v>
      </c>
      <c r="O38" s="57">
        <f t="shared" si="3"/>
        <v>5396</v>
      </c>
    </row>
    <row r="39" spans="2:15">
      <c r="B39" s="52">
        <f t="shared" si="4"/>
        <v>43922</v>
      </c>
      <c r="C39" s="53">
        <f t="shared" si="5"/>
        <v>36</v>
      </c>
      <c r="D39" s="53"/>
      <c r="E39" s="53">
        <f t="shared" si="10"/>
        <v>35220.6463793742</v>
      </c>
      <c r="F39" s="56"/>
      <c r="G39" s="56"/>
      <c r="H39" s="56">
        <f t="shared" si="6"/>
        <v>120</v>
      </c>
      <c r="I39" s="56">
        <f t="shared" si="7"/>
        <v>-5717</v>
      </c>
      <c r="J39" s="56">
        <f t="shared" si="8"/>
        <v>9444.93947434039</v>
      </c>
      <c r="K39" s="56">
        <f t="shared" si="9"/>
        <v>-201</v>
      </c>
      <c r="L39" s="56"/>
      <c r="M39" s="63" t="e">
        <f t="shared" si="1"/>
        <v>#DIV/0!</v>
      </c>
      <c r="N39" s="63" t="e">
        <f t="shared" si="2"/>
        <v>#DIV/0!</v>
      </c>
      <c r="O39" s="56">
        <f t="shared" si="3"/>
        <v>-120</v>
      </c>
    </row>
    <row r="40" spans="2:15">
      <c r="B40" s="54">
        <f t="shared" si="4"/>
        <v>43923</v>
      </c>
      <c r="C40" s="55">
        <f t="shared" si="5"/>
        <v>37</v>
      </c>
      <c r="D40" s="55"/>
      <c r="E40" s="55">
        <f t="shared" si="10"/>
        <v>48126.4756753836</v>
      </c>
      <c r="F40" s="57"/>
      <c r="G40" s="57"/>
      <c r="H40" s="57">
        <f t="shared" si="6"/>
        <v>120</v>
      </c>
      <c r="I40" s="57">
        <f t="shared" si="7"/>
        <v>0</v>
      </c>
      <c r="J40" s="57">
        <f t="shared" si="8"/>
        <v>12905.8292960094</v>
      </c>
      <c r="K40" s="57">
        <f t="shared" si="9"/>
        <v>0</v>
      </c>
      <c r="L40" s="57"/>
      <c r="M40" s="64" t="e">
        <f t="shared" si="1"/>
        <v>#DIV/0!</v>
      </c>
      <c r="N40" s="64" t="e">
        <f t="shared" si="2"/>
        <v>#DIV/0!</v>
      </c>
      <c r="O40" s="57">
        <f t="shared" si="3"/>
        <v>-120</v>
      </c>
    </row>
    <row r="41" spans="2:15">
      <c r="B41" s="52">
        <f t="shared" si="4"/>
        <v>43924</v>
      </c>
      <c r="C41" s="53">
        <f t="shared" si="5"/>
        <v>38</v>
      </c>
      <c r="D41" s="53"/>
      <c r="E41" s="53">
        <f t="shared" si="10"/>
        <v>65761.361560067</v>
      </c>
      <c r="F41" s="56"/>
      <c r="G41" s="56"/>
      <c r="H41" s="56">
        <f t="shared" si="6"/>
        <v>120</v>
      </c>
      <c r="I41" s="56">
        <f t="shared" si="7"/>
        <v>0</v>
      </c>
      <c r="J41" s="56">
        <f t="shared" si="8"/>
        <v>17634.8858846833</v>
      </c>
      <c r="K41" s="56">
        <f t="shared" si="9"/>
        <v>0</v>
      </c>
      <c r="L41" s="56"/>
      <c r="M41" s="63" t="e">
        <f t="shared" si="1"/>
        <v>#DIV/0!</v>
      </c>
      <c r="N41" s="63" t="e">
        <f t="shared" si="2"/>
        <v>#DIV/0!</v>
      </c>
      <c r="O41" s="56">
        <f t="shared" si="3"/>
        <v>-120</v>
      </c>
    </row>
    <row r="42" spans="2:15">
      <c r="B42" s="54">
        <f t="shared" si="4"/>
        <v>43925</v>
      </c>
      <c r="C42" s="55">
        <f t="shared" si="5"/>
        <v>39</v>
      </c>
      <c r="D42" s="55"/>
      <c r="E42" s="55">
        <f t="shared" si="10"/>
        <v>89858.1625507605</v>
      </c>
      <c r="F42" s="57"/>
      <c r="G42" s="57"/>
      <c r="H42" s="57">
        <f t="shared" si="6"/>
        <v>120</v>
      </c>
      <c r="I42" s="57">
        <f t="shared" si="7"/>
        <v>0</v>
      </c>
      <c r="J42" s="57">
        <f t="shared" si="8"/>
        <v>24096.8009906936</v>
      </c>
      <c r="K42" s="57">
        <f t="shared" si="9"/>
        <v>0</v>
      </c>
      <c r="L42" s="57"/>
      <c r="M42" s="64" t="e">
        <f t="shared" si="1"/>
        <v>#DIV/0!</v>
      </c>
      <c r="N42" s="64" t="e">
        <f t="shared" si="2"/>
        <v>#DIV/0!</v>
      </c>
      <c r="O42" s="57">
        <f t="shared" si="3"/>
        <v>-120</v>
      </c>
    </row>
    <row r="43" spans="2:15">
      <c r="B43" s="52">
        <f t="shared" si="4"/>
        <v>43926</v>
      </c>
      <c r="C43" s="53">
        <f t="shared" si="5"/>
        <v>40</v>
      </c>
      <c r="D43" s="53"/>
      <c r="E43" s="53">
        <f t="shared" si="10"/>
        <v>122784.704961189</v>
      </c>
      <c r="F43" s="56"/>
      <c r="G43" s="56"/>
      <c r="H43" s="56">
        <f t="shared" si="6"/>
        <v>120</v>
      </c>
      <c r="I43" s="56">
        <f t="shared" si="7"/>
        <v>0</v>
      </c>
      <c r="J43" s="56">
        <f t="shared" si="8"/>
        <v>32926.5424104288</v>
      </c>
      <c r="K43" s="56">
        <f t="shared" si="9"/>
        <v>0</v>
      </c>
      <c r="L43" s="56"/>
      <c r="M43" s="63" t="e">
        <f t="shared" si="1"/>
        <v>#DIV/0!</v>
      </c>
      <c r="N43" s="63" t="e">
        <f t="shared" si="2"/>
        <v>#DIV/0!</v>
      </c>
      <c r="O43" s="56">
        <f t="shared" si="3"/>
        <v>-120</v>
      </c>
    </row>
    <row r="44" spans="2:15">
      <c r="B44" s="54">
        <f t="shared" si="4"/>
        <v>43927</v>
      </c>
      <c r="C44" s="55">
        <f t="shared" si="5"/>
        <v>41</v>
      </c>
      <c r="D44" s="55"/>
      <c r="E44" s="55">
        <f t="shared" si="10"/>
        <v>167776.452850233</v>
      </c>
      <c r="F44" s="57"/>
      <c r="G44" s="57"/>
      <c r="H44" s="57">
        <f t="shared" si="6"/>
        <v>120</v>
      </c>
      <c r="I44" s="57">
        <f t="shared" si="7"/>
        <v>0</v>
      </c>
      <c r="J44" s="57">
        <f t="shared" si="8"/>
        <v>44991.747889044</v>
      </c>
      <c r="K44" s="57">
        <f t="shared" si="9"/>
        <v>0</v>
      </c>
      <c r="L44" s="57"/>
      <c r="M44" s="64" t="e">
        <f t="shared" si="1"/>
        <v>#DIV/0!</v>
      </c>
      <c r="N44" s="64" t="e">
        <f t="shared" si="2"/>
        <v>#DIV/0!</v>
      </c>
      <c r="O44" s="57">
        <f t="shared" si="3"/>
        <v>-120</v>
      </c>
    </row>
    <row r="45" spans="2:15">
      <c r="B45" s="52">
        <f t="shared" si="4"/>
        <v>43928</v>
      </c>
      <c r="C45" s="53">
        <f t="shared" si="5"/>
        <v>42</v>
      </c>
      <c r="D45" s="53"/>
      <c r="E45" s="53">
        <f t="shared" si="10"/>
        <v>229254.434743351</v>
      </c>
      <c r="F45" s="56"/>
      <c r="G45" s="56"/>
      <c r="H45" s="56">
        <f t="shared" si="6"/>
        <v>120</v>
      </c>
      <c r="I45" s="56">
        <f t="shared" si="7"/>
        <v>0</v>
      </c>
      <c r="J45" s="56">
        <f t="shared" si="8"/>
        <v>61477.981893118</v>
      </c>
      <c r="K45" s="56">
        <f t="shared" si="9"/>
        <v>0</v>
      </c>
      <c r="L45" s="56"/>
      <c r="M45" s="63" t="e">
        <f t="shared" si="1"/>
        <v>#DIV/0!</v>
      </c>
      <c r="N45" s="63" t="e">
        <f t="shared" si="2"/>
        <v>#DIV/0!</v>
      </c>
      <c r="O45" s="56">
        <f t="shared" si="3"/>
        <v>-120</v>
      </c>
    </row>
    <row r="46" spans="2:15">
      <c r="B46" s="52">
        <f t="shared" si="4"/>
        <v>43929</v>
      </c>
      <c r="C46" s="53">
        <f t="shared" si="5"/>
        <v>43</v>
      </c>
      <c r="D46" s="53"/>
      <c r="E46" s="53">
        <f t="shared" si="10"/>
        <v>313259.667591193</v>
      </c>
      <c r="F46" s="56"/>
      <c r="G46" s="56"/>
      <c r="H46" s="56">
        <f t="shared" si="6"/>
        <v>120</v>
      </c>
      <c r="I46" s="56">
        <f t="shared" si="7"/>
        <v>0</v>
      </c>
      <c r="J46" s="56">
        <f t="shared" si="8"/>
        <v>84005.2328478415</v>
      </c>
      <c r="K46" s="56">
        <f t="shared" si="9"/>
        <v>0</v>
      </c>
      <c r="L46" s="56"/>
      <c r="M46" s="63" t="e">
        <f t="shared" si="1"/>
        <v>#DIV/0!</v>
      </c>
      <c r="N46" s="63" t="e">
        <f t="shared" si="2"/>
        <v>#DIV/0!</v>
      </c>
      <c r="O46" s="56">
        <f t="shared" si="3"/>
        <v>-120</v>
      </c>
    </row>
    <row r="47" spans="2:15">
      <c r="B47" s="54">
        <f t="shared" si="4"/>
        <v>43930</v>
      </c>
      <c r="C47" s="55">
        <f t="shared" si="5"/>
        <v>44</v>
      </c>
      <c r="D47" s="55"/>
      <c r="E47" s="55">
        <f t="shared" si="10"/>
        <v>428046.76580936</v>
      </c>
      <c r="F47" s="57"/>
      <c r="G47" s="57"/>
      <c r="H47" s="57">
        <f t="shared" si="6"/>
        <v>120</v>
      </c>
      <c r="I47" s="57">
        <f t="shared" si="7"/>
        <v>0</v>
      </c>
      <c r="J47" s="57">
        <f t="shared" si="8"/>
        <v>114787.098218167</v>
      </c>
      <c r="K47" s="57">
        <f t="shared" si="9"/>
        <v>0</v>
      </c>
      <c r="L47" s="57"/>
      <c r="M47" s="64" t="e">
        <f t="shared" si="1"/>
        <v>#DIV/0!</v>
      </c>
      <c r="N47" s="64" t="e">
        <f t="shared" si="2"/>
        <v>#DIV/0!</v>
      </c>
      <c r="O47" s="57">
        <f t="shared" si="3"/>
        <v>-120</v>
      </c>
    </row>
    <row r="48" spans="2:15">
      <c r="B48" s="52">
        <f t="shared" si="4"/>
        <v>43931</v>
      </c>
      <c r="C48" s="53">
        <f t="shared" si="5"/>
        <v>45</v>
      </c>
      <c r="D48" s="53"/>
      <c r="E48" s="53">
        <f t="shared" si="10"/>
        <v>584895.065262479</v>
      </c>
      <c r="F48" s="56"/>
      <c r="G48" s="56"/>
      <c r="H48" s="56">
        <f t="shared" si="6"/>
        <v>120</v>
      </c>
      <c r="I48" s="56">
        <f t="shared" si="7"/>
        <v>0</v>
      </c>
      <c r="J48" s="56">
        <f t="shared" si="8"/>
        <v>156848.299453119</v>
      </c>
      <c r="K48" s="56">
        <f t="shared" si="9"/>
        <v>0</v>
      </c>
      <c r="L48" s="56"/>
      <c r="M48" s="63" t="e">
        <f t="shared" si="1"/>
        <v>#DIV/0!</v>
      </c>
      <c r="N48" s="63" t="e">
        <f t="shared" si="2"/>
        <v>#DIV/0!</v>
      </c>
      <c r="O48" s="56">
        <f t="shared" si="3"/>
        <v>-120</v>
      </c>
    </row>
    <row r="49" spans="2:15">
      <c r="B49" s="54">
        <f t="shared" si="4"/>
        <v>43932</v>
      </c>
      <c r="C49" s="55">
        <f t="shared" si="5"/>
        <v>46</v>
      </c>
      <c r="D49" s="55"/>
      <c r="E49" s="55">
        <f t="shared" si="10"/>
        <v>799216.965747994</v>
      </c>
      <c r="F49" s="57"/>
      <c r="G49" s="57"/>
      <c r="H49" s="57">
        <f t="shared" si="6"/>
        <v>120</v>
      </c>
      <c r="I49" s="57">
        <f t="shared" si="7"/>
        <v>0</v>
      </c>
      <c r="J49" s="57">
        <f t="shared" si="8"/>
        <v>214321.900485516</v>
      </c>
      <c r="K49" s="57">
        <f t="shared" si="9"/>
        <v>0</v>
      </c>
      <c r="L49" s="57"/>
      <c r="M49" s="64" t="e">
        <f t="shared" si="1"/>
        <v>#DIV/0!</v>
      </c>
      <c r="N49" s="64" t="e">
        <f t="shared" si="2"/>
        <v>#DIV/0!</v>
      </c>
      <c r="O49" s="57">
        <f t="shared" si="3"/>
        <v>-120</v>
      </c>
    </row>
    <row r="50" spans="2:15">
      <c r="B50" s="52">
        <f t="shared" si="4"/>
        <v>43933</v>
      </c>
      <c r="C50" s="53">
        <f t="shared" si="5"/>
        <v>47</v>
      </c>
      <c r="D50" s="53"/>
      <c r="E50" s="53">
        <f t="shared" si="10"/>
        <v>1092072.40114564</v>
      </c>
      <c r="F50" s="56"/>
      <c r="G50" s="56"/>
      <c r="H50" s="56">
        <f t="shared" si="6"/>
        <v>120</v>
      </c>
      <c r="I50" s="56">
        <f t="shared" si="7"/>
        <v>0</v>
      </c>
      <c r="J50" s="56">
        <f t="shared" si="8"/>
        <v>292855.435397647</v>
      </c>
      <c r="K50" s="56">
        <f t="shared" si="9"/>
        <v>0</v>
      </c>
      <c r="L50" s="56"/>
      <c r="M50" s="63" t="e">
        <f t="shared" si="1"/>
        <v>#DIV/0!</v>
      </c>
      <c r="N50" s="63" t="e">
        <f t="shared" si="2"/>
        <v>#DIV/0!</v>
      </c>
      <c r="O50" s="56">
        <f t="shared" si="3"/>
        <v>-120</v>
      </c>
    </row>
    <row r="51" spans="2:15">
      <c r="B51" s="54">
        <f t="shared" si="4"/>
        <v>43934</v>
      </c>
      <c r="C51" s="55">
        <f t="shared" si="5"/>
        <v>48</v>
      </c>
      <c r="D51" s="55"/>
      <c r="E51" s="55">
        <f t="shared" si="10"/>
        <v>1492238.25376107</v>
      </c>
      <c r="F51" s="57"/>
      <c r="G51" s="57"/>
      <c r="H51" s="57">
        <f t="shared" si="6"/>
        <v>120</v>
      </c>
      <c r="I51" s="57">
        <f t="shared" si="7"/>
        <v>0</v>
      </c>
      <c r="J51" s="57">
        <f t="shared" si="8"/>
        <v>400165.852615424</v>
      </c>
      <c r="K51" s="57">
        <f t="shared" si="9"/>
        <v>0</v>
      </c>
      <c r="L51" s="57"/>
      <c r="M51" s="64" t="e">
        <f t="shared" si="1"/>
        <v>#DIV/0!</v>
      </c>
      <c r="N51" s="64" t="e">
        <f t="shared" si="2"/>
        <v>#DIV/0!</v>
      </c>
      <c r="O51" s="57">
        <f t="shared" si="3"/>
        <v>-120</v>
      </c>
    </row>
    <row r="52" spans="2:15">
      <c r="B52" s="52">
        <f t="shared" si="4"/>
        <v>43935</v>
      </c>
      <c r="C52" s="53">
        <f t="shared" si="5"/>
        <v>49</v>
      </c>
      <c r="D52" s="53"/>
      <c r="E52" s="53">
        <f t="shared" si="10"/>
        <v>2039036.05992778</v>
      </c>
      <c r="F52" s="56"/>
      <c r="G52" s="56"/>
      <c r="H52" s="56">
        <f t="shared" si="6"/>
        <v>120</v>
      </c>
      <c r="I52" s="56">
        <f t="shared" si="7"/>
        <v>0</v>
      </c>
      <c r="J52" s="56">
        <f t="shared" si="8"/>
        <v>546797.806166715</v>
      </c>
      <c r="K52" s="56">
        <f t="shared" si="9"/>
        <v>0</v>
      </c>
      <c r="L52" s="56"/>
      <c r="M52" s="63" t="e">
        <f t="shared" si="1"/>
        <v>#DIV/0!</v>
      </c>
      <c r="N52" s="63" t="e">
        <f t="shared" si="2"/>
        <v>#DIV/0!</v>
      </c>
      <c r="O52" s="56">
        <f t="shared" si="3"/>
        <v>-120</v>
      </c>
    </row>
    <row r="53" spans="2:15">
      <c r="B53" s="54">
        <f t="shared" si="4"/>
        <v>43936</v>
      </c>
      <c r="C53" s="55">
        <f t="shared" si="5"/>
        <v>50</v>
      </c>
      <c r="D53" s="55"/>
      <c r="E53" s="55">
        <f t="shared" si="10"/>
        <v>2786195.86597967</v>
      </c>
      <c r="F53" s="57"/>
      <c r="G53" s="57"/>
      <c r="H53" s="57">
        <f t="shared" si="6"/>
        <v>120</v>
      </c>
      <c r="I53" s="57">
        <f t="shared" si="7"/>
        <v>0</v>
      </c>
      <c r="J53" s="57">
        <f t="shared" si="8"/>
        <v>747159.806051892</v>
      </c>
      <c r="K53" s="57">
        <f t="shared" si="9"/>
        <v>0</v>
      </c>
      <c r="L53" s="57"/>
      <c r="M53" s="64" t="e">
        <f t="shared" si="1"/>
        <v>#DIV/0!</v>
      </c>
      <c r="N53" s="64" t="e">
        <f t="shared" si="2"/>
        <v>#DIV/0!</v>
      </c>
      <c r="O53" s="57">
        <f t="shared" si="3"/>
        <v>-120</v>
      </c>
    </row>
  </sheetData>
  <mergeCells count="5">
    <mergeCell ref="D2:H2"/>
    <mergeCell ref="I2:L2"/>
    <mergeCell ref="M2:O2"/>
    <mergeCell ref="B2:B3"/>
    <mergeCell ref="C2:C3"/>
  </mergeCells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71"/>
  <sheetViews>
    <sheetView showGridLines="0" zoomScale="80" zoomScaleNormal="80" topLeftCell="A3" workbookViewId="0">
      <selection activeCell="V58" sqref="V58"/>
    </sheetView>
  </sheetViews>
  <sheetFormatPr defaultColWidth="11" defaultRowHeight="15.05"/>
  <cols>
    <col min="1" max="1" width="3.62686567164179" customWidth="1"/>
    <col min="2" max="2" width="7.11940298507463" customWidth="1"/>
    <col min="3" max="3" width="5.98507462686567" style="8" customWidth="1"/>
    <col min="4" max="4" width="6.86567164179105" customWidth="1"/>
    <col min="5" max="5" width="8.73880597014925" customWidth="1"/>
    <col min="6" max="6" width="6.55970149253731" customWidth="1"/>
    <col min="7" max="7" width="8.74626865671642" customWidth="1"/>
    <col min="8" max="8" width="8.87313432835821" customWidth="1"/>
    <col min="9" max="9" width="6.23880597014925" customWidth="1"/>
    <col min="10" max="10" width="8.43283582089552" customWidth="1"/>
    <col min="11" max="11" width="5.61940298507463" customWidth="1"/>
    <col min="12" max="12" width="10.8731343283582" customWidth="1"/>
  </cols>
  <sheetData>
    <row r="2" spans="2:15">
      <c r="B2" s="65" t="s">
        <v>13</v>
      </c>
      <c r="C2" s="66" t="s">
        <v>0</v>
      </c>
      <c r="D2" s="67" t="s">
        <v>14</v>
      </c>
      <c r="E2" s="67"/>
      <c r="F2" s="67"/>
      <c r="G2" s="67"/>
      <c r="H2" s="67"/>
      <c r="I2" s="67" t="s">
        <v>15</v>
      </c>
      <c r="J2" s="67"/>
      <c r="K2" s="67"/>
      <c r="L2" s="67"/>
      <c r="M2" s="79" t="s">
        <v>16</v>
      </c>
      <c r="N2" s="79"/>
      <c r="O2" s="79"/>
    </row>
    <row r="3" ht="30.15" spans="2:15">
      <c r="B3" s="65"/>
      <c r="C3" s="66"/>
      <c r="D3" s="68" t="s">
        <v>17</v>
      </c>
      <c r="E3" s="68" t="s">
        <v>18</v>
      </c>
      <c r="F3" s="68" t="s">
        <v>19</v>
      </c>
      <c r="G3" s="68" t="s">
        <v>20</v>
      </c>
      <c r="H3" s="68" t="s">
        <v>21</v>
      </c>
      <c r="I3" s="68" t="s">
        <v>17</v>
      </c>
      <c r="J3" s="68" t="s">
        <v>18</v>
      </c>
      <c r="K3" s="68" t="s">
        <v>19</v>
      </c>
      <c r="L3" s="68" t="s">
        <v>21</v>
      </c>
      <c r="M3" s="68" t="s">
        <v>4</v>
      </c>
      <c r="N3" s="68" t="s">
        <v>5</v>
      </c>
      <c r="O3" s="68" t="s">
        <v>6</v>
      </c>
    </row>
    <row r="4" spans="2:15">
      <c r="B4" s="69">
        <v>43860</v>
      </c>
      <c r="C4" s="70">
        <v>1</v>
      </c>
      <c r="D4" s="70">
        <v>2</v>
      </c>
      <c r="E4" s="70"/>
      <c r="F4" s="73">
        <v>0</v>
      </c>
      <c r="G4" s="73"/>
      <c r="H4" s="73">
        <f>L4</f>
        <v>0</v>
      </c>
      <c r="I4" s="73">
        <v>2</v>
      </c>
      <c r="J4" s="73">
        <v>0</v>
      </c>
      <c r="K4" s="73">
        <v>0</v>
      </c>
      <c r="L4" s="73">
        <v>0</v>
      </c>
      <c r="M4" s="80">
        <f t="shared" ref="M4:M67" si="0">F4/D4</f>
        <v>0</v>
      </c>
      <c r="N4" s="80">
        <f t="shared" ref="N4:N67" si="1">H4/D4</f>
        <v>0</v>
      </c>
      <c r="O4" s="73">
        <f t="shared" ref="O4:O67" si="2">D4-F4-H4</f>
        <v>2</v>
      </c>
    </row>
    <row r="5" spans="1:15">
      <c r="A5" s="15"/>
      <c r="B5" s="71">
        <f t="shared" ref="B5:B68" si="3">B4+1</f>
        <v>43861</v>
      </c>
      <c r="C5" s="72">
        <f t="shared" ref="C5:C68" si="4">C4+1</f>
        <v>2</v>
      </c>
      <c r="D5" s="72">
        <v>2</v>
      </c>
      <c r="E5" s="72"/>
      <c r="F5" s="74">
        <v>0</v>
      </c>
      <c r="G5" s="74"/>
      <c r="H5" s="74">
        <f t="shared" ref="H5:H68" si="5">H4+L5</f>
        <v>0</v>
      </c>
      <c r="I5" s="74">
        <f t="shared" ref="I5:K5" si="6">D5-D4</f>
        <v>0</v>
      </c>
      <c r="J5" s="77">
        <f t="shared" si="6"/>
        <v>0</v>
      </c>
      <c r="K5" s="77">
        <f t="shared" si="6"/>
        <v>0</v>
      </c>
      <c r="L5" s="74">
        <v>0</v>
      </c>
      <c r="M5" s="81">
        <f t="shared" si="0"/>
        <v>0</v>
      </c>
      <c r="N5" s="81">
        <f t="shared" si="1"/>
        <v>0</v>
      </c>
      <c r="O5" s="74">
        <f t="shared" si="2"/>
        <v>2</v>
      </c>
    </row>
    <row r="6" spans="1:15">
      <c r="A6" s="15"/>
      <c r="B6" s="69">
        <f t="shared" si="3"/>
        <v>43862</v>
      </c>
      <c r="C6" s="70">
        <f t="shared" si="4"/>
        <v>3</v>
      </c>
      <c r="D6" s="70">
        <v>2</v>
      </c>
      <c r="E6" s="70"/>
      <c r="F6" s="73">
        <v>0</v>
      </c>
      <c r="G6" s="73"/>
      <c r="H6" s="73">
        <f t="shared" si="5"/>
        <v>0</v>
      </c>
      <c r="I6" s="73">
        <f t="shared" ref="I6:K6" si="7">D6-D5</f>
        <v>0</v>
      </c>
      <c r="J6" s="78">
        <f t="shared" si="7"/>
        <v>0</v>
      </c>
      <c r="K6" s="78">
        <f t="shared" si="7"/>
        <v>0</v>
      </c>
      <c r="L6" s="73">
        <v>0</v>
      </c>
      <c r="M6" s="80">
        <f t="shared" si="0"/>
        <v>0</v>
      </c>
      <c r="N6" s="80">
        <f t="shared" si="1"/>
        <v>0</v>
      </c>
      <c r="O6" s="73">
        <f t="shared" si="2"/>
        <v>2</v>
      </c>
    </row>
    <row r="7" spans="1:15">
      <c r="A7" s="15"/>
      <c r="B7" s="71">
        <f t="shared" si="3"/>
        <v>43863</v>
      </c>
      <c r="C7" s="72">
        <f t="shared" si="4"/>
        <v>4</v>
      </c>
      <c r="D7" s="72">
        <v>2</v>
      </c>
      <c r="E7" s="72"/>
      <c r="F7" s="74">
        <v>0</v>
      </c>
      <c r="G7" s="74"/>
      <c r="H7" s="74">
        <f t="shared" si="5"/>
        <v>0</v>
      </c>
      <c r="I7" s="74">
        <f t="shared" ref="I7:K7" si="8">D7-D6</f>
        <v>0</v>
      </c>
      <c r="J7" s="77">
        <f t="shared" si="8"/>
        <v>0</v>
      </c>
      <c r="K7" s="77">
        <f t="shared" si="8"/>
        <v>0</v>
      </c>
      <c r="L7" s="74">
        <v>0</v>
      </c>
      <c r="M7" s="81">
        <f t="shared" si="0"/>
        <v>0</v>
      </c>
      <c r="N7" s="81">
        <f t="shared" si="1"/>
        <v>0</v>
      </c>
      <c r="O7" s="74">
        <f t="shared" si="2"/>
        <v>2</v>
      </c>
    </row>
    <row r="8" spans="1:15">
      <c r="A8" s="15"/>
      <c r="B8" s="69">
        <f t="shared" si="3"/>
        <v>43864</v>
      </c>
      <c r="C8" s="70">
        <f t="shared" si="4"/>
        <v>5</v>
      </c>
      <c r="D8" s="70">
        <v>2</v>
      </c>
      <c r="E8" s="70"/>
      <c r="F8" s="73">
        <v>0</v>
      </c>
      <c r="G8" s="73"/>
      <c r="H8" s="73">
        <f t="shared" si="5"/>
        <v>0</v>
      </c>
      <c r="I8" s="73">
        <f t="shared" ref="I8:K8" si="9">D8-D7</f>
        <v>0</v>
      </c>
      <c r="J8" s="78">
        <f t="shared" si="9"/>
        <v>0</v>
      </c>
      <c r="K8" s="78">
        <f t="shared" si="9"/>
        <v>0</v>
      </c>
      <c r="L8" s="73">
        <v>0</v>
      </c>
      <c r="M8" s="80">
        <f t="shared" si="0"/>
        <v>0</v>
      </c>
      <c r="N8" s="80">
        <f t="shared" si="1"/>
        <v>0</v>
      </c>
      <c r="O8" s="73">
        <f t="shared" si="2"/>
        <v>2</v>
      </c>
    </row>
    <row r="9" spans="1:15">
      <c r="A9" s="15"/>
      <c r="B9" s="71">
        <f t="shared" si="3"/>
        <v>43865</v>
      </c>
      <c r="C9" s="72">
        <f t="shared" si="4"/>
        <v>6</v>
      </c>
      <c r="D9" s="72">
        <v>2</v>
      </c>
      <c r="E9" s="72"/>
      <c r="F9" s="74">
        <v>0</v>
      </c>
      <c r="G9" s="74"/>
      <c r="H9" s="74">
        <f t="shared" si="5"/>
        <v>0</v>
      </c>
      <c r="I9" s="74">
        <f t="shared" ref="I9:K9" si="10">D9-D8</f>
        <v>0</v>
      </c>
      <c r="J9" s="77">
        <f t="shared" si="10"/>
        <v>0</v>
      </c>
      <c r="K9" s="77">
        <f t="shared" si="10"/>
        <v>0</v>
      </c>
      <c r="L9" s="74">
        <v>0</v>
      </c>
      <c r="M9" s="81">
        <f t="shared" si="0"/>
        <v>0</v>
      </c>
      <c r="N9" s="81">
        <f t="shared" si="1"/>
        <v>0</v>
      </c>
      <c r="O9" s="74">
        <f t="shared" si="2"/>
        <v>2</v>
      </c>
    </row>
    <row r="10" spans="1:15">
      <c r="A10" s="15"/>
      <c r="B10" s="69">
        <f t="shared" si="3"/>
        <v>43866</v>
      </c>
      <c r="C10" s="70">
        <f t="shared" si="4"/>
        <v>7</v>
      </c>
      <c r="D10" s="70">
        <v>2</v>
      </c>
      <c r="E10" s="70"/>
      <c r="F10" s="73">
        <v>0</v>
      </c>
      <c r="G10" s="73"/>
      <c r="H10" s="73">
        <f t="shared" si="5"/>
        <v>0</v>
      </c>
      <c r="I10" s="73">
        <f t="shared" ref="I10:K10" si="11">D10-D9</f>
        <v>0</v>
      </c>
      <c r="J10" s="78">
        <f t="shared" si="11"/>
        <v>0</v>
      </c>
      <c r="K10" s="78">
        <f t="shared" si="11"/>
        <v>0</v>
      </c>
      <c r="L10" s="73">
        <v>0</v>
      </c>
      <c r="M10" s="80">
        <f t="shared" si="0"/>
        <v>0</v>
      </c>
      <c r="N10" s="80">
        <f t="shared" si="1"/>
        <v>0</v>
      </c>
      <c r="O10" s="73">
        <f t="shared" si="2"/>
        <v>2</v>
      </c>
    </row>
    <row r="11" spans="1:15">
      <c r="A11" s="15"/>
      <c r="B11" s="71">
        <f t="shared" si="3"/>
        <v>43867</v>
      </c>
      <c r="C11" s="72">
        <f t="shared" si="4"/>
        <v>8</v>
      </c>
      <c r="D11" s="72">
        <v>3</v>
      </c>
      <c r="E11" s="72"/>
      <c r="F11" s="74">
        <v>0</v>
      </c>
      <c r="G11" s="74"/>
      <c r="H11" s="74">
        <f t="shared" si="5"/>
        <v>0</v>
      </c>
      <c r="I11" s="74">
        <f t="shared" ref="I11:K11" si="12">D11-D10</f>
        <v>1</v>
      </c>
      <c r="J11" s="77">
        <f t="shared" si="12"/>
        <v>0</v>
      </c>
      <c r="K11" s="77">
        <f t="shared" si="12"/>
        <v>0</v>
      </c>
      <c r="L11" s="74">
        <v>0</v>
      </c>
      <c r="M11" s="81">
        <f t="shared" si="0"/>
        <v>0</v>
      </c>
      <c r="N11" s="81">
        <f t="shared" si="1"/>
        <v>0</v>
      </c>
      <c r="O11" s="74">
        <f t="shared" si="2"/>
        <v>3</v>
      </c>
    </row>
    <row r="12" spans="1:15">
      <c r="A12" s="15"/>
      <c r="B12" s="69">
        <f t="shared" si="3"/>
        <v>43868</v>
      </c>
      <c r="C12" s="70">
        <f t="shared" si="4"/>
        <v>9</v>
      </c>
      <c r="D12" s="70">
        <v>3</v>
      </c>
      <c r="E12" s="70"/>
      <c r="F12" s="73">
        <v>0</v>
      </c>
      <c r="G12" s="73"/>
      <c r="H12" s="73">
        <f t="shared" si="5"/>
        <v>0</v>
      </c>
      <c r="I12" s="73">
        <f t="shared" ref="I12:K12" si="13">D12-D11</f>
        <v>0</v>
      </c>
      <c r="J12" s="78">
        <f t="shared" si="13"/>
        <v>0</v>
      </c>
      <c r="K12" s="78">
        <f t="shared" si="13"/>
        <v>0</v>
      </c>
      <c r="L12" s="73">
        <v>0</v>
      </c>
      <c r="M12" s="80">
        <f t="shared" si="0"/>
        <v>0</v>
      </c>
      <c r="N12" s="80">
        <f t="shared" si="1"/>
        <v>0</v>
      </c>
      <c r="O12" s="73">
        <f t="shared" si="2"/>
        <v>3</v>
      </c>
    </row>
    <row r="13" spans="1:15">
      <c r="A13" s="15"/>
      <c r="B13" s="71">
        <f t="shared" si="3"/>
        <v>43869</v>
      </c>
      <c r="C13" s="72">
        <f t="shared" si="4"/>
        <v>10</v>
      </c>
      <c r="D13" s="72">
        <v>3</v>
      </c>
      <c r="E13" s="72"/>
      <c r="F13" s="74">
        <v>0</v>
      </c>
      <c r="G13" s="74"/>
      <c r="H13" s="74">
        <f t="shared" si="5"/>
        <v>0</v>
      </c>
      <c r="I13" s="74">
        <f t="shared" ref="I13:K13" si="14">D13-D12</f>
        <v>0</v>
      </c>
      <c r="J13" s="77">
        <f t="shared" si="14"/>
        <v>0</v>
      </c>
      <c r="K13" s="77">
        <f t="shared" si="14"/>
        <v>0</v>
      </c>
      <c r="L13" s="74">
        <v>0</v>
      </c>
      <c r="M13" s="81">
        <f t="shared" si="0"/>
        <v>0</v>
      </c>
      <c r="N13" s="81">
        <f t="shared" si="1"/>
        <v>0</v>
      </c>
      <c r="O13" s="74">
        <f t="shared" si="2"/>
        <v>3</v>
      </c>
    </row>
    <row r="14" spans="1:15">
      <c r="A14" s="15"/>
      <c r="B14" s="69">
        <f t="shared" si="3"/>
        <v>43870</v>
      </c>
      <c r="C14" s="70">
        <f t="shared" si="4"/>
        <v>11</v>
      </c>
      <c r="D14" s="70">
        <v>3</v>
      </c>
      <c r="E14" s="70"/>
      <c r="F14" s="73">
        <v>0</v>
      </c>
      <c r="G14" s="73"/>
      <c r="H14" s="73">
        <f t="shared" si="5"/>
        <v>0</v>
      </c>
      <c r="I14" s="73">
        <f t="shared" ref="I14:K14" si="15">D14-D13</f>
        <v>0</v>
      </c>
      <c r="J14" s="78">
        <f t="shared" si="15"/>
        <v>0</v>
      </c>
      <c r="K14" s="78">
        <f t="shared" si="15"/>
        <v>0</v>
      </c>
      <c r="L14" s="73">
        <v>0</v>
      </c>
      <c r="M14" s="80">
        <f t="shared" si="0"/>
        <v>0</v>
      </c>
      <c r="N14" s="80">
        <f t="shared" si="1"/>
        <v>0</v>
      </c>
      <c r="O14" s="73">
        <f t="shared" si="2"/>
        <v>3</v>
      </c>
    </row>
    <row r="15" spans="1:15">
      <c r="A15" s="15"/>
      <c r="B15" s="71">
        <f t="shared" si="3"/>
        <v>43871</v>
      </c>
      <c r="C15" s="72">
        <f t="shared" si="4"/>
        <v>12</v>
      </c>
      <c r="D15" s="72">
        <v>3</v>
      </c>
      <c r="E15" s="72"/>
      <c r="F15" s="74">
        <v>0</v>
      </c>
      <c r="G15" s="74"/>
      <c r="H15" s="74">
        <f t="shared" si="5"/>
        <v>0</v>
      </c>
      <c r="I15" s="74">
        <f t="shared" ref="I15:K15" si="16">D15-D14</f>
        <v>0</v>
      </c>
      <c r="J15" s="77">
        <f t="shared" si="16"/>
        <v>0</v>
      </c>
      <c r="K15" s="77">
        <f t="shared" si="16"/>
        <v>0</v>
      </c>
      <c r="L15" s="74">
        <v>0</v>
      </c>
      <c r="M15" s="81">
        <f t="shared" si="0"/>
        <v>0</v>
      </c>
      <c r="N15" s="81">
        <f t="shared" si="1"/>
        <v>0</v>
      </c>
      <c r="O15" s="74">
        <f t="shared" si="2"/>
        <v>3</v>
      </c>
    </row>
    <row r="16" spans="1:15">
      <c r="A16" s="15"/>
      <c r="B16" s="69">
        <f t="shared" si="3"/>
        <v>43872</v>
      </c>
      <c r="C16" s="70">
        <f t="shared" si="4"/>
        <v>13</v>
      </c>
      <c r="D16" s="70">
        <v>3</v>
      </c>
      <c r="E16" s="70"/>
      <c r="F16" s="73">
        <v>0</v>
      </c>
      <c r="G16" s="73"/>
      <c r="H16" s="73">
        <f t="shared" si="5"/>
        <v>0</v>
      </c>
      <c r="I16" s="73">
        <f t="shared" ref="I16:K16" si="17">D16-D15</f>
        <v>0</v>
      </c>
      <c r="J16" s="78">
        <f t="shared" si="17"/>
        <v>0</v>
      </c>
      <c r="K16" s="78">
        <f t="shared" si="17"/>
        <v>0</v>
      </c>
      <c r="L16" s="73">
        <v>0</v>
      </c>
      <c r="M16" s="80">
        <f t="shared" si="0"/>
        <v>0</v>
      </c>
      <c r="N16" s="80">
        <f t="shared" si="1"/>
        <v>0</v>
      </c>
      <c r="O16" s="73">
        <f t="shared" si="2"/>
        <v>3</v>
      </c>
    </row>
    <row r="17" spans="1:15">
      <c r="A17" s="15"/>
      <c r="B17" s="71">
        <f t="shared" si="3"/>
        <v>43873</v>
      </c>
      <c r="C17" s="72">
        <f t="shared" si="4"/>
        <v>14</v>
      </c>
      <c r="D17" s="72">
        <v>3</v>
      </c>
      <c r="E17" s="72"/>
      <c r="F17" s="74">
        <v>0</v>
      </c>
      <c r="G17" s="74"/>
      <c r="H17" s="74">
        <f t="shared" si="5"/>
        <v>0</v>
      </c>
      <c r="I17" s="74">
        <f t="shared" ref="I17:K17" si="18">D17-D16</f>
        <v>0</v>
      </c>
      <c r="J17" s="77">
        <f t="shared" si="18"/>
        <v>0</v>
      </c>
      <c r="K17" s="77">
        <f t="shared" si="18"/>
        <v>0</v>
      </c>
      <c r="L17" s="74">
        <v>0</v>
      </c>
      <c r="M17" s="81">
        <f t="shared" si="0"/>
        <v>0</v>
      </c>
      <c r="N17" s="81">
        <f t="shared" si="1"/>
        <v>0</v>
      </c>
      <c r="O17" s="74">
        <f t="shared" si="2"/>
        <v>3</v>
      </c>
    </row>
    <row r="18" spans="1:15">
      <c r="A18" s="15"/>
      <c r="B18" s="69">
        <f t="shared" si="3"/>
        <v>43874</v>
      </c>
      <c r="C18" s="70">
        <f t="shared" si="4"/>
        <v>15</v>
      </c>
      <c r="D18" s="70">
        <v>3</v>
      </c>
      <c r="E18" s="70"/>
      <c r="F18" s="73">
        <v>0</v>
      </c>
      <c r="G18" s="73"/>
      <c r="H18" s="73">
        <f t="shared" si="5"/>
        <v>0</v>
      </c>
      <c r="I18" s="73">
        <f t="shared" ref="I18:K18" si="19">D18-D17</f>
        <v>0</v>
      </c>
      <c r="J18" s="78">
        <f t="shared" si="19"/>
        <v>0</v>
      </c>
      <c r="K18" s="78">
        <f t="shared" si="19"/>
        <v>0</v>
      </c>
      <c r="L18" s="73">
        <v>0</v>
      </c>
      <c r="M18" s="80">
        <f t="shared" si="0"/>
        <v>0</v>
      </c>
      <c r="N18" s="80">
        <f t="shared" si="1"/>
        <v>0</v>
      </c>
      <c r="O18" s="73">
        <f t="shared" si="2"/>
        <v>3</v>
      </c>
    </row>
    <row r="19" spans="1:15">
      <c r="A19" s="15"/>
      <c r="B19" s="71">
        <f t="shared" si="3"/>
        <v>43875</v>
      </c>
      <c r="C19" s="72">
        <f t="shared" si="4"/>
        <v>16</v>
      </c>
      <c r="D19" s="72">
        <v>3</v>
      </c>
      <c r="E19" s="72"/>
      <c r="F19" s="74">
        <v>0</v>
      </c>
      <c r="G19" s="74"/>
      <c r="H19" s="74">
        <f t="shared" si="5"/>
        <v>0</v>
      </c>
      <c r="I19" s="74">
        <f t="shared" ref="I19:K19" si="20">D19-D18</f>
        <v>0</v>
      </c>
      <c r="J19" s="77">
        <f t="shared" si="20"/>
        <v>0</v>
      </c>
      <c r="K19" s="77">
        <f t="shared" si="20"/>
        <v>0</v>
      </c>
      <c r="L19" s="74">
        <v>0</v>
      </c>
      <c r="M19" s="81">
        <f t="shared" si="0"/>
        <v>0</v>
      </c>
      <c r="N19" s="81">
        <f t="shared" si="1"/>
        <v>0</v>
      </c>
      <c r="O19" s="74">
        <f t="shared" si="2"/>
        <v>3</v>
      </c>
    </row>
    <row r="20" spans="1:15">
      <c r="A20" s="15"/>
      <c r="B20" s="69">
        <f t="shared" si="3"/>
        <v>43876</v>
      </c>
      <c r="C20" s="70">
        <f t="shared" si="4"/>
        <v>17</v>
      </c>
      <c r="D20" s="70">
        <v>3</v>
      </c>
      <c r="E20" s="70"/>
      <c r="F20" s="73">
        <v>0</v>
      </c>
      <c r="G20" s="73"/>
      <c r="H20" s="73">
        <f t="shared" si="5"/>
        <v>0</v>
      </c>
      <c r="I20" s="73">
        <v>1</v>
      </c>
      <c r="J20" s="73">
        <v>0</v>
      </c>
      <c r="K20" s="73">
        <v>0</v>
      </c>
      <c r="L20" s="73">
        <v>0</v>
      </c>
      <c r="M20" s="80">
        <f t="shared" si="0"/>
        <v>0</v>
      </c>
      <c r="N20" s="80">
        <f t="shared" si="1"/>
        <v>0</v>
      </c>
      <c r="O20" s="73">
        <f t="shared" si="2"/>
        <v>3</v>
      </c>
    </row>
    <row r="21" spans="1:15">
      <c r="A21" s="15"/>
      <c r="B21" s="71">
        <f t="shared" si="3"/>
        <v>43877</v>
      </c>
      <c r="C21" s="72">
        <f t="shared" si="4"/>
        <v>18</v>
      </c>
      <c r="D21" s="72">
        <v>3</v>
      </c>
      <c r="E21" s="72"/>
      <c r="F21" s="74">
        <v>0</v>
      </c>
      <c r="G21" s="74"/>
      <c r="H21" s="74">
        <f t="shared" si="5"/>
        <v>0</v>
      </c>
      <c r="I21" s="74">
        <f t="shared" ref="I21:K21" si="21">D21-D20</f>
        <v>0</v>
      </c>
      <c r="J21" s="77">
        <f t="shared" si="21"/>
        <v>0</v>
      </c>
      <c r="K21" s="77">
        <f t="shared" si="21"/>
        <v>0</v>
      </c>
      <c r="L21" s="74">
        <v>0</v>
      </c>
      <c r="M21" s="81">
        <f t="shared" si="0"/>
        <v>0</v>
      </c>
      <c r="N21" s="81">
        <f t="shared" si="1"/>
        <v>0</v>
      </c>
      <c r="O21" s="74">
        <f t="shared" si="2"/>
        <v>3</v>
      </c>
    </row>
    <row r="22" spans="1:15">
      <c r="A22" s="15"/>
      <c r="B22" s="69">
        <f t="shared" si="3"/>
        <v>43878</v>
      </c>
      <c r="C22" s="70">
        <f t="shared" si="4"/>
        <v>19</v>
      </c>
      <c r="D22" s="70">
        <v>3</v>
      </c>
      <c r="E22" s="70"/>
      <c r="F22" s="73">
        <v>0</v>
      </c>
      <c r="G22" s="73"/>
      <c r="H22" s="73">
        <f t="shared" si="5"/>
        <v>0</v>
      </c>
      <c r="I22" s="73">
        <f t="shared" ref="I22:K22" si="22">D22-D21</f>
        <v>0</v>
      </c>
      <c r="J22" s="78">
        <f t="shared" si="22"/>
        <v>0</v>
      </c>
      <c r="K22" s="78">
        <f t="shared" si="22"/>
        <v>0</v>
      </c>
      <c r="L22" s="73">
        <v>0</v>
      </c>
      <c r="M22" s="80">
        <f t="shared" si="0"/>
        <v>0</v>
      </c>
      <c r="N22" s="80">
        <f t="shared" si="1"/>
        <v>0</v>
      </c>
      <c r="O22" s="73">
        <f t="shared" si="2"/>
        <v>3</v>
      </c>
    </row>
    <row r="23" spans="1:15">
      <c r="A23" s="15"/>
      <c r="B23" s="71">
        <f t="shared" si="3"/>
        <v>43879</v>
      </c>
      <c r="C23" s="72">
        <f t="shared" si="4"/>
        <v>20</v>
      </c>
      <c r="D23" s="72">
        <v>3</v>
      </c>
      <c r="E23" s="72"/>
      <c r="F23" s="74">
        <v>0</v>
      </c>
      <c r="G23" s="74"/>
      <c r="H23" s="74">
        <f t="shared" si="5"/>
        <v>0</v>
      </c>
      <c r="I23" s="74">
        <f t="shared" ref="I23:K23" si="23">D23-D22</f>
        <v>0</v>
      </c>
      <c r="J23" s="77">
        <f t="shared" si="23"/>
        <v>0</v>
      </c>
      <c r="K23" s="77">
        <f t="shared" si="23"/>
        <v>0</v>
      </c>
      <c r="L23" s="74">
        <v>0</v>
      </c>
      <c r="M23" s="81">
        <f t="shared" si="0"/>
        <v>0</v>
      </c>
      <c r="N23" s="81">
        <f t="shared" si="1"/>
        <v>0</v>
      </c>
      <c r="O23" s="74">
        <f t="shared" si="2"/>
        <v>3</v>
      </c>
    </row>
    <row r="24" spans="1:15">
      <c r="A24" s="15"/>
      <c r="B24" s="69">
        <f t="shared" si="3"/>
        <v>43880</v>
      </c>
      <c r="C24" s="70">
        <f t="shared" si="4"/>
        <v>21</v>
      </c>
      <c r="D24" s="70">
        <v>3</v>
      </c>
      <c r="E24" s="70"/>
      <c r="F24" s="73">
        <v>0</v>
      </c>
      <c r="G24" s="73"/>
      <c r="H24" s="73">
        <f t="shared" si="5"/>
        <v>0</v>
      </c>
      <c r="I24" s="73">
        <f t="shared" ref="I24:K24" si="24">D24-D23</f>
        <v>0</v>
      </c>
      <c r="J24" s="78">
        <f t="shared" si="24"/>
        <v>0</v>
      </c>
      <c r="K24" s="78">
        <f t="shared" si="24"/>
        <v>0</v>
      </c>
      <c r="L24" s="73">
        <v>0</v>
      </c>
      <c r="M24" s="80">
        <f t="shared" si="0"/>
        <v>0</v>
      </c>
      <c r="N24" s="80">
        <f t="shared" si="1"/>
        <v>0</v>
      </c>
      <c r="O24" s="73">
        <f t="shared" si="2"/>
        <v>3</v>
      </c>
    </row>
    <row r="25" spans="1:15">
      <c r="A25" s="15"/>
      <c r="B25" s="71">
        <f t="shared" si="3"/>
        <v>43881</v>
      </c>
      <c r="C25" s="72">
        <f t="shared" si="4"/>
        <v>22</v>
      </c>
      <c r="D25" s="72">
        <v>4</v>
      </c>
      <c r="E25" s="72"/>
      <c r="F25" s="74">
        <v>0</v>
      </c>
      <c r="G25" s="74"/>
      <c r="H25" s="74">
        <f t="shared" si="5"/>
        <v>0</v>
      </c>
      <c r="I25" s="74">
        <f t="shared" ref="I25:K25" si="25">D25-D24</f>
        <v>1</v>
      </c>
      <c r="J25" s="77">
        <f t="shared" si="25"/>
        <v>0</v>
      </c>
      <c r="K25" s="77">
        <f t="shared" si="25"/>
        <v>0</v>
      </c>
      <c r="L25" s="74">
        <v>0</v>
      </c>
      <c r="M25" s="81">
        <f t="shared" si="0"/>
        <v>0</v>
      </c>
      <c r="N25" s="81">
        <f t="shared" si="1"/>
        <v>0</v>
      </c>
      <c r="O25" s="74">
        <f t="shared" si="2"/>
        <v>4</v>
      </c>
    </row>
    <row r="26" spans="1:15">
      <c r="A26" s="15"/>
      <c r="B26" s="69">
        <f t="shared" si="3"/>
        <v>43882</v>
      </c>
      <c r="C26" s="70">
        <f t="shared" si="4"/>
        <v>23</v>
      </c>
      <c r="D26" s="70">
        <v>21</v>
      </c>
      <c r="E26" s="70"/>
      <c r="F26" s="73">
        <v>1</v>
      </c>
      <c r="G26" s="73"/>
      <c r="H26" s="73">
        <f t="shared" si="5"/>
        <v>1</v>
      </c>
      <c r="I26" s="73">
        <f t="shared" ref="I26:K26" si="26">D26-D25</f>
        <v>17</v>
      </c>
      <c r="J26" s="78">
        <f t="shared" si="26"/>
        <v>0</v>
      </c>
      <c r="K26" s="78">
        <f t="shared" si="26"/>
        <v>1</v>
      </c>
      <c r="L26" s="73">
        <v>1</v>
      </c>
      <c r="M26" s="80">
        <f t="shared" si="0"/>
        <v>0.0476190476190476</v>
      </c>
      <c r="N26" s="80">
        <f t="shared" si="1"/>
        <v>0.0476190476190476</v>
      </c>
      <c r="O26" s="73">
        <f t="shared" si="2"/>
        <v>19</v>
      </c>
    </row>
    <row r="27" spans="1:15">
      <c r="A27" s="15"/>
      <c r="B27" s="71">
        <f t="shared" si="3"/>
        <v>43883</v>
      </c>
      <c r="C27" s="72">
        <f t="shared" si="4"/>
        <v>24</v>
      </c>
      <c r="D27" s="72">
        <v>79</v>
      </c>
      <c r="E27" s="72"/>
      <c r="F27" s="74">
        <v>2</v>
      </c>
      <c r="G27" s="74"/>
      <c r="H27" s="74">
        <f t="shared" si="5"/>
        <v>2</v>
      </c>
      <c r="I27" s="74">
        <f t="shared" ref="I27:K27" si="27">D27-D26</f>
        <v>58</v>
      </c>
      <c r="J27" s="77">
        <f t="shared" si="27"/>
        <v>0</v>
      </c>
      <c r="K27" s="77">
        <f t="shared" si="27"/>
        <v>1</v>
      </c>
      <c r="L27" s="74">
        <v>1</v>
      </c>
      <c r="M27" s="81">
        <f t="shared" si="0"/>
        <v>0.0253164556962025</v>
      </c>
      <c r="N27" s="81">
        <f t="shared" si="1"/>
        <v>0.0253164556962025</v>
      </c>
      <c r="O27" s="74">
        <f t="shared" si="2"/>
        <v>75</v>
      </c>
    </row>
    <row r="28" spans="1:15">
      <c r="A28" s="15"/>
      <c r="B28" s="69">
        <f t="shared" si="3"/>
        <v>43884</v>
      </c>
      <c r="C28" s="70">
        <f t="shared" si="4"/>
        <v>25</v>
      </c>
      <c r="D28" s="70">
        <v>157</v>
      </c>
      <c r="E28" s="70"/>
      <c r="F28" s="73">
        <v>3</v>
      </c>
      <c r="G28" s="73"/>
      <c r="H28" s="73">
        <f t="shared" si="5"/>
        <v>2</v>
      </c>
      <c r="I28" s="73">
        <f t="shared" ref="I28:K28" si="28">D28-D27</f>
        <v>78</v>
      </c>
      <c r="J28" s="78">
        <f t="shared" si="28"/>
        <v>0</v>
      </c>
      <c r="K28" s="78">
        <f t="shared" si="28"/>
        <v>1</v>
      </c>
      <c r="L28" s="73">
        <v>0</v>
      </c>
      <c r="M28" s="80">
        <f t="shared" si="0"/>
        <v>0.0191082802547771</v>
      </c>
      <c r="N28" s="80">
        <f t="shared" si="1"/>
        <v>0.0127388535031847</v>
      </c>
      <c r="O28" s="73">
        <f t="shared" si="2"/>
        <v>152</v>
      </c>
    </row>
    <row r="29" spans="2:15">
      <c r="B29" s="71">
        <f t="shared" si="3"/>
        <v>43885</v>
      </c>
      <c r="C29" s="72">
        <f t="shared" si="4"/>
        <v>26</v>
      </c>
      <c r="D29" s="72">
        <v>229</v>
      </c>
      <c r="E29" s="72"/>
      <c r="F29" s="74">
        <v>7</v>
      </c>
      <c r="G29" s="74"/>
      <c r="H29" s="74">
        <f t="shared" si="5"/>
        <v>1</v>
      </c>
      <c r="I29" s="74">
        <f t="shared" ref="I29:K29" si="29">D29-D28</f>
        <v>72</v>
      </c>
      <c r="J29" s="77">
        <f t="shared" si="29"/>
        <v>0</v>
      </c>
      <c r="K29" s="77">
        <f t="shared" si="29"/>
        <v>4</v>
      </c>
      <c r="L29" s="74">
        <v>-1</v>
      </c>
      <c r="M29" s="81">
        <f t="shared" si="0"/>
        <v>0.0305676855895196</v>
      </c>
      <c r="N29" s="81">
        <f t="shared" si="1"/>
        <v>0.00436681222707424</v>
      </c>
      <c r="O29" s="74">
        <f t="shared" si="2"/>
        <v>221</v>
      </c>
    </row>
    <row r="30" spans="2:15">
      <c r="B30" s="69">
        <f t="shared" si="3"/>
        <v>43886</v>
      </c>
      <c r="C30" s="70">
        <f t="shared" si="4"/>
        <v>27</v>
      </c>
      <c r="D30" s="70">
        <v>323</v>
      </c>
      <c r="E30" s="70"/>
      <c r="F30" s="73">
        <v>11</v>
      </c>
      <c r="G30" s="73"/>
      <c r="H30" s="73">
        <f t="shared" si="5"/>
        <v>2</v>
      </c>
      <c r="I30" s="73">
        <f t="shared" ref="I30:K30" si="30">D30-D29</f>
        <v>94</v>
      </c>
      <c r="J30" s="78">
        <f t="shared" si="30"/>
        <v>0</v>
      </c>
      <c r="K30" s="78">
        <f t="shared" si="30"/>
        <v>4</v>
      </c>
      <c r="L30" s="73">
        <v>1</v>
      </c>
      <c r="M30" s="80">
        <f t="shared" si="0"/>
        <v>0.0340557275541796</v>
      </c>
      <c r="N30" s="80">
        <f t="shared" si="1"/>
        <v>0.00619195046439629</v>
      </c>
      <c r="O30" s="73">
        <f t="shared" si="2"/>
        <v>310</v>
      </c>
    </row>
    <row r="31" spans="2:15">
      <c r="B31" s="71">
        <f t="shared" si="3"/>
        <v>43887</v>
      </c>
      <c r="C31" s="72">
        <f t="shared" si="4"/>
        <v>28</v>
      </c>
      <c r="D31" s="72">
        <v>470</v>
      </c>
      <c r="E31" s="72"/>
      <c r="F31" s="74">
        <v>12</v>
      </c>
      <c r="G31" s="74"/>
      <c r="H31" s="74">
        <f t="shared" si="5"/>
        <v>3</v>
      </c>
      <c r="I31" s="74">
        <f t="shared" ref="I31:K31" si="31">D31-D30</f>
        <v>147</v>
      </c>
      <c r="J31" s="77">
        <f t="shared" si="31"/>
        <v>0</v>
      </c>
      <c r="K31" s="77">
        <f t="shared" si="31"/>
        <v>1</v>
      </c>
      <c r="L31" s="74">
        <v>1</v>
      </c>
      <c r="M31" s="81">
        <f t="shared" si="0"/>
        <v>0.025531914893617</v>
      </c>
      <c r="N31" s="81">
        <f t="shared" si="1"/>
        <v>0.00638297872340425</v>
      </c>
      <c r="O31" s="74">
        <f t="shared" si="2"/>
        <v>455</v>
      </c>
    </row>
    <row r="32" spans="2:15">
      <c r="B32" s="69">
        <f t="shared" si="3"/>
        <v>43888</v>
      </c>
      <c r="C32" s="70">
        <f t="shared" si="4"/>
        <v>29</v>
      </c>
      <c r="D32" s="70">
        <v>655</v>
      </c>
      <c r="E32" s="70"/>
      <c r="F32" s="73">
        <v>17</v>
      </c>
      <c r="G32" s="73"/>
      <c r="H32" s="73">
        <f t="shared" si="5"/>
        <v>45</v>
      </c>
      <c r="I32" s="73">
        <f t="shared" ref="I32:K32" si="32">D32-D31</f>
        <v>185</v>
      </c>
      <c r="J32" s="78">
        <f t="shared" si="32"/>
        <v>0</v>
      </c>
      <c r="K32" s="78">
        <f t="shared" si="32"/>
        <v>5</v>
      </c>
      <c r="L32" s="73">
        <v>42</v>
      </c>
      <c r="M32" s="80">
        <f t="shared" si="0"/>
        <v>0.0259541984732824</v>
      </c>
      <c r="N32" s="80">
        <f t="shared" si="1"/>
        <v>0.0687022900763359</v>
      </c>
      <c r="O32" s="73">
        <f t="shared" si="2"/>
        <v>593</v>
      </c>
    </row>
    <row r="33" spans="2:15">
      <c r="B33" s="71">
        <f t="shared" si="3"/>
        <v>43889</v>
      </c>
      <c r="C33" s="72">
        <f t="shared" si="4"/>
        <v>30</v>
      </c>
      <c r="D33" s="72">
        <v>889</v>
      </c>
      <c r="E33" s="72"/>
      <c r="F33" s="74">
        <v>21</v>
      </c>
      <c r="G33" s="74"/>
      <c r="H33" s="74">
        <f t="shared" si="5"/>
        <v>46</v>
      </c>
      <c r="I33" s="74">
        <f t="shared" ref="I33:K33" si="33">D33-D32</f>
        <v>234</v>
      </c>
      <c r="J33" s="77">
        <f t="shared" si="33"/>
        <v>0</v>
      </c>
      <c r="K33" s="77">
        <f t="shared" si="33"/>
        <v>4</v>
      </c>
      <c r="L33" s="74">
        <v>1</v>
      </c>
      <c r="M33" s="81">
        <f t="shared" si="0"/>
        <v>0.0236220472440945</v>
      </c>
      <c r="N33" s="81">
        <f t="shared" si="1"/>
        <v>0.0517435320584927</v>
      </c>
      <c r="O33" s="74">
        <f t="shared" si="2"/>
        <v>822</v>
      </c>
    </row>
    <row r="34" spans="2:15">
      <c r="B34" s="69">
        <f t="shared" si="3"/>
        <v>43890</v>
      </c>
      <c r="C34" s="70">
        <f t="shared" si="4"/>
        <v>31</v>
      </c>
      <c r="D34" s="70">
        <v>1128</v>
      </c>
      <c r="E34" s="70"/>
      <c r="F34" s="73">
        <v>29</v>
      </c>
      <c r="G34" s="73"/>
      <c r="H34" s="73">
        <f t="shared" si="5"/>
        <v>50</v>
      </c>
      <c r="I34" s="73">
        <f t="shared" ref="I34:K34" si="34">D34-D33</f>
        <v>239</v>
      </c>
      <c r="J34" s="78">
        <f t="shared" si="34"/>
        <v>0</v>
      </c>
      <c r="K34" s="78">
        <f t="shared" si="34"/>
        <v>8</v>
      </c>
      <c r="L34" s="73">
        <v>4</v>
      </c>
      <c r="M34" s="80">
        <f t="shared" si="0"/>
        <v>0.025709219858156</v>
      </c>
      <c r="N34" s="80">
        <f t="shared" si="1"/>
        <v>0.0443262411347518</v>
      </c>
      <c r="O34" s="73">
        <f t="shared" si="2"/>
        <v>1049</v>
      </c>
    </row>
    <row r="35" spans="2:15">
      <c r="B35" s="71">
        <f t="shared" si="3"/>
        <v>43891</v>
      </c>
      <c r="C35" s="72">
        <f t="shared" si="4"/>
        <v>32</v>
      </c>
      <c r="D35" s="72">
        <v>1701</v>
      </c>
      <c r="E35" s="72"/>
      <c r="F35" s="74">
        <v>41</v>
      </c>
      <c r="G35" s="74"/>
      <c r="H35" s="74">
        <f t="shared" si="5"/>
        <v>83</v>
      </c>
      <c r="I35" s="74">
        <f t="shared" ref="I35:K35" si="35">D35-D34</f>
        <v>573</v>
      </c>
      <c r="J35" s="77">
        <f t="shared" si="35"/>
        <v>0</v>
      </c>
      <c r="K35" s="77">
        <f t="shared" si="35"/>
        <v>12</v>
      </c>
      <c r="L35" s="74">
        <v>33</v>
      </c>
      <c r="M35" s="81">
        <f t="shared" si="0"/>
        <v>0.024103468547913</v>
      </c>
      <c r="N35" s="81">
        <f t="shared" si="1"/>
        <v>0.0487948265726044</v>
      </c>
      <c r="O35" s="74">
        <f t="shared" si="2"/>
        <v>1577</v>
      </c>
    </row>
    <row r="36" spans="2:15">
      <c r="B36" s="69">
        <f t="shared" si="3"/>
        <v>43892</v>
      </c>
      <c r="C36" s="70">
        <f t="shared" si="4"/>
        <v>33</v>
      </c>
      <c r="D36" s="70">
        <v>2036</v>
      </c>
      <c r="E36" s="70"/>
      <c r="F36" s="73">
        <v>52</v>
      </c>
      <c r="G36" s="73"/>
      <c r="H36" s="73">
        <f t="shared" si="5"/>
        <v>149</v>
      </c>
      <c r="I36" s="73">
        <f t="shared" ref="I36:K36" si="36">D36-D35</f>
        <v>335</v>
      </c>
      <c r="J36" s="78">
        <f t="shared" si="36"/>
        <v>0</v>
      </c>
      <c r="K36" s="78">
        <f t="shared" si="36"/>
        <v>11</v>
      </c>
      <c r="L36" s="73">
        <v>66</v>
      </c>
      <c r="M36" s="80">
        <f t="shared" si="0"/>
        <v>0.0255402750491159</v>
      </c>
      <c r="N36" s="80">
        <f t="shared" si="1"/>
        <v>0.0731827111984283</v>
      </c>
      <c r="O36" s="73">
        <f t="shared" si="2"/>
        <v>1835</v>
      </c>
    </row>
    <row r="37" spans="2:15">
      <c r="B37" s="71">
        <f t="shared" si="3"/>
        <v>43893</v>
      </c>
      <c r="C37" s="72">
        <f t="shared" si="4"/>
        <v>34</v>
      </c>
      <c r="D37" s="72">
        <v>2502</v>
      </c>
      <c r="E37" s="72"/>
      <c r="F37" s="74">
        <v>79</v>
      </c>
      <c r="G37" s="74"/>
      <c r="H37" s="74">
        <f t="shared" si="5"/>
        <v>160</v>
      </c>
      <c r="I37" s="74">
        <f t="shared" ref="I37:K37" si="37">D37-D36</f>
        <v>466</v>
      </c>
      <c r="J37" s="77">
        <f t="shared" si="37"/>
        <v>0</v>
      </c>
      <c r="K37" s="77">
        <f t="shared" si="37"/>
        <v>27</v>
      </c>
      <c r="L37" s="74">
        <v>11</v>
      </c>
      <c r="M37" s="81">
        <f t="shared" si="0"/>
        <v>0.0315747402078337</v>
      </c>
      <c r="N37" s="81">
        <f t="shared" si="1"/>
        <v>0.0639488409272582</v>
      </c>
      <c r="O37" s="74">
        <f t="shared" si="2"/>
        <v>2263</v>
      </c>
    </row>
    <row r="38" spans="2:15">
      <c r="B38" s="69">
        <f t="shared" si="3"/>
        <v>43894</v>
      </c>
      <c r="C38" s="70">
        <f t="shared" si="4"/>
        <v>35</v>
      </c>
      <c r="D38" s="70">
        <v>3089</v>
      </c>
      <c r="E38" s="70"/>
      <c r="F38" s="73">
        <v>107</v>
      </c>
      <c r="G38" s="73"/>
      <c r="H38" s="73">
        <f t="shared" si="5"/>
        <v>276</v>
      </c>
      <c r="I38" s="73">
        <f t="shared" ref="I38:K38" si="38">D38-D37</f>
        <v>587</v>
      </c>
      <c r="J38" s="78">
        <f t="shared" si="38"/>
        <v>0</v>
      </c>
      <c r="K38" s="78">
        <f t="shared" si="38"/>
        <v>28</v>
      </c>
      <c r="L38" s="73">
        <v>116</v>
      </c>
      <c r="M38" s="80">
        <f t="shared" si="0"/>
        <v>0.0346390417610877</v>
      </c>
      <c r="N38" s="80">
        <f t="shared" si="1"/>
        <v>0.0893493039818712</v>
      </c>
      <c r="O38" s="73">
        <f t="shared" si="2"/>
        <v>2706</v>
      </c>
    </row>
    <row r="39" spans="2:15">
      <c r="B39" s="71">
        <f t="shared" si="3"/>
        <v>43895</v>
      </c>
      <c r="C39" s="72">
        <f t="shared" si="4"/>
        <v>36</v>
      </c>
      <c r="D39" s="72">
        <v>3858</v>
      </c>
      <c r="E39" s="72"/>
      <c r="F39" s="74">
        <v>148</v>
      </c>
      <c r="G39" s="74"/>
      <c r="H39" s="74">
        <f t="shared" si="5"/>
        <v>414</v>
      </c>
      <c r="I39" s="74">
        <f t="shared" ref="I39:K39" si="39">D39-D38</f>
        <v>769</v>
      </c>
      <c r="J39" s="77">
        <f t="shared" si="39"/>
        <v>0</v>
      </c>
      <c r="K39" s="77">
        <f t="shared" si="39"/>
        <v>41</v>
      </c>
      <c r="L39" s="74">
        <v>138</v>
      </c>
      <c r="M39" s="81">
        <f t="shared" si="0"/>
        <v>0.0383618455158113</v>
      </c>
      <c r="N39" s="81">
        <f t="shared" si="1"/>
        <v>0.107309486780715</v>
      </c>
      <c r="O39" s="74">
        <f t="shared" si="2"/>
        <v>3296</v>
      </c>
    </row>
    <row r="40" spans="2:15">
      <c r="B40" s="69">
        <f t="shared" si="3"/>
        <v>43896</v>
      </c>
      <c r="C40" s="70">
        <f t="shared" si="4"/>
        <v>37</v>
      </c>
      <c r="D40" s="70">
        <v>4636</v>
      </c>
      <c r="E40" s="70"/>
      <c r="F40" s="73">
        <v>197</v>
      </c>
      <c r="G40" s="75"/>
      <c r="H40" s="73">
        <f t="shared" si="5"/>
        <v>523</v>
      </c>
      <c r="I40" s="73">
        <f t="shared" ref="I40:K40" si="40">D40-D39</f>
        <v>778</v>
      </c>
      <c r="J40" s="78">
        <f t="shared" si="40"/>
        <v>0</v>
      </c>
      <c r="K40" s="78">
        <f t="shared" si="40"/>
        <v>49</v>
      </c>
      <c r="L40" s="73">
        <v>109</v>
      </c>
      <c r="M40" s="80">
        <f t="shared" si="0"/>
        <v>0.0424935289042278</v>
      </c>
      <c r="N40" s="80">
        <f t="shared" si="1"/>
        <v>0.112812769628991</v>
      </c>
      <c r="O40" s="73">
        <f t="shared" si="2"/>
        <v>3916</v>
      </c>
    </row>
    <row r="41" spans="2:15">
      <c r="B41" s="71">
        <f t="shared" si="3"/>
        <v>43897</v>
      </c>
      <c r="C41" s="72">
        <f t="shared" si="4"/>
        <v>38</v>
      </c>
      <c r="D41" s="72">
        <v>5883</v>
      </c>
      <c r="E41" s="72"/>
      <c r="F41" s="74">
        <v>233</v>
      </c>
      <c r="G41" s="76"/>
      <c r="H41" s="74">
        <f t="shared" si="5"/>
        <v>589</v>
      </c>
      <c r="I41" s="74">
        <f t="shared" ref="I41:K41" si="41">D41-D40</f>
        <v>1247</v>
      </c>
      <c r="J41" s="77">
        <f t="shared" si="41"/>
        <v>0</v>
      </c>
      <c r="K41" s="77">
        <f t="shared" si="41"/>
        <v>36</v>
      </c>
      <c r="L41" s="74">
        <v>66</v>
      </c>
      <c r="M41" s="81">
        <f t="shared" si="0"/>
        <v>0.0396056433792283</v>
      </c>
      <c r="N41" s="81">
        <f t="shared" si="1"/>
        <v>0.10011898691144</v>
      </c>
      <c r="O41" s="74">
        <f t="shared" si="2"/>
        <v>5061</v>
      </c>
    </row>
    <row r="42" spans="2:15">
      <c r="B42" s="69">
        <f t="shared" si="3"/>
        <v>43898</v>
      </c>
      <c r="C42" s="70">
        <f t="shared" si="4"/>
        <v>39</v>
      </c>
      <c r="D42" s="70">
        <v>7375</v>
      </c>
      <c r="E42" s="70"/>
      <c r="F42" s="73">
        <v>366</v>
      </c>
      <c r="G42" s="75"/>
      <c r="H42" s="73">
        <f t="shared" si="5"/>
        <v>622</v>
      </c>
      <c r="I42" s="73">
        <f t="shared" ref="I42:K42" si="42">D42-D41</f>
        <v>1492</v>
      </c>
      <c r="J42" s="78">
        <f t="shared" si="42"/>
        <v>0</v>
      </c>
      <c r="K42" s="78">
        <f t="shared" si="42"/>
        <v>133</v>
      </c>
      <c r="L42" s="73">
        <v>33</v>
      </c>
      <c r="M42" s="80">
        <f t="shared" si="0"/>
        <v>0.0496271186440678</v>
      </c>
      <c r="N42" s="80">
        <f t="shared" si="1"/>
        <v>0.0843389830508475</v>
      </c>
      <c r="O42" s="73">
        <f t="shared" si="2"/>
        <v>6387</v>
      </c>
    </row>
    <row r="43" spans="2:15">
      <c r="B43" s="71">
        <f t="shared" si="3"/>
        <v>43899</v>
      </c>
      <c r="C43" s="72">
        <f t="shared" si="4"/>
        <v>40</v>
      </c>
      <c r="D43" s="72">
        <v>9172</v>
      </c>
      <c r="E43" s="72"/>
      <c r="F43" s="74">
        <v>463</v>
      </c>
      <c r="G43" s="76"/>
      <c r="H43" s="74">
        <f t="shared" si="5"/>
        <v>724</v>
      </c>
      <c r="I43" s="74">
        <f t="shared" ref="I43:K43" si="43">D43-D42</f>
        <v>1797</v>
      </c>
      <c r="J43" s="77">
        <f t="shared" si="43"/>
        <v>0</v>
      </c>
      <c r="K43" s="77">
        <f t="shared" si="43"/>
        <v>97</v>
      </c>
      <c r="L43" s="74">
        <v>102</v>
      </c>
      <c r="M43" s="81">
        <f t="shared" si="0"/>
        <v>0.0504797208896642</v>
      </c>
      <c r="N43" s="81">
        <f t="shared" si="1"/>
        <v>0.0789358918447449</v>
      </c>
      <c r="O43" s="74">
        <f t="shared" si="2"/>
        <v>7985</v>
      </c>
    </row>
    <row r="44" spans="2:15">
      <c r="B44" s="69">
        <f t="shared" si="3"/>
        <v>43900</v>
      </c>
      <c r="C44" s="70">
        <f t="shared" si="4"/>
        <v>41</v>
      </c>
      <c r="D44" s="70">
        <v>10149</v>
      </c>
      <c r="E44" s="70"/>
      <c r="F44" s="73">
        <v>631</v>
      </c>
      <c r="G44" s="75"/>
      <c r="H44" s="73">
        <f t="shared" si="5"/>
        <v>1004</v>
      </c>
      <c r="I44" s="73">
        <f t="shared" ref="I44:K44" si="44">D44-D43</f>
        <v>977</v>
      </c>
      <c r="J44" s="78">
        <f t="shared" si="44"/>
        <v>0</v>
      </c>
      <c r="K44" s="78">
        <f t="shared" si="44"/>
        <v>168</v>
      </c>
      <c r="L44" s="73">
        <v>280</v>
      </c>
      <c r="M44" s="80">
        <f t="shared" si="0"/>
        <v>0.0621736131638585</v>
      </c>
      <c r="N44" s="80">
        <f t="shared" si="1"/>
        <v>0.0989260025618287</v>
      </c>
      <c r="O44" s="73">
        <f t="shared" si="2"/>
        <v>8514</v>
      </c>
    </row>
    <row r="45" spans="2:15">
      <c r="B45" s="71">
        <f t="shared" si="3"/>
        <v>43901</v>
      </c>
      <c r="C45" s="72">
        <f t="shared" si="4"/>
        <v>42</v>
      </c>
      <c r="D45" s="72">
        <v>12462</v>
      </c>
      <c r="E45" s="72"/>
      <c r="F45" s="74">
        <v>827</v>
      </c>
      <c r="G45" s="74"/>
      <c r="H45" s="74">
        <f t="shared" si="5"/>
        <v>1045</v>
      </c>
      <c r="I45" s="74">
        <f t="shared" ref="I45:K45" si="45">D45-D44</f>
        <v>2313</v>
      </c>
      <c r="J45" s="77">
        <f t="shared" si="45"/>
        <v>0</v>
      </c>
      <c r="K45" s="77">
        <f t="shared" si="45"/>
        <v>196</v>
      </c>
      <c r="L45" s="74">
        <v>41</v>
      </c>
      <c r="M45" s="81">
        <f t="shared" si="0"/>
        <v>0.0663617396886535</v>
      </c>
      <c r="N45" s="81">
        <f t="shared" si="1"/>
        <v>0.083854918953619</v>
      </c>
      <c r="O45" s="74">
        <f t="shared" si="2"/>
        <v>10590</v>
      </c>
    </row>
    <row r="46" spans="2:15">
      <c r="B46" s="69">
        <f t="shared" si="3"/>
        <v>43902</v>
      </c>
      <c r="C46" s="70">
        <f t="shared" si="4"/>
        <v>43</v>
      </c>
      <c r="D46" s="70">
        <v>15113</v>
      </c>
      <c r="E46" s="70"/>
      <c r="F46" s="73">
        <v>1016</v>
      </c>
      <c r="G46" s="73"/>
      <c r="H46" s="73">
        <f t="shared" si="5"/>
        <v>1258</v>
      </c>
      <c r="I46" s="73">
        <f t="shared" ref="I46:K46" si="46">D46-D45</f>
        <v>2651</v>
      </c>
      <c r="J46" s="78">
        <f t="shared" si="46"/>
        <v>0</v>
      </c>
      <c r="K46" s="78">
        <f t="shared" si="46"/>
        <v>189</v>
      </c>
      <c r="L46" s="73">
        <v>213</v>
      </c>
      <c r="M46" s="80">
        <f t="shared" si="0"/>
        <v>0.0672268907563025</v>
      </c>
      <c r="N46" s="80">
        <f t="shared" si="1"/>
        <v>0.0832395950506187</v>
      </c>
      <c r="O46" s="73">
        <f t="shared" si="2"/>
        <v>12839</v>
      </c>
    </row>
    <row r="47" spans="2:15">
      <c r="B47" s="71">
        <f t="shared" si="3"/>
        <v>43903</v>
      </c>
      <c r="C47" s="72">
        <f t="shared" si="4"/>
        <v>44</v>
      </c>
      <c r="D47" s="72">
        <v>17660</v>
      </c>
      <c r="E47" s="72"/>
      <c r="F47" s="74">
        <v>1266</v>
      </c>
      <c r="G47" s="74"/>
      <c r="H47" s="74">
        <f t="shared" si="5"/>
        <v>1439</v>
      </c>
      <c r="I47" s="74">
        <f t="shared" ref="I47:K47" si="47">D47-D46</f>
        <v>2547</v>
      </c>
      <c r="J47" s="77">
        <f t="shared" si="47"/>
        <v>0</v>
      </c>
      <c r="K47" s="77">
        <f t="shared" si="47"/>
        <v>250</v>
      </c>
      <c r="L47" s="74">
        <v>181</v>
      </c>
      <c r="M47" s="81">
        <f t="shared" si="0"/>
        <v>0.071687429218573</v>
      </c>
      <c r="N47" s="81">
        <f t="shared" si="1"/>
        <v>0.0814835787089468</v>
      </c>
      <c r="O47" s="74">
        <f t="shared" si="2"/>
        <v>14955</v>
      </c>
    </row>
    <row r="48" spans="2:15">
      <c r="B48" s="69">
        <f t="shared" si="3"/>
        <v>43904</v>
      </c>
      <c r="C48" s="70">
        <f t="shared" si="4"/>
        <v>45</v>
      </c>
      <c r="D48" s="70">
        <v>21157</v>
      </c>
      <c r="E48" s="70"/>
      <c r="F48" s="73">
        <v>1441</v>
      </c>
      <c r="G48" s="73"/>
      <c r="H48" s="73">
        <f t="shared" si="5"/>
        <v>1966</v>
      </c>
      <c r="I48" s="73">
        <f t="shared" ref="I48:K48" si="48">D48-D47</f>
        <v>3497</v>
      </c>
      <c r="J48" s="78">
        <f t="shared" si="48"/>
        <v>0</v>
      </c>
      <c r="K48" s="78">
        <f t="shared" si="48"/>
        <v>175</v>
      </c>
      <c r="L48" s="73">
        <v>527</v>
      </c>
      <c r="M48" s="80">
        <f t="shared" si="0"/>
        <v>0.0681098454412251</v>
      </c>
      <c r="N48" s="80">
        <f t="shared" si="1"/>
        <v>0.0929243276456965</v>
      </c>
      <c r="O48" s="73">
        <f t="shared" si="2"/>
        <v>17750</v>
      </c>
    </row>
    <row r="49" spans="2:15">
      <c r="B49" s="71">
        <f t="shared" si="3"/>
        <v>43905</v>
      </c>
      <c r="C49" s="72">
        <f t="shared" si="4"/>
        <v>46</v>
      </c>
      <c r="D49" s="72">
        <v>24747</v>
      </c>
      <c r="E49" s="72"/>
      <c r="F49" s="74">
        <v>1809</v>
      </c>
      <c r="G49" s="74"/>
      <c r="H49" s="74">
        <f t="shared" si="5"/>
        <v>2335</v>
      </c>
      <c r="I49" s="74">
        <f t="shared" ref="I49:K49" si="49">D49-D48</f>
        <v>3590</v>
      </c>
      <c r="J49" s="77">
        <f t="shared" si="49"/>
        <v>0</v>
      </c>
      <c r="K49" s="77">
        <f t="shared" si="49"/>
        <v>368</v>
      </c>
      <c r="L49" s="74">
        <v>369</v>
      </c>
      <c r="M49" s="81">
        <f t="shared" si="0"/>
        <v>0.0730997696690508</v>
      </c>
      <c r="N49" s="81">
        <f t="shared" si="1"/>
        <v>0.094354871297531</v>
      </c>
      <c r="O49" s="74">
        <f t="shared" si="2"/>
        <v>20603</v>
      </c>
    </row>
    <row r="50" spans="2:15">
      <c r="B50" s="69">
        <f t="shared" si="3"/>
        <v>43906</v>
      </c>
      <c r="C50" s="70">
        <f t="shared" si="4"/>
        <v>47</v>
      </c>
      <c r="D50" s="70">
        <v>27980</v>
      </c>
      <c r="E50" s="70"/>
      <c r="F50" s="73">
        <v>2158</v>
      </c>
      <c r="G50" s="73"/>
      <c r="H50" s="73">
        <f t="shared" si="5"/>
        <v>2749</v>
      </c>
      <c r="I50" s="73">
        <f t="shared" ref="I50:K50" si="50">D50-D49</f>
        <v>3233</v>
      </c>
      <c r="J50" s="78">
        <f t="shared" si="50"/>
        <v>0</v>
      </c>
      <c r="K50" s="78">
        <f t="shared" si="50"/>
        <v>349</v>
      </c>
      <c r="L50" s="73">
        <v>414</v>
      </c>
      <c r="M50" s="80">
        <f t="shared" si="0"/>
        <v>0.0771265189421015</v>
      </c>
      <c r="N50" s="80">
        <f t="shared" si="1"/>
        <v>0.0982487491065046</v>
      </c>
      <c r="O50" s="73">
        <f t="shared" si="2"/>
        <v>23073</v>
      </c>
    </row>
    <row r="51" spans="2:15">
      <c r="B51" s="71">
        <f t="shared" si="3"/>
        <v>43907</v>
      </c>
      <c r="C51" s="72">
        <f t="shared" si="4"/>
        <v>48</v>
      </c>
      <c r="D51" s="72">
        <v>31506</v>
      </c>
      <c r="E51" s="72"/>
      <c r="F51" s="74">
        <v>2503</v>
      </c>
      <c r="G51" s="74"/>
      <c r="H51" s="74">
        <f t="shared" si="5"/>
        <v>2941</v>
      </c>
      <c r="I51" s="74">
        <f t="shared" ref="I51:K51" si="51">D51-D50</f>
        <v>3526</v>
      </c>
      <c r="J51" s="77">
        <f t="shared" si="51"/>
        <v>0</v>
      </c>
      <c r="K51" s="77">
        <f t="shared" si="51"/>
        <v>345</v>
      </c>
      <c r="L51" s="74">
        <v>192</v>
      </c>
      <c r="M51" s="81">
        <f t="shared" si="0"/>
        <v>0.0794451850441186</v>
      </c>
      <c r="N51" s="81">
        <f t="shared" si="1"/>
        <v>0.0933472989271885</v>
      </c>
      <c r="O51" s="74">
        <f t="shared" si="2"/>
        <v>26062</v>
      </c>
    </row>
    <row r="52" spans="2:15">
      <c r="B52" s="69">
        <f t="shared" si="3"/>
        <v>43908</v>
      </c>
      <c r="C52" s="70">
        <f t="shared" si="4"/>
        <v>49</v>
      </c>
      <c r="D52" s="70">
        <v>35713</v>
      </c>
      <c r="E52" s="70"/>
      <c r="F52" s="73">
        <v>2978</v>
      </c>
      <c r="G52" s="73"/>
      <c r="H52" s="73">
        <f t="shared" si="5"/>
        <v>4025</v>
      </c>
      <c r="I52" s="73">
        <f t="shared" ref="I52:K52" si="52">D52-D51</f>
        <v>4207</v>
      </c>
      <c r="J52" s="78">
        <f t="shared" si="52"/>
        <v>0</v>
      </c>
      <c r="K52" s="78">
        <f t="shared" si="52"/>
        <v>475</v>
      </c>
      <c r="L52" s="73">
        <v>1084</v>
      </c>
      <c r="M52" s="80">
        <f t="shared" si="0"/>
        <v>0.0833870019320695</v>
      </c>
      <c r="N52" s="80">
        <f t="shared" si="1"/>
        <v>0.112704057346064</v>
      </c>
      <c r="O52" s="73">
        <f t="shared" si="2"/>
        <v>28710</v>
      </c>
    </row>
    <row r="53" spans="2:15">
      <c r="B53" s="71">
        <f t="shared" si="3"/>
        <v>43909</v>
      </c>
      <c r="C53" s="72">
        <f t="shared" si="4"/>
        <v>50</v>
      </c>
      <c r="D53" s="72">
        <v>41035</v>
      </c>
      <c r="E53" s="72"/>
      <c r="F53" s="74">
        <v>3405</v>
      </c>
      <c r="G53" s="74"/>
      <c r="H53" s="74">
        <f t="shared" si="5"/>
        <v>4440</v>
      </c>
      <c r="I53" s="74">
        <f t="shared" ref="I53:K53" si="53">D53-D52</f>
        <v>5322</v>
      </c>
      <c r="J53" s="77">
        <f t="shared" si="53"/>
        <v>0</v>
      </c>
      <c r="K53" s="77">
        <f t="shared" si="53"/>
        <v>427</v>
      </c>
      <c r="L53" s="74">
        <v>415</v>
      </c>
      <c r="M53" s="81">
        <f t="shared" si="0"/>
        <v>0.0829779456561472</v>
      </c>
      <c r="N53" s="81">
        <f t="shared" si="1"/>
        <v>0.108200316802729</v>
      </c>
      <c r="O53" s="74">
        <f t="shared" si="2"/>
        <v>33190</v>
      </c>
    </row>
    <row r="54" spans="2:15">
      <c r="B54" s="69">
        <f t="shared" si="3"/>
        <v>43910</v>
      </c>
      <c r="C54" s="70">
        <f t="shared" si="4"/>
        <v>51</v>
      </c>
      <c r="D54" s="70">
        <v>47021</v>
      </c>
      <c r="E54" s="70"/>
      <c r="F54" s="73">
        <v>4032</v>
      </c>
      <c r="G54" s="73"/>
      <c r="H54" s="73">
        <f t="shared" si="5"/>
        <v>5129</v>
      </c>
      <c r="I54" s="73">
        <f t="shared" ref="I54:K54" si="54">D54-D53</f>
        <v>5986</v>
      </c>
      <c r="J54" s="78">
        <f t="shared" si="54"/>
        <v>0</v>
      </c>
      <c r="K54" s="78">
        <f t="shared" si="54"/>
        <v>627</v>
      </c>
      <c r="L54" s="73">
        <v>689</v>
      </c>
      <c r="M54" s="80">
        <f t="shared" si="0"/>
        <v>0.0857489206950086</v>
      </c>
      <c r="N54" s="80">
        <f t="shared" si="1"/>
        <v>0.109078922183705</v>
      </c>
      <c r="O54" s="73">
        <f t="shared" si="2"/>
        <v>37860</v>
      </c>
    </row>
    <row r="55" spans="2:15">
      <c r="B55" s="71">
        <f t="shared" si="3"/>
        <v>43911</v>
      </c>
      <c r="C55" s="72">
        <f t="shared" si="4"/>
        <v>52</v>
      </c>
      <c r="D55" s="72">
        <v>53578</v>
      </c>
      <c r="E55" s="72"/>
      <c r="F55" s="74">
        <v>4825</v>
      </c>
      <c r="G55" s="74"/>
      <c r="H55" s="74">
        <f t="shared" si="5"/>
        <v>6072</v>
      </c>
      <c r="I55" s="74">
        <f t="shared" ref="I55:K55" si="55">D55-D54</f>
        <v>6557</v>
      </c>
      <c r="J55" s="77">
        <f t="shared" si="55"/>
        <v>0</v>
      </c>
      <c r="K55" s="77">
        <f t="shared" si="55"/>
        <v>793</v>
      </c>
      <c r="L55" s="74">
        <v>943</v>
      </c>
      <c r="M55" s="81">
        <f t="shared" si="0"/>
        <v>0.0900556198439658</v>
      </c>
      <c r="N55" s="81">
        <f t="shared" si="1"/>
        <v>0.113330098174624</v>
      </c>
      <c r="O55" s="74">
        <f t="shared" si="2"/>
        <v>42681</v>
      </c>
    </row>
    <row r="56" spans="2:15">
      <c r="B56" s="69">
        <f t="shared" si="3"/>
        <v>43912</v>
      </c>
      <c r="C56" s="70">
        <f t="shared" si="4"/>
        <v>53</v>
      </c>
      <c r="D56" s="70">
        <v>59138</v>
      </c>
      <c r="E56" s="70"/>
      <c r="F56" s="73">
        <v>5476</v>
      </c>
      <c r="G56" s="73"/>
      <c r="H56" s="73">
        <f t="shared" si="5"/>
        <v>7024</v>
      </c>
      <c r="I56" s="73">
        <f t="shared" ref="I56:K56" si="56">D56-D55</f>
        <v>5560</v>
      </c>
      <c r="J56" s="78">
        <f t="shared" si="56"/>
        <v>0</v>
      </c>
      <c r="K56" s="78">
        <f t="shared" si="56"/>
        <v>651</v>
      </c>
      <c r="L56" s="73">
        <v>952</v>
      </c>
      <c r="M56" s="80">
        <f t="shared" si="0"/>
        <v>0.0925969765632926</v>
      </c>
      <c r="N56" s="80">
        <f t="shared" si="1"/>
        <v>0.118773039331733</v>
      </c>
      <c r="O56" s="73">
        <f t="shared" si="2"/>
        <v>46638</v>
      </c>
    </row>
    <row r="57" spans="2:15">
      <c r="B57" s="71">
        <f t="shared" si="3"/>
        <v>43913</v>
      </c>
      <c r="C57" s="72">
        <f t="shared" si="4"/>
        <v>54</v>
      </c>
      <c r="D57" s="72">
        <v>63927</v>
      </c>
      <c r="E57" s="72"/>
      <c r="F57" s="74">
        <v>6077</v>
      </c>
      <c r="G57" s="74"/>
      <c r="H57" s="74">
        <f t="shared" si="5"/>
        <v>7432</v>
      </c>
      <c r="I57" s="74">
        <f t="shared" ref="I57:K57" si="57">D57-D56</f>
        <v>4789</v>
      </c>
      <c r="J57" s="77">
        <f t="shared" si="57"/>
        <v>0</v>
      </c>
      <c r="K57" s="77">
        <f t="shared" si="57"/>
        <v>601</v>
      </c>
      <c r="L57" s="74">
        <v>408</v>
      </c>
      <c r="M57" s="81">
        <f t="shared" si="0"/>
        <v>0.0950615545856993</v>
      </c>
      <c r="N57" s="81">
        <f t="shared" si="1"/>
        <v>0.116257606332223</v>
      </c>
      <c r="O57" s="74">
        <f t="shared" si="2"/>
        <v>50418</v>
      </c>
    </row>
    <row r="58" spans="2:15">
      <c r="B58" s="69">
        <f t="shared" si="3"/>
        <v>43914</v>
      </c>
      <c r="C58" s="70">
        <f t="shared" si="4"/>
        <v>55</v>
      </c>
      <c r="D58" s="70">
        <v>69176</v>
      </c>
      <c r="E58" s="70"/>
      <c r="F58" s="73">
        <v>6820</v>
      </c>
      <c r="G58" s="73"/>
      <c r="H58" s="73">
        <f t="shared" si="5"/>
        <v>8326</v>
      </c>
      <c r="I58" s="73">
        <f t="shared" ref="I58:K58" si="58">D58-D57</f>
        <v>5249</v>
      </c>
      <c r="J58" s="78">
        <f t="shared" si="58"/>
        <v>0</v>
      </c>
      <c r="K58" s="78">
        <f t="shared" si="58"/>
        <v>743</v>
      </c>
      <c r="L58" s="73">
        <v>894</v>
      </c>
      <c r="M58" s="80">
        <f t="shared" si="0"/>
        <v>0.0985891060483405</v>
      </c>
      <c r="N58" s="80">
        <f t="shared" si="1"/>
        <v>0.120359662310628</v>
      </c>
      <c r="O58" s="73">
        <f t="shared" si="2"/>
        <v>54030</v>
      </c>
    </row>
    <row r="59" spans="2:15">
      <c r="B59" s="71">
        <f t="shared" si="3"/>
        <v>43915</v>
      </c>
      <c r="C59" s="72">
        <f t="shared" si="4"/>
        <v>56</v>
      </c>
      <c r="D59" s="72">
        <v>74386</v>
      </c>
      <c r="E59" s="72"/>
      <c r="F59" s="74">
        <v>7503</v>
      </c>
      <c r="G59" s="74"/>
      <c r="H59" s="74">
        <f t="shared" si="5"/>
        <v>9362</v>
      </c>
      <c r="I59" s="74">
        <f t="shared" ref="I59:K59" si="59">D59-D58</f>
        <v>5210</v>
      </c>
      <c r="J59" s="77">
        <f t="shared" si="59"/>
        <v>0</v>
      </c>
      <c r="K59" s="77">
        <f t="shared" si="59"/>
        <v>683</v>
      </c>
      <c r="L59" s="74">
        <v>1036</v>
      </c>
      <c r="M59" s="81">
        <f t="shared" si="0"/>
        <v>0.100865754308606</v>
      </c>
      <c r="N59" s="81">
        <f t="shared" si="1"/>
        <v>0.125857016105181</v>
      </c>
      <c r="O59" s="74">
        <f t="shared" si="2"/>
        <v>57521</v>
      </c>
    </row>
    <row r="60" spans="2:15">
      <c r="B60" s="69">
        <f t="shared" si="3"/>
        <v>43916</v>
      </c>
      <c r="C60" s="70">
        <f t="shared" si="4"/>
        <v>57</v>
      </c>
      <c r="D60" s="70">
        <v>80589</v>
      </c>
      <c r="E60" s="70"/>
      <c r="F60" s="73">
        <v>8215</v>
      </c>
      <c r="G60" s="73"/>
      <c r="H60" s="73">
        <f t="shared" si="5"/>
        <v>10361</v>
      </c>
      <c r="I60" s="73">
        <f t="shared" ref="I60:K60" si="60">D60-D59</f>
        <v>6203</v>
      </c>
      <c r="J60" s="78">
        <f t="shared" si="60"/>
        <v>0</v>
      </c>
      <c r="K60" s="78">
        <f t="shared" si="60"/>
        <v>712</v>
      </c>
      <c r="L60" s="73">
        <v>999</v>
      </c>
      <c r="M60" s="80">
        <f t="shared" si="0"/>
        <v>0.101936988919083</v>
      </c>
      <c r="N60" s="80">
        <f t="shared" si="1"/>
        <v>0.128565933315961</v>
      </c>
      <c r="O60" s="73">
        <f t="shared" si="2"/>
        <v>62013</v>
      </c>
    </row>
    <row r="61" spans="2:15">
      <c r="B61" s="71">
        <f t="shared" si="3"/>
        <v>43917</v>
      </c>
      <c r="C61" s="72">
        <f t="shared" si="4"/>
        <v>58</v>
      </c>
      <c r="D61" s="72"/>
      <c r="E61" s="72"/>
      <c r="F61" s="74"/>
      <c r="G61" s="74"/>
      <c r="H61" s="74">
        <f t="shared" si="5"/>
        <v>10361</v>
      </c>
      <c r="I61" s="74">
        <f t="shared" ref="I61:K61" si="61">D61-D60</f>
        <v>-80589</v>
      </c>
      <c r="J61" s="77">
        <f t="shared" si="61"/>
        <v>0</v>
      </c>
      <c r="K61" s="77">
        <f t="shared" si="61"/>
        <v>-8215</v>
      </c>
      <c r="L61" s="74"/>
      <c r="M61" s="81" t="e">
        <f t="shared" si="0"/>
        <v>#DIV/0!</v>
      </c>
      <c r="N61" s="81" t="e">
        <f t="shared" si="1"/>
        <v>#DIV/0!</v>
      </c>
      <c r="O61" s="74">
        <f t="shared" si="2"/>
        <v>-10361</v>
      </c>
    </row>
    <row r="62" spans="2:15">
      <c r="B62" s="69">
        <f t="shared" si="3"/>
        <v>43918</v>
      </c>
      <c r="C62" s="70">
        <f t="shared" si="4"/>
        <v>59</v>
      </c>
      <c r="D62" s="70"/>
      <c r="E62" s="70"/>
      <c r="F62" s="73"/>
      <c r="G62" s="73"/>
      <c r="H62" s="73">
        <f t="shared" si="5"/>
        <v>10361</v>
      </c>
      <c r="I62" s="73">
        <f t="shared" ref="I62:K62" si="62">D62-D61</f>
        <v>0</v>
      </c>
      <c r="J62" s="78">
        <f t="shared" si="62"/>
        <v>0</v>
      </c>
      <c r="K62" s="78">
        <f t="shared" si="62"/>
        <v>0</v>
      </c>
      <c r="L62" s="73"/>
      <c r="M62" s="80" t="e">
        <f t="shared" si="0"/>
        <v>#DIV/0!</v>
      </c>
      <c r="N62" s="80" t="e">
        <f t="shared" si="1"/>
        <v>#DIV/0!</v>
      </c>
      <c r="O62" s="73">
        <f t="shared" si="2"/>
        <v>-10361</v>
      </c>
    </row>
    <row r="63" spans="2:15">
      <c r="B63" s="71">
        <f t="shared" si="3"/>
        <v>43919</v>
      </c>
      <c r="C63" s="72">
        <f t="shared" si="4"/>
        <v>60</v>
      </c>
      <c r="D63" s="72"/>
      <c r="E63" s="72"/>
      <c r="F63" s="74"/>
      <c r="G63" s="74"/>
      <c r="H63" s="74">
        <f t="shared" si="5"/>
        <v>10361</v>
      </c>
      <c r="I63" s="74">
        <f t="shared" ref="I63:K63" si="63">D63-D62</f>
        <v>0</v>
      </c>
      <c r="J63" s="77">
        <f t="shared" si="63"/>
        <v>0</v>
      </c>
      <c r="K63" s="77">
        <f t="shared" si="63"/>
        <v>0</v>
      </c>
      <c r="L63" s="74"/>
      <c r="M63" s="81" t="e">
        <f t="shared" si="0"/>
        <v>#DIV/0!</v>
      </c>
      <c r="N63" s="81" t="e">
        <f t="shared" si="1"/>
        <v>#DIV/0!</v>
      </c>
      <c r="O63" s="74">
        <f t="shared" si="2"/>
        <v>-10361</v>
      </c>
    </row>
    <row r="64" spans="2:15">
      <c r="B64" s="69">
        <f t="shared" si="3"/>
        <v>43920</v>
      </c>
      <c r="C64" s="70">
        <f t="shared" si="4"/>
        <v>61</v>
      </c>
      <c r="D64" s="70"/>
      <c r="E64" s="70"/>
      <c r="F64" s="73"/>
      <c r="G64" s="73"/>
      <c r="H64" s="73">
        <f t="shared" si="5"/>
        <v>10361</v>
      </c>
      <c r="I64" s="73">
        <f t="shared" ref="I64:K64" si="64">D64-D63</f>
        <v>0</v>
      </c>
      <c r="J64" s="78">
        <f t="shared" si="64"/>
        <v>0</v>
      </c>
      <c r="K64" s="78">
        <f t="shared" si="64"/>
        <v>0</v>
      </c>
      <c r="L64" s="73"/>
      <c r="M64" s="80" t="e">
        <f t="shared" si="0"/>
        <v>#DIV/0!</v>
      </c>
      <c r="N64" s="80" t="e">
        <f t="shared" si="1"/>
        <v>#DIV/0!</v>
      </c>
      <c r="O64" s="73">
        <f t="shared" si="2"/>
        <v>-10361</v>
      </c>
    </row>
    <row r="65" spans="2:15">
      <c r="B65" s="71">
        <f t="shared" si="3"/>
        <v>43921</v>
      </c>
      <c r="C65" s="72">
        <f t="shared" si="4"/>
        <v>62</v>
      </c>
      <c r="D65" s="72"/>
      <c r="E65" s="72"/>
      <c r="F65" s="74"/>
      <c r="G65" s="74"/>
      <c r="H65" s="74">
        <f t="shared" si="5"/>
        <v>10361</v>
      </c>
      <c r="I65" s="74">
        <f t="shared" ref="I65:K65" si="65">D65-D64</f>
        <v>0</v>
      </c>
      <c r="J65" s="77">
        <f t="shared" si="65"/>
        <v>0</v>
      </c>
      <c r="K65" s="77">
        <f t="shared" si="65"/>
        <v>0</v>
      </c>
      <c r="L65" s="74"/>
      <c r="M65" s="81" t="e">
        <f t="shared" si="0"/>
        <v>#DIV/0!</v>
      </c>
      <c r="N65" s="81" t="e">
        <f t="shared" si="1"/>
        <v>#DIV/0!</v>
      </c>
      <c r="O65" s="74">
        <f t="shared" si="2"/>
        <v>-10361</v>
      </c>
    </row>
    <row r="66" spans="2:15">
      <c r="B66" s="69">
        <f t="shared" si="3"/>
        <v>43922</v>
      </c>
      <c r="C66" s="70">
        <f t="shared" si="4"/>
        <v>63</v>
      </c>
      <c r="D66" s="70"/>
      <c r="E66" s="70"/>
      <c r="F66" s="73"/>
      <c r="G66" s="73"/>
      <c r="H66" s="73">
        <f t="shared" si="5"/>
        <v>10361</v>
      </c>
      <c r="I66" s="73">
        <f t="shared" ref="I66:K66" si="66">D66-D65</f>
        <v>0</v>
      </c>
      <c r="J66" s="78">
        <f t="shared" si="66"/>
        <v>0</v>
      </c>
      <c r="K66" s="78">
        <f t="shared" si="66"/>
        <v>0</v>
      </c>
      <c r="L66" s="73"/>
      <c r="M66" s="80" t="e">
        <f t="shared" si="0"/>
        <v>#DIV/0!</v>
      </c>
      <c r="N66" s="80" t="e">
        <f t="shared" si="1"/>
        <v>#DIV/0!</v>
      </c>
      <c r="O66" s="73">
        <f t="shared" si="2"/>
        <v>-10361</v>
      </c>
    </row>
    <row r="67" spans="2:15">
      <c r="B67" s="71">
        <f t="shared" si="3"/>
        <v>43923</v>
      </c>
      <c r="C67" s="72">
        <f t="shared" si="4"/>
        <v>64</v>
      </c>
      <c r="D67" s="72"/>
      <c r="E67" s="72"/>
      <c r="F67" s="74"/>
      <c r="G67" s="74"/>
      <c r="H67" s="74">
        <f t="shared" si="5"/>
        <v>10361</v>
      </c>
      <c r="I67" s="74">
        <f t="shared" ref="I67:K67" si="67">D67-D66</f>
        <v>0</v>
      </c>
      <c r="J67" s="77">
        <f t="shared" si="67"/>
        <v>0</v>
      </c>
      <c r="K67" s="77">
        <f t="shared" si="67"/>
        <v>0</v>
      </c>
      <c r="L67" s="74"/>
      <c r="M67" s="81" t="e">
        <f t="shared" si="0"/>
        <v>#DIV/0!</v>
      </c>
      <c r="N67" s="81" t="e">
        <f t="shared" si="1"/>
        <v>#DIV/0!</v>
      </c>
      <c r="O67" s="74">
        <f t="shared" si="2"/>
        <v>-10361</v>
      </c>
    </row>
    <row r="68" spans="2:15">
      <c r="B68" s="69">
        <f t="shared" si="3"/>
        <v>43924</v>
      </c>
      <c r="C68" s="70">
        <f t="shared" si="4"/>
        <v>65</v>
      </c>
      <c r="D68" s="70"/>
      <c r="E68" s="70"/>
      <c r="F68" s="73"/>
      <c r="G68" s="73"/>
      <c r="H68" s="73">
        <f t="shared" si="5"/>
        <v>10361</v>
      </c>
      <c r="I68" s="73">
        <f t="shared" ref="I68:K68" si="68">D68-D67</f>
        <v>0</v>
      </c>
      <c r="J68" s="78">
        <f t="shared" si="68"/>
        <v>0</v>
      </c>
      <c r="K68" s="78">
        <f t="shared" si="68"/>
        <v>0</v>
      </c>
      <c r="L68" s="73"/>
      <c r="M68" s="80" t="e">
        <f>F68/D68</f>
        <v>#DIV/0!</v>
      </c>
      <c r="N68" s="80" t="e">
        <f>H68/D68</f>
        <v>#DIV/0!</v>
      </c>
      <c r="O68" s="73">
        <f>D68-F68-H68</f>
        <v>-10361</v>
      </c>
    </row>
    <row r="69" spans="2:15">
      <c r="B69" s="71">
        <f t="shared" ref="B69:B71" si="69">B68+1</f>
        <v>43925</v>
      </c>
      <c r="C69" s="72">
        <f t="shared" ref="C69:C71" si="70">C68+1</f>
        <v>66</v>
      </c>
      <c r="D69" s="72"/>
      <c r="E69" s="72"/>
      <c r="F69" s="74"/>
      <c r="G69" s="74"/>
      <c r="H69" s="74">
        <f t="shared" ref="H69:H71" si="71">H68+L69</f>
        <v>10361</v>
      </c>
      <c r="I69" s="74">
        <f t="shared" ref="I69:K69" si="72">D69-D68</f>
        <v>0</v>
      </c>
      <c r="J69" s="77">
        <f t="shared" si="72"/>
        <v>0</v>
      </c>
      <c r="K69" s="77">
        <f t="shared" si="72"/>
        <v>0</v>
      </c>
      <c r="L69" s="74"/>
      <c r="M69" s="81" t="e">
        <f>F69/D69</f>
        <v>#DIV/0!</v>
      </c>
      <c r="N69" s="81" t="e">
        <f>H69/D69</f>
        <v>#DIV/0!</v>
      </c>
      <c r="O69" s="74">
        <f>D69-F69-H69</f>
        <v>-10361</v>
      </c>
    </row>
    <row r="70" spans="2:15">
      <c r="B70" s="69">
        <f t="shared" si="69"/>
        <v>43926</v>
      </c>
      <c r="C70" s="70">
        <f t="shared" si="70"/>
        <v>67</v>
      </c>
      <c r="D70" s="70"/>
      <c r="E70" s="70"/>
      <c r="F70" s="73"/>
      <c r="G70" s="73"/>
      <c r="H70" s="73">
        <f t="shared" si="71"/>
        <v>10361</v>
      </c>
      <c r="I70" s="73">
        <f t="shared" ref="I70:K70" si="73">D70-D69</f>
        <v>0</v>
      </c>
      <c r="J70" s="78">
        <f t="shared" si="73"/>
        <v>0</v>
      </c>
      <c r="K70" s="78">
        <f t="shared" si="73"/>
        <v>0</v>
      </c>
      <c r="L70" s="73"/>
      <c r="M70" s="73"/>
      <c r="N70" s="73"/>
      <c r="O70" s="73"/>
    </row>
    <row r="71" spans="2:15">
      <c r="B71" s="71">
        <f t="shared" si="69"/>
        <v>43927</v>
      </c>
      <c r="C71" s="72">
        <f t="shared" si="70"/>
        <v>68</v>
      </c>
      <c r="D71" s="72"/>
      <c r="E71" s="72"/>
      <c r="F71" s="74"/>
      <c r="G71" s="74"/>
      <c r="H71" s="74">
        <f t="shared" si="71"/>
        <v>10361</v>
      </c>
      <c r="I71" s="74">
        <f t="shared" ref="I71:K71" si="74">D71-D70</f>
        <v>0</v>
      </c>
      <c r="J71" s="77">
        <f t="shared" si="74"/>
        <v>0</v>
      </c>
      <c r="K71" s="77">
        <f t="shared" si="74"/>
        <v>0</v>
      </c>
      <c r="L71" s="74"/>
      <c r="M71" s="74"/>
      <c r="N71" s="74"/>
      <c r="O71" s="74"/>
    </row>
  </sheetData>
  <mergeCells count="5">
    <mergeCell ref="D2:H2"/>
    <mergeCell ref="I2:L2"/>
    <mergeCell ref="M2:O2"/>
    <mergeCell ref="B2:B3"/>
    <mergeCell ref="C2:C3"/>
  </mergeCells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71"/>
  <sheetViews>
    <sheetView showGridLines="0" zoomScale="80" zoomScaleNormal="80" topLeftCell="A23" workbookViewId="0">
      <selection activeCell="S61" sqref="S61"/>
    </sheetView>
  </sheetViews>
  <sheetFormatPr defaultColWidth="11" defaultRowHeight="15.05"/>
  <cols>
    <col min="1" max="1" width="3.62686567164179" customWidth="1"/>
    <col min="2" max="2" width="7.11940298507463" customWidth="1"/>
    <col min="3" max="3" width="5.98507462686567" style="8" customWidth="1"/>
    <col min="4" max="4" width="6.86567164179105" customWidth="1"/>
    <col min="5" max="5" width="8.73880597014925" customWidth="1"/>
    <col min="6" max="6" width="6.55970149253731" customWidth="1"/>
    <col min="7" max="7" width="8.74626865671642" customWidth="1"/>
    <col min="8" max="8" width="8.87313432835821" customWidth="1"/>
    <col min="9" max="9" width="6.23880597014925" customWidth="1"/>
    <col min="10" max="10" width="8.43283582089552" customWidth="1"/>
    <col min="11" max="11" width="5.61940298507463" customWidth="1"/>
    <col min="12" max="12" width="10.8731343283582" customWidth="1"/>
  </cols>
  <sheetData>
    <row r="2" spans="2:15">
      <c r="B2" s="31" t="s">
        <v>13</v>
      </c>
      <c r="C2" s="32" t="s">
        <v>0</v>
      </c>
      <c r="D2" s="33" t="s">
        <v>14</v>
      </c>
      <c r="E2" s="33"/>
      <c r="F2" s="33"/>
      <c r="G2" s="33"/>
      <c r="H2" s="33"/>
      <c r="I2" s="33" t="s">
        <v>15</v>
      </c>
      <c r="J2" s="33"/>
      <c r="K2" s="33"/>
      <c r="L2" s="33"/>
      <c r="M2" s="45" t="s">
        <v>16</v>
      </c>
      <c r="N2" s="45"/>
      <c r="O2" s="45"/>
    </row>
    <row r="3" ht="30.15" spans="2:15">
      <c r="B3" s="31"/>
      <c r="C3" s="32"/>
      <c r="D3" s="34" t="s">
        <v>17</v>
      </c>
      <c r="E3" s="34" t="s">
        <v>18</v>
      </c>
      <c r="F3" s="34" t="s">
        <v>19</v>
      </c>
      <c r="G3" s="34" t="s">
        <v>20</v>
      </c>
      <c r="H3" s="34" t="s">
        <v>21</v>
      </c>
      <c r="I3" s="34" t="s">
        <v>17</v>
      </c>
      <c r="J3" s="34" t="s">
        <v>18</v>
      </c>
      <c r="K3" s="34" t="s">
        <v>19</v>
      </c>
      <c r="L3" s="34" t="s">
        <v>21</v>
      </c>
      <c r="M3" s="34" t="s">
        <v>4</v>
      </c>
      <c r="N3" s="34" t="s">
        <v>5</v>
      </c>
      <c r="O3" s="34" t="s">
        <v>6</v>
      </c>
    </row>
    <row r="4" spans="2:15">
      <c r="B4" s="35">
        <v>43861</v>
      </c>
      <c r="C4" s="36">
        <v>1</v>
      </c>
      <c r="D4" s="36">
        <v>1</v>
      </c>
      <c r="E4" s="36"/>
      <c r="F4" s="39">
        <v>0</v>
      </c>
      <c r="G4" s="39"/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46">
        <f t="shared" ref="M4:M57" si="0">F4/D4</f>
        <v>0</v>
      </c>
      <c r="N4" s="46">
        <f t="shared" ref="N4:N57" si="1">H4/D4</f>
        <v>0</v>
      </c>
      <c r="O4" s="39">
        <f t="shared" ref="O4:O57" si="2">D4-F4-H4</f>
        <v>1</v>
      </c>
    </row>
    <row r="5" spans="1:15">
      <c r="A5" s="15"/>
      <c r="B5" s="37">
        <f t="shared" ref="B5:B18" si="3">B4+1</f>
        <v>43862</v>
      </c>
      <c r="C5" s="38">
        <f t="shared" ref="C5:C68" si="4">C4+1</f>
        <v>2</v>
      </c>
      <c r="D5" s="38">
        <v>1</v>
      </c>
      <c r="E5" s="38"/>
      <c r="F5" s="40">
        <v>0</v>
      </c>
      <c r="G5" s="40"/>
      <c r="H5" s="40">
        <f t="shared" ref="H5:H18" si="5">H4+L5</f>
        <v>0</v>
      </c>
      <c r="I5" s="40">
        <f t="shared" ref="I5:K5" si="6">D5-D4</f>
        <v>0</v>
      </c>
      <c r="J5" s="43">
        <f t="shared" si="6"/>
        <v>0</v>
      </c>
      <c r="K5" s="40">
        <f t="shared" si="6"/>
        <v>0</v>
      </c>
      <c r="L5" s="40">
        <v>0</v>
      </c>
      <c r="M5" s="47">
        <f t="shared" si="0"/>
        <v>0</v>
      </c>
      <c r="N5" s="47">
        <f t="shared" si="1"/>
        <v>0</v>
      </c>
      <c r="O5" s="40">
        <f t="shared" si="2"/>
        <v>1</v>
      </c>
    </row>
    <row r="6" spans="1:15">
      <c r="A6" s="15"/>
      <c r="B6" s="35">
        <f t="shared" si="3"/>
        <v>43863</v>
      </c>
      <c r="C6" s="36">
        <f t="shared" si="4"/>
        <v>3</v>
      </c>
      <c r="D6" s="36">
        <v>1</v>
      </c>
      <c r="E6" s="36"/>
      <c r="F6" s="39">
        <v>0</v>
      </c>
      <c r="G6" s="39"/>
      <c r="H6" s="39">
        <f t="shared" si="5"/>
        <v>0</v>
      </c>
      <c r="I6" s="39">
        <f t="shared" ref="I6:K6" si="7">D6-D5</f>
        <v>0</v>
      </c>
      <c r="J6" s="44">
        <f t="shared" si="7"/>
        <v>0</v>
      </c>
      <c r="K6" s="39">
        <f t="shared" si="7"/>
        <v>0</v>
      </c>
      <c r="L6" s="39">
        <v>0</v>
      </c>
      <c r="M6" s="46">
        <f t="shared" si="0"/>
        <v>0</v>
      </c>
      <c r="N6" s="46">
        <f t="shared" si="1"/>
        <v>0</v>
      </c>
      <c r="O6" s="39">
        <f t="shared" si="2"/>
        <v>1</v>
      </c>
    </row>
    <row r="7" spans="1:15">
      <c r="A7" s="15"/>
      <c r="B7" s="37">
        <f t="shared" si="3"/>
        <v>43864</v>
      </c>
      <c r="C7" s="38">
        <f t="shared" si="4"/>
        <v>4</v>
      </c>
      <c r="D7" s="38">
        <v>1</v>
      </c>
      <c r="E7" s="38"/>
      <c r="F7" s="40">
        <v>0</v>
      </c>
      <c r="G7" s="40"/>
      <c r="H7" s="40">
        <f t="shared" si="5"/>
        <v>0</v>
      </c>
      <c r="I7" s="40">
        <f t="shared" ref="I7:K7" si="8">D7-D6</f>
        <v>0</v>
      </c>
      <c r="J7" s="43">
        <f t="shared" si="8"/>
        <v>0</v>
      </c>
      <c r="K7" s="40">
        <f t="shared" si="8"/>
        <v>0</v>
      </c>
      <c r="L7" s="40">
        <v>0</v>
      </c>
      <c r="M7" s="47">
        <f t="shared" si="0"/>
        <v>0</v>
      </c>
      <c r="N7" s="47">
        <f t="shared" si="1"/>
        <v>0</v>
      </c>
      <c r="O7" s="40">
        <f t="shared" si="2"/>
        <v>1</v>
      </c>
    </row>
    <row r="8" spans="1:15">
      <c r="A8" s="15"/>
      <c r="B8" s="35">
        <f t="shared" si="3"/>
        <v>43865</v>
      </c>
      <c r="C8" s="36">
        <f t="shared" si="4"/>
        <v>5</v>
      </c>
      <c r="D8" s="36">
        <v>1</v>
      </c>
      <c r="E8" s="36"/>
      <c r="F8" s="39">
        <v>0</v>
      </c>
      <c r="G8" s="39"/>
      <c r="H8" s="39">
        <f t="shared" si="5"/>
        <v>0</v>
      </c>
      <c r="I8" s="39">
        <f t="shared" ref="I8:K8" si="9">D8-D7</f>
        <v>0</v>
      </c>
      <c r="J8" s="44">
        <f t="shared" si="9"/>
        <v>0</v>
      </c>
      <c r="K8" s="39">
        <f t="shared" si="9"/>
        <v>0</v>
      </c>
      <c r="L8" s="39">
        <v>0</v>
      </c>
      <c r="M8" s="46">
        <f t="shared" si="0"/>
        <v>0</v>
      </c>
      <c r="N8" s="46">
        <f t="shared" si="1"/>
        <v>0</v>
      </c>
      <c r="O8" s="39">
        <f t="shared" si="2"/>
        <v>1</v>
      </c>
    </row>
    <row r="9" spans="1:15">
      <c r="A9" s="15"/>
      <c r="B9" s="37">
        <f t="shared" si="3"/>
        <v>43866</v>
      </c>
      <c r="C9" s="38">
        <f t="shared" si="4"/>
        <v>6</v>
      </c>
      <c r="D9" s="38">
        <v>1</v>
      </c>
      <c r="E9" s="38"/>
      <c r="F9" s="40">
        <v>0</v>
      </c>
      <c r="G9" s="40"/>
      <c r="H9" s="40">
        <f t="shared" si="5"/>
        <v>0</v>
      </c>
      <c r="I9" s="40">
        <f t="shared" ref="I9:K9" si="10">D9-D8</f>
        <v>0</v>
      </c>
      <c r="J9" s="43">
        <f t="shared" si="10"/>
        <v>0</v>
      </c>
      <c r="K9" s="40">
        <f t="shared" si="10"/>
        <v>0</v>
      </c>
      <c r="L9" s="40">
        <v>0</v>
      </c>
      <c r="M9" s="47">
        <f t="shared" si="0"/>
        <v>0</v>
      </c>
      <c r="N9" s="47">
        <f t="shared" si="1"/>
        <v>0</v>
      </c>
      <c r="O9" s="40">
        <f t="shared" si="2"/>
        <v>1</v>
      </c>
    </row>
    <row r="10" spans="1:15">
      <c r="A10" s="15"/>
      <c r="B10" s="35">
        <f t="shared" si="3"/>
        <v>43867</v>
      </c>
      <c r="C10" s="36">
        <f t="shared" si="4"/>
        <v>7</v>
      </c>
      <c r="D10" s="36">
        <v>2</v>
      </c>
      <c r="E10" s="36"/>
      <c r="F10" s="39">
        <v>0</v>
      </c>
      <c r="G10" s="39"/>
      <c r="H10" s="39">
        <f t="shared" si="5"/>
        <v>0</v>
      </c>
      <c r="I10" s="39">
        <f t="shared" ref="I10:K10" si="11">D10-D9</f>
        <v>1</v>
      </c>
      <c r="J10" s="44">
        <f t="shared" si="11"/>
        <v>0</v>
      </c>
      <c r="K10" s="39">
        <f t="shared" si="11"/>
        <v>0</v>
      </c>
      <c r="L10" s="39">
        <v>0</v>
      </c>
      <c r="M10" s="46">
        <f t="shared" si="0"/>
        <v>0</v>
      </c>
      <c r="N10" s="46">
        <f t="shared" si="1"/>
        <v>0</v>
      </c>
      <c r="O10" s="39">
        <f t="shared" si="2"/>
        <v>2</v>
      </c>
    </row>
    <row r="11" spans="1:15">
      <c r="A11" s="15"/>
      <c r="B11" s="37">
        <f t="shared" si="3"/>
        <v>43868</v>
      </c>
      <c r="C11" s="38">
        <f t="shared" si="4"/>
        <v>8</v>
      </c>
      <c r="D11" s="38">
        <v>2</v>
      </c>
      <c r="E11" s="38"/>
      <c r="F11" s="40">
        <v>0</v>
      </c>
      <c r="G11" s="40"/>
      <c r="H11" s="40">
        <f t="shared" si="5"/>
        <v>0</v>
      </c>
      <c r="I11" s="40">
        <f t="shared" ref="I11:K11" si="12">D11-D10</f>
        <v>0</v>
      </c>
      <c r="J11" s="43">
        <f t="shared" si="12"/>
        <v>0</v>
      </c>
      <c r="K11" s="40">
        <f t="shared" si="12"/>
        <v>0</v>
      </c>
      <c r="L11" s="40">
        <v>0</v>
      </c>
      <c r="M11" s="47">
        <f t="shared" si="0"/>
        <v>0</v>
      </c>
      <c r="N11" s="47">
        <f t="shared" si="1"/>
        <v>0</v>
      </c>
      <c r="O11" s="40">
        <f t="shared" si="2"/>
        <v>2</v>
      </c>
    </row>
    <row r="12" spans="1:15">
      <c r="A12" s="15"/>
      <c r="B12" s="35">
        <f t="shared" si="3"/>
        <v>43869</v>
      </c>
      <c r="C12" s="36">
        <f t="shared" si="4"/>
        <v>9</v>
      </c>
      <c r="D12" s="36">
        <v>2</v>
      </c>
      <c r="E12" s="36"/>
      <c r="F12" s="39">
        <v>0</v>
      </c>
      <c r="G12" s="39"/>
      <c r="H12" s="39">
        <f t="shared" si="5"/>
        <v>0</v>
      </c>
      <c r="I12" s="39">
        <f t="shared" ref="I12:K12" si="13">D12-D11</f>
        <v>0</v>
      </c>
      <c r="J12" s="44">
        <f t="shared" si="13"/>
        <v>0</v>
      </c>
      <c r="K12" s="39">
        <f t="shared" si="13"/>
        <v>0</v>
      </c>
      <c r="L12" s="39">
        <v>0</v>
      </c>
      <c r="M12" s="46">
        <f t="shared" si="0"/>
        <v>0</v>
      </c>
      <c r="N12" s="46">
        <f t="shared" si="1"/>
        <v>0</v>
      </c>
      <c r="O12" s="39">
        <f t="shared" si="2"/>
        <v>2</v>
      </c>
    </row>
    <row r="13" spans="1:15">
      <c r="A13" s="15"/>
      <c r="B13" s="37">
        <f t="shared" si="3"/>
        <v>43870</v>
      </c>
      <c r="C13" s="38">
        <f t="shared" si="4"/>
        <v>10</v>
      </c>
      <c r="D13" s="38">
        <v>2</v>
      </c>
      <c r="E13" s="38"/>
      <c r="F13" s="40">
        <v>0</v>
      </c>
      <c r="G13" s="40"/>
      <c r="H13" s="40">
        <f t="shared" si="5"/>
        <v>0</v>
      </c>
      <c r="I13" s="40">
        <f t="shared" ref="I13:K13" si="14">D13-D12</f>
        <v>0</v>
      </c>
      <c r="J13" s="43">
        <f t="shared" si="14"/>
        <v>0</v>
      </c>
      <c r="K13" s="40">
        <f t="shared" si="14"/>
        <v>0</v>
      </c>
      <c r="L13" s="40">
        <v>0</v>
      </c>
      <c r="M13" s="47">
        <f t="shared" si="0"/>
        <v>0</v>
      </c>
      <c r="N13" s="47">
        <f t="shared" si="1"/>
        <v>0</v>
      </c>
      <c r="O13" s="40">
        <f t="shared" si="2"/>
        <v>2</v>
      </c>
    </row>
    <row r="14" spans="1:15">
      <c r="A14" s="15"/>
      <c r="B14" s="35">
        <f t="shared" si="3"/>
        <v>43871</v>
      </c>
      <c r="C14" s="36">
        <f t="shared" si="4"/>
        <v>11</v>
      </c>
      <c r="D14" s="36">
        <v>2</v>
      </c>
      <c r="E14" s="36"/>
      <c r="F14" s="39">
        <v>0</v>
      </c>
      <c r="G14" s="39"/>
      <c r="H14" s="39">
        <f t="shared" si="5"/>
        <v>0</v>
      </c>
      <c r="I14" s="39">
        <f t="shared" ref="I14:K14" si="15">D14-D13</f>
        <v>0</v>
      </c>
      <c r="J14" s="44">
        <f t="shared" si="15"/>
        <v>0</v>
      </c>
      <c r="K14" s="39">
        <f t="shared" si="15"/>
        <v>0</v>
      </c>
      <c r="L14" s="39">
        <v>0</v>
      </c>
      <c r="M14" s="46">
        <f t="shared" si="0"/>
        <v>0</v>
      </c>
      <c r="N14" s="46">
        <f t="shared" si="1"/>
        <v>0</v>
      </c>
      <c r="O14" s="39">
        <f t="shared" si="2"/>
        <v>2</v>
      </c>
    </row>
    <row r="15" spans="1:15">
      <c r="A15" s="15"/>
      <c r="B15" s="37">
        <f t="shared" si="3"/>
        <v>43872</v>
      </c>
      <c r="C15" s="38">
        <f t="shared" si="4"/>
        <v>12</v>
      </c>
      <c r="D15" s="38">
        <v>2</v>
      </c>
      <c r="E15" s="38"/>
      <c r="F15" s="40">
        <v>0</v>
      </c>
      <c r="G15" s="40"/>
      <c r="H15" s="40">
        <f t="shared" si="5"/>
        <v>0</v>
      </c>
      <c r="I15" s="40">
        <f t="shared" ref="I15:K15" si="16">D15-D14</f>
        <v>0</v>
      </c>
      <c r="J15" s="43">
        <f t="shared" si="16"/>
        <v>0</v>
      </c>
      <c r="K15" s="40">
        <f t="shared" si="16"/>
        <v>0</v>
      </c>
      <c r="L15" s="40">
        <v>0</v>
      </c>
      <c r="M15" s="47">
        <f t="shared" si="0"/>
        <v>0</v>
      </c>
      <c r="N15" s="47">
        <f t="shared" si="1"/>
        <v>0</v>
      </c>
      <c r="O15" s="40">
        <f t="shared" si="2"/>
        <v>2</v>
      </c>
    </row>
    <row r="16" spans="1:15">
      <c r="A16" s="15"/>
      <c r="B16" s="35">
        <f t="shared" si="3"/>
        <v>43873</v>
      </c>
      <c r="C16" s="36">
        <f t="shared" si="4"/>
        <v>13</v>
      </c>
      <c r="D16" s="36">
        <v>2</v>
      </c>
      <c r="E16" s="36"/>
      <c r="F16" s="39">
        <v>0</v>
      </c>
      <c r="G16" s="39"/>
      <c r="H16" s="39">
        <f t="shared" si="5"/>
        <v>0</v>
      </c>
      <c r="I16" s="39">
        <f t="shared" ref="I16:K16" si="17">D16-D15</f>
        <v>0</v>
      </c>
      <c r="J16" s="44">
        <f t="shared" si="17"/>
        <v>0</v>
      </c>
      <c r="K16" s="39">
        <f t="shared" si="17"/>
        <v>0</v>
      </c>
      <c r="L16" s="39">
        <v>0</v>
      </c>
      <c r="M16" s="46">
        <f t="shared" si="0"/>
        <v>0</v>
      </c>
      <c r="N16" s="46">
        <f t="shared" si="1"/>
        <v>0</v>
      </c>
      <c r="O16" s="39">
        <f t="shared" si="2"/>
        <v>2</v>
      </c>
    </row>
    <row r="17" spans="1:15">
      <c r="A17" s="15"/>
      <c r="B17" s="37">
        <f t="shared" si="3"/>
        <v>43874</v>
      </c>
      <c r="C17" s="38">
        <f t="shared" si="4"/>
        <v>14</v>
      </c>
      <c r="D17" s="38">
        <v>2</v>
      </c>
      <c r="E17" s="38"/>
      <c r="F17" s="40">
        <v>0</v>
      </c>
      <c r="G17" s="40"/>
      <c r="H17" s="40">
        <f t="shared" si="5"/>
        <v>0</v>
      </c>
      <c r="I17" s="40">
        <f t="shared" ref="I17:K17" si="18">D17-D16</f>
        <v>0</v>
      </c>
      <c r="J17" s="43">
        <f t="shared" si="18"/>
        <v>0</v>
      </c>
      <c r="K17" s="40">
        <f t="shared" si="18"/>
        <v>0</v>
      </c>
      <c r="L17" s="40">
        <v>0</v>
      </c>
      <c r="M17" s="47">
        <f t="shared" si="0"/>
        <v>0</v>
      </c>
      <c r="N17" s="47">
        <f t="shared" si="1"/>
        <v>0</v>
      </c>
      <c r="O17" s="40">
        <f t="shared" si="2"/>
        <v>2</v>
      </c>
    </row>
    <row r="18" spans="1:15">
      <c r="A18" s="15"/>
      <c r="B18" s="35">
        <f t="shared" si="3"/>
        <v>43875</v>
      </c>
      <c r="C18" s="36">
        <f t="shared" si="4"/>
        <v>15</v>
      </c>
      <c r="D18" s="36">
        <v>2</v>
      </c>
      <c r="E18" s="36"/>
      <c r="F18" s="39">
        <v>0</v>
      </c>
      <c r="G18" s="39"/>
      <c r="H18" s="39">
        <f t="shared" si="5"/>
        <v>0</v>
      </c>
      <c r="I18" s="39">
        <f t="shared" ref="I18:K18" si="19">D18-D17</f>
        <v>0</v>
      </c>
      <c r="J18" s="44">
        <f t="shared" si="19"/>
        <v>0</v>
      </c>
      <c r="K18" s="39">
        <f t="shared" si="19"/>
        <v>0</v>
      </c>
      <c r="L18" s="39">
        <v>0</v>
      </c>
      <c r="M18" s="46">
        <f t="shared" si="0"/>
        <v>0</v>
      </c>
      <c r="N18" s="46">
        <f t="shared" si="1"/>
        <v>0</v>
      </c>
      <c r="O18" s="39">
        <f t="shared" si="2"/>
        <v>2</v>
      </c>
    </row>
    <row r="19" spans="1:15">
      <c r="A19" s="15"/>
      <c r="B19" s="37">
        <v>43876</v>
      </c>
      <c r="C19" s="38">
        <f t="shared" si="4"/>
        <v>16</v>
      </c>
      <c r="D19" s="38">
        <v>2</v>
      </c>
      <c r="E19" s="38"/>
      <c r="F19" s="40">
        <v>0</v>
      </c>
      <c r="G19" s="40"/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7">
        <f t="shared" si="0"/>
        <v>0</v>
      </c>
      <c r="N19" s="47">
        <f t="shared" si="1"/>
        <v>0</v>
      </c>
      <c r="O19" s="40">
        <f t="shared" si="2"/>
        <v>2</v>
      </c>
    </row>
    <row r="20" spans="1:15">
      <c r="A20" s="15"/>
      <c r="B20" s="35">
        <v>43877</v>
      </c>
      <c r="C20" s="36">
        <f t="shared" si="4"/>
        <v>17</v>
      </c>
      <c r="D20" s="36">
        <v>2</v>
      </c>
      <c r="E20" s="36"/>
      <c r="F20" s="39">
        <v>0</v>
      </c>
      <c r="G20" s="39"/>
      <c r="H20" s="39">
        <f t="shared" ref="H20:H68" si="20">H19+L20</f>
        <v>0</v>
      </c>
      <c r="I20" s="39">
        <f t="shared" ref="I20:K20" si="21">D20-D19</f>
        <v>0</v>
      </c>
      <c r="J20" s="44">
        <f t="shared" si="21"/>
        <v>0</v>
      </c>
      <c r="K20" s="39">
        <f t="shared" si="21"/>
        <v>0</v>
      </c>
      <c r="L20" s="39">
        <v>0</v>
      </c>
      <c r="M20" s="46">
        <f t="shared" si="0"/>
        <v>0</v>
      </c>
      <c r="N20" s="46">
        <f t="shared" si="1"/>
        <v>0</v>
      </c>
      <c r="O20" s="39">
        <f t="shared" si="2"/>
        <v>2</v>
      </c>
    </row>
    <row r="21" spans="1:15">
      <c r="A21" s="15"/>
      <c r="B21" s="37">
        <v>43878</v>
      </c>
      <c r="C21" s="38">
        <f t="shared" si="4"/>
        <v>18</v>
      </c>
      <c r="D21" s="38">
        <v>2</v>
      </c>
      <c r="E21" s="38"/>
      <c r="F21" s="40">
        <v>0</v>
      </c>
      <c r="G21" s="40"/>
      <c r="H21" s="40">
        <f t="shared" si="20"/>
        <v>0</v>
      </c>
      <c r="I21" s="40">
        <f t="shared" ref="I21:K21" si="22">D21-D20</f>
        <v>0</v>
      </c>
      <c r="J21" s="43">
        <f t="shared" si="22"/>
        <v>0</v>
      </c>
      <c r="K21" s="40">
        <f t="shared" si="22"/>
        <v>0</v>
      </c>
      <c r="L21" s="40">
        <v>0</v>
      </c>
      <c r="M21" s="47">
        <f t="shared" si="0"/>
        <v>0</v>
      </c>
      <c r="N21" s="47">
        <f t="shared" si="1"/>
        <v>0</v>
      </c>
      <c r="O21" s="40">
        <f t="shared" si="2"/>
        <v>2</v>
      </c>
    </row>
    <row r="22" spans="1:15">
      <c r="A22" s="15"/>
      <c r="B22" s="35">
        <v>43879</v>
      </c>
      <c r="C22" s="36">
        <f t="shared" si="4"/>
        <v>19</v>
      </c>
      <c r="D22" s="36">
        <v>2</v>
      </c>
      <c r="E22" s="36"/>
      <c r="F22" s="39">
        <v>0</v>
      </c>
      <c r="G22" s="39"/>
      <c r="H22" s="39">
        <f t="shared" si="20"/>
        <v>0</v>
      </c>
      <c r="I22" s="39">
        <f t="shared" ref="I22:K22" si="23">D22-D21</f>
        <v>0</v>
      </c>
      <c r="J22" s="44">
        <f t="shared" si="23"/>
        <v>0</v>
      </c>
      <c r="K22" s="39">
        <f t="shared" si="23"/>
        <v>0</v>
      </c>
      <c r="L22" s="39">
        <v>0</v>
      </c>
      <c r="M22" s="46">
        <f t="shared" si="0"/>
        <v>0</v>
      </c>
      <c r="N22" s="46">
        <f t="shared" si="1"/>
        <v>0</v>
      </c>
      <c r="O22" s="39">
        <f t="shared" si="2"/>
        <v>2</v>
      </c>
    </row>
    <row r="23" spans="1:15">
      <c r="A23" s="15"/>
      <c r="B23" s="37">
        <v>43880</v>
      </c>
      <c r="C23" s="38">
        <f t="shared" si="4"/>
        <v>20</v>
      </c>
      <c r="D23" s="38">
        <v>2</v>
      </c>
      <c r="E23" s="38"/>
      <c r="F23" s="40">
        <v>0</v>
      </c>
      <c r="G23" s="40"/>
      <c r="H23" s="40">
        <f t="shared" si="20"/>
        <v>0</v>
      </c>
      <c r="I23" s="40">
        <f t="shared" ref="I23:K23" si="24">D23-D22</f>
        <v>0</v>
      </c>
      <c r="J23" s="43">
        <f t="shared" si="24"/>
        <v>0</v>
      </c>
      <c r="K23" s="40">
        <f t="shared" si="24"/>
        <v>0</v>
      </c>
      <c r="L23" s="40">
        <v>0</v>
      </c>
      <c r="M23" s="47">
        <f t="shared" si="0"/>
        <v>0</v>
      </c>
      <c r="N23" s="47">
        <f t="shared" si="1"/>
        <v>0</v>
      </c>
      <c r="O23" s="40">
        <f t="shared" si="2"/>
        <v>2</v>
      </c>
    </row>
    <row r="24" spans="1:15">
      <c r="A24" s="15"/>
      <c r="B24" s="35">
        <v>43881</v>
      </c>
      <c r="C24" s="36">
        <f t="shared" si="4"/>
        <v>21</v>
      </c>
      <c r="D24" s="36">
        <v>2</v>
      </c>
      <c r="E24" s="36"/>
      <c r="F24" s="39">
        <v>0</v>
      </c>
      <c r="G24" s="39"/>
      <c r="H24" s="39">
        <f t="shared" si="20"/>
        <v>0</v>
      </c>
      <c r="I24" s="39">
        <f t="shared" ref="I24:K24" si="25">D24-D23</f>
        <v>0</v>
      </c>
      <c r="J24" s="44">
        <f t="shared" si="25"/>
        <v>0</v>
      </c>
      <c r="K24" s="39">
        <f t="shared" si="25"/>
        <v>0</v>
      </c>
      <c r="L24" s="39">
        <v>0</v>
      </c>
      <c r="M24" s="46">
        <f t="shared" si="0"/>
        <v>0</v>
      </c>
      <c r="N24" s="46">
        <f t="shared" si="1"/>
        <v>0</v>
      </c>
      <c r="O24" s="39">
        <f t="shared" si="2"/>
        <v>2</v>
      </c>
    </row>
    <row r="25" spans="1:15">
      <c r="A25" s="15"/>
      <c r="B25" s="37">
        <v>43882</v>
      </c>
      <c r="C25" s="38">
        <f t="shared" si="4"/>
        <v>22</v>
      </c>
      <c r="D25" s="38">
        <v>2</v>
      </c>
      <c r="E25" s="38"/>
      <c r="F25" s="40">
        <v>0</v>
      </c>
      <c r="G25" s="40"/>
      <c r="H25" s="40">
        <f t="shared" si="20"/>
        <v>0</v>
      </c>
      <c r="I25" s="40">
        <f t="shared" ref="I25:K25" si="26">D25-D24</f>
        <v>0</v>
      </c>
      <c r="J25" s="43">
        <f t="shared" si="26"/>
        <v>0</v>
      </c>
      <c r="K25" s="40">
        <f t="shared" si="26"/>
        <v>0</v>
      </c>
      <c r="L25" s="40">
        <v>0</v>
      </c>
      <c r="M25" s="47">
        <f t="shared" si="0"/>
        <v>0</v>
      </c>
      <c r="N25" s="47">
        <f t="shared" si="1"/>
        <v>0</v>
      </c>
      <c r="O25" s="40">
        <f t="shared" si="2"/>
        <v>2</v>
      </c>
    </row>
    <row r="26" spans="1:15">
      <c r="A26" s="15"/>
      <c r="B26" s="35">
        <v>43883</v>
      </c>
      <c r="C26" s="36">
        <f t="shared" si="4"/>
        <v>23</v>
      </c>
      <c r="D26" s="36">
        <v>2</v>
      </c>
      <c r="E26" s="36"/>
      <c r="F26" s="39">
        <v>0</v>
      </c>
      <c r="G26" s="39"/>
      <c r="H26" s="39">
        <f t="shared" si="20"/>
        <v>0</v>
      </c>
      <c r="I26" s="39">
        <f t="shared" ref="I26:K26" si="27">D26-D25</f>
        <v>0</v>
      </c>
      <c r="J26" s="44">
        <f t="shared" si="27"/>
        <v>0</v>
      </c>
      <c r="K26" s="39">
        <f t="shared" si="27"/>
        <v>0</v>
      </c>
      <c r="L26" s="39">
        <v>0</v>
      </c>
      <c r="M26" s="46">
        <f t="shared" si="0"/>
        <v>0</v>
      </c>
      <c r="N26" s="46">
        <f t="shared" si="1"/>
        <v>0</v>
      </c>
      <c r="O26" s="39">
        <f t="shared" si="2"/>
        <v>2</v>
      </c>
    </row>
    <row r="27" spans="1:15">
      <c r="A27" s="15"/>
      <c r="B27" s="37">
        <v>43884</v>
      </c>
      <c r="C27" s="38">
        <f t="shared" si="4"/>
        <v>24</v>
      </c>
      <c r="D27" s="38">
        <v>2</v>
      </c>
      <c r="E27" s="38"/>
      <c r="F27" s="40">
        <v>0</v>
      </c>
      <c r="G27" s="40"/>
      <c r="H27" s="40">
        <f t="shared" si="20"/>
        <v>0</v>
      </c>
      <c r="I27" s="40">
        <f t="shared" ref="I27:K27" si="28">D27-D26</f>
        <v>0</v>
      </c>
      <c r="J27" s="43">
        <f t="shared" si="28"/>
        <v>0</v>
      </c>
      <c r="K27" s="40">
        <f t="shared" si="28"/>
        <v>0</v>
      </c>
      <c r="L27" s="40">
        <v>0</v>
      </c>
      <c r="M27" s="47">
        <f t="shared" si="0"/>
        <v>0</v>
      </c>
      <c r="N27" s="47">
        <f t="shared" si="1"/>
        <v>0</v>
      </c>
      <c r="O27" s="40">
        <f t="shared" si="2"/>
        <v>2</v>
      </c>
    </row>
    <row r="28" spans="1:15">
      <c r="A28" s="15"/>
      <c r="B28" s="35">
        <v>43885</v>
      </c>
      <c r="C28" s="36">
        <f t="shared" si="4"/>
        <v>25</v>
      </c>
      <c r="D28" s="36">
        <v>3</v>
      </c>
      <c r="E28" s="36"/>
      <c r="F28" s="39">
        <v>0</v>
      </c>
      <c r="G28" s="39"/>
      <c r="H28" s="39">
        <f t="shared" si="20"/>
        <v>0</v>
      </c>
      <c r="I28" s="39">
        <f t="shared" ref="I28:K28" si="29">D28-D27</f>
        <v>1</v>
      </c>
      <c r="J28" s="44">
        <f t="shared" si="29"/>
        <v>0</v>
      </c>
      <c r="K28" s="39">
        <f t="shared" si="29"/>
        <v>0</v>
      </c>
      <c r="L28" s="39">
        <v>0</v>
      </c>
      <c r="M28" s="46">
        <f t="shared" si="0"/>
        <v>0</v>
      </c>
      <c r="N28" s="46">
        <f t="shared" si="1"/>
        <v>0</v>
      </c>
      <c r="O28" s="39">
        <f t="shared" si="2"/>
        <v>3</v>
      </c>
    </row>
    <row r="29" spans="2:15">
      <c r="B29" s="37">
        <v>43886</v>
      </c>
      <c r="C29" s="38">
        <f t="shared" si="4"/>
        <v>26</v>
      </c>
      <c r="D29" s="38">
        <v>9</v>
      </c>
      <c r="E29" s="38"/>
      <c r="F29" s="40">
        <v>0</v>
      </c>
      <c r="G29" s="40"/>
      <c r="H29" s="40">
        <f t="shared" si="20"/>
        <v>0</v>
      </c>
      <c r="I29" s="40">
        <f t="shared" ref="I29:K29" si="30">D29-D28</f>
        <v>6</v>
      </c>
      <c r="J29" s="43">
        <f t="shared" si="30"/>
        <v>0</v>
      </c>
      <c r="K29" s="40">
        <f t="shared" si="30"/>
        <v>0</v>
      </c>
      <c r="L29" s="40">
        <v>0</v>
      </c>
      <c r="M29" s="47">
        <f t="shared" si="0"/>
        <v>0</v>
      </c>
      <c r="N29" s="47">
        <f t="shared" si="1"/>
        <v>0</v>
      </c>
      <c r="O29" s="40">
        <f t="shared" si="2"/>
        <v>9</v>
      </c>
    </row>
    <row r="30" spans="2:15">
      <c r="B30" s="35">
        <v>43887</v>
      </c>
      <c r="C30" s="36">
        <f t="shared" si="4"/>
        <v>27</v>
      </c>
      <c r="D30" s="36">
        <v>13</v>
      </c>
      <c r="E30" s="36"/>
      <c r="F30" s="39">
        <v>0</v>
      </c>
      <c r="G30" s="39"/>
      <c r="H30" s="39">
        <f t="shared" si="20"/>
        <v>0</v>
      </c>
      <c r="I30" s="39">
        <f t="shared" ref="I30:K30" si="31">D30-D29</f>
        <v>4</v>
      </c>
      <c r="J30" s="44">
        <f t="shared" si="31"/>
        <v>0</v>
      </c>
      <c r="K30" s="39">
        <f t="shared" si="31"/>
        <v>0</v>
      </c>
      <c r="L30" s="39">
        <v>0</v>
      </c>
      <c r="M30" s="46">
        <f t="shared" si="0"/>
        <v>0</v>
      </c>
      <c r="N30" s="46">
        <f t="shared" si="1"/>
        <v>0</v>
      </c>
      <c r="O30" s="39">
        <f t="shared" si="2"/>
        <v>13</v>
      </c>
    </row>
    <row r="31" spans="2:15">
      <c r="B31" s="37">
        <v>43888</v>
      </c>
      <c r="C31" s="38">
        <f t="shared" si="4"/>
        <v>28</v>
      </c>
      <c r="D31" s="38">
        <v>25</v>
      </c>
      <c r="E31" s="38"/>
      <c r="F31" s="40">
        <v>0</v>
      </c>
      <c r="G31" s="40"/>
      <c r="H31" s="40">
        <f t="shared" si="20"/>
        <v>0</v>
      </c>
      <c r="I31" s="40">
        <f t="shared" ref="I31:K31" si="32">D31-D30</f>
        <v>12</v>
      </c>
      <c r="J31" s="43">
        <f t="shared" si="32"/>
        <v>0</v>
      </c>
      <c r="K31" s="40">
        <f t="shared" si="32"/>
        <v>0</v>
      </c>
      <c r="L31" s="40">
        <v>0</v>
      </c>
      <c r="M31" s="47">
        <f t="shared" si="0"/>
        <v>0</v>
      </c>
      <c r="N31" s="47">
        <f t="shared" si="1"/>
        <v>0</v>
      </c>
      <c r="O31" s="40">
        <f t="shared" si="2"/>
        <v>25</v>
      </c>
    </row>
    <row r="32" spans="2:15">
      <c r="B32" s="35">
        <v>43889</v>
      </c>
      <c r="C32" s="36">
        <f t="shared" si="4"/>
        <v>29</v>
      </c>
      <c r="D32" s="36">
        <v>33</v>
      </c>
      <c r="E32" s="36"/>
      <c r="F32" s="39">
        <v>0</v>
      </c>
      <c r="G32" s="39"/>
      <c r="H32" s="39">
        <f t="shared" si="20"/>
        <v>0</v>
      </c>
      <c r="I32" s="39">
        <f t="shared" ref="I32:K32" si="33">D32-D31</f>
        <v>8</v>
      </c>
      <c r="J32" s="44">
        <f t="shared" si="33"/>
        <v>0</v>
      </c>
      <c r="K32" s="39">
        <f t="shared" si="33"/>
        <v>0</v>
      </c>
      <c r="L32" s="39">
        <v>0</v>
      </c>
      <c r="M32" s="46">
        <f t="shared" si="0"/>
        <v>0</v>
      </c>
      <c r="N32" s="46">
        <f t="shared" si="1"/>
        <v>0</v>
      </c>
      <c r="O32" s="39">
        <f t="shared" si="2"/>
        <v>33</v>
      </c>
    </row>
    <row r="33" spans="2:15">
      <c r="B33" s="37">
        <v>43890</v>
      </c>
      <c r="C33" s="38">
        <f t="shared" si="4"/>
        <v>30</v>
      </c>
      <c r="D33" s="38">
        <v>58</v>
      </c>
      <c r="E33" s="38"/>
      <c r="F33" s="40">
        <v>0</v>
      </c>
      <c r="G33" s="40"/>
      <c r="H33" s="40">
        <f t="shared" si="20"/>
        <v>0</v>
      </c>
      <c r="I33" s="40">
        <f t="shared" ref="I33:K33" si="34">D33-D32</f>
        <v>25</v>
      </c>
      <c r="J33" s="43">
        <f t="shared" si="34"/>
        <v>0</v>
      </c>
      <c r="K33" s="40">
        <f t="shared" si="34"/>
        <v>0</v>
      </c>
      <c r="L33" s="40">
        <v>0</v>
      </c>
      <c r="M33" s="47">
        <f t="shared" si="0"/>
        <v>0</v>
      </c>
      <c r="N33" s="47">
        <f t="shared" si="1"/>
        <v>0</v>
      </c>
      <c r="O33" s="40">
        <f t="shared" si="2"/>
        <v>58</v>
      </c>
    </row>
    <row r="34" spans="2:15">
      <c r="B34" s="35">
        <v>43891</v>
      </c>
      <c r="C34" s="36">
        <f t="shared" si="4"/>
        <v>31</v>
      </c>
      <c r="D34" s="36">
        <v>84</v>
      </c>
      <c r="E34" s="36"/>
      <c r="F34" s="39">
        <v>0</v>
      </c>
      <c r="G34" s="39"/>
      <c r="H34" s="39">
        <f t="shared" si="20"/>
        <v>0</v>
      </c>
      <c r="I34" s="39">
        <f t="shared" ref="I34:K34" si="35">D34-D33</f>
        <v>26</v>
      </c>
      <c r="J34" s="44">
        <f t="shared" si="35"/>
        <v>0</v>
      </c>
      <c r="K34" s="39">
        <f t="shared" si="35"/>
        <v>0</v>
      </c>
      <c r="L34" s="39">
        <v>0</v>
      </c>
      <c r="M34" s="46">
        <f t="shared" si="0"/>
        <v>0</v>
      </c>
      <c r="N34" s="46">
        <f t="shared" si="1"/>
        <v>0</v>
      </c>
      <c r="O34" s="39">
        <f t="shared" si="2"/>
        <v>84</v>
      </c>
    </row>
    <row r="35" spans="2:15">
      <c r="B35" s="37">
        <v>43892</v>
      </c>
      <c r="C35" s="38">
        <f t="shared" si="4"/>
        <v>32</v>
      </c>
      <c r="D35" s="38">
        <v>120</v>
      </c>
      <c r="E35" s="38"/>
      <c r="F35" s="40">
        <v>0</v>
      </c>
      <c r="G35" s="40"/>
      <c r="H35" s="40">
        <f t="shared" si="20"/>
        <v>0</v>
      </c>
      <c r="I35" s="40">
        <f t="shared" ref="I35:K35" si="36">D35-D34</f>
        <v>36</v>
      </c>
      <c r="J35" s="43">
        <f t="shared" si="36"/>
        <v>0</v>
      </c>
      <c r="K35" s="40">
        <f t="shared" si="36"/>
        <v>0</v>
      </c>
      <c r="L35" s="40">
        <v>0</v>
      </c>
      <c r="M35" s="47">
        <f t="shared" si="0"/>
        <v>0</v>
      </c>
      <c r="N35" s="47">
        <f t="shared" si="1"/>
        <v>0</v>
      </c>
      <c r="O35" s="40">
        <f t="shared" si="2"/>
        <v>120</v>
      </c>
    </row>
    <row r="36" spans="2:15">
      <c r="B36" s="35">
        <v>43893</v>
      </c>
      <c r="C36" s="36">
        <f t="shared" si="4"/>
        <v>33</v>
      </c>
      <c r="D36" s="36">
        <v>165</v>
      </c>
      <c r="E36" s="36"/>
      <c r="F36" s="39">
        <v>1</v>
      </c>
      <c r="G36" s="39"/>
      <c r="H36" s="39">
        <f t="shared" si="20"/>
        <v>0</v>
      </c>
      <c r="I36" s="39">
        <f t="shared" ref="I36:K36" si="37">D36-D35</f>
        <v>45</v>
      </c>
      <c r="J36" s="44">
        <f t="shared" si="37"/>
        <v>0</v>
      </c>
      <c r="K36" s="39">
        <f t="shared" si="37"/>
        <v>1</v>
      </c>
      <c r="L36" s="39">
        <v>0</v>
      </c>
      <c r="M36" s="46">
        <f t="shared" si="0"/>
        <v>0.00606060606060606</v>
      </c>
      <c r="N36" s="46">
        <f t="shared" si="1"/>
        <v>0</v>
      </c>
      <c r="O36" s="39">
        <f t="shared" si="2"/>
        <v>164</v>
      </c>
    </row>
    <row r="37" spans="2:15">
      <c r="B37" s="37">
        <v>43894</v>
      </c>
      <c r="C37" s="38">
        <f t="shared" si="4"/>
        <v>34</v>
      </c>
      <c r="D37" s="38">
        <v>228</v>
      </c>
      <c r="E37" s="38"/>
      <c r="F37" s="40">
        <v>2</v>
      </c>
      <c r="G37" s="40"/>
      <c r="H37" s="40">
        <f t="shared" si="20"/>
        <v>0</v>
      </c>
      <c r="I37" s="40">
        <f t="shared" ref="I37:K37" si="38">D37-D36</f>
        <v>63</v>
      </c>
      <c r="J37" s="43">
        <f t="shared" si="38"/>
        <v>0</v>
      </c>
      <c r="K37" s="40">
        <f t="shared" si="38"/>
        <v>1</v>
      </c>
      <c r="L37" s="40">
        <v>0</v>
      </c>
      <c r="M37" s="47">
        <f t="shared" si="0"/>
        <v>0.0087719298245614</v>
      </c>
      <c r="N37" s="47">
        <f t="shared" si="1"/>
        <v>0</v>
      </c>
      <c r="O37" s="40">
        <f t="shared" si="2"/>
        <v>226</v>
      </c>
    </row>
    <row r="38" spans="2:15">
      <c r="B38" s="35">
        <v>43895</v>
      </c>
      <c r="C38" s="36">
        <f t="shared" si="4"/>
        <v>35</v>
      </c>
      <c r="D38" s="36">
        <v>282</v>
      </c>
      <c r="E38" s="36"/>
      <c r="F38" s="39">
        <v>3</v>
      </c>
      <c r="G38" s="39"/>
      <c r="H38" s="39">
        <f t="shared" si="20"/>
        <v>1</v>
      </c>
      <c r="I38" s="39">
        <f t="shared" ref="I38:K38" si="39">D38-D37</f>
        <v>54</v>
      </c>
      <c r="J38" s="44">
        <f t="shared" si="39"/>
        <v>0</v>
      </c>
      <c r="K38" s="39">
        <f t="shared" si="39"/>
        <v>1</v>
      </c>
      <c r="L38" s="39">
        <v>1</v>
      </c>
      <c r="M38" s="46">
        <f t="shared" si="0"/>
        <v>0.0106382978723404</v>
      </c>
      <c r="N38" s="46">
        <f t="shared" si="1"/>
        <v>0.00354609929078014</v>
      </c>
      <c r="O38" s="39">
        <f t="shared" si="2"/>
        <v>278</v>
      </c>
    </row>
    <row r="39" spans="2:15">
      <c r="B39" s="37">
        <v>43896</v>
      </c>
      <c r="C39" s="38">
        <f t="shared" si="4"/>
        <v>36</v>
      </c>
      <c r="D39" s="38">
        <v>401</v>
      </c>
      <c r="E39" s="38"/>
      <c r="F39" s="40">
        <v>8</v>
      </c>
      <c r="G39" s="41"/>
      <c r="H39" s="40">
        <f t="shared" si="20"/>
        <v>4</v>
      </c>
      <c r="I39" s="40">
        <f t="shared" ref="I39:K39" si="40">D39-D38</f>
        <v>119</v>
      </c>
      <c r="J39" s="43">
        <f t="shared" si="40"/>
        <v>0</v>
      </c>
      <c r="K39" s="43">
        <f t="shared" si="40"/>
        <v>5</v>
      </c>
      <c r="L39" s="40">
        <v>3</v>
      </c>
      <c r="M39" s="47">
        <f t="shared" si="0"/>
        <v>0.0199501246882793</v>
      </c>
      <c r="N39" s="47">
        <f t="shared" si="1"/>
        <v>0.00997506234413965</v>
      </c>
      <c r="O39" s="40">
        <f t="shared" si="2"/>
        <v>389</v>
      </c>
    </row>
    <row r="40" spans="2:15">
      <c r="B40" s="35">
        <v>43897</v>
      </c>
      <c r="C40" s="36">
        <f t="shared" si="4"/>
        <v>37</v>
      </c>
      <c r="D40" s="36">
        <v>525</v>
      </c>
      <c r="E40" s="36"/>
      <c r="F40" s="39">
        <v>10</v>
      </c>
      <c r="G40" s="42"/>
      <c r="H40" s="39">
        <f t="shared" si="20"/>
        <v>28</v>
      </c>
      <c r="I40" s="39">
        <f t="shared" ref="I40:K40" si="41">D40-D39</f>
        <v>124</v>
      </c>
      <c r="J40" s="44">
        <f t="shared" si="41"/>
        <v>0</v>
      </c>
      <c r="K40" s="44">
        <f t="shared" si="41"/>
        <v>2</v>
      </c>
      <c r="L40" s="39">
        <v>24</v>
      </c>
      <c r="M40" s="46">
        <f t="shared" si="0"/>
        <v>0.019047619047619</v>
      </c>
      <c r="N40" s="46">
        <f t="shared" si="1"/>
        <v>0.0533333333333333</v>
      </c>
      <c r="O40" s="39">
        <f t="shared" si="2"/>
        <v>487</v>
      </c>
    </row>
    <row r="41" spans="2:15">
      <c r="B41" s="37">
        <v>43898</v>
      </c>
      <c r="C41" s="38">
        <f t="shared" si="4"/>
        <v>38</v>
      </c>
      <c r="D41" s="38">
        <v>674</v>
      </c>
      <c r="E41" s="38"/>
      <c r="F41" s="40">
        <v>17</v>
      </c>
      <c r="G41" s="41"/>
      <c r="H41" s="40">
        <f t="shared" si="20"/>
        <v>30</v>
      </c>
      <c r="I41" s="40">
        <f t="shared" ref="I41:K41" si="42">D41-D40</f>
        <v>149</v>
      </c>
      <c r="J41" s="43">
        <f t="shared" si="42"/>
        <v>0</v>
      </c>
      <c r="K41" s="43">
        <f t="shared" si="42"/>
        <v>7</v>
      </c>
      <c r="L41" s="40">
        <v>2</v>
      </c>
      <c r="M41" s="47">
        <f t="shared" si="0"/>
        <v>0.0252225519287834</v>
      </c>
      <c r="N41" s="47">
        <f t="shared" si="1"/>
        <v>0.0445103857566766</v>
      </c>
      <c r="O41" s="40">
        <f t="shared" si="2"/>
        <v>627</v>
      </c>
    </row>
    <row r="42" spans="2:15">
      <c r="B42" s="35">
        <v>43899</v>
      </c>
      <c r="C42" s="36">
        <f t="shared" si="4"/>
        <v>39</v>
      </c>
      <c r="D42" s="36">
        <v>1231</v>
      </c>
      <c r="E42" s="36"/>
      <c r="F42" s="39">
        <v>30</v>
      </c>
      <c r="G42" s="42"/>
      <c r="H42" s="39">
        <f t="shared" si="20"/>
        <v>30</v>
      </c>
      <c r="I42" s="39">
        <f t="shared" ref="I42:K42" si="43">D42-D41</f>
        <v>557</v>
      </c>
      <c r="J42" s="44">
        <f t="shared" si="43"/>
        <v>0</v>
      </c>
      <c r="K42" s="44">
        <f t="shared" si="43"/>
        <v>13</v>
      </c>
      <c r="L42" s="39">
        <v>0</v>
      </c>
      <c r="M42" s="46">
        <f t="shared" si="0"/>
        <v>0.0243704305442729</v>
      </c>
      <c r="N42" s="46">
        <f t="shared" si="1"/>
        <v>0.0243704305442729</v>
      </c>
      <c r="O42" s="39">
        <f t="shared" si="2"/>
        <v>1171</v>
      </c>
    </row>
    <row r="43" spans="2:15">
      <c r="B43" s="37">
        <v>43900</v>
      </c>
      <c r="C43" s="38">
        <f t="shared" si="4"/>
        <v>40</v>
      </c>
      <c r="D43" s="38">
        <v>1695</v>
      </c>
      <c r="E43" s="38"/>
      <c r="F43" s="40">
        <v>36</v>
      </c>
      <c r="G43" s="41"/>
      <c r="H43" s="40">
        <f t="shared" si="20"/>
        <v>133</v>
      </c>
      <c r="I43" s="40">
        <f t="shared" ref="I43:K43" si="44">D43-D42</f>
        <v>464</v>
      </c>
      <c r="J43" s="43">
        <f t="shared" si="44"/>
        <v>0</v>
      </c>
      <c r="K43" s="43">
        <f t="shared" si="44"/>
        <v>6</v>
      </c>
      <c r="L43" s="40">
        <v>103</v>
      </c>
      <c r="M43" s="47">
        <f t="shared" si="0"/>
        <v>0.0212389380530973</v>
      </c>
      <c r="N43" s="47">
        <f t="shared" si="1"/>
        <v>0.0784660766961652</v>
      </c>
      <c r="O43" s="40">
        <f t="shared" si="2"/>
        <v>1526</v>
      </c>
    </row>
    <row r="44" spans="2:15">
      <c r="B44" s="35">
        <v>43901</v>
      </c>
      <c r="C44" s="36">
        <f t="shared" si="4"/>
        <v>41</v>
      </c>
      <c r="D44" s="36">
        <v>2277</v>
      </c>
      <c r="E44" s="36"/>
      <c r="F44" s="39">
        <v>55</v>
      </c>
      <c r="G44" s="39"/>
      <c r="H44" s="39">
        <f t="shared" si="20"/>
        <v>181</v>
      </c>
      <c r="I44" s="39">
        <f t="shared" ref="I44:K44" si="45">D44-D43</f>
        <v>582</v>
      </c>
      <c r="J44" s="44">
        <f t="shared" si="45"/>
        <v>0</v>
      </c>
      <c r="K44" s="39">
        <f t="shared" si="45"/>
        <v>19</v>
      </c>
      <c r="L44" s="39">
        <v>48</v>
      </c>
      <c r="M44" s="46">
        <f t="shared" si="0"/>
        <v>0.0241545893719807</v>
      </c>
      <c r="N44" s="46">
        <f t="shared" si="1"/>
        <v>0.0794905577514273</v>
      </c>
      <c r="O44" s="39">
        <f t="shared" si="2"/>
        <v>2041</v>
      </c>
    </row>
    <row r="45" spans="2:15">
      <c r="B45" s="37">
        <v>43902</v>
      </c>
      <c r="C45" s="38">
        <f t="shared" si="4"/>
        <v>42</v>
      </c>
      <c r="D45" s="38">
        <v>3146</v>
      </c>
      <c r="E45" s="38"/>
      <c r="F45" s="40">
        <v>86</v>
      </c>
      <c r="G45" s="40"/>
      <c r="H45" s="40">
        <f t="shared" si="20"/>
        <v>187</v>
      </c>
      <c r="I45" s="40">
        <f t="shared" ref="I45:K45" si="46">D45-D44</f>
        <v>869</v>
      </c>
      <c r="J45" s="43">
        <f t="shared" si="46"/>
        <v>0</v>
      </c>
      <c r="K45" s="40">
        <f t="shared" si="46"/>
        <v>31</v>
      </c>
      <c r="L45" s="40">
        <v>6</v>
      </c>
      <c r="M45" s="47">
        <f t="shared" si="0"/>
        <v>0.0273363000635728</v>
      </c>
      <c r="N45" s="47">
        <f t="shared" si="1"/>
        <v>0.0594405594405594</v>
      </c>
      <c r="O45" s="40">
        <f t="shared" si="2"/>
        <v>2873</v>
      </c>
    </row>
    <row r="46" spans="2:15">
      <c r="B46" s="35">
        <v>43903</v>
      </c>
      <c r="C46" s="36">
        <f t="shared" si="4"/>
        <v>43</v>
      </c>
      <c r="D46" s="36">
        <v>5232</v>
      </c>
      <c r="E46" s="36"/>
      <c r="F46" s="39">
        <v>133</v>
      </c>
      <c r="G46" s="39"/>
      <c r="H46" s="39">
        <f t="shared" si="20"/>
        <v>191</v>
      </c>
      <c r="I46" s="39">
        <f t="shared" ref="I46:K46" si="47">D46-D45</f>
        <v>2086</v>
      </c>
      <c r="J46" s="44">
        <f t="shared" si="47"/>
        <v>0</v>
      </c>
      <c r="K46" s="39">
        <f t="shared" si="47"/>
        <v>47</v>
      </c>
      <c r="L46" s="39">
        <v>4</v>
      </c>
      <c r="M46" s="46">
        <f t="shared" si="0"/>
        <v>0.0254204892966361</v>
      </c>
      <c r="N46" s="46">
        <f t="shared" si="1"/>
        <v>0.0365061162079511</v>
      </c>
      <c r="O46" s="39">
        <f t="shared" si="2"/>
        <v>4908</v>
      </c>
    </row>
    <row r="47" spans="2:15">
      <c r="B47" s="37">
        <v>43904</v>
      </c>
      <c r="C47" s="38">
        <f t="shared" si="4"/>
        <v>44</v>
      </c>
      <c r="D47" s="38">
        <v>6391</v>
      </c>
      <c r="E47" s="38"/>
      <c r="F47" s="40">
        <v>196</v>
      </c>
      <c r="G47" s="40"/>
      <c r="H47" s="40">
        <f t="shared" si="20"/>
        <v>515</v>
      </c>
      <c r="I47" s="40">
        <f t="shared" ref="I47:K47" si="48">D47-D46</f>
        <v>1159</v>
      </c>
      <c r="J47" s="43">
        <f t="shared" si="48"/>
        <v>0</v>
      </c>
      <c r="K47" s="40">
        <f t="shared" si="48"/>
        <v>63</v>
      </c>
      <c r="L47" s="40">
        <v>324</v>
      </c>
      <c r="M47" s="47">
        <f t="shared" si="0"/>
        <v>0.0306681270536692</v>
      </c>
      <c r="N47" s="47">
        <f t="shared" si="1"/>
        <v>0.0805820685338758</v>
      </c>
      <c r="O47" s="40">
        <f t="shared" si="2"/>
        <v>5680</v>
      </c>
    </row>
    <row r="48" spans="2:15">
      <c r="B48" s="35">
        <v>43905</v>
      </c>
      <c r="C48" s="36">
        <f t="shared" si="4"/>
        <v>45</v>
      </c>
      <c r="D48" s="36">
        <v>7988</v>
      </c>
      <c r="E48" s="36"/>
      <c r="F48" s="39">
        <v>294</v>
      </c>
      <c r="G48" s="39"/>
      <c r="H48" s="39">
        <f t="shared" si="20"/>
        <v>515</v>
      </c>
      <c r="I48" s="39">
        <f t="shared" ref="I48:K48" si="49">D48-D47</f>
        <v>1597</v>
      </c>
      <c r="J48" s="44">
        <f t="shared" si="49"/>
        <v>0</v>
      </c>
      <c r="K48" s="39">
        <f t="shared" si="49"/>
        <v>98</v>
      </c>
      <c r="L48" s="39">
        <v>0</v>
      </c>
      <c r="M48" s="46">
        <f t="shared" si="0"/>
        <v>0.0368052078117176</v>
      </c>
      <c r="N48" s="46">
        <f t="shared" si="1"/>
        <v>0.064471707561342</v>
      </c>
      <c r="O48" s="39">
        <f t="shared" si="2"/>
        <v>7179</v>
      </c>
    </row>
    <row r="49" spans="2:15">
      <c r="B49" s="37">
        <v>43906</v>
      </c>
      <c r="C49" s="38">
        <f t="shared" si="4"/>
        <v>46</v>
      </c>
      <c r="D49" s="38">
        <v>9942</v>
      </c>
      <c r="E49" s="38"/>
      <c r="F49" s="40">
        <v>342</v>
      </c>
      <c r="G49" s="40"/>
      <c r="H49" s="40">
        <f t="shared" si="20"/>
        <v>528</v>
      </c>
      <c r="I49" s="40">
        <f t="shared" ref="I49:K49" si="50">D49-D48</f>
        <v>1954</v>
      </c>
      <c r="J49" s="43">
        <f t="shared" si="50"/>
        <v>0</v>
      </c>
      <c r="K49" s="40">
        <f t="shared" si="50"/>
        <v>48</v>
      </c>
      <c r="L49" s="40">
        <v>13</v>
      </c>
      <c r="M49" s="47">
        <f t="shared" si="0"/>
        <v>0.0343995171997586</v>
      </c>
      <c r="N49" s="47">
        <f t="shared" si="1"/>
        <v>0.0531080265540133</v>
      </c>
      <c r="O49" s="40">
        <f t="shared" si="2"/>
        <v>9072</v>
      </c>
    </row>
    <row r="50" spans="2:15">
      <c r="B50" s="35">
        <v>43907</v>
      </c>
      <c r="C50" s="36">
        <f t="shared" si="4"/>
        <v>47</v>
      </c>
      <c r="D50" s="36">
        <v>11826</v>
      </c>
      <c r="E50" s="36"/>
      <c r="F50" s="39">
        <v>533</v>
      </c>
      <c r="G50" s="39"/>
      <c r="H50" s="39">
        <f t="shared" si="20"/>
        <v>1026</v>
      </c>
      <c r="I50" s="39">
        <f t="shared" ref="I50:K50" si="51">D50-D49</f>
        <v>1884</v>
      </c>
      <c r="J50" s="44">
        <f t="shared" si="51"/>
        <v>0</v>
      </c>
      <c r="K50" s="39">
        <f t="shared" si="51"/>
        <v>191</v>
      </c>
      <c r="L50" s="39">
        <v>498</v>
      </c>
      <c r="M50" s="46">
        <f t="shared" si="0"/>
        <v>0.0450701843395907</v>
      </c>
      <c r="N50" s="46">
        <f t="shared" si="1"/>
        <v>0.0867579908675799</v>
      </c>
      <c r="O50" s="39">
        <f t="shared" si="2"/>
        <v>10267</v>
      </c>
    </row>
    <row r="51" spans="2:15">
      <c r="B51" s="37">
        <v>43908</v>
      </c>
      <c r="C51" s="38">
        <f t="shared" si="4"/>
        <v>48</v>
      </c>
      <c r="D51" s="38">
        <v>14769</v>
      </c>
      <c r="E51" s="38"/>
      <c r="F51" s="40">
        <v>638</v>
      </c>
      <c r="G51" s="40"/>
      <c r="H51" s="40">
        <f t="shared" si="20"/>
        <v>1079</v>
      </c>
      <c r="I51" s="40">
        <f t="shared" ref="I51:K51" si="52">D51-D50</f>
        <v>2943</v>
      </c>
      <c r="J51" s="40">
        <f t="shared" si="52"/>
        <v>0</v>
      </c>
      <c r="K51" s="40">
        <f t="shared" si="52"/>
        <v>105</v>
      </c>
      <c r="L51" s="40">
        <v>53</v>
      </c>
      <c r="M51" s="47">
        <f t="shared" si="0"/>
        <v>0.0431985916446611</v>
      </c>
      <c r="N51" s="47">
        <f t="shared" si="1"/>
        <v>0.0730584332046855</v>
      </c>
      <c r="O51" s="40">
        <f t="shared" si="2"/>
        <v>13052</v>
      </c>
    </row>
    <row r="52" spans="2:15">
      <c r="B52" s="35">
        <v>43909</v>
      </c>
      <c r="C52" s="36">
        <f t="shared" si="4"/>
        <v>49</v>
      </c>
      <c r="D52" s="36">
        <v>18077</v>
      </c>
      <c r="E52" s="36"/>
      <c r="F52" s="39">
        <v>831</v>
      </c>
      <c r="G52" s="39"/>
      <c r="H52" s="39">
        <f t="shared" si="20"/>
        <v>1105</v>
      </c>
      <c r="I52" s="39">
        <f t="shared" ref="I52:K52" si="53">D52-D51</f>
        <v>3308</v>
      </c>
      <c r="J52" s="39">
        <f t="shared" si="53"/>
        <v>0</v>
      </c>
      <c r="K52" s="39">
        <f t="shared" si="53"/>
        <v>193</v>
      </c>
      <c r="L52" s="39">
        <v>26</v>
      </c>
      <c r="M52" s="46">
        <f t="shared" si="0"/>
        <v>0.0459700171488632</v>
      </c>
      <c r="N52" s="46">
        <f t="shared" si="1"/>
        <v>0.0611273994578746</v>
      </c>
      <c r="O52" s="39">
        <f t="shared" si="2"/>
        <v>16141</v>
      </c>
    </row>
    <row r="53" spans="2:15">
      <c r="B53" s="37">
        <v>43910</v>
      </c>
      <c r="C53" s="38">
        <f t="shared" si="4"/>
        <v>50</v>
      </c>
      <c r="D53" s="38">
        <v>21571</v>
      </c>
      <c r="E53" s="38"/>
      <c r="F53" s="40">
        <v>1093</v>
      </c>
      <c r="G53" s="40"/>
      <c r="H53" s="40">
        <f t="shared" si="20"/>
        <v>1586</v>
      </c>
      <c r="I53" s="40">
        <f t="shared" ref="I53:K53" si="54">D53-D52</f>
        <v>3494</v>
      </c>
      <c r="J53" s="40">
        <f t="shared" si="54"/>
        <v>0</v>
      </c>
      <c r="K53" s="40">
        <f t="shared" si="54"/>
        <v>262</v>
      </c>
      <c r="L53" s="40">
        <v>481</v>
      </c>
      <c r="M53" s="47">
        <f t="shared" si="0"/>
        <v>0.0506698808585601</v>
      </c>
      <c r="N53" s="47">
        <f t="shared" si="1"/>
        <v>0.0735246395623754</v>
      </c>
      <c r="O53" s="40">
        <f t="shared" si="2"/>
        <v>18892</v>
      </c>
    </row>
    <row r="54" spans="2:15">
      <c r="B54" s="35">
        <v>43911</v>
      </c>
      <c r="C54" s="36">
        <f t="shared" si="4"/>
        <v>51</v>
      </c>
      <c r="D54" s="36">
        <v>25496</v>
      </c>
      <c r="E54" s="36"/>
      <c r="F54" s="39">
        <v>1381</v>
      </c>
      <c r="G54" s="39"/>
      <c r="H54" s="39">
        <f t="shared" si="20"/>
        <v>2123</v>
      </c>
      <c r="I54" s="39">
        <f t="shared" ref="I54:K54" si="55">D54-D53</f>
        <v>3925</v>
      </c>
      <c r="J54" s="39">
        <f t="shared" si="55"/>
        <v>0</v>
      </c>
      <c r="K54" s="39">
        <f t="shared" si="55"/>
        <v>288</v>
      </c>
      <c r="L54" s="39">
        <v>537</v>
      </c>
      <c r="M54" s="46">
        <f t="shared" si="0"/>
        <v>0.0541653592720427</v>
      </c>
      <c r="N54" s="46">
        <f t="shared" si="1"/>
        <v>0.0832679636021337</v>
      </c>
      <c r="O54" s="39">
        <f t="shared" si="2"/>
        <v>21992</v>
      </c>
    </row>
    <row r="55" spans="2:15">
      <c r="B55" s="37">
        <v>43912</v>
      </c>
      <c r="C55" s="38">
        <f t="shared" si="4"/>
        <v>52</v>
      </c>
      <c r="D55" s="38">
        <v>28768</v>
      </c>
      <c r="E55" s="38"/>
      <c r="F55" s="40">
        <v>1772</v>
      </c>
      <c r="G55" s="40"/>
      <c r="H55" s="40">
        <f t="shared" si="20"/>
        <v>2573</v>
      </c>
      <c r="I55" s="40">
        <f t="shared" ref="I55:K55" si="56">D55-D54</f>
        <v>3272</v>
      </c>
      <c r="J55" s="40">
        <f t="shared" si="56"/>
        <v>0</v>
      </c>
      <c r="K55" s="40">
        <f t="shared" si="56"/>
        <v>391</v>
      </c>
      <c r="L55" s="40">
        <v>450</v>
      </c>
      <c r="M55" s="47">
        <f t="shared" si="0"/>
        <v>0.0615962180200222</v>
      </c>
      <c r="N55" s="47">
        <f t="shared" si="1"/>
        <v>0.0894396551724138</v>
      </c>
      <c r="O55" s="40">
        <f t="shared" si="2"/>
        <v>24423</v>
      </c>
    </row>
    <row r="56" spans="2:15">
      <c r="B56" s="35">
        <v>43913</v>
      </c>
      <c r="C56" s="36">
        <f t="shared" si="4"/>
        <v>53</v>
      </c>
      <c r="D56" s="36">
        <v>35136</v>
      </c>
      <c r="E56" s="36"/>
      <c r="F56" s="39">
        <v>2311</v>
      </c>
      <c r="G56" s="39"/>
      <c r="H56" s="39">
        <f t="shared" si="20"/>
        <v>3353</v>
      </c>
      <c r="I56" s="39">
        <f t="shared" ref="I56:K56" si="57">D56-D55</f>
        <v>6368</v>
      </c>
      <c r="J56" s="39">
        <f t="shared" si="57"/>
        <v>0</v>
      </c>
      <c r="K56" s="39">
        <f t="shared" si="57"/>
        <v>539</v>
      </c>
      <c r="L56" s="39">
        <v>780</v>
      </c>
      <c r="M56" s="46">
        <f t="shared" si="0"/>
        <v>0.0657729963570128</v>
      </c>
      <c r="N56" s="46">
        <f t="shared" si="1"/>
        <v>0.095429189435337</v>
      </c>
      <c r="O56" s="39">
        <f t="shared" si="2"/>
        <v>29472</v>
      </c>
    </row>
    <row r="57" spans="2:15">
      <c r="B57" s="37">
        <v>43914</v>
      </c>
      <c r="C57" s="38">
        <f t="shared" si="4"/>
        <v>54</v>
      </c>
      <c r="D57" s="38">
        <v>42058</v>
      </c>
      <c r="E57" s="38"/>
      <c r="F57" s="40">
        <v>3434</v>
      </c>
      <c r="G57" s="40"/>
      <c r="H57" s="40">
        <f t="shared" si="20"/>
        <v>3792</v>
      </c>
      <c r="I57" s="40">
        <f t="shared" ref="I57:K57" si="58">D57-D56</f>
        <v>6922</v>
      </c>
      <c r="J57" s="40">
        <f t="shared" si="58"/>
        <v>0</v>
      </c>
      <c r="K57" s="40">
        <f t="shared" si="58"/>
        <v>1123</v>
      </c>
      <c r="L57" s="40">
        <v>439</v>
      </c>
      <c r="M57" s="47">
        <f t="shared" si="0"/>
        <v>0.0816491511721908</v>
      </c>
      <c r="N57" s="47">
        <f t="shared" si="1"/>
        <v>0.090161205953683</v>
      </c>
      <c r="O57" s="40">
        <f t="shared" si="2"/>
        <v>34832</v>
      </c>
    </row>
    <row r="58" spans="2:15">
      <c r="B58" s="35">
        <v>43915</v>
      </c>
      <c r="C58" s="36">
        <f t="shared" si="4"/>
        <v>55</v>
      </c>
      <c r="D58" s="36">
        <v>49515</v>
      </c>
      <c r="E58" s="36"/>
      <c r="F58" s="39">
        <v>3647</v>
      </c>
      <c r="G58" s="39"/>
      <c r="H58" s="39">
        <f t="shared" si="20"/>
        <v>5365</v>
      </c>
      <c r="I58" s="39">
        <f t="shared" ref="I58:K58" si="59">D58-D57</f>
        <v>7457</v>
      </c>
      <c r="J58" s="39">
        <f t="shared" si="59"/>
        <v>0</v>
      </c>
      <c r="K58" s="39">
        <f t="shared" si="59"/>
        <v>213</v>
      </c>
      <c r="L58" s="39">
        <v>1573</v>
      </c>
      <c r="M58" s="46">
        <f t="shared" ref="M58:M63" si="60">F58/D58</f>
        <v>0.0736544481470262</v>
      </c>
      <c r="N58" s="46">
        <f t="shared" ref="N58:N63" si="61">H58/D58</f>
        <v>0.108351004746037</v>
      </c>
      <c r="O58" s="39">
        <f t="shared" ref="O58:O63" si="62">D58-F58-H58</f>
        <v>40503</v>
      </c>
    </row>
    <row r="59" spans="2:15">
      <c r="B59" s="37">
        <v>43916</v>
      </c>
      <c r="C59" s="38">
        <f t="shared" si="4"/>
        <v>56</v>
      </c>
      <c r="D59" s="38">
        <v>57786</v>
      </c>
      <c r="E59" s="38"/>
      <c r="F59" s="40">
        <v>4365</v>
      </c>
      <c r="G59" s="40"/>
      <c r="H59" s="40">
        <f t="shared" si="20"/>
        <v>7013</v>
      </c>
      <c r="I59" s="40">
        <f t="shared" ref="I59:K59" si="63">D59-D58</f>
        <v>8271</v>
      </c>
      <c r="J59" s="40">
        <f t="shared" si="63"/>
        <v>0</v>
      </c>
      <c r="K59" s="40">
        <f t="shared" si="63"/>
        <v>718</v>
      </c>
      <c r="L59" s="40">
        <v>1648</v>
      </c>
      <c r="M59" s="47">
        <f t="shared" si="60"/>
        <v>0.0755373273803343</v>
      </c>
      <c r="N59" s="47">
        <f t="shared" si="61"/>
        <v>0.121361575468106</v>
      </c>
      <c r="O59" s="40">
        <f t="shared" si="62"/>
        <v>46408</v>
      </c>
    </row>
    <row r="60" spans="2:15">
      <c r="B60" s="35">
        <v>43917</v>
      </c>
      <c r="C60" s="36">
        <f t="shared" si="4"/>
        <v>57</v>
      </c>
      <c r="D60" s="36"/>
      <c r="E60" s="36"/>
      <c r="F60" s="39"/>
      <c r="G60" s="39"/>
      <c r="H60" s="39">
        <f t="shared" si="20"/>
        <v>7013</v>
      </c>
      <c r="I60" s="39">
        <f t="shared" ref="I60:K60" si="64">D60-D59</f>
        <v>-57786</v>
      </c>
      <c r="J60" s="39">
        <f t="shared" si="64"/>
        <v>0</v>
      </c>
      <c r="K60" s="39">
        <f t="shared" si="64"/>
        <v>-4365</v>
      </c>
      <c r="L60" s="39"/>
      <c r="M60" s="46" t="e">
        <f t="shared" si="60"/>
        <v>#DIV/0!</v>
      </c>
      <c r="N60" s="46" t="e">
        <f t="shared" si="61"/>
        <v>#DIV/0!</v>
      </c>
      <c r="O60" s="39">
        <f t="shared" si="62"/>
        <v>-7013</v>
      </c>
    </row>
    <row r="61" spans="2:15">
      <c r="B61" s="37">
        <f t="shared" ref="B61:B68" si="65">B60+1</f>
        <v>43918</v>
      </c>
      <c r="C61" s="38">
        <f t="shared" si="4"/>
        <v>58</v>
      </c>
      <c r="D61" s="38"/>
      <c r="E61" s="38"/>
      <c r="F61" s="40"/>
      <c r="G61" s="40"/>
      <c r="H61" s="40">
        <f t="shared" si="20"/>
        <v>7013</v>
      </c>
      <c r="I61" s="40">
        <f t="shared" ref="I61:K61" si="66">D61-D60</f>
        <v>0</v>
      </c>
      <c r="J61" s="43">
        <f t="shared" si="66"/>
        <v>0</v>
      </c>
      <c r="K61" s="43">
        <f t="shared" si="66"/>
        <v>0</v>
      </c>
      <c r="L61" s="40"/>
      <c r="M61" s="47" t="e">
        <f t="shared" si="60"/>
        <v>#DIV/0!</v>
      </c>
      <c r="N61" s="47" t="e">
        <f t="shared" si="61"/>
        <v>#DIV/0!</v>
      </c>
      <c r="O61" s="40">
        <f t="shared" si="62"/>
        <v>-7013</v>
      </c>
    </row>
    <row r="62" spans="2:15">
      <c r="B62" s="35">
        <f t="shared" si="65"/>
        <v>43919</v>
      </c>
      <c r="C62" s="36">
        <f t="shared" si="4"/>
        <v>59</v>
      </c>
      <c r="D62" s="36"/>
      <c r="E62" s="36"/>
      <c r="F62" s="39"/>
      <c r="G62" s="39"/>
      <c r="H62" s="39">
        <f t="shared" si="20"/>
        <v>7013</v>
      </c>
      <c r="I62" s="39">
        <f t="shared" ref="I62:K62" si="67">D62-D61</f>
        <v>0</v>
      </c>
      <c r="J62" s="44">
        <f t="shared" si="67"/>
        <v>0</v>
      </c>
      <c r="K62" s="44">
        <f t="shared" si="67"/>
        <v>0</v>
      </c>
      <c r="L62" s="39"/>
      <c r="M62" s="46" t="e">
        <f t="shared" si="60"/>
        <v>#DIV/0!</v>
      </c>
      <c r="N62" s="46" t="e">
        <f t="shared" si="61"/>
        <v>#DIV/0!</v>
      </c>
      <c r="O62" s="39">
        <f t="shared" si="62"/>
        <v>-7013</v>
      </c>
    </row>
    <row r="63" spans="2:15">
      <c r="B63" s="37">
        <f t="shared" si="65"/>
        <v>43920</v>
      </c>
      <c r="C63" s="38">
        <f t="shared" si="4"/>
        <v>60</v>
      </c>
      <c r="D63" s="38"/>
      <c r="E63" s="38"/>
      <c r="F63" s="40"/>
      <c r="G63" s="40"/>
      <c r="H63" s="40">
        <f t="shared" si="20"/>
        <v>7013</v>
      </c>
      <c r="I63" s="40">
        <f t="shared" ref="I63:K63" si="68">D63-D62</f>
        <v>0</v>
      </c>
      <c r="J63" s="43">
        <f t="shared" si="68"/>
        <v>0</v>
      </c>
      <c r="K63" s="43">
        <f t="shared" si="68"/>
        <v>0</v>
      </c>
      <c r="L63" s="40"/>
      <c r="M63" s="47" t="e">
        <f t="shared" si="60"/>
        <v>#DIV/0!</v>
      </c>
      <c r="N63" s="47" t="e">
        <f t="shared" si="61"/>
        <v>#DIV/0!</v>
      </c>
      <c r="O63" s="40">
        <f t="shared" si="62"/>
        <v>-7013</v>
      </c>
    </row>
    <row r="64" spans="2:15">
      <c r="B64" s="35">
        <f t="shared" si="65"/>
        <v>43921</v>
      </c>
      <c r="C64" s="36">
        <f t="shared" si="4"/>
        <v>61</v>
      </c>
      <c r="D64" s="36"/>
      <c r="E64" s="36"/>
      <c r="F64" s="39"/>
      <c r="G64" s="39"/>
      <c r="H64" s="39">
        <f t="shared" si="20"/>
        <v>7013</v>
      </c>
      <c r="I64" s="39">
        <f t="shared" ref="I64:K64" si="69">D64-D63</f>
        <v>0</v>
      </c>
      <c r="J64" s="44">
        <f t="shared" si="69"/>
        <v>0</v>
      </c>
      <c r="K64" s="44">
        <f t="shared" si="69"/>
        <v>0</v>
      </c>
      <c r="L64" s="39"/>
      <c r="M64" s="46" t="e">
        <f t="shared" ref="M64:M69" si="70">F64/D64</f>
        <v>#DIV/0!</v>
      </c>
      <c r="N64" s="46" t="e">
        <f t="shared" ref="N64:N69" si="71">H64/D64</f>
        <v>#DIV/0!</v>
      </c>
      <c r="O64" s="39">
        <f t="shared" ref="O64:O69" si="72">D64-F64-H64</f>
        <v>-7013</v>
      </c>
    </row>
    <row r="65" spans="2:15">
      <c r="B65" s="37">
        <f t="shared" si="65"/>
        <v>43922</v>
      </c>
      <c r="C65" s="38">
        <f t="shared" si="4"/>
        <v>62</v>
      </c>
      <c r="D65" s="38"/>
      <c r="E65" s="38"/>
      <c r="F65" s="40"/>
      <c r="G65" s="40"/>
      <c r="H65" s="40">
        <f t="shared" si="20"/>
        <v>7013</v>
      </c>
      <c r="I65" s="40">
        <f t="shared" ref="I65:K65" si="73">D65-D64</f>
        <v>0</v>
      </c>
      <c r="J65" s="43">
        <f t="shared" si="73"/>
        <v>0</v>
      </c>
      <c r="K65" s="43">
        <f t="shared" si="73"/>
        <v>0</v>
      </c>
      <c r="L65" s="40"/>
      <c r="M65" s="47" t="e">
        <f t="shared" si="70"/>
        <v>#DIV/0!</v>
      </c>
      <c r="N65" s="47" t="e">
        <f t="shared" si="71"/>
        <v>#DIV/0!</v>
      </c>
      <c r="O65" s="40">
        <f t="shared" si="72"/>
        <v>-7013</v>
      </c>
    </row>
    <row r="66" spans="2:15">
      <c r="B66" s="35">
        <f t="shared" si="65"/>
        <v>43923</v>
      </c>
      <c r="C66" s="36">
        <f t="shared" si="4"/>
        <v>63</v>
      </c>
      <c r="D66" s="36"/>
      <c r="E66" s="36"/>
      <c r="F66" s="39"/>
      <c r="G66" s="39"/>
      <c r="H66" s="39">
        <f t="shared" si="20"/>
        <v>7013</v>
      </c>
      <c r="I66" s="39">
        <f t="shared" ref="I66:K66" si="74">D66-D65</f>
        <v>0</v>
      </c>
      <c r="J66" s="44">
        <f t="shared" si="74"/>
        <v>0</v>
      </c>
      <c r="K66" s="44">
        <f t="shared" si="74"/>
        <v>0</v>
      </c>
      <c r="L66" s="39"/>
      <c r="M66" s="46" t="e">
        <f t="shared" si="70"/>
        <v>#DIV/0!</v>
      </c>
      <c r="N66" s="46" t="e">
        <f t="shared" si="71"/>
        <v>#DIV/0!</v>
      </c>
      <c r="O66" s="39">
        <f t="shared" si="72"/>
        <v>-7013</v>
      </c>
    </row>
    <row r="67" spans="2:15">
      <c r="B67" s="37">
        <f t="shared" si="65"/>
        <v>43924</v>
      </c>
      <c r="C67" s="38">
        <f t="shared" si="4"/>
        <v>64</v>
      </c>
      <c r="D67" s="38"/>
      <c r="E67" s="38"/>
      <c r="F67" s="40"/>
      <c r="G67" s="40"/>
      <c r="H67" s="40">
        <f t="shared" si="20"/>
        <v>7013</v>
      </c>
      <c r="I67" s="40">
        <f t="shared" ref="I67:K67" si="75">D67-D66</f>
        <v>0</v>
      </c>
      <c r="J67" s="43">
        <f t="shared" si="75"/>
        <v>0</v>
      </c>
      <c r="K67" s="43">
        <f t="shared" si="75"/>
        <v>0</v>
      </c>
      <c r="L67" s="40"/>
      <c r="M67" s="47" t="e">
        <f t="shared" si="70"/>
        <v>#DIV/0!</v>
      </c>
      <c r="N67" s="47" t="e">
        <f t="shared" si="71"/>
        <v>#DIV/0!</v>
      </c>
      <c r="O67" s="40">
        <f t="shared" si="72"/>
        <v>-7013</v>
      </c>
    </row>
    <row r="68" spans="2:15">
      <c r="B68" s="35">
        <f t="shared" si="65"/>
        <v>43925</v>
      </c>
      <c r="C68" s="36">
        <f t="shared" si="4"/>
        <v>65</v>
      </c>
      <c r="D68" s="36"/>
      <c r="E68" s="36"/>
      <c r="F68" s="39"/>
      <c r="G68" s="39"/>
      <c r="H68" s="39">
        <f t="shared" si="20"/>
        <v>7013</v>
      </c>
      <c r="I68" s="39">
        <f t="shared" ref="I68:K68" si="76">D68-D67</f>
        <v>0</v>
      </c>
      <c r="J68" s="44">
        <f t="shared" si="76"/>
        <v>0</v>
      </c>
      <c r="K68" s="44">
        <f t="shared" si="76"/>
        <v>0</v>
      </c>
      <c r="L68" s="39"/>
      <c r="M68" s="46" t="e">
        <f t="shared" si="70"/>
        <v>#DIV/0!</v>
      </c>
      <c r="N68" s="46" t="e">
        <f t="shared" si="71"/>
        <v>#DIV/0!</v>
      </c>
      <c r="O68" s="39">
        <f t="shared" si="72"/>
        <v>-7013</v>
      </c>
    </row>
    <row r="69" spans="2:15">
      <c r="B69" s="37">
        <f t="shared" ref="B69:B71" si="77">B68+1</f>
        <v>43926</v>
      </c>
      <c r="C69" s="38">
        <f t="shared" ref="C69:C71" si="78">C68+1</f>
        <v>66</v>
      </c>
      <c r="D69" s="38"/>
      <c r="E69" s="38"/>
      <c r="F69" s="40"/>
      <c r="G69" s="40"/>
      <c r="H69" s="40">
        <f t="shared" ref="H69:H71" si="79">H68+L69</f>
        <v>7013</v>
      </c>
      <c r="I69" s="40">
        <f t="shared" ref="I69:K69" si="80">D69-D68</f>
        <v>0</v>
      </c>
      <c r="J69" s="43">
        <f t="shared" si="80"/>
        <v>0</v>
      </c>
      <c r="K69" s="43">
        <f t="shared" si="80"/>
        <v>0</v>
      </c>
      <c r="L69" s="40"/>
      <c r="M69" s="47" t="e">
        <f t="shared" si="70"/>
        <v>#DIV/0!</v>
      </c>
      <c r="N69" s="47" t="e">
        <f t="shared" si="71"/>
        <v>#DIV/0!</v>
      </c>
      <c r="O69" s="40">
        <f t="shared" si="72"/>
        <v>-7013</v>
      </c>
    </row>
    <row r="70" spans="2:15">
      <c r="B70" s="35">
        <f t="shared" si="77"/>
        <v>43927</v>
      </c>
      <c r="C70" s="36">
        <f t="shared" si="78"/>
        <v>67</v>
      </c>
      <c r="D70" s="36"/>
      <c r="E70" s="36"/>
      <c r="F70" s="39"/>
      <c r="G70" s="39"/>
      <c r="H70" s="39">
        <f t="shared" si="79"/>
        <v>7013</v>
      </c>
      <c r="I70" s="39">
        <f t="shared" ref="I70:K70" si="81">D70-D69</f>
        <v>0</v>
      </c>
      <c r="J70" s="44">
        <f t="shared" si="81"/>
        <v>0</v>
      </c>
      <c r="K70" s="44">
        <f t="shared" si="81"/>
        <v>0</v>
      </c>
      <c r="L70" s="39"/>
      <c r="M70" s="39"/>
      <c r="N70" s="39"/>
      <c r="O70" s="39"/>
    </row>
    <row r="71" spans="2:15">
      <c r="B71" s="37">
        <f t="shared" si="77"/>
        <v>43928</v>
      </c>
      <c r="C71" s="38">
        <f t="shared" si="78"/>
        <v>68</v>
      </c>
      <c r="D71" s="38"/>
      <c r="E71" s="38"/>
      <c r="F71" s="40"/>
      <c r="G71" s="40"/>
      <c r="H71" s="40">
        <f t="shared" si="79"/>
        <v>7013</v>
      </c>
      <c r="I71" s="40">
        <f t="shared" ref="I71:K71" si="82">D71-D70</f>
        <v>0</v>
      </c>
      <c r="J71" s="43">
        <f t="shared" si="82"/>
        <v>0</v>
      </c>
      <c r="K71" s="43">
        <f t="shared" si="82"/>
        <v>0</v>
      </c>
      <c r="L71" s="40"/>
      <c r="M71" s="40"/>
      <c r="N71" s="40"/>
      <c r="O71" s="40"/>
    </row>
  </sheetData>
  <mergeCells count="5">
    <mergeCell ref="D2:H2"/>
    <mergeCell ref="I2:L2"/>
    <mergeCell ref="M2:O2"/>
    <mergeCell ref="B2:B3"/>
    <mergeCell ref="C2:C3"/>
  </mergeCells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71"/>
  <sheetViews>
    <sheetView showGridLines="0" zoomScale="80" zoomScaleNormal="80" topLeftCell="A7" workbookViewId="0">
      <selection activeCell="X41" sqref="X41"/>
    </sheetView>
  </sheetViews>
  <sheetFormatPr defaultColWidth="11" defaultRowHeight="15.05"/>
  <cols>
    <col min="1" max="1" width="3.62686567164179" customWidth="1"/>
    <col min="2" max="2" width="7.11940298507463" customWidth="1"/>
    <col min="3" max="3" width="5.98507462686567" style="8" customWidth="1"/>
    <col min="4" max="4" width="6.86567164179105" customWidth="1"/>
    <col min="5" max="5" width="8.73880597014925" customWidth="1"/>
    <col min="6" max="6" width="6.55970149253731" customWidth="1"/>
    <col min="7" max="7" width="8.74626865671642" customWidth="1"/>
    <col min="8" max="8" width="8.87313432835821" customWidth="1"/>
    <col min="9" max="9" width="6.23880597014925" customWidth="1"/>
    <col min="10" max="10" width="8.43283582089552" customWidth="1"/>
    <col min="11" max="11" width="5.61940298507463" customWidth="1"/>
    <col min="12" max="12" width="10.8731343283582" customWidth="1"/>
  </cols>
  <sheetData>
    <row r="2" spans="2:15">
      <c r="B2" s="48" t="s">
        <v>13</v>
      </c>
      <c r="C2" s="49" t="s">
        <v>0</v>
      </c>
      <c r="D2" s="50" t="s">
        <v>14</v>
      </c>
      <c r="E2" s="50"/>
      <c r="F2" s="50"/>
      <c r="G2" s="50"/>
      <c r="H2" s="50"/>
      <c r="I2" s="50" t="s">
        <v>15</v>
      </c>
      <c r="J2" s="50"/>
      <c r="K2" s="50"/>
      <c r="L2" s="50"/>
      <c r="M2" s="62" t="s">
        <v>16</v>
      </c>
      <c r="N2" s="62"/>
      <c r="O2" s="62"/>
    </row>
    <row r="3" ht="30.15" spans="2:15">
      <c r="B3" s="48"/>
      <c r="C3" s="49"/>
      <c r="D3" s="51" t="s">
        <v>17</v>
      </c>
      <c r="E3" s="51" t="s">
        <v>18</v>
      </c>
      <c r="F3" s="51" t="s">
        <v>19</v>
      </c>
      <c r="G3" s="51" t="s">
        <v>20</v>
      </c>
      <c r="H3" s="51" t="s">
        <v>21</v>
      </c>
      <c r="I3" s="51" t="s">
        <v>17</v>
      </c>
      <c r="J3" s="51" t="s">
        <v>18</v>
      </c>
      <c r="K3" s="51" t="s">
        <v>19</v>
      </c>
      <c r="L3" s="51" t="s">
        <v>21</v>
      </c>
      <c r="M3" s="51" t="s">
        <v>4</v>
      </c>
      <c r="N3" s="51" t="s">
        <v>5</v>
      </c>
      <c r="O3" s="51" t="s">
        <v>6</v>
      </c>
    </row>
    <row r="4" spans="2:15">
      <c r="B4" s="52">
        <v>43880</v>
      </c>
      <c r="C4" s="53">
        <v>1</v>
      </c>
      <c r="D4" s="53">
        <v>2</v>
      </c>
      <c r="E4" s="53"/>
      <c r="F4" s="56">
        <v>2</v>
      </c>
      <c r="G4" s="56"/>
      <c r="H4" s="56">
        <v>0</v>
      </c>
      <c r="I4" s="56">
        <f>D4</f>
        <v>2</v>
      </c>
      <c r="J4" s="60">
        <f>E4</f>
        <v>0</v>
      </c>
      <c r="K4" s="56">
        <v>0</v>
      </c>
      <c r="L4" s="56">
        <v>0</v>
      </c>
      <c r="M4" s="63">
        <f t="shared" ref="M4:M55" si="0">F4/D4</f>
        <v>1</v>
      </c>
      <c r="N4" s="63">
        <f t="shared" ref="N4:N55" si="1">H4/D4</f>
        <v>0</v>
      </c>
      <c r="O4" s="56">
        <f t="shared" ref="O4:O55" si="2">D4-F4-H4</f>
        <v>0</v>
      </c>
    </row>
    <row r="5" spans="1:15">
      <c r="A5" s="15"/>
      <c r="B5" s="54">
        <f t="shared" ref="B5:B35" si="3">B4+1</f>
        <v>43881</v>
      </c>
      <c r="C5" s="55">
        <f t="shared" ref="C5:C68" si="4">C4+1</f>
        <v>2</v>
      </c>
      <c r="D5" s="55">
        <v>5</v>
      </c>
      <c r="E5" s="55"/>
      <c r="F5" s="57">
        <v>2</v>
      </c>
      <c r="G5" s="57"/>
      <c r="H5" s="57">
        <f t="shared" ref="H5:H35" si="5">H4+L5</f>
        <v>0</v>
      </c>
      <c r="I5" s="57">
        <f t="shared" ref="I5:I35" si="6">D5-D4</f>
        <v>3</v>
      </c>
      <c r="J5" s="61">
        <f t="shared" ref="J5:J31" si="7">E5-E4</f>
        <v>0</v>
      </c>
      <c r="K5" s="57">
        <v>0</v>
      </c>
      <c r="L5" s="57">
        <v>0</v>
      </c>
      <c r="M5" s="64">
        <f t="shared" si="0"/>
        <v>0.4</v>
      </c>
      <c r="N5" s="64">
        <f t="shared" si="1"/>
        <v>0</v>
      </c>
      <c r="O5" s="57">
        <f t="shared" si="2"/>
        <v>3</v>
      </c>
    </row>
    <row r="6" spans="1:15">
      <c r="A6" s="15"/>
      <c r="B6" s="52">
        <f t="shared" si="3"/>
        <v>43882</v>
      </c>
      <c r="C6" s="53">
        <f t="shared" si="4"/>
        <v>3</v>
      </c>
      <c r="D6" s="53">
        <v>18</v>
      </c>
      <c r="E6" s="53"/>
      <c r="F6" s="56">
        <v>4</v>
      </c>
      <c r="G6" s="56"/>
      <c r="H6" s="56">
        <f t="shared" si="5"/>
        <v>0</v>
      </c>
      <c r="I6" s="56">
        <f t="shared" si="6"/>
        <v>13</v>
      </c>
      <c r="J6" s="60">
        <f t="shared" si="7"/>
        <v>0</v>
      </c>
      <c r="K6" s="56">
        <v>0</v>
      </c>
      <c r="L6" s="56">
        <v>0</v>
      </c>
      <c r="M6" s="63">
        <f t="shared" si="0"/>
        <v>0.222222222222222</v>
      </c>
      <c r="N6" s="63">
        <f t="shared" si="1"/>
        <v>0</v>
      </c>
      <c r="O6" s="56">
        <f t="shared" si="2"/>
        <v>14</v>
      </c>
    </row>
    <row r="7" spans="1:15">
      <c r="A7" s="15"/>
      <c r="B7" s="54">
        <f t="shared" si="3"/>
        <v>43883</v>
      </c>
      <c r="C7" s="55">
        <f t="shared" si="4"/>
        <v>4</v>
      </c>
      <c r="D7" s="55">
        <v>29</v>
      </c>
      <c r="E7" s="55"/>
      <c r="F7" s="57">
        <v>6</v>
      </c>
      <c r="G7" s="57"/>
      <c r="H7" s="57">
        <f t="shared" si="5"/>
        <v>0</v>
      </c>
      <c r="I7" s="57">
        <f t="shared" si="6"/>
        <v>11</v>
      </c>
      <c r="J7" s="61">
        <f t="shared" si="7"/>
        <v>0</v>
      </c>
      <c r="K7" s="57">
        <v>0</v>
      </c>
      <c r="L7" s="57">
        <v>0</v>
      </c>
      <c r="M7" s="64">
        <f t="shared" si="0"/>
        <v>0.206896551724138</v>
      </c>
      <c r="N7" s="64">
        <f t="shared" si="1"/>
        <v>0</v>
      </c>
      <c r="O7" s="57">
        <f t="shared" si="2"/>
        <v>23</v>
      </c>
    </row>
    <row r="8" spans="1:15">
      <c r="A8" s="15"/>
      <c r="B8" s="52">
        <f t="shared" si="3"/>
        <v>43884</v>
      </c>
      <c r="C8" s="53">
        <f t="shared" si="4"/>
        <v>5</v>
      </c>
      <c r="D8" s="53">
        <v>43</v>
      </c>
      <c r="E8" s="53"/>
      <c r="F8" s="56">
        <v>8</v>
      </c>
      <c r="G8" s="56"/>
      <c r="H8" s="56">
        <f t="shared" si="5"/>
        <v>1</v>
      </c>
      <c r="I8" s="56">
        <f t="shared" si="6"/>
        <v>14</v>
      </c>
      <c r="J8" s="60">
        <f t="shared" si="7"/>
        <v>0</v>
      </c>
      <c r="K8" s="56">
        <v>2</v>
      </c>
      <c r="L8" s="56">
        <v>1</v>
      </c>
      <c r="M8" s="63">
        <f t="shared" si="0"/>
        <v>0.186046511627907</v>
      </c>
      <c r="N8" s="63">
        <f t="shared" si="1"/>
        <v>0.0232558139534884</v>
      </c>
      <c r="O8" s="56">
        <f t="shared" si="2"/>
        <v>34</v>
      </c>
    </row>
    <row r="9" spans="1:15">
      <c r="A9" s="15"/>
      <c r="B9" s="54">
        <f t="shared" si="3"/>
        <v>43885</v>
      </c>
      <c r="C9" s="55">
        <f t="shared" si="4"/>
        <v>6</v>
      </c>
      <c r="D9" s="55">
        <v>61</v>
      </c>
      <c r="E9" s="55"/>
      <c r="F9" s="57">
        <v>12</v>
      </c>
      <c r="G9" s="57"/>
      <c r="H9" s="57">
        <f t="shared" si="5"/>
        <v>3</v>
      </c>
      <c r="I9" s="57">
        <f t="shared" si="6"/>
        <v>18</v>
      </c>
      <c r="J9" s="61">
        <f t="shared" si="7"/>
        <v>0</v>
      </c>
      <c r="K9" s="57">
        <v>2</v>
      </c>
      <c r="L9" s="57">
        <v>2</v>
      </c>
      <c r="M9" s="64">
        <f t="shared" si="0"/>
        <v>0.19672131147541</v>
      </c>
      <c r="N9" s="64">
        <f t="shared" si="1"/>
        <v>0.0491803278688525</v>
      </c>
      <c r="O9" s="57">
        <f t="shared" si="2"/>
        <v>46</v>
      </c>
    </row>
    <row r="10" spans="1:15">
      <c r="A10" s="15"/>
      <c r="B10" s="52">
        <f t="shared" si="3"/>
        <v>43886</v>
      </c>
      <c r="C10" s="53">
        <f t="shared" si="4"/>
        <v>7</v>
      </c>
      <c r="D10" s="53">
        <v>95</v>
      </c>
      <c r="E10" s="53"/>
      <c r="F10" s="56">
        <v>16</v>
      </c>
      <c r="G10" s="56"/>
      <c r="H10" s="56">
        <f t="shared" si="5"/>
        <v>25</v>
      </c>
      <c r="I10" s="56">
        <f t="shared" si="6"/>
        <v>34</v>
      </c>
      <c r="J10" s="60">
        <f t="shared" si="7"/>
        <v>0</v>
      </c>
      <c r="K10" s="56">
        <v>4</v>
      </c>
      <c r="L10" s="56">
        <v>22</v>
      </c>
      <c r="M10" s="63">
        <f t="shared" si="0"/>
        <v>0.168421052631579</v>
      </c>
      <c r="N10" s="63">
        <f t="shared" si="1"/>
        <v>0.263157894736842</v>
      </c>
      <c r="O10" s="56">
        <f t="shared" si="2"/>
        <v>54</v>
      </c>
    </row>
    <row r="11" spans="1:15">
      <c r="A11" s="15"/>
      <c r="B11" s="54">
        <f t="shared" si="3"/>
        <v>43887</v>
      </c>
      <c r="C11" s="55">
        <f t="shared" si="4"/>
        <v>8</v>
      </c>
      <c r="D11" s="55">
        <v>139</v>
      </c>
      <c r="E11" s="55"/>
      <c r="F11" s="57">
        <v>19</v>
      </c>
      <c r="G11" s="57"/>
      <c r="H11" s="57">
        <f t="shared" si="5"/>
        <v>25</v>
      </c>
      <c r="I11" s="57">
        <f t="shared" si="6"/>
        <v>44</v>
      </c>
      <c r="J11" s="61">
        <f t="shared" si="7"/>
        <v>0</v>
      </c>
      <c r="K11" s="57">
        <v>6</v>
      </c>
      <c r="L11" s="57">
        <v>0</v>
      </c>
      <c r="M11" s="64">
        <f t="shared" si="0"/>
        <v>0.136690647482014</v>
      </c>
      <c r="N11" s="64">
        <f t="shared" si="1"/>
        <v>0.179856115107914</v>
      </c>
      <c r="O11" s="57">
        <f t="shared" si="2"/>
        <v>95</v>
      </c>
    </row>
    <row r="12" spans="1:15">
      <c r="A12" s="15"/>
      <c r="B12" s="52">
        <f t="shared" si="3"/>
        <v>43888</v>
      </c>
      <c r="C12" s="53">
        <f t="shared" si="4"/>
        <v>9</v>
      </c>
      <c r="D12" s="53">
        <v>245</v>
      </c>
      <c r="E12" s="53"/>
      <c r="F12" s="56">
        <v>26</v>
      </c>
      <c r="G12" s="56"/>
      <c r="H12" s="56">
        <f t="shared" si="5"/>
        <v>54</v>
      </c>
      <c r="I12" s="56">
        <f t="shared" si="6"/>
        <v>106</v>
      </c>
      <c r="J12" s="60">
        <f t="shared" si="7"/>
        <v>0</v>
      </c>
      <c r="K12" s="56">
        <v>8</v>
      </c>
      <c r="L12" s="56">
        <v>29</v>
      </c>
      <c r="M12" s="63">
        <f t="shared" si="0"/>
        <v>0.106122448979592</v>
      </c>
      <c r="N12" s="63">
        <f t="shared" si="1"/>
        <v>0.220408163265306</v>
      </c>
      <c r="O12" s="56">
        <f t="shared" si="2"/>
        <v>165</v>
      </c>
    </row>
    <row r="13" spans="1:15">
      <c r="A13" s="15"/>
      <c r="B13" s="54">
        <f t="shared" si="3"/>
        <v>43889</v>
      </c>
      <c r="C13" s="55">
        <f t="shared" si="4"/>
        <v>10</v>
      </c>
      <c r="D13" s="55">
        <v>388</v>
      </c>
      <c r="E13" s="55"/>
      <c r="F13" s="57">
        <v>34</v>
      </c>
      <c r="G13" s="57"/>
      <c r="H13" s="57">
        <f t="shared" si="5"/>
        <v>73</v>
      </c>
      <c r="I13" s="57">
        <f t="shared" si="6"/>
        <v>143</v>
      </c>
      <c r="J13" s="61">
        <f t="shared" si="7"/>
        <v>0</v>
      </c>
      <c r="K13" s="57">
        <v>12</v>
      </c>
      <c r="L13" s="57">
        <v>19</v>
      </c>
      <c r="M13" s="64">
        <f t="shared" si="0"/>
        <v>0.0876288659793814</v>
      </c>
      <c r="N13" s="64">
        <f t="shared" si="1"/>
        <v>0.188144329896907</v>
      </c>
      <c r="O13" s="57">
        <f t="shared" si="2"/>
        <v>281</v>
      </c>
    </row>
    <row r="14" spans="1:15">
      <c r="A14" s="15"/>
      <c r="B14" s="52">
        <f t="shared" si="3"/>
        <v>43890</v>
      </c>
      <c r="C14" s="53">
        <f t="shared" si="4"/>
        <v>11</v>
      </c>
      <c r="D14" s="53">
        <v>593</v>
      </c>
      <c r="E14" s="53"/>
      <c r="F14" s="56">
        <v>43</v>
      </c>
      <c r="G14" s="56"/>
      <c r="H14" s="56">
        <f t="shared" si="5"/>
        <v>123</v>
      </c>
      <c r="I14" s="56">
        <f t="shared" si="6"/>
        <v>205</v>
      </c>
      <c r="J14" s="60">
        <f t="shared" si="7"/>
        <v>0</v>
      </c>
      <c r="K14" s="56">
        <v>16</v>
      </c>
      <c r="L14" s="56">
        <v>50</v>
      </c>
      <c r="M14" s="63">
        <f t="shared" si="0"/>
        <v>0.0725126475548061</v>
      </c>
      <c r="N14" s="63">
        <f t="shared" si="1"/>
        <v>0.207419898819562</v>
      </c>
      <c r="O14" s="56">
        <f t="shared" si="2"/>
        <v>427</v>
      </c>
    </row>
    <row r="15" spans="1:15">
      <c r="A15" s="15"/>
      <c r="B15" s="54">
        <f t="shared" si="3"/>
        <v>43891</v>
      </c>
      <c r="C15" s="55">
        <f t="shared" si="4"/>
        <v>12</v>
      </c>
      <c r="D15" s="55">
        <v>978</v>
      </c>
      <c r="E15" s="55"/>
      <c r="F15" s="57">
        <v>54</v>
      </c>
      <c r="G15" s="57"/>
      <c r="H15" s="57">
        <f t="shared" si="5"/>
        <v>175</v>
      </c>
      <c r="I15" s="57">
        <f t="shared" si="6"/>
        <v>385</v>
      </c>
      <c r="J15" s="61">
        <f t="shared" si="7"/>
        <v>0</v>
      </c>
      <c r="K15" s="57">
        <v>19</v>
      </c>
      <c r="L15" s="57">
        <v>52</v>
      </c>
      <c r="M15" s="64">
        <f t="shared" si="0"/>
        <v>0.0552147239263804</v>
      </c>
      <c r="N15" s="64">
        <f t="shared" si="1"/>
        <v>0.178936605316973</v>
      </c>
      <c r="O15" s="57">
        <f t="shared" si="2"/>
        <v>749</v>
      </c>
    </row>
    <row r="16" spans="1:15">
      <c r="A16" s="15"/>
      <c r="B16" s="52">
        <f t="shared" si="3"/>
        <v>43892</v>
      </c>
      <c r="C16" s="53">
        <f t="shared" si="4"/>
        <v>13</v>
      </c>
      <c r="D16" s="53">
        <v>1501</v>
      </c>
      <c r="E16" s="53"/>
      <c r="F16" s="56">
        <v>66</v>
      </c>
      <c r="G16" s="56"/>
      <c r="H16" s="56">
        <f t="shared" si="5"/>
        <v>291</v>
      </c>
      <c r="I16" s="56">
        <f t="shared" si="6"/>
        <v>523</v>
      </c>
      <c r="J16" s="60">
        <f t="shared" si="7"/>
        <v>0</v>
      </c>
      <c r="K16" s="56">
        <v>26</v>
      </c>
      <c r="L16" s="56">
        <v>116</v>
      </c>
      <c r="M16" s="63">
        <f t="shared" si="0"/>
        <v>0.0439706862091939</v>
      </c>
      <c r="N16" s="63">
        <f t="shared" si="1"/>
        <v>0.193870752831446</v>
      </c>
      <c r="O16" s="56">
        <f t="shared" si="2"/>
        <v>1144</v>
      </c>
    </row>
    <row r="17" spans="1:15">
      <c r="A17" s="15"/>
      <c r="B17" s="54">
        <f t="shared" si="3"/>
        <v>43893</v>
      </c>
      <c r="C17" s="55">
        <f t="shared" si="4"/>
        <v>14</v>
      </c>
      <c r="D17" s="55">
        <v>2336</v>
      </c>
      <c r="E17" s="55"/>
      <c r="F17" s="57">
        <v>77</v>
      </c>
      <c r="G17" s="57"/>
      <c r="H17" s="57">
        <f t="shared" si="5"/>
        <v>435</v>
      </c>
      <c r="I17" s="57">
        <f t="shared" si="6"/>
        <v>835</v>
      </c>
      <c r="J17" s="61">
        <f t="shared" si="7"/>
        <v>0</v>
      </c>
      <c r="K17" s="57">
        <v>34</v>
      </c>
      <c r="L17" s="57">
        <v>144</v>
      </c>
      <c r="M17" s="64">
        <f t="shared" si="0"/>
        <v>0.0329623287671233</v>
      </c>
      <c r="N17" s="64">
        <f t="shared" si="1"/>
        <v>0.186215753424658</v>
      </c>
      <c r="O17" s="57">
        <f t="shared" si="2"/>
        <v>1824</v>
      </c>
    </row>
    <row r="18" spans="1:15">
      <c r="A18" s="15"/>
      <c r="B18" s="52">
        <f t="shared" si="3"/>
        <v>43894</v>
      </c>
      <c r="C18" s="53">
        <f t="shared" si="4"/>
        <v>15</v>
      </c>
      <c r="D18" s="53">
        <v>2922</v>
      </c>
      <c r="E18" s="53"/>
      <c r="F18" s="56">
        <v>92</v>
      </c>
      <c r="G18" s="56"/>
      <c r="H18" s="56">
        <f t="shared" si="5"/>
        <v>552</v>
      </c>
      <c r="I18" s="56">
        <f t="shared" si="6"/>
        <v>586</v>
      </c>
      <c r="J18" s="60">
        <f t="shared" si="7"/>
        <v>0</v>
      </c>
      <c r="K18" s="56">
        <v>43</v>
      </c>
      <c r="L18" s="56">
        <v>117</v>
      </c>
      <c r="M18" s="63">
        <f t="shared" si="0"/>
        <v>0.0314852840520192</v>
      </c>
      <c r="N18" s="63">
        <f t="shared" si="1"/>
        <v>0.188911704312115</v>
      </c>
      <c r="O18" s="56">
        <f t="shared" si="2"/>
        <v>2278</v>
      </c>
    </row>
    <row r="19" spans="1:15">
      <c r="A19" s="15"/>
      <c r="B19" s="54">
        <f t="shared" si="3"/>
        <v>43895</v>
      </c>
      <c r="C19" s="55">
        <f t="shared" si="4"/>
        <v>16</v>
      </c>
      <c r="D19" s="55">
        <v>3513</v>
      </c>
      <c r="E19" s="55"/>
      <c r="F19" s="57">
        <v>108</v>
      </c>
      <c r="G19" s="57"/>
      <c r="H19" s="57">
        <f t="shared" si="5"/>
        <v>739</v>
      </c>
      <c r="I19" s="57">
        <f t="shared" si="6"/>
        <v>591</v>
      </c>
      <c r="J19" s="61">
        <f t="shared" si="7"/>
        <v>0</v>
      </c>
      <c r="K19" s="57">
        <v>54</v>
      </c>
      <c r="L19" s="57">
        <v>187</v>
      </c>
      <c r="M19" s="64">
        <f t="shared" si="0"/>
        <v>0.0307429547395389</v>
      </c>
      <c r="N19" s="64">
        <f t="shared" si="1"/>
        <v>0.210361514375178</v>
      </c>
      <c r="O19" s="57">
        <f t="shared" si="2"/>
        <v>2666</v>
      </c>
    </row>
    <row r="20" spans="1:15">
      <c r="A20" s="15"/>
      <c r="B20" s="52">
        <f t="shared" si="3"/>
        <v>43896</v>
      </c>
      <c r="C20" s="53">
        <f t="shared" si="4"/>
        <v>17</v>
      </c>
      <c r="D20" s="53">
        <v>4747</v>
      </c>
      <c r="E20" s="53"/>
      <c r="F20" s="56">
        <v>124</v>
      </c>
      <c r="G20" s="58"/>
      <c r="H20" s="56">
        <f t="shared" si="5"/>
        <v>913</v>
      </c>
      <c r="I20" s="56">
        <f t="shared" si="6"/>
        <v>1234</v>
      </c>
      <c r="J20" s="60">
        <f t="shared" si="7"/>
        <v>0</v>
      </c>
      <c r="K20" s="60">
        <v>66</v>
      </c>
      <c r="L20" s="56">
        <v>174</v>
      </c>
      <c r="M20" s="63">
        <f t="shared" si="0"/>
        <v>0.0261217611122814</v>
      </c>
      <c r="N20" s="63">
        <f t="shared" si="1"/>
        <v>0.192331999157363</v>
      </c>
      <c r="O20" s="56">
        <f t="shared" si="2"/>
        <v>3710</v>
      </c>
    </row>
    <row r="21" spans="1:15">
      <c r="A21" s="15"/>
      <c r="B21" s="54">
        <f t="shared" si="3"/>
        <v>43897</v>
      </c>
      <c r="C21" s="55">
        <f t="shared" si="4"/>
        <v>18</v>
      </c>
      <c r="D21" s="55">
        <v>5823</v>
      </c>
      <c r="E21" s="55"/>
      <c r="F21" s="57">
        <v>145</v>
      </c>
      <c r="G21" s="59"/>
      <c r="H21" s="57">
        <f t="shared" si="5"/>
        <v>1669</v>
      </c>
      <c r="I21" s="57">
        <f t="shared" si="6"/>
        <v>1076</v>
      </c>
      <c r="J21" s="61">
        <f t="shared" si="7"/>
        <v>0</v>
      </c>
      <c r="K21" s="61">
        <v>77</v>
      </c>
      <c r="L21" s="57">
        <v>756</v>
      </c>
      <c r="M21" s="64">
        <f t="shared" si="0"/>
        <v>0.0249012536493217</v>
      </c>
      <c r="N21" s="64">
        <f t="shared" si="1"/>
        <v>0.286622016142882</v>
      </c>
      <c r="O21" s="57">
        <f t="shared" si="2"/>
        <v>4009</v>
      </c>
    </row>
    <row r="22" spans="1:15">
      <c r="A22" s="15"/>
      <c r="B22" s="52">
        <f t="shared" si="3"/>
        <v>43898</v>
      </c>
      <c r="C22" s="53">
        <f t="shared" si="4"/>
        <v>19</v>
      </c>
      <c r="D22" s="53">
        <v>6566</v>
      </c>
      <c r="E22" s="53"/>
      <c r="F22" s="56">
        <v>194</v>
      </c>
      <c r="G22" s="58"/>
      <c r="H22" s="56">
        <f t="shared" si="5"/>
        <v>2134</v>
      </c>
      <c r="I22" s="56">
        <f t="shared" si="6"/>
        <v>743</v>
      </c>
      <c r="J22" s="60">
        <f t="shared" si="7"/>
        <v>0</v>
      </c>
      <c r="K22" s="60">
        <v>92</v>
      </c>
      <c r="L22" s="56">
        <v>465</v>
      </c>
      <c r="M22" s="63">
        <f t="shared" si="0"/>
        <v>0.0295461468169357</v>
      </c>
      <c r="N22" s="63">
        <f t="shared" si="1"/>
        <v>0.325007614986293</v>
      </c>
      <c r="O22" s="56">
        <f t="shared" si="2"/>
        <v>4238</v>
      </c>
    </row>
    <row r="23" spans="1:15">
      <c r="A23" s="15"/>
      <c r="B23" s="54">
        <f t="shared" si="3"/>
        <v>43899</v>
      </c>
      <c r="C23" s="55">
        <f t="shared" si="4"/>
        <v>20</v>
      </c>
      <c r="D23" s="55">
        <v>7161</v>
      </c>
      <c r="E23" s="55"/>
      <c r="F23" s="57">
        <v>237</v>
      </c>
      <c r="G23" s="59"/>
      <c r="H23" s="57">
        <f t="shared" si="5"/>
        <v>2394</v>
      </c>
      <c r="I23" s="57">
        <f t="shared" si="6"/>
        <v>595</v>
      </c>
      <c r="J23" s="61">
        <f t="shared" si="7"/>
        <v>0</v>
      </c>
      <c r="K23" s="61">
        <v>108</v>
      </c>
      <c r="L23" s="57">
        <v>260</v>
      </c>
      <c r="M23" s="64">
        <f t="shared" si="0"/>
        <v>0.0330959363217428</v>
      </c>
      <c r="N23" s="64">
        <f t="shared" si="1"/>
        <v>0.334310850439883</v>
      </c>
      <c r="O23" s="57">
        <f t="shared" si="2"/>
        <v>4530</v>
      </c>
    </row>
    <row r="24" spans="1:15">
      <c r="A24" s="15"/>
      <c r="B24" s="52">
        <f t="shared" si="3"/>
        <v>43900</v>
      </c>
      <c r="C24" s="53">
        <f t="shared" si="4"/>
        <v>21</v>
      </c>
      <c r="D24" s="53">
        <v>8042</v>
      </c>
      <c r="E24" s="53"/>
      <c r="F24" s="56">
        <v>291</v>
      </c>
      <c r="G24" s="58"/>
      <c r="H24" s="56">
        <f t="shared" si="5"/>
        <v>2731</v>
      </c>
      <c r="I24" s="56">
        <f t="shared" si="6"/>
        <v>881</v>
      </c>
      <c r="J24" s="60">
        <f t="shared" si="7"/>
        <v>0</v>
      </c>
      <c r="K24" s="60">
        <v>124</v>
      </c>
      <c r="L24" s="56">
        <v>337</v>
      </c>
      <c r="M24" s="63">
        <f t="shared" si="0"/>
        <v>0.0361850285998508</v>
      </c>
      <c r="N24" s="63">
        <f t="shared" si="1"/>
        <v>0.339592141258393</v>
      </c>
      <c r="O24" s="56">
        <f t="shared" si="2"/>
        <v>5020</v>
      </c>
    </row>
    <row r="25" spans="1:15">
      <c r="A25" s="15"/>
      <c r="B25" s="54">
        <f t="shared" si="3"/>
        <v>43901</v>
      </c>
      <c r="C25" s="55">
        <f t="shared" si="4"/>
        <v>22</v>
      </c>
      <c r="D25" s="55">
        <v>9000</v>
      </c>
      <c r="E25" s="55"/>
      <c r="F25" s="57">
        <v>354</v>
      </c>
      <c r="G25" s="57"/>
      <c r="H25" s="57">
        <f t="shared" si="5"/>
        <v>2959</v>
      </c>
      <c r="I25" s="57">
        <f t="shared" si="6"/>
        <v>958</v>
      </c>
      <c r="J25" s="61">
        <f t="shared" si="7"/>
        <v>0</v>
      </c>
      <c r="K25" s="57">
        <v>145</v>
      </c>
      <c r="L25" s="57">
        <v>228</v>
      </c>
      <c r="M25" s="64">
        <f t="shared" si="0"/>
        <v>0.0393333333333333</v>
      </c>
      <c r="N25" s="64">
        <f t="shared" si="1"/>
        <v>0.328777777777778</v>
      </c>
      <c r="O25" s="57">
        <f t="shared" si="2"/>
        <v>5687</v>
      </c>
    </row>
    <row r="26" spans="1:15">
      <c r="A26" s="15"/>
      <c r="B26" s="52">
        <f t="shared" si="3"/>
        <v>43902</v>
      </c>
      <c r="C26" s="53">
        <f t="shared" si="4"/>
        <v>23</v>
      </c>
      <c r="D26" s="53">
        <v>10075</v>
      </c>
      <c r="E26" s="53"/>
      <c r="F26" s="56">
        <v>429</v>
      </c>
      <c r="G26" s="56"/>
      <c r="H26" s="56">
        <f t="shared" si="5"/>
        <v>3276</v>
      </c>
      <c r="I26" s="56">
        <f t="shared" si="6"/>
        <v>1075</v>
      </c>
      <c r="J26" s="60">
        <f t="shared" si="7"/>
        <v>0</v>
      </c>
      <c r="K26" s="56">
        <v>194</v>
      </c>
      <c r="L26" s="56">
        <v>317</v>
      </c>
      <c r="M26" s="63">
        <f t="shared" si="0"/>
        <v>0.0425806451612903</v>
      </c>
      <c r="N26" s="63">
        <f t="shared" si="1"/>
        <v>0.325161290322581</v>
      </c>
      <c r="O26" s="56">
        <f t="shared" si="2"/>
        <v>6370</v>
      </c>
    </row>
    <row r="27" spans="1:15">
      <c r="A27" s="15"/>
      <c r="B27" s="54">
        <f t="shared" si="3"/>
        <v>43903</v>
      </c>
      <c r="C27" s="55">
        <f t="shared" si="4"/>
        <v>24</v>
      </c>
      <c r="D27" s="55">
        <v>11364</v>
      </c>
      <c r="E27" s="55"/>
      <c r="F27" s="57">
        <v>514</v>
      </c>
      <c r="G27" s="57"/>
      <c r="H27" s="57">
        <f t="shared" si="5"/>
        <v>3529</v>
      </c>
      <c r="I27" s="57">
        <f t="shared" si="6"/>
        <v>1289</v>
      </c>
      <c r="J27" s="61">
        <f t="shared" si="7"/>
        <v>0</v>
      </c>
      <c r="K27" s="57">
        <v>237</v>
      </c>
      <c r="L27" s="57">
        <v>253</v>
      </c>
      <c r="M27" s="64">
        <f t="shared" si="0"/>
        <v>0.0452305526223161</v>
      </c>
      <c r="N27" s="64">
        <f t="shared" si="1"/>
        <v>0.310542062653995</v>
      </c>
      <c r="O27" s="57">
        <f t="shared" si="2"/>
        <v>7321</v>
      </c>
    </row>
    <row r="28" spans="1:15">
      <c r="A28" s="15"/>
      <c r="B28" s="52">
        <f t="shared" si="3"/>
        <v>43904</v>
      </c>
      <c r="C28" s="53">
        <f t="shared" si="4"/>
        <v>25</v>
      </c>
      <c r="D28" s="53">
        <v>12729</v>
      </c>
      <c r="E28" s="53"/>
      <c r="F28" s="56">
        <v>611</v>
      </c>
      <c r="G28" s="56"/>
      <c r="H28" s="56">
        <f t="shared" si="5"/>
        <v>4339</v>
      </c>
      <c r="I28" s="56">
        <f t="shared" si="6"/>
        <v>1365</v>
      </c>
      <c r="J28" s="60">
        <f t="shared" si="7"/>
        <v>0</v>
      </c>
      <c r="K28" s="56">
        <v>291</v>
      </c>
      <c r="L28" s="56">
        <v>810</v>
      </c>
      <c r="M28" s="63">
        <f t="shared" si="0"/>
        <v>0.048000628486134</v>
      </c>
      <c r="N28" s="63">
        <f t="shared" si="1"/>
        <v>0.340875166941629</v>
      </c>
      <c r="O28" s="56">
        <f t="shared" si="2"/>
        <v>7779</v>
      </c>
    </row>
    <row r="29" spans="2:15">
      <c r="B29" s="54">
        <f t="shared" si="3"/>
        <v>43905</v>
      </c>
      <c r="C29" s="55">
        <f t="shared" si="4"/>
        <v>26</v>
      </c>
      <c r="D29" s="55">
        <v>13938</v>
      </c>
      <c r="E29" s="55"/>
      <c r="F29" s="57">
        <v>724</v>
      </c>
      <c r="G29" s="57"/>
      <c r="H29" s="57">
        <f t="shared" si="5"/>
        <v>4590</v>
      </c>
      <c r="I29" s="57">
        <f t="shared" si="6"/>
        <v>1209</v>
      </c>
      <c r="J29" s="61">
        <f t="shared" si="7"/>
        <v>0</v>
      </c>
      <c r="K29" s="57">
        <v>354</v>
      </c>
      <c r="L29" s="57">
        <v>251</v>
      </c>
      <c r="M29" s="64">
        <f t="shared" si="0"/>
        <v>0.0519443248672693</v>
      </c>
      <c r="N29" s="64">
        <f t="shared" si="1"/>
        <v>0.329315540249677</v>
      </c>
      <c r="O29" s="57">
        <f t="shared" si="2"/>
        <v>8624</v>
      </c>
    </row>
    <row r="30" spans="2:15">
      <c r="B30" s="52">
        <f t="shared" si="3"/>
        <v>43906</v>
      </c>
      <c r="C30" s="53">
        <f t="shared" si="4"/>
        <v>27</v>
      </c>
      <c r="D30" s="53">
        <v>14991</v>
      </c>
      <c r="E30" s="53"/>
      <c r="F30" s="56">
        <v>853</v>
      </c>
      <c r="G30" s="56"/>
      <c r="H30" s="56">
        <f t="shared" si="5"/>
        <v>4996</v>
      </c>
      <c r="I30" s="56">
        <f t="shared" si="6"/>
        <v>1053</v>
      </c>
      <c r="J30" s="60">
        <f t="shared" si="7"/>
        <v>0</v>
      </c>
      <c r="K30" s="56">
        <v>429</v>
      </c>
      <c r="L30" s="56">
        <v>406</v>
      </c>
      <c r="M30" s="63">
        <f t="shared" si="0"/>
        <v>0.0569008071509572</v>
      </c>
      <c r="N30" s="63">
        <f t="shared" si="1"/>
        <v>0.333266626642652</v>
      </c>
      <c r="O30" s="56">
        <f t="shared" si="2"/>
        <v>9142</v>
      </c>
    </row>
    <row r="31" spans="2:15">
      <c r="B31" s="54">
        <f t="shared" si="3"/>
        <v>43907</v>
      </c>
      <c r="C31" s="55">
        <f t="shared" si="4"/>
        <v>28</v>
      </c>
      <c r="D31" s="55">
        <v>16169</v>
      </c>
      <c r="E31" s="55"/>
      <c r="F31" s="57">
        <v>988</v>
      </c>
      <c r="G31" s="57"/>
      <c r="H31" s="57">
        <f t="shared" si="5"/>
        <v>5389</v>
      </c>
      <c r="I31" s="57">
        <f t="shared" si="6"/>
        <v>1178</v>
      </c>
      <c r="J31" s="61">
        <f t="shared" si="7"/>
        <v>0</v>
      </c>
      <c r="K31" s="57">
        <v>514</v>
      </c>
      <c r="L31" s="57">
        <v>393</v>
      </c>
      <c r="M31" s="64">
        <f t="shared" si="0"/>
        <v>0.0611045828437133</v>
      </c>
      <c r="N31" s="64">
        <f t="shared" si="1"/>
        <v>0.333292102170821</v>
      </c>
      <c r="O31" s="57">
        <f t="shared" si="2"/>
        <v>9792</v>
      </c>
    </row>
    <row r="32" spans="2:15">
      <c r="B32" s="52">
        <f t="shared" si="3"/>
        <v>43908</v>
      </c>
      <c r="C32" s="53">
        <f t="shared" si="4"/>
        <v>29</v>
      </c>
      <c r="D32" s="53">
        <v>17361</v>
      </c>
      <c r="E32" s="53"/>
      <c r="F32" s="56">
        <v>1135</v>
      </c>
      <c r="G32" s="56"/>
      <c r="H32" s="56">
        <f t="shared" si="5"/>
        <v>5710</v>
      </c>
      <c r="I32" s="56">
        <f t="shared" si="6"/>
        <v>1192</v>
      </c>
      <c r="J32" s="56"/>
      <c r="K32" s="56">
        <v>611</v>
      </c>
      <c r="L32" s="56">
        <v>321</v>
      </c>
      <c r="M32" s="63">
        <f t="shared" si="0"/>
        <v>0.0653764184090778</v>
      </c>
      <c r="N32" s="63">
        <f t="shared" si="1"/>
        <v>0.328898104947872</v>
      </c>
      <c r="O32" s="56">
        <f t="shared" si="2"/>
        <v>10516</v>
      </c>
    </row>
    <row r="33" spans="2:15">
      <c r="B33" s="54">
        <f t="shared" si="3"/>
        <v>43909</v>
      </c>
      <c r="C33" s="55">
        <f t="shared" si="4"/>
        <v>30</v>
      </c>
      <c r="D33" s="55">
        <v>18407</v>
      </c>
      <c r="E33" s="55"/>
      <c r="F33" s="57">
        <v>1284</v>
      </c>
      <c r="G33" s="57"/>
      <c r="H33" s="57">
        <f t="shared" si="5"/>
        <v>5979</v>
      </c>
      <c r="I33" s="57">
        <f t="shared" si="6"/>
        <v>1046</v>
      </c>
      <c r="J33" s="57"/>
      <c r="K33" s="57">
        <v>724</v>
      </c>
      <c r="L33" s="57">
        <v>269</v>
      </c>
      <c r="M33" s="64">
        <f t="shared" si="0"/>
        <v>0.0697560710599229</v>
      </c>
      <c r="N33" s="64">
        <f t="shared" si="1"/>
        <v>0.324822078557071</v>
      </c>
      <c r="O33" s="57">
        <f t="shared" si="2"/>
        <v>11144</v>
      </c>
    </row>
    <row r="34" spans="2:15">
      <c r="B34" s="52">
        <f t="shared" si="3"/>
        <v>43910</v>
      </c>
      <c r="C34" s="53">
        <f t="shared" si="4"/>
        <v>31</v>
      </c>
      <c r="D34" s="53">
        <v>19644</v>
      </c>
      <c r="E34" s="53"/>
      <c r="F34" s="56">
        <v>1433</v>
      </c>
      <c r="G34" s="56"/>
      <c r="H34" s="56">
        <f t="shared" si="5"/>
        <v>6745</v>
      </c>
      <c r="I34" s="56">
        <f t="shared" si="6"/>
        <v>1237</v>
      </c>
      <c r="J34" s="56"/>
      <c r="K34" s="56">
        <v>853</v>
      </c>
      <c r="L34" s="56">
        <v>766</v>
      </c>
      <c r="M34" s="63">
        <f t="shared" si="0"/>
        <v>0.0729484829973529</v>
      </c>
      <c r="N34" s="63">
        <f t="shared" si="1"/>
        <v>0.343361840765628</v>
      </c>
      <c r="O34" s="56">
        <f t="shared" si="2"/>
        <v>11466</v>
      </c>
    </row>
    <row r="35" spans="2:15">
      <c r="B35" s="54">
        <f t="shared" si="3"/>
        <v>43911</v>
      </c>
      <c r="C35" s="55">
        <f t="shared" si="4"/>
        <v>32</v>
      </c>
      <c r="D35" s="55">
        <v>20610</v>
      </c>
      <c r="E35" s="55"/>
      <c r="F35" s="57">
        <v>1556</v>
      </c>
      <c r="G35" s="57"/>
      <c r="H35" s="57">
        <f t="shared" si="5"/>
        <v>7635</v>
      </c>
      <c r="I35" s="57">
        <f t="shared" si="6"/>
        <v>966</v>
      </c>
      <c r="J35" s="57"/>
      <c r="K35" s="57">
        <v>988</v>
      </c>
      <c r="L35" s="57">
        <v>890</v>
      </c>
      <c r="M35" s="64">
        <f t="shared" si="0"/>
        <v>0.0754973313925279</v>
      </c>
      <c r="N35" s="64">
        <f t="shared" si="1"/>
        <v>0.370451237263464</v>
      </c>
      <c r="O35" s="57">
        <f t="shared" si="2"/>
        <v>11419</v>
      </c>
    </row>
    <row r="36" spans="2:15">
      <c r="B36" s="52">
        <f t="shared" ref="B5:B68" si="8">B35+1</f>
        <v>43912</v>
      </c>
      <c r="C36" s="53">
        <f t="shared" si="4"/>
        <v>33</v>
      </c>
      <c r="D36" s="53">
        <v>21638</v>
      </c>
      <c r="E36" s="53"/>
      <c r="F36" s="56">
        <v>1685</v>
      </c>
      <c r="G36" s="56"/>
      <c r="H36" s="56">
        <f t="shared" ref="H5:H68" si="9">H35+L36</f>
        <v>7913</v>
      </c>
      <c r="I36" s="56">
        <f t="shared" ref="I36:K36" si="10">D36-D35</f>
        <v>1028</v>
      </c>
      <c r="J36" s="60">
        <f t="shared" si="10"/>
        <v>0</v>
      </c>
      <c r="K36" s="60">
        <v>1135</v>
      </c>
      <c r="L36" s="56">
        <v>278</v>
      </c>
      <c r="M36" s="63">
        <f t="shared" si="0"/>
        <v>0.0778722617617155</v>
      </c>
      <c r="N36" s="63">
        <f t="shared" si="1"/>
        <v>0.36569923283113</v>
      </c>
      <c r="O36" s="56">
        <f t="shared" si="2"/>
        <v>12040</v>
      </c>
    </row>
    <row r="37" spans="2:15">
      <c r="B37" s="54">
        <f t="shared" si="8"/>
        <v>43913</v>
      </c>
      <c r="C37" s="55">
        <f t="shared" si="4"/>
        <v>34</v>
      </c>
      <c r="D37" s="55">
        <v>23049</v>
      </c>
      <c r="E37" s="55"/>
      <c r="F37" s="57">
        <v>1812</v>
      </c>
      <c r="G37" s="57"/>
      <c r="H37" s="57">
        <f t="shared" si="9"/>
        <v>8376</v>
      </c>
      <c r="I37" s="57">
        <f t="shared" ref="I37:K37" si="11">D37-D36</f>
        <v>1411</v>
      </c>
      <c r="J37" s="61">
        <f t="shared" si="11"/>
        <v>0</v>
      </c>
      <c r="K37" s="61">
        <v>1284</v>
      </c>
      <c r="L37" s="57">
        <v>463</v>
      </c>
      <c r="M37" s="64">
        <f t="shared" si="0"/>
        <v>0.0786151243004035</v>
      </c>
      <c r="N37" s="64">
        <f t="shared" si="1"/>
        <v>0.363399713653521</v>
      </c>
      <c r="O37" s="57">
        <f t="shared" si="2"/>
        <v>12861</v>
      </c>
    </row>
    <row r="38" spans="2:15">
      <c r="B38" s="52">
        <f t="shared" si="8"/>
        <v>43914</v>
      </c>
      <c r="C38" s="53">
        <f t="shared" si="4"/>
        <v>35</v>
      </c>
      <c r="D38" s="53">
        <v>24811</v>
      </c>
      <c r="E38" s="53"/>
      <c r="F38" s="56">
        <v>1934</v>
      </c>
      <c r="G38" s="56"/>
      <c r="H38" s="56">
        <f t="shared" si="9"/>
        <v>8913</v>
      </c>
      <c r="I38" s="56">
        <f t="shared" ref="I38:K38" si="12">D38-D37</f>
        <v>1762</v>
      </c>
      <c r="J38" s="60">
        <f t="shared" si="12"/>
        <v>0</v>
      </c>
      <c r="K38" s="60">
        <v>1433</v>
      </c>
      <c r="L38" s="56">
        <v>537</v>
      </c>
      <c r="M38" s="63">
        <f t="shared" si="0"/>
        <v>0.0779492966829229</v>
      </c>
      <c r="N38" s="63">
        <f t="shared" si="1"/>
        <v>0.359235822820523</v>
      </c>
      <c r="O38" s="56">
        <f t="shared" si="2"/>
        <v>13964</v>
      </c>
    </row>
    <row r="39" spans="2:15">
      <c r="B39" s="54">
        <f t="shared" si="8"/>
        <v>43915</v>
      </c>
      <c r="C39" s="55">
        <f t="shared" si="4"/>
        <v>36</v>
      </c>
      <c r="D39" s="55">
        <v>27017</v>
      </c>
      <c r="E39" s="55"/>
      <c r="F39" s="57">
        <v>2077</v>
      </c>
      <c r="G39" s="57"/>
      <c r="H39" s="57">
        <f t="shared" si="9"/>
        <v>9625</v>
      </c>
      <c r="I39" s="57">
        <f t="shared" ref="I39:K39" si="13">D39-D38</f>
        <v>2206</v>
      </c>
      <c r="J39" s="61">
        <f t="shared" si="13"/>
        <v>0</v>
      </c>
      <c r="K39" s="61">
        <v>1556</v>
      </c>
      <c r="L39" s="57">
        <v>712</v>
      </c>
      <c r="M39" s="64">
        <f t="shared" si="0"/>
        <v>0.0768775215604989</v>
      </c>
      <c r="N39" s="64">
        <f t="shared" si="1"/>
        <v>0.356257171410593</v>
      </c>
      <c r="O39" s="57">
        <f t="shared" si="2"/>
        <v>15315</v>
      </c>
    </row>
    <row r="40" spans="2:15">
      <c r="B40" s="52">
        <f t="shared" si="8"/>
        <v>43916</v>
      </c>
      <c r="C40" s="53">
        <f t="shared" si="4"/>
        <v>37</v>
      </c>
      <c r="D40" s="53">
        <v>29406</v>
      </c>
      <c r="E40" s="53"/>
      <c r="F40" s="56">
        <v>2234</v>
      </c>
      <c r="G40" s="58"/>
      <c r="H40" s="56">
        <f t="shared" si="9"/>
        <v>10457</v>
      </c>
      <c r="I40" s="56">
        <f t="shared" ref="I40:K40" si="14">D40-D39</f>
        <v>2389</v>
      </c>
      <c r="J40" s="60">
        <f t="shared" si="14"/>
        <v>0</v>
      </c>
      <c r="K40" s="60">
        <f t="shared" si="14"/>
        <v>157</v>
      </c>
      <c r="L40" s="56">
        <v>832</v>
      </c>
      <c r="M40" s="63">
        <f t="shared" si="0"/>
        <v>0.0759708902944977</v>
      </c>
      <c r="N40" s="63">
        <f t="shared" si="1"/>
        <v>0.355607699109025</v>
      </c>
      <c r="O40" s="56">
        <f t="shared" si="2"/>
        <v>16715</v>
      </c>
    </row>
    <row r="41" spans="2:15">
      <c r="B41" s="54">
        <f t="shared" si="8"/>
        <v>43917</v>
      </c>
      <c r="C41" s="55">
        <f t="shared" si="4"/>
        <v>38</v>
      </c>
      <c r="D41" s="55"/>
      <c r="E41" s="55"/>
      <c r="F41" s="57"/>
      <c r="G41" s="59"/>
      <c r="H41" s="57">
        <f t="shared" si="9"/>
        <v>10457</v>
      </c>
      <c r="I41" s="57">
        <f t="shared" ref="I41:K41" si="15">D41-D40</f>
        <v>-29406</v>
      </c>
      <c r="J41" s="61">
        <f t="shared" si="15"/>
        <v>0</v>
      </c>
      <c r="K41" s="61">
        <f t="shared" si="15"/>
        <v>-2234</v>
      </c>
      <c r="L41" s="57"/>
      <c r="M41" s="64" t="e">
        <f t="shared" si="0"/>
        <v>#DIV/0!</v>
      </c>
      <c r="N41" s="64" t="e">
        <f t="shared" si="1"/>
        <v>#DIV/0!</v>
      </c>
      <c r="O41" s="57">
        <f t="shared" si="2"/>
        <v>-10457</v>
      </c>
    </row>
    <row r="42" spans="2:15">
      <c r="B42" s="52">
        <f t="shared" si="8"/>
        <v>43918</v>
      </c>
      <c r="C42" s="53">
        <f t="shared" si="4"/>
        <v>39</v>
      </c>
      <c r="D42" s="53"/>
      <c r="E42" s="53"/>
      <c r="F42" s="56"/>
      <c r="G42" s="58"/>
      <c r="H42" s="56">
        <f t="shared" si="9"/>
        <v>10457</v>
      </c>
      <c r="I42" s="56">
        <f t="shared" ref="I42:K42" si="16">D42-D41</f>
        <v>0</v>
      </c>
      <c r="J42" s="60">
        <f t="shared" si="16"/>
        <v>0</v>
      </c>
      <c r="K42" s="60">
        <f t="shared" si="16"/>
        <v>0</v>
      </c>
      <c r="L42" s="56"/>
      <c r="M42" s="63" t="e">
        <f t="shared" si="0"/>
        <v>#DIV/0!</v>
      </c>
      <c r="N42" s="63" t="e">
        <f t="shared" si="1"/>
        <v>#DIV/0!</v>
      </c>
      <c r="O42" s="56">
        <f t="shared" si="2"/>
        <v>-10457</v>
      </c>
    </row>
    <row r="43" spans="2:15">
      <c r="B43" s="54">
        <f t="shared" si="8"/>
        <v>43919</v>
      </c>
      <c r="C43" s="55">
        <f t="shared" si="4"/>
        <v>40</v>
      </c>
      <c r="D43" s="55"/>
      <c r="E43" s="55"/>
      <c r="F43" s="57"/>
      <c r="G43" s="59"/>
      <c r="H43" s="57">
        <f t="shared" si="9"/>
        <v>10457</v>
      </c>
      <c r="I43" s="57">
        <f t="shared" ref="I43:K43" si="17">D43-D42</f>
        <v>0</v>
      </c>
      <c r="J43" s="61">
        <f t="shared" si="17"/>
        <v>0</v>
      </c>
      <c r="K43" s="61">
        <f t="shared" si="17"/>
        <v>0</v>
      </c>
      <c r="L43" s="57"/>
      <c r="M43" s="64" t="e">
        <f t="shared" si="0"/>
        <v>#DIV/0!</v>
      </c>
      <c r="N43" s="64" t="e">
        <f t="shared" si="1"/>
        <v>#DIV/0!</v>
      </c>
      <c r="O43" s="57">
        <f t="shared" si="2"/>
        <v>-10457</v>
      </c>
    </row>
    <row r="44" spans="2:15">
      <c r="B44" s="52">
        <f t="shared" si="8"/>
        <v>43920</v>
      </c>
      <c r="C44" s="53">
        <f t="shared" si="4"/>
        <v>41</v>
      </c>
      <c r="D44" s="53"/>
      <c r="E44" s="53"/>
      <c r="F44" s="56"/>
      <c r="G44" s="58"/>
      <c r="H44" s="56">
        <f t="shared" si="9"/>
        <v>10457</v>
      </c>
      <c r="I44" s="56">
        <f t="shared" ref="I44:K44" si="18">D44-D43</f>
        <v>0</v>
      </c>
      <c r="J44" s="60">
        <f t="shared" si="18"/>
        <v>0</v>
      </c>
      <c r="K44" s="60">
        <f t="shared" si="18"/>
        <v>0</v>
      </c>
      <c r="L44" s="56"/>
      <c r="M44" s="63" t="e">
        <f t="shared" si="0"/>
        <v>#DIV/0!</v>
      </c>
      <c r="N44" s="63" t="e">
        <f t="shared" si="1"/>
        <v>#DIV/0!</v>
      </c>
      <c r="O44" s="56">
        <f t="shared" si="2"/>
        <v>-10457</v>
      </c>
    </row>
    <row r="45" spans="2:15">
      <c r="B45" s="54">
        <f t="shared" si="8"/>
        <v>43921</v>
      </c>
      <c r="C45" s="55">
        <f t="shared" si="4"/>
        <v>42</v>
      </c>
      <c r="D45" s="55"/>
      <c r="E45" s="55"/>
      <c r="F45" s="57"/>
      <c r="G45" s="57"/>
      <c r="H45" s="57">
        <f t="shared" si="9"/>
        <v>10457</v>
      </c>
      <c r="I45" s="57">
        <f t="shared" ref="I45:K45" si="19">D45-D44</f>
        <v>0</v>
      </c>
      <c r="J45" s="61">
        <f t="shared" si="19"/>
        <v>0</v>
      </c>
      <c r="K45" s="61">
        <f t="shared" si="19"/>
        <v>0</v>
      </c>
      <c r="L45" s="57"/>
      <c r="M45" s="64" t="e">
        <f t="shared" si="0"/>
        <v>#DIV/0!</v>
      </c>
      <c r="N45" s="64" t="e">
        <f t="shared" si="1"/>
        <v>#DIV/0!</v>
      </c>
      <c r="O45" s="57">
        <f t="shared" si="2"/>
        <v>-10457</v>
      </c>
    </row>
    <row r="46" spans="2:15">
      <c r="B46" s="52">
        <f t="shared" si="8"/>
        <v>43922</v>
      </c>
      <c r="C46" s="53">
        <f t="shared" si="4"/>
        <v>43</v>
      </c>
      <c r="D46" s="53"/>
      <c r="E46" s="53"/>
      <c r="F46" s="56"/>
      <c r="G46" s="56"/>
      <c r="H46" s="56">
        <f t="shared" si="9"/>
        <v>10457</v>
      </c>
      <c r="I46" s="56">
        <f t="shared" ref="I46:K46" si="20">D46-D45</f>
        <v>0</v>
      </c>
      <c r="J46" s="60">
        <f t="shared" si="20"/>
        <v>0</v>
      </c>
      <c r="K46" s="60">
        <f t="shared" si="20"/>
        <v>0</v>
      </c>
      <c r="L46" s="56"/>
      <c r="M46" s="63" t="e">
        <f t="shared" si="0"/>
        <v>#DIV/0!</v>
      </c>
      <c r="N46" s="63" t="e">
        <f t="shared" si="1"/>
        <v>#DIV/0!</v>
      </c>
      <c r="O46" s="56">
        <f t="shared" si="2"/>
        <v>-10457</v>
      </c>
    </row>
    <row r="47" spans="2:15">
      <c r="B47" s="54">
        <f t="shared" si="8"/>
        <v>43923</v>
      </c>
      <c r="C47" s="55">
        <f t="shared" si="4"/>
        <v>44</v>
      </c>
      <c r="D47" s="55"/>
      <c r="E47" s="55"/>
      <c r="F47" s="57"/>
      <c r="G47" s="57"/>
      <c r="H47" s="57">
        <f t="shared" si="9"/>
        <v>10457</v>
      </c>
      <c r="I47" s="57">
        <f t="shared" ref="I47:K47" si="21">D47-D46</f>
        <v>0</v>
      </c>
      <c r="J47" s="61">
        <f t="shared" si="21"/>
        <v>0</v>
      </c>
      <c r="K47" s="61">
        <f t="shared" si="21"/>
        <v>0</v>
      </c>
      <c r="L47" s="57"/>
      <c r="M47" s="64" t="e">
        <f t="shared" si="0"/>
        <v>#DIV/0!</v>
      </c>
      <c r="N47" s="64" t="e">
        <f t="shared" si="1"/>
        <v>#DIV/0!</v>
      </c>
      <c r="O47" s="57">
        <f t="shared" si="2"/>
        <v>-10457</v>
      </c>
    </row>
    <row r="48" spans="2:15">
      <c r="B48" s="52">
        <f t="shared" si="8"/>
        <v>43924</v>
      </c>
      <c r="C48" s="53">
        <f t="shared" si="4"/>
        <v>45</v>
      </c>
      <c r="D48" s="53"/>
      <c r="E48" s="53"/>
      <c r="F48" s="56"/>
      <c r="G48" s="56"/>
      <c r="H48" s="56">
        <f t="shared" si="9"/>
        <v>10457</v>
      </c>
      <c r="I48" s="56">
        <f t="shared" ref="I48:K48" si="22">D48-D47</f>
        <v>0</v>
      </c>
      <c r="J48" s="60">
        <f t="shared" si="22"/>
        <v>0</v>
      </c>
      <c r="K48" s="60">
        <f t="shared" si="22"/>
        <v>0</v>
      </c>
      <c r="L48" s="56"/>
      <c r="M48" s="63" t="e">
        <f t="shared" si="0"/>
        <v>#DIV/0!</v>
      </c>
      <c r="N48" s="63" t="e">
        <f t="shared" si="1"/>
        <v>#DIV/0!</v>
      </c>
      <c r="O48" s="56">
        <f t="shared" si="2"/>
        <v>-10457</v>
      </c>
    </row>
    <row r="49" spans="2:15">
      <c r="B49" s="54">
        <f t="shared" si="8"/>
        <v>43925</v>
      </c>
      <c r="C49" s="55">
        <f t="shared" si="4"/>
        <v>46</v>
      </c>
      <c r="D49" s="55"/>
      <c r="E49" s="55"/>
      <c r="F49" s="57"/>
      <c r="G49" s="57"/>
      <c r="H49" s="57">
        <f t="shared" si="9"/>
        <v>10457</v>
      </c>
      <c r="I49" s="57">
        <f t="shared" ref="I49:K49" si="23">D49-D48</f>
        <v>0</v>
      </c>
      <c r="J49" s="61">
        <f t="shared" si="23"/>
        <v>0</v>
      </c>
      <c r="K49" s="61">
        <f t="shared" si="23"/>
        <v>0</v>
      </c>
      <c r="L49" s="57"/>
      <c r="M49" s="64" t="e">
        <f t="shared" si="0"/>
        <v>#DIV/0!</v>
      </c>
      <c r="N49" s="64" t="e">
        <f t="shared" si="1"/>
        <v>#DIV/0!</v>
      </c>
      <c r="O49" s="57">
        <f t="shared" si="2"/>
        <v>-10457</v>
      </c>
    </row>
    <row r="50" spans="2:15">
      <c r="B50" s="52">
        <f t="shared" si="8"/>
        <v>43926</v>
      </c>
      <c r="C50" s="53">
        <f t="shared" si="4"/>
        <v>47</v>
      </c>
      <c r="D50" s="53"/>
      <c r="E50" s="53"/>
      <c r="F50" s="56"/>
      <c r="G50" s="56"/>
      <c r="H50" s="56">
        <f t="shared" si="9"/>
        <v>10457</v>
      </c>
      <c r="I50" s="56">
        <f t="shared" ref="I50:K50" si="24">D50-D49</f>
        <v>0</v>
      </c>
      <c r="J50" s="60">
        <f t="shared" si="24"/>
        <v>0</v>
      </c>
      <c r="K50" s="60">
        <f t="shared" si="24"/>
        <v>0</v>
      </c>
      <c r="L50" s="56"/>
      <c r="M50" s="63" t="e">
        <f t="shared" si="0"/>
        <v>#DIV/0!</v>
      </c>
      <c r="N50" s="63" t="e">
        <f t="shared" si="1"/>
        <v>#DIV/0!</v>
      </c>
      <c r="O50" s="56">
        <f t="shared" si="2"/>
        <v>-10457</v>
      </c>
    </row>
    <row r="51" spans="2:15">
      <c r="B51" s="54">
        <f t="shared" si="8"/>
        <v>43927</v>
      </c>
      <c r="C51" s="55">
        <f t="shared" si="4"/>
        <v>48</v>
      </c>
      <c r="D51" s="55"/>
      <c r="E51" s="55"/>
      <c r="F51" s="57"/>
      <c r="G51" s="57"/>
      <c r="H51" s="57">
        <f t="shared" si="9"/>
        <v>10457</v>
      </c>
      <c r="I51" s="57">
        <f t="shared" ref="I51:K51" si="25">D51-D50</f>
        <v>0</v>
      </c>
      <c r="J51" s="61">
        <f t="shared" si="25"/>
        <v>0</v>
      </c>
      <c r="K51" s="61">
        <f t="shared" si="25"/>
        <v>0</v>
      </c>
      <c r="L51" s="57"/>
      <c r="M51" s="64" t="e">
        <f t="shared" si="0"/>
        <v>#DIV/0!</v>
      </c>
      <c r="N51" s="64" t="e">
        <f t="shared" si="1"/>
        <v>#DIV/0!</v>
      </c>
      <c r="O51" s="57">
        <f t="shared" si="2"/>
        <v>-10457</v>
      </c>
    </row>
    <row r="52" spans="2:15">
      <c r="B52" s="52">
        <f t="shared" si="8"/>
        <v>43928</v>
      </c>
      <c r="C52" s="53">
        <f t="shared" si="4"/>
        <v>49</v>
      </c>
      <c r="D52" s="53"/>
      <c r="E52" s="53"/>
      <c r="F52" s="56"/>
      <c r="G52" s="56"/>
      <c r="H52" s="56">
        <f t="shared" si="9"/>
        <v>10457</v>
      </c>
      <c r="I52" s="56">
        <f t="shared" ref="I52:K52" si="26">D52-D51</f>
        <v>0</v>
      </c>
      <c r="J52" s="60">
        <f t="shared" si="26"/>
        <v>0</v>
      </c>
      <c r="K52" s="60">
        <f t="shared" si="26"/>
        <v>0</v>
      </c>
      <c r="L52" s="56"/>
      <c r="M52" s="63" t="e">
        <f t="shared" si="0"/>
        <v>#DIV/0!</v>
      </c>
      <c r="N52" s="63" t="e">
        <f t="shared" si="1"/>
        <v>#DIV/0!</v>
      </c>
      <c r="O52" s="56">
        <f t="shared" si="2"/>
        <v>-10457</v>
      </c>
    </row>
    <row r="53" spans="2:15">
      <c r="B53" s="54">
        <f t="shared" si="8"/>
        <v>43929</v>
      </c>
      <c r="C53" s="55">
        <f t="shared" si="4"/>
        <v>50</v>
      </c>
      <c r="D53" s="55"/>
      <c r="E53" s="55"/>
      <c r="F53" s="57"/>
      <c r="G53" s="57"/>
      <c r="H53" s="57">
        <f t="shared" si="9"/>
        <v>10457</v>
      </c>
      <c r="I53" s="57">
        <f t="shared" ref="I53:K53" si="27">D53-D52</f>
        <v>0</v>
      </c>
      <c r="J53" s="61">
        <f t="shared" si="27"/>
        <v>0</v>
      </c>
      <c r="K53" s="61">
        <f t="shared" si="27"/>
        <v>0</v>
      </c>
      <c r="L53" s="57"/>
      <c r="M53" s="64" t="e">
        <f t="shared" si="0"/>
        <v>#DIV/0!</v>
      </c>
      <c r="N53" s="64" t="e">
        <f t="shared" si="1"/>
        <v>#DIV/0!</v>
      </c>
      <c r="O53" s="57">
        <f t="shared" si="2"/>
        <v>-10457</v>
      </c>
    </row>
    <row r="54" spans="2:15">
      <c r="B54" s="52">
        <f t="shared" si="8"/>
        <v>43930</v>
      </c>
      <c r="C54" s="53">
        <f t="shared" si="4"/>
        <v>51</v>
      </c>
      <c r="D54" s="53"/>
      <c r="E54" s="53"/>
      <c r="F54" s="56"/>
      <c r="G54" s="56"/>
      <c r="H54" s="56">
        <f t="shared" si="9"/>
        <v>10457</v>
      </c>
      <c r="I54" s="56">
        <f t="shared" ref="I54:K54" si="28">D54-D53</f>
        <v>0</v>
      </c>
      <c r="J54" s="60">
        <f t="shared" si="28"/>
        <v>0</v>
      </c>
      <c r="K54" s="60">
        <f t="shared" si="28"/>
        <v>0</v>
      </c>
      <c r="L54" s="56"/>
      <c r="M54" s="63" t="e">
        <f t="shared" si="0"/>
        <v>#DIV/0!</v>
      </c>
      <c r="N54" s="63" t="e">
        <f t="shared" si="1"/>
        <v>#DIV/0!</v>
      </c>
      <c r="O54" s="56">
        <f t="shared" si="2"/>
        <v>-10457</v>
      </c>
    </row>
    <row r="55" spans="2:15">
      <c r="B55" s="54">
        <f t="shared" si="8"/>
        <v>43931</v>
      </c>
      <c r="C55" s="55">
        <f t="shared" si="4"/>
        <v>52</v>
      </c>
      <c r="D55" s="55"/>
      <c r="E55" s="55"/>
      <c r="F55" s="57"/>
      <c r="G55" s="57"/>
      <c r="H55" s="57">
        <f t="shared" si="9"/>
        <v>10457</v>
      </c>
      <c r="I55" s="57">
        <f t="shared" ref="I55:K55" si="29">D55-D54</f>
        <v>0</v>
      </c>
      <c r="J55" s="61">
        <f t="shared" si="29"/>
        <v>0</v>
      </c>
      <c r="K55" s="61">
        <f t="shared" si="29"/>
        <v>0</v>
      </c>
      <c r="L55" s="57"/>
      <c r="M55" s="64" t="e">
        <f t="shared" si="0"/>
        <v>#DIV/0!</v>
      </c>
      <c r="N55" s="64" t="e">
        <f t="shared" si="1"/>
        <v>#DIV/0!</v>
      </c>
      <c r="O55" s="57">
        <f t="shared" si="2"/>
        <v>-10457</v>
      </c>
    </row>
    <row r="56" spans="2:15">
      <c r="B56" s="52">
        <f t="shared" si="8"/>
        <v>43932</v>
      </c>
      <c r="C56" s="53">
        <f t="shared" si="4"/>
        <v>53</v>
      </c>
      <c r="D56" s="53"/>
      <c r="E56" s="53"/>
      <c r="F56" s="56"/>
      <c r="G56" s="56"/>
      <c r="H56" s="56">
        <f t="shared" si="9"/>
        <v>10457</v>
      </c>
      <c r="I56" s="56">
        <f t="shared" ref="I56:K56" si="30">D56-D55</f>
        <v>0</v>
      </c>
      <c r="J56" s="60">
        <f t="shared" si="30"/>
        <v>0</v>
      </c>
      <c r="K56" s="60">
        <f t="shared" si="30"/>
        <v>0</v>
      </c>
      <c r="L56" s="56"/>
      <c r="M56" s="56"/>
      <c r="N56" s="56"/>
      <c r="O56" s="56"/>
    </row>
    <row r="57" spans="2:15">
      <c r="B57" s="54">
        <f t="shared" si="8"/>
        <v>43933</v>
      </c>
      <c r="C57" s="55">
        <f t="shared" si="4"/>
        <v>54</v>
      </c>
      <c r="D57" s="55"/>
      <c r="E57" s="55"/>
      <c r="F57" s="57"/>
      <c r="G57" s="57"/>
      <c r="H57" s="57">
        <f t="shared" si="9"/>
        <v>10457</v>
      </c>
      <c r="I57" s="57">
        <f t="shared" ref="I57:K57" si="31">D57-D56</f>
        <v>0</v>
      </c>
      <c r="J57" s="61">
        <f t="shared" si="31"/>
        <v>0</v>
      </c>
      <c r="K57" s="61">
        <f t="shared" si="31"/>
        <v>0</v>
      </c>
      <c r="L57" s="57"/>
      <c r="M57" s="57"/>
      <c r="N57" s="57"/>
      <c r="O57" s="57"/>
    </row>
    <row r="58" spans="2:15">
      <c r="B58" s="52">
        <f t="shared" si="8"/>
        <v>43934</v>
      </c>
      <c r="C58" s="53">
        <f t="shared" si="4"/>
        <v>55</v>
      </c>
      <c r="D58" s="53"/>
      <c r="E58" s="53"/>
      <c r="F58" s="56"/>
      <c r="G58" s="56"/>
      <c r="H58" s="56">
        <f t="shared" si="9"/>
        <v>10457</v>
      </c>
      <c r="I58" s="56">
        <f t="shared" ref="I58:K58" si="32">D58-D57</f>
        <v>0</v>
      </c>
      <c r="J58" s="60">
        <f t="shared" si="32"/>
        <v>0</v>
      </c>
      <c r="K58" s="60">
        <f t="shared" si="32"/>
        <v>0</v>
      </c>
      <c r="L58" s="56"/>
      <c r="M58" s="56"/>
      <c r="N58" s="56"/>
      <c r="O58" s="56"/>
    </row>
    <row r="59" spans="2:15">
      <c r="B59" s="54">
        <f t="shared" si="8"/>
        <v>43935</v>
      </c>
      <c r="C59" s="55">
        <f t="shared" si="4"/>
        <v>56</v>
      </c>
      <c r="D59" s="55"/>
      <c r="E59" s="55"/>
      <c r="F59" s="57"/>
      <c r="G59" s="57"/>
      <c r="H59" s="57">
        <f t="shared" si="9"/>
        <v>10457</v>
      </c>
      <c r="I59" s="57">
        <f t="shared" ref="I59:K59" si="33">D59-D58</f>
        <v>0</v>
      </c>
      <c r="J59" s="61">
        <f t="shared" si="33"/>
        <v>0</v>
      </c>
      <c r="K59" s="61">
        <f t="shared" si="33"/>
        <v>0</v>
      </c>
      <c r="L59" s="57"/>
      <c r="M59" s="57"/>
      <c r="N59" s="57"/>
      <c r="O59" s="57"/>
    </row>
    <row r="60" spans="2:15">
      <c r="B60" s="52">
        <f t="shared" si="8"/>
        <v>43936</v>
      </c>
      <c r="C60" s="53">
        <f t="shared" si="4"/>
        <v>57</v>
      </c>
      <c r="D60" s="53"/>
      <c r="E60" s="53"/>
      <c r="F60" s="56"/>
      <c r="G60" s="56"/>
      <c r="H60" s="56">
        <f t="shared" si="9"/>
        <v>10457</v>
      </c>
      <c r="I60" s="56">
        <f t="shared" ref="I60:K60" si="34">D60-D59</f>
        <v>0</v>
      </c>
      <c r="J60" s="60">
        <f t="shared" si="34"/>
        <v>0</v>
      </c>
      <c r="K60" s="60">
        <f t="shared" si="34"/>
        <v>0</v>
      </c>
      <c r="L60" s="56"/>
      <c r="M60" s="56"/>
      <c r="N60" s="56"/>
      <c r="O60" s="56"/>
    </row>
    <row r="61" spans="2:15">
      <c r="B61" s="54">
        <f t="shared" si="8"/>
        <v>43937</v>
      </c>
      <c r="C61" s="55">
        <f t="shared" si="4"/>
        <v>58</v>
      </c>
      <c r="D61" s="55"/>
      <c r="E61" s="55"/>
      <c r="F61" s="57"/>
      <c r="G61" s="57"/>
      <c r="H61" s="57">
        <f t="shared" si="9"/>
        <v>10457</v>
      </c>
      <c r="I61" s="57">
        <f t="shared" ref="I61:K61" si="35">D61-D60</f>
        <v>0</v>
      </c>
      <c r="J61" s="61">
        <f t="shared" si="35"/>
        <v>0</v>
      </c>
      <c r="K61" s="61">
        <f t="shared" si="35"/>
        <v>0</v>
      </c>
      <c r="L61" s="57"/>
      <c r="M61" s="57"/>
      <c r="N61" s="57"/>
      <c r="O61" s="57"/>
    </row>
    <row r="62" spans="2:15">
      <c r="B62" s="52">
        <f t="shared" si="8"/>
        <v>43938</v>
      </c>
      <c r="C62" s="53">
        <f t="shared" si="4"/>
        <v>59</v>
      </c>
      <c r="D62" s="53"/>
      <c r="E62" s="53"/>
      <c r="F62" s="56"/>
      <c r="G62" s="56"/>
      <c r="H62" s="56">
        <f t="shared" si="9"/>
        <v>10457</v>
      </c>
      <c r="I62" s="56">
        <f t="shared" ref="I62:K62" si="36">D62-D61</f>
        <v>0</v>
      </c>
      <c r="J62" s="60">
        <f t="shared" si="36"/>
        <v>0</v>
      </c>
      <c r="K62" s="60">
        <f t="shared" si="36"/>
        <v>0</v>
      </c>
      <c r="L62" s="56"/>
      <c r="M62" s="56"/>
      <c r="N62" s="56"/>
      <c r="O62" s="56"/>
    </row>
    <row r="63" spans="2:15">
      <c r="B63" s="54">
        <f t="shared" si="8"/>
        <v>43939</v>
      </c>
      <c r="C63" s="55">
        <f t="shared" si="4"/>
        <v>60</v>
      </c>
      <c r="D63" s="55"/>
      <c r="E63" s="55"/>
      <c r="F63" s="57"/>
      <c r="G63" s="57"/>
      <c r="H63" s="57">
        <f t="shared" si="9"/>
        <v>10457</v>
      </c>
      <c r="I63" s="57">
        <f t="shared" ref="I63:K63" si="37">D63-D62</f>
        <v>0</v>
      </c>
      <c r="J63" s="61">
        <f t="shared" si="37"/>
        <v>0</v>
      </c>
      <c r="K63" s="61">
        <f t="shared" si="37"/>
        <v>0</v>
      </c>
      <c r="L63" s="57"/>
      <c r="M63" s="57"/>
      <c r="N63" s="57"/>
      <c r="O63" s="57"/>
    </row>
    <row r="64" spans="2:15">
      <c r="B64" s="52">
        <f t="shared" si="8"/>
        <v>43940</v>
      </c>
      <c r="C64" s="53">
        <f t="shared" si="4"/>
        <v>61</v>
      </c>
      <c r="D64" s="53"/>
      <c r="E64" s="53"/>
      <c r="F64" s="56"/>
      <c r="G64" s="56"/>
      <c r="H64" s="56">
        <f t="shared" si="9"/>
        <v>10457</v>
      </c>
      <c r="I64" s="56">
        <f t="shared" ref="I64:K64" si="38">D64-D63</f>
        <v>0</v>
      </c>
      <c r="J64" s="60">
        <f t="shared" si="38"/>
        <v>0</v>
      </c>
      <c r="K64" s="60">
        <f t="shared" si="38"/>
        <v>0</v>
      </c>
      <c r="L64" s="56"/>
      <c r="M64" s="56"/>
      <c r="N64" s="56"/>
      <c r="O64" s="56"/>
    </row>
    <row r="65" spans="2:15">
      <c r="B65" s="54">
        <f t="shared" si="8"/>
        <v>43941</v>
      </c>
      <c r="C65" s="55">
        <f t="shared" si="4"/>
        <v>62</v>
      </c>
      <c r="D65" s="55"/>
      <c r="E65" s="55"/>
      <c r="F65" s="57"/>
      <c r="G65" s="57"/>
      <c r="H65" s="57">
        <f t="shared" si="9"/>
        <v>10457</v>
      </c>
      <c r="I65" s="57">
        <f t="shared" ref="I65:K65" si="39">D65-D64</f>
        <v>0</v>
      </c>
      <c r="J65" s="61">
        <f t="shared" si="39"/>
        <v>0</v>
      </c>
      <c r="K65" s="61">
        <f t="shared" si="39"/>
        <v>0</v>
      </c>
      <c r="L65" s="57"/>
      <c r="M65" s="57"/>
      <c r="N65" s="57"/>
      <c r="O65" s="57"/>
    </row>
    <row r="66" spans="2:15">
      <c r="B66" s="52">
        <f t="shared" si="8"/>
        <v>43942</v>
      </c>
      <c r="C66" s="53">
        <f t="shared" si="4"/>
        <v>63</v>
      </c>
      <c r="D66" s="53"/>
      <c r="E66" s="53"/>
      <c r="F66" s="56"/>
      <c r="G66" s="56"/>
      <c r="H66" s="56">
        <f t="shared" si="9"/>
        <v>10457</v>
      </c>
      <c r="I66" s="56">
        <f t="shared" ref="I66:K66" si="40">D66-D65</f>
        <v>0</v>
      </c>
      <c r="J66" s="60">
        <f t="shared" si="40"/>
        <v>0</v>
      </c>
      <c r="K66" s="60">
        <f t="shared" si="40"/>
        <v>0</v>
      </c>
      <c r="L66" s="56"/>
      <c r="M66" s="56"/>
      <c r="N66" s="56"/>
      <c r="O66" s="56"/>
    </row>
    <row r="67" spans="2:15">
      <c r="B67" s="54">
        <f t="shared" si="8"/>
        <v>43943</v>
      </c>
      <c r="C67" s="55">
        <f t="shared" si="4"/>
        <v>64</v>
      </c>
      <c r="D67" s="55"/>
      <c r="E67" s="55"/>
      <c r="F67" s="57"/>
      <c r="G67" s="57"/>
      <c r="H67" s="57">
        <f t="shared" si="9"/>
        <v>10457</v>
      </c>
      <c r="I67" s="57">
        <f t="shared" ref="I67:K67" si="41">D67-D66</f>
        <v>0</v>
      </c>
      <c r="J67" s="61">
        <f t="shared" si="41"/>
        <v>0</v>
      </c>
      <c r="K67" s="61">
        <f t="shared" si="41"/>
        <v>0</v>
      </c>
      <c r="L67" s="57"/>
      <c r="M67" s="57"/>
      <c r="N67" s="57"/>
      <c r="O67" s="57"/>
    </row>
    <row r="68" spans="2:15">
      <c r="B68" s="52">
        <f t="shared" si="8"/>
        <v>43944</v>
      </c>
      <c r="C68" s="53">
        <f t="shared" si="4"/>
        <v>65</v>
      </c>
      <c r="D68" s="53"/>
      <c r="E68" s="53"/>
      <c r="F68" s="56"/>
      <c r="G68" s="56"/>
      <c r="H68" s="56">
        <f t="shared" si="9"/>
        <v>10457</v>
      </c>
      <c r="I68" s="56">
        <f t="shared" ref="I68:K68" si="42">D68-D67</f>
        <v>0</v>
      </c>
      <c r="J68" s="60">
        <f t="shared" si="42"/>
        <v>0</v>
      </c>
      <c r="K68" s="60">
        <f t="shared" si="42"/>
        <v>0</v>
      </c>
      <c r="L68" s="56"/>
      <c r="M68" s="56"/>
      <c r="N68" s="56"/>
      <c r="O68" s="56"/>
    </row>
    <row r="69" spans="2:15">
      <c r="B69" s="54">
        <f t="shared" ref="B69:B71" si="43">B68+1</f>
        <v>43945</v>
      </c>
      <c r="C69" s="55">
        <f t="shared" ref="C69:C71" si="44">C68+1</f>
        <v>66</v>
      </c>
      <c r="D69" s="55"/>
      <c r="E69" s="55"/>
      <c r="F69" s="57"/>
      <c r="G69" s="57"/>
      <c r="H69" s="57">
        <f t="shared" ref="H69:H71" si="45">H68+L69</f>
        <v>10457</v>
      </c>
      <c r="I69" s="57">
        <f t="shared" ref="I69:K69" si="46">D69-D68</f>
        <v>0</v>
      </c>
      <c r="J69" s="61">
        <f t="shared" si="46"/>
        <v>0</v>
      </c>
      <c r="K69" s="61">
        <f t="shared" si="46"/>
        <v>0</v>
      </c>
      <c r="L69" s="57"/>
      <c r="M69" s="57"/>
      <c r="N69" s="57"/>
      <c r="O69" s="57"/>
    </row>
    <row r="70" spans="2:15">
      <c r="B70" s="52">
        <f t="shared" si="43"/>
        <v>43946</v>
      </c>
      <c r="C70" s="53">
        <f t="shared" si="44"/>
        <v>67</v>
      </c>
      <c r="D70" s="53"/>
      <c r="E70" s="53"/>
      <c r="F70" s="56"/>
      <c r="G70" s="56"/>
      <c r="H70" s="56">
        <f t="shared" si="45"/>
        <v>10457</v>
      </c>
      <c r="I70" s="56">
        <f t="shared" ref="I70:K70" si="47">D70-D69</f>
        <v>0</v>
      </c>
      <c r="J70" s="60">
        <f t="shared" si="47"/>
        <v>0</v>
      </c>
      <c r="K70" s="60">
        <f t="shared" si="47"/>
        <v>0</v>
      </c>
      <c r="L70" s="56"/>
      <c r="M70" s="56"/>
      <c r="N70" s="56"/>
      <c r="O70" s="56"/>
    </row>
    <row r="71" spans="2:15">
      <c r="B71" s="54">
        <f t="shared" si="43"/>
        <v>43947</v>
      </c>
      <c r="C71" s="55">
        <f t="shared" si="44"/>
        <v>68</v>
      </c>
      <c r="D71" s="55"/>
      <c r="E71" s="55"/>
      <c r="F71" s="57"/>
      <c r="G71" s="57"/>
      <c r="H71" s="57">
        <f t="shared" si="45"/>
        <v>10457</v>
      </c>
      <c r="I71" s="57">
        <f t="shared" ref="I71:K71" si="48">D71-D70</f>
        <v>0</v>
      </c>
      <c r="J71" s="61">
        <f t="shared" si="48"/>
        <v>0</v>
      </c>
      <c r="K71" s="61">
        <f t="shared" si="48"/>
        <v>0</v>
      </c>
      <c r="L71" s="57"/>
      <c r="M71" s="57"/>
      <c r="N71" s="57"/>
      <c r="O71" s="57"/>
    </row>
  </sheetData>
  <mergeCells count="5">
    <mergeCell ref="D2:H2"/>
    <mergeCell ref="I2:L2"/>
    <mergeCell ref="M2:O2"/>
    <mergeCell ref="B2:B3"/>
    <mergeCell ref="C2:C3"/>
  </mergeCells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87"/>
  <sheetViews>
    <sheetView showGridLines="0" zoomScale="80" zoomScaleNormal="80" topLeftCell="A43" workbookViewId="0">
      <selection activeCell="L68" sqref="L64:L68"/>
    </sheetView>
  </sheetViews>
  <sheetFormatPr defaultColWidth="11" defaultRowHeight="15.05"/>
  <cols>
    <col min="1" max="1" width="3.62686567164179" customWidth="1"/>
    <col min="2" max="2" width="7.11940298507463" customWidth="1"/>
    <col min="3" max="3" width="5.98507462686567" style="8" customWidth="1"/>
    <col min="4" max="4" width="6.86567164179105" customWidth="1"/>
    <col min="5" max="5" width="8.73880597014925" customWidth="1"/>
    <col min="6" max="6" width="6.55970149253731" customWidth="1"/>
    <col min="7" max="7" width="8.74626865671642" customWidth="1"/>
    <col min="8" max="8" width="8.87313432835821" customWidth="1"/>
    <col min="9" max="9" width="6.23880597014925" customWidth="1"/>
    <col min="10" max="10" width="8.43283582089552" customWidth="1"/>
    <col min="11" max="11" width="5.61940298507463" customWidth="1"/>
    <col min="12" max="12" width="10.8731343283582" customWidth="1"/>
  </cols>
  <sheetData>
    <row r="2" spans="2:15">
      <c r="B2" s="31" t="s">
        <v>13</v>
      </c>
      <c r="C2" s="32" t="s">
        <v>0</v>
      </c>
      <c r="D2" s="33" t="s">
        <v>14</v>
      </c>
      <c r="E2" s="33"/>
      <c r="F2" s="33"/>
      <c r="G2" s="33"/>
      <c r="H2" s="33"/>
      <c r="I2" s="33" t="s">
        <v>15</v>
      </c>
      <c r="J2" s="33"/>
      <c r="K2" s="33"/>
      <c r="L2" s="33"/>
      <c r="M2" s="45" t="s">
        <v>16</v>
      </c>
      <c r="N2" s="45"/>
      <c r="O2" s="45"/>
    </row>
    <row r="3" ht="30.15" spans="2:15">
      <c r="B3" s="31"/>
      <c r="C3" s="32"/>
      <c r="D3" s="34" t="s">
        <v>17</v>
      </c>
      <c r="E3" s="34" t="s">
        <v>18</v>
      </c>
      <c r="F3" s="34" t="s">
        <v>19</v>
      </c>
      <c r="G3" s="34" t="s">
        <v>20</v>
      </c>
      <c r="H3" s="34" t="s">
        <v>21</v>
      </c>
      <c r="I3" s="34" t="s">
        <v>17</v>
      </c>
      <c r="J3" s="34" t="s">
        <v>18</v>
      </c>
      <c r="K3" s="34" t="s">
        <v>19</v>
      </c>
      <c r="L3" s="34" t="s">
        <v>21</v>
      </c>
      <c r="M3" s="34" t="s">
        <v>4</v>
      </c>
      <c r="N3" s="34" t="s">
        <v>5</v>
      </c>
      <c r="O3" s="34" t="s">
        <v>6</v>
      </c>
    </row>
    <row r="4" spans="2:15">
      <c r="B4" s="35">
        <v>43851</v>
      </c>
      <c r="C4" s="36">
        <v>1</v>
      </c>
      <c r="D4" s="36">
        <v>1</v>
      </c>
      <c r="E4" s="36"/>
      <c r="F4" s="39">
        <v>0</v>
      </c>
      <c r="G4" s="39"/>
      <c r="H4" s="39">
        <v>0</v>
      </c>
      <c r="I4" s="39">
        <v>0</v>
      </c>
      <c r="J4" s="39"/>
      <c r="K4" s="39">
        <v>0</v>
      </c>
      <c r="L4" s="39">
        <v>0</v>
      </c>
      <c r="M4" s="46">
        <f t="shared" ref="M4:M67" si="0">F4/D4</f>
        <v>0</v>
      </c>
      <c r="N4" s="46">
        <f t="shared" ref="N4:N67" si="1">H4/D4</f>
        <v>0</v>
      </c>
      <c r="O4" s="39">
        <f t="shared" ref="O4:O67" si="2">D4-F4-H4</f>
        <v>1</v>
      </c>
    </row>
    <row r="5" spans="1:15">
      <c r="A5" s="15"/>
      <c r="B5" s="37">
        <f t="shared" ref="B5:B28" si="3">B4+1</f>
        <v>43852</v>
      </c>
      <c r="C5" s="38">
        <v>2</v>
      </c>
      <c r="D5" s="38">
        <v>1</v>
      </c>
      <c r="E5" s="38"/>
      <c r="F5" s="40">
        <v>0</v>
      </c>
      <c r="G5" s="40"/>
      <c r="H5" s="40">
        <f t="shared" ref="H5:H28" si="4">H4+L5</f>
        <v>0</v>
      </c>
      <c r="I5" s="40">
        <f t="shared" ref="I5:I28" si="5">D5-D4</f>
        <v>0</v>
      </c>
      <c r="J5" s="43"/>
      <c r="K5" s="40">
        <f t="shared" ref="K4:K68" si="6">F5-F4</f>
        <v>0</v>
      </c>
      <c r="L5" s="40">
        <v>0</v>
      </c>
      <c r="M5" s="47">
        <f t="shared" si="0"/>
        <v>0</v>
      </c>
      <c r="N5" s="47">
        <f t="shared" si="1"/>
        <v>0</v>
      </c>
      <c r="O5" s="40">
        <f t="shared" si="2"/>
        <v>1</v>
      </c>
    </row>
    <row r="6" spans="1:15">
      <c r="A6" s="15"/>
      <c r="B6" s="35">
        <f t="shared" si="3"/>
        <v>43853</v>
      </c>
      <c r="C6" s="36">
        <v>3</v>
      </c>
      <c r="D6" s="36">
        <v>1</v>
      </c>
      <c r="E6" s="36"/>
      <c r="F6" s="39">
        <v>0</v>
      </c>
      <c r="G6" s="39"/>
      <c r="H6" s="39">
        <f t="shared" si="4"/>
        <v>0</v>
      </c>
      <c r="I6" s="39">
        <f t="shared" si="5"/>
        <v>0</v>
      </c>
      <c r="J6" s="44"/>
      <c r="K6" s="39">
        <f t="shared" si="6"/>
        <v>0</v>
      </c>
      <c r="L6" s="39">
        <v>0</v>
      </c>
      <c r="M6" s="46">
        <f t="shared" si="0"/>
        <v>0</v>
      </c>
      <c r="N6" s="46">
        <f t="shared" si="1"/>
        <v>0</v>
      </c>
      <c r="O6" s="39">
        <f t="shared" si="2"/>
        <v>1</v>
      </c>
    </row>
    <row r="7" spans="1:15">
      <c r="A7" s="15"/>
      <c r="B7" s="37">
        <f t="shared" si="3"/>
        <v>43854</v>
      </c>
      <c r="C7" s="38">
        <v>4</v>
      </c>
      <c r="D7" s="38">
        <v>2</v>
      </c>
      <c r="E7" s="38"/>
      <c r="F7" s="40">
        <v>0</v>
      </c>
      <c r="G7" s="40"/>
      <c r="H7" s="40">
        <f t="shared" si="4"/>
        <v>0</v>
      </c>
      <c r="I7" s="40">
        <f t="shared" si="5"/>
        <v>1</v>
      </c>
      <c r="J7" s="43"/>
      <c r="K7" s="40">
        <f t="shared" si="6"/>
        <v>0</v>
      </c>
      <c r="L7" s="40">
        <v>0</v>
      </c>
      <c r="M7" s="47">
        <f t="shared" si="0"/>
        <v>0</v>
      </c>
      <c r="N7" s="47">
        <f t="shared" si="1"/>
        <v>0</v>
      </c>
      <c r="O7" s="40">
        <f t="shared" si="2"/>
        <v>2</v>
      </c>
    </row>
    <row r="8" spans="1:15">
      <c r="A8" s="15"/>
      <c r="B8" s="35">
        <f t="shared" si="3"/>
        <v>43855</v>
      </c>
      <c r="C8" s="36">
        <v>5</v>
      </c>
      <c r="D8" s="36">
        <v>3</v>
      </c>
      <c r="E8" s="36"/>
      <c r="F8" s="39">
        <v>0</v>
      </c>
      <c r="G8" s="39"/>
      <c r="H8" s="39">
        <f t="shared" si="4"/>
        <v>0</v>
      </c>
      <c r="I8" s="39">
        <f t="shared" si="5"/>
        <v>1</v>
      </c>
      <c r="J8" s="44"/>
      <c r="K8" s="39">
        <f t="shared" si="6"/>
        <v>0</v>
      </c>
      <c r="L8" s="39">
        <v>0</v>
      </c>
      <c r="M8" s="46">
        <f t="shared" si="0"/>
        <v>0</v>
      </c>
      <c r="N8" s="46">
        <f t="shared" si="1"/>
        <v>0</v>
      </c>
      <c r="O8" s="39">
        <f t="shared" si="2"/>
        <v>3</v>
      </c>
    </row>
    <row r="9" spans="1:15">
      <c r="A9" s="15"/>
      <c r="B9" s="37">
        <f t="shared" si="3"/>
        <v>43856</v>
      </c>
      <c r="C9" s="38">
        <v>6</v>
      </c>
      <c r="D9" s="38">
        <v>5</v>
      </c>
      <c r="E9" s="38"/>
      <c r="F9" s="40">
        <v>0</v>
      </c>
      <c r="G9" s="40"/>
      <c r="H9" s="40">
        <f t="shared" si="4"/>
        <v>0</v>
      </c>
      <c r="I9" s="40">
        <f t="shared" si="5"/>
        <v>2</v>
      </c>
      <c r="J9" s="43"/>
      <c r="K9" s="40">
        <f t="shared" si="6"/>
        <v>0</v>
      </c>
      <c r="L9" s="40">
        <v>0</v>
      </c>
      <c r="M9" s="47">
        <f t="shared" si="0"/>
        <v>0</v>
      </c>
      <c r="N9" s="47">
        <f t="shared" si="1"/>
        <v>0</v>
      </c>
      <c r="O9" s="40">
        <f t="shared" si="2"/>
        <v>5</v>
      </c>
    </row>
    <row r="10" spans="1:15">
      <c r="A10" s="15"/>
      <c r="B10" s="35">
        <f t="shared" si="3"/>
        <v>43857</v>
      </c>
      <c r="C10" s="36">
        <v>7</v>
      </c>
      <c r="D10" s="36">
        <v>5</v>
      </c>
      <c r="E10" s="36"/>
      <c r="F10" s="39">
        <v>0</v>
      </c>
      <c r="G10" s="39"/>
      <c r="H10" s="39">
        <f t="shared" si="4"/>
        <v>0</v>
      </c>
      <c r="I10" s="39">
        <f t="shared" si="5"/>
        <v>0</v>
      </c>
      <c r="J10" s="44"/>
      <c r="K10" s="39">
        <f t="shared" si="6"/>
        <v>0</v>
      </c>
      <c r="L10" s="39">
        <v>0</v>
      </c>
      <c r="M10" s="46">
        <f t="shared" si="0"/>
        <v>0</v>
      </c>
      <c r="N10" s="46">
        <f t="shared" si="1"/>
        <v>0</v>
      </c>
      <c r="O10" s="39">
        <f t="shared" si="2"/>
        <v>5</v>
      </c>
    </row>
    <row r="11" spans="1:15">
      <c r="A11" s="15"/>
      <c r="B11" s="37">
        <f t="shared" si="3"/>
        <v>43858</v>
      </c>
      <c r="C11" s="38">
        <v>8</v>
      </c>
      <c r="D11" s="38">
        <v>5</v>
      </c>
      <c r="E11" s="38"/>
      <c r="F11" s="40">
        <v>0</v>
      </c>
      <c r="G11" s="40"/>
      <c r="H11" s="40">
        <f t="shared" si="4"/>
        <v>0</v>
      </c>
      <c r="I11" s="40">
        <f t="shared" si="5"/>
        <v>0</v>
      </c>
      <c r="J11" s="43"/>
      <c r="K11" s="40">
        <f t="shared" si="6"/>
        <v>0</v>
      </c>
      <c r="L11" s="40">
        <v>0</v>
      </c>
      <c r="M11" s="47">
        <f t="shared" si="0"/>
        <v>0</v>
      </c>
      <c r="N11" s="47">
        <f t="shared" si="1"/>
        <v>0</v>
      </c>
      <c r="O11" s="40">
        <f t="shared" si="2"/>
        <v>5</v>
      </c>
    </row>
    <row r="12" spans="1:15">
      <c r="A12" s="15"/>
      <c r="B12" s="35">
        <f t="shared" si="3"/>
        <v>43859</v>
      </c>
      <c r="C12" s="36">
        <v>9</v>
      </c>
      <c r="D12" s="36">
        <v>5</v>
      </c>
      <c r="E12" s="36"/>
      <c r="F12" s="39">
        <v>0</v>
      </c>
      <c r="G12" s="39"/>
      <c r="H12" s="39">
        <f t="shared" si="4"/>
        <v>0</v>
      </c>
      <c r="I12" s="39">
        <f t="shared" si="5"/>
        <v>0</v>
      </c>
      <c r="J12" s="44"/>
      <c r="K12" s="39">
        <f t="shared" si="6"/>
        <v>0</v>
      </c>
      <c r="L12" s="39">
        <v>0</v>
      </c>
      <c r="M12" s="46">
        <f t="shared" si="0"/>
        <v>0</v>
      </c>
      <c r="N12" s="46">
        <f t="shared" si="1"/>
        <v>0</v>
      </c>
      <c r="O12" s="39">
        <f t="shared" si="2"/>
        <v>5</v>
      </c>
    </row>
    <row r="13" spans="1:15">
      <c r="A13" s="15"/>
      <c r="B13" s="37">
        <f t="shared" si="3"/>
        <v>43860</v>
      </c>
      <c r="C13" s="38">
        <v>10</v>
      </c>
      <c r="D13" s="38">
        <v>6</v>
      </c>
      <c r="E13" s="38"/>
      <c r="F13" s="40">
        <v>0</v>
      </c>
      <c r="G13" s="40"/>
      <c r="H13" s="40">
        <f t="shared" si="4"/>
        <v>0</v>
      </c>
      <c r="I13" s="40">
        <f t="shared" si="5"/>
        <v>1</v>
      </c>
      <c r="J13" s="43"/>
      <c r="K13" s="40">
        <f t="shared" si="6"/>
        <v>0</v>
      </c>
      <c r="L13" s="40">
        <v>0</v>
      </c>
      <c r="M13" s="47">
        <f t="shared" si="0"/>
        <v>0</v>
      </c>
      <c r="N13" s="47">
        <f t="shared" si="1"/>
        <v>0</v>
      </c>
      <c r="O13" s="40">
        <f t="shared" si="2"/>
        <v>6</v>
      </c>
    </row>
    <row r="14" spans="1:15">
      <c r="A14" s="15"/>
      <c r="B14" s="35">
        <f t="shared" si="3"/>
        <v>43861</v>
      </c>
      <c r="C14" s="36">
        <v>11</v>
      </c>
      <c r="D14" s="36">
        <v>7</v>
      </c>
      <c r="E14" s="36"/>
      <c r="F14" s="39">
        <v>0</v>
      </c>
      <c r="G14" s="39"/>
      <c r="H14" s="39">
        <f t="shared" si="4"/>
        <v>0</v>
      </c>
      <c r="I14" s="39">
        <f t="shared" si="5"/>
        <v>1</v>
      </c>
      <c r="J14" s="44"/>
      <c r="K14" s="39">
        <f t="shared" si="6"/>
        <v>0</v>
      </c>
      <c r="L14" s="39">
        <v>0</v>
      </c>
      <c r="M14" s="46">
        <f t="shared" si="0"/>
        <v>0</v>
      </c>
      <c r="N14" s="46">
        <f t="shared" si="1"/>
        <v>0</v>
      </c>
      <c r="O14" s="39">
        <f t="shared" si="2"/>
        <v>7</v>
      </c>
    </row>
    <row r="15" spans="1:15">
      <c r="A15" s="15"/>
      <c r="B15" s="37">
        <f t="shared" si="3"/>
        <v>43862</v>
      </c>
      <c r="C15" s="38">
        <v>12</v>
      </c>
      <c r="D15" s="38">
        <v>8</v>
      </c>
      <c r="E15" s="38"/>
      <c r="F15" s="40">
        <v>0</v>
      </c>
      <c r="G15" s="40"/>
      <c r="H15" s="40">
        <f t="shared" si="4"/>
        <v>0</v>
      </c>
      <c r="I15" s="40">
        <f t="shared" si="5"/>
        <v>1</v>
      </c>
      <c r="J15" s="43"/>
      <c r="K15" s="40">
        <f t="shared" si="6"/>
        <v>0</v>
      </c>
      <c r="L15" s="40">
        <v>0</v>
      </c>
      <c r="M15" s="47">
        <f t="shared" si="0"/>
        <v>0</v>
      </c>
      <c r="N15" s="47">
        <f t="shared" si="1"/>
        <v>0</v>
      </c>
      <c r="O15" s="40">
        <f t="shared" si="2"/>
        <v>8</v>
      </c>
    </row>
    <row r="16" spans="1:15">
      <c r="A16" s="15"/>
      <c r="B16" s="35">
        <f t="shared" si="3"/>
        <v>43863</v>
      </c>
      <c r="C16" s="36">
        <v>13</v>
      </c>
      <c r="D16" s="36">
        <v>11</v>
      </c>
      <c r="E16" s="36"/>
      <c r="F16" s="39">
        <v>0</v>
      </c>
      <c r="G16" s="39"/>
      <c r="H16" s="39">
        <f t="shared" si="4"/>
        <v>0</v>
      </c>
      <c r="I16" s="39">
        <f t="shared" si="5"/>
        <v>3</v>
      </c>
      <c r="J16" s="44"/>
      <c r="K16" s="39">
        <f t="shared" si="6"/>
        <v>0</v>
      </c>
      <c r="L16" s="39">
        <v>0</v>
      </c>
      <c r="M16" s="46">
        <f t="shared" si="0"/>
        <v>0</v>
      </c>
      <c r="N16" s="46">
        <f t="shared" si="1"/>
        <v>0</v>
      </c>
      <c r="O16" s="39">
        <f t="shared" si="2"/>
        <v>11</v>
      </c>
    </row>
    <row r="17" spans="1:15">
      <c r="A17" s="15"/>
      <c r="B17" s="37">
        <f t="shared" si="3"/>
        <v>43864</v>
      </c>
      <c r="C17" s="38">
        <v>14</v>
      </c>
      <c r="D17" s="38">
        <v>11</v>
      </c>
      <c r="E17" s="38"/>
      <c r="F17" s="40">
        <v>0</v>
      </c>
      <c r="G17" s="40"/>
      <c r="H17" s="40">
        <f t="shared" si="4"/>
        <v>0</v>
      </c>
      <c r="I17" s="40">
        <f t="shared" si="5"/>
        <v>0</v>
      </c>
      <c r="J17" s="43"/>
      <c r="K17" s="40">
        <f t="shared" si="6"/>
        <v>0</v>
      </c>
      <c r="L17" s="40">
        <v>0</v>
      </c>
      <c r="M17" s="47">
        <f t="shared" si="0"/>
        <v>0</v>
      </c>
      <c r="N17" s="47">
        <f t="shared" si="1"/>
        <v>0</v>
      </c>
      <c r="O17" s="40">
        <f t="shared" si="2"/>
        <v>11</v>
      </c>
    </row>
    <row r="18" spans="1:15">
      <c r="A18" s="15"/>
      <c r="B18" s="35">
        <f t="shared" si="3"/>
        <v>43865</v>
      </c>
      <c r="C18" s="36">
        <v>15</v>
      </c>
      <c r="D18" s="36">
        <v>11</v>
      </c>
      <c r="E18" s="36"/>
      <c r="F18" s="39">
        <v>0</v>
      </c>
      <c r="G18" s="39"/>
      <c r="H18" s="39">
        <f t="shared" si="4"/>
        <v>0</v>
      </c>
      <c r="I18" s="39">
        <f t="shared" si="5"/>
        <v>0</v>
      </c>
      <c r="J18" s="44"/>
      <c r="K18" s="39">
        <f t="shared" si="6"/>
        <v>0</v>
      </c>
      <c r="L18" s="39">
        <v>0</v>
      </c>
      <c r="M18" s="46">
        <f t="shared" si="0"/>
        <v>0</v>
      </c>
      <c r="N18" s="46">
        <f t="shared" si="1"/>
        <v>0</v>
      </c>
      <c r="O18" s="39">
        <f t="shared" si="2"/>
        <v>11</v>
      </c>
    </row>
    <row r="19" spans="1:15">
      <c r="A19" s="15"/>
      <c r="B19" s="37">
        <f t="shared" si="3"/>
        <v>43866</v>
      </c>
      <c r="C19" s="38">
        <v>16</v>
      </c>
      <c r="D19" s="38">
        <v>12</v>
      </c>
      <c r="E19" s="38"/>
      <c r="F19" s="40">
        <v>0</v>
      </c>
      <c r="G19" s="40"/>
      <c r="H19" s="40">
        <f t="shared" si="4"/>
        <v>0</v>
      </c>
      <c r="I19" s="40">
        <f t="shared" si="5"/>
        <v>1</v>
      </c>
      <c r="J19" s="43"/>
      <c r="K19" s="40">
        <f t="shared" si="6"/>
        <v>0</v>
      </c>
      <c r="L19" s="40">
        <v>0</v>
      </c>
      <c r="M19" s="47">
        <f t="shared" si="0"/>
        <v>0</v>
      </c>
      <c r="N19" s="47">
        <f t="shared" si="1"/>
        <v>0</v>
      </c>
      <c r="O19" s="40">
        <f t="shared" si="2"/>
        <v>12</v>
      </c>
    </row>
    <row r="20" spans="1:15">
      <c r="A20" s="15"/>
      <c r="B20" s="35">
        <f t="shared" si="3"/>
        <v>43867</v>
      </c>
      <c r="C20" s="36">
        <v>17</v>
      </c>
      <c r="D20" s="36">
        <v>12</v>
      </c>
      <c r="E20" s="36"/>
      <c r="F20" s="39">
        <v>0</v>
      </c>
      <c r="G20" s="39"/>
      <c r="H20" s="39">
        <f t="shared" si="4"/>
        <v>0</v>
      </c>
      <c r="I20" s="39">
        <f t="shared" si="5"/>
        <v>0</v>
      </c>
      <c r="J20" s="44"/>
      <c r="K20" s="39">
        <f t="shared" si="6"/>
        <v>0</v>
      </c>
      <c r="L20" s="39">
        <v>0</v>
      </c>
      <c r="M20" s="46">
        <f t="shared" si="0"/>
        <v>0</v>
      </c>
      <c r="N20" s="46">
        <f t="shared" si="1"/>
        <v>0</v>
      </c>
      <c r="O20" s="39">
        <f t="shared" si="2"/>
        <v>12</v>
      </c>
    </row>
    <row r="21" spans="1:15">
      <c r="A21" s="15"/>
      <c r="B21" s="37">
        <f t="shared" si="3"/>
        <v>43868</v>
      </c>
      <c r="C21" s="38">
        <v>18</v>
      </c>
      <c r="D21" s="38">
        <v>12</v>
      </c>
      <c r="E21" s="38"/>
      <c r="F21" s="40">
        <v>0</v>
      </c>
      <c r="G21" s="40"/>
      <c r="H21" s="40">
        <f t="shared" si="4"/>
        <v>0</v>
      </c>
      <c r="I21" s="40">
        <f t="shared" si="5"/>
        <v>0</v>
      </c>
      <c r="J21" s="43"/>
      <c r="K21" s="40">
        <f t="shared" si="6"/>
        <v>0</v>
      </c>
      <c r="L21" s="40">
        <v>0</v>
      </c>
      <c r="M21" s="47">
        <f t="shared" si="0"/>
        <v>0</v>
      </c>
      <c r="N21" s="47">
        <f t="shared" si="1"/>
        <v>0</v>
      </c>
      <c r="O21" s="40">
        <f t="shared" si="2"/>
        <v>12</v>
      </c>
    </row>
    <row r="22" spans="1:15">
      <c r="A22" s="15"/>
      <c r="B22" s="35">
        <f t="shared" si="3"/>
        <v>43869</v>
      </c>
      <c r="C22" s="36">
        <v>19</v>
      </c>
      <c r="D22" s="36">
        <v>12</v>
      </c>
      <c r="E22" s="36"/>
      <c r="F22" s="39">
        <v>0</v>
      </c>
      <c r="G22" s="39"/>
      <c r="H22" s="39">
        <f t="shared" si="4"/>
        <v>0</v>
      </c>
      <c r="I22" s="39">
        <f t="shared" si="5"/>
        <v>0</v>
      </c>
      <c r="J22" s="44"/>
      <c r="K22" s="39">
        <f t="shared" si="6"/>
        <v>0</v>
      </c>
      <c r="L22" s="39">
        <v>0</v>
      </c>
      <c r="M22" s="46">
        <f t="shared" si="0"/>
        <v>0</v>
      </c>
      <c r="N22" s="46">
        <f t="shared" si="1"/>
        <v>0</v>
      </c>
      <c r="O22" s="39">
        <f t="shared" si="2"/>
        <v>12</v>
      </c>
    </row>
    <row r="23" spans="1:15">
      <c r="A23" s="15"/>
      <c r="B23" s="37">
        <f t="shared" si="3"/>
        <v>43870</v>
      </c>
      <c r="C23" s="38">
        <v>20</v>
      </c>
      <c r="D23" s="38">
        <v>12</v>
      </c>
      <c r="E23" s="38"/>
      <c r="F23" s="40">
        <v>0</v>
      </c>
      <c r="G23" s="40"/>
      <c r="H23" s="40">
        <f t="shared" si="4"/>
        <v>0</v>
      </c>
      <c r="I23" s="40">
        <f t="shared" si="5"/>
        <v>0</v>
      </c>
      <c r="J23" s="43"/>
      <c r="K23" s="40">
        <f t="shared" si="6"/>
        <v>0</v>
      </c>
      <c r="L23" s="40">
        <v>0</v>
      </c>
      <c r="M23" s="47">
        <f t="shared" si="0"/>
        <v>0</v>
      </c>
      <c r="N23" s="47">
        <f t="shared" si="1"/>
        <v>0</v>
      </c>
      <c r="O23" s="40">
        <f t="shared" si="2"/>
        <v>12</v>
      </c>
    </row>
    <row r="24" spans="1:15">
      <c r="A24" s="15"/>
      <c r="B24" s="35">
        <f t="shared" si="3"/>
        <v>43871</v>
      </c>
      <c r="C24" s="36">
        <v>21</v>
      </c>
      <c r="D24" s="36">
        <v>12</v>
      </c>
      <c r="E24" s="36"/>
      <c r="F24" s="39">
        <v>0</v>
      </c>
      <c r="G24" s="39"/>
      <c r="H24" s="39">
        <f t="shared" si="4"/>
        <v>0</v>
      </c>
      <c r="I24" s="39">
        <f t="shared" si="5"/>
        <v>0</v>
      </c>
      <c r="J24" s="44"/>
      <c r="K24" s="39">
        <f t="shared" si="6"/>
        <v>0</v>
      </c>
      <c r="L24" s="39">
        <v>0</v>
      </c>
      <c r="M24" s="46">
        <f t="shared" si="0"/>
        <v>0</v>
      </c>
      <c r="N24" s="46">
        <f t="shared" si="1"/>
        <v>0</v>
      </c>
      <c r="O24" s="39">
        <f t="shared" si="2"/>
        <v>12</v>
      </c>
    </row>
    <row r="25" spans="1:15">
      <c r="A25" s="15"/>
      <c r="B25" s="37">
        <f t="shared" si="3"/>
        <v>43872</v>
      </c>
      <c r="C25" s="38">
        <v>22</v>
      </c>
      <c r="D25" s="38">
        <v>12</v>
      </c>
      <c r="E25" s="38"/>
      <c r="F25" s="40">
        <v>0</v>
      </c>
      <c r="G25" s="40"/>
      <c r="H25" s="40">
        <f t="shared" si="4"/>
        <v>0</v>
      </c>
      <c r="I25" s="40">
        <f t="shared" si="5"/>
        <v>0</v>
      </c>
      <c r="J25" s="43"/>
      <c r="K25" s="40">
        <f t="shared" si="6"/>
        <v>0</v>
      </c>
      <c r="L25" s="40">
        <v>0</v>
      </c>
      <c r="M25" s="47">
        <f t="shared" si="0"/>
        <v>0</v>
      </c>
      <c r="N25" s="47">
        <f t="shared" si="1"/>
        <v>0</v>
      </c>
      <c r="O25" s="40">
        <f t="shared" si="2"/>
        <v>12</v>
      </c>
    </row>
    <row r="26" spans="1:15">
      <c r="A26" s="15"/>
      <c r="B26" s="35">
        <f t="shared" si="3"/>
        <v>43873</v>
      </c>
      <c r="C26" s="36">
        <v>23</v>
      </c>
      <c r="D26" s="36">
        <v>12</v>
      </c>
      <c r="E26" s="36"/>
      <c r="F26" s="39">
        <v>0</v>
      </c>
      <c r="G26" s="39"/>
      <c r="H26" s="39">
        <f t="shared" si="4"/>
        <v>0</v>
      </c>
      <c r="I26" s="39">
        <f t="shared" si="5"/>
        <v>0</v>
      </c>
      <c r="J26" s="44"/>
      <c r="K26" s="39">
        <f t="shared" si="6"/>
        <v>0</v>
      </c>
      <c r="L26" s="39">
        <v>0</v>
      </c>
      <c r="M26" s="46">
        <f t="shared" si="0"/>
        <v>0</v>
      </c>
      <c r="N26" s="46">
        <f t="shared" si="1"/>
        <v>0</v>
      </c>
      <c r="O26" s="39">
        <f t="shared" si="2"/>
        <v>12</v>
      </c>
    </row>
    <row r="27" spans="1:15">
      <c r="A27" s="15"/>
      <c r="B27" s="37">
        <f t="shared" si="3"/>
        <v>43874</v>
      </c>
      <c r="C27" s="38">
        <v>24</v>
      </c>
      <c r="D27" s="38">
        <v>12</v>
      </c>
      <c r="E27" s="38"/>
      <c r="F27" s="40">
        <v>0</v>
      </c>
      <c r="G27" s="40"/>
      <c r="H27" s="40">
        <f t="shared" si="4"/>
        <v>0</v>
      </c>
      <c r="I27" s="40">
        <f t="shared" si="5"/>
        <v>0</v>
      </c>
      <c r="J27" s="43"/>
      <c r="K27" s="40">
        <f t="shared" si="6"/>
        <v>0</v>
      </c>
      <c r="L27" s="40">
        <v>0</v>
      </c>
      <c r="M27" s="47">
        <f t="shared" si="0"/>
        <v>0</v>
      </c>
      <c r="N27" s="47">
        <f t="shared" si="1"/>
        <v>0</v>
      </c>
      <c r="O27" s="40">
        <f t="shared" si="2"/>
        <v>12</v>
      </c>
    </row>
    <row r="28" spans="1:15">
      <c r="A28" s="15"/>
      <c r="B28" s="35">
        <f t="shared" si="3"/>
        <v>43875</v>
      </c>
      <c r="C28" s="36">
        <v>25</v>
      </c>
      <c r="D28" s="36">
        <v>12</v>
      </c>
      <c r="E28" s="36"/>
      <c r="F28" s="39">
        <v>0</v>
      </c>
      <c r="G28" s="39"/>
      <c r="H28" s="39">
        <f t="shared" si="4"/>
        <v>0</v>
      </c>
      <c r="I28" s="39">
        <f t="shared" si="5"/>
        <v>0</v>
      </c>
      <c r="J28" s="44"/>
      <c r="K28" s="39">
        <f t="shared" si="6"/>
        <v>0</v>
      </c>
      <c r="L28" s="39">
        <v>0</v>
      </c>
      <c r="M28" s="46">
        <f t="shared" si="0"/>
        <v>0</v>
      </c>
      <c r="N28" s="46">
        <f t="shared" si="1"/>
        <v>0</v>
      </c>
      <c r="O28" s="39">
        <f t="shared" si="2"/>
        <v>12</v>
      </c>
    </row>
    <row r="29" spans="2:15">
      <c r="B29" s="37">
        <v>43876</v>
      </c>
      <c r="C29" s="38">
        <v>26</v>
      </c>
      <c r="D29" s="38">
        <v>15</v>
      </c>
      <c r="E29" s="38"/>
      <c r="F29" s="40">
        <v>0</v>
      </c>
      <c r="G29" s="40"/>
      <c r="H29" s="40">
        <v>0</v>
      </c>
      <c r="I29" s="40">
        <v>1</v>
      </c>
      <c r="J29" s="40">
        <v>1</v>
      </c>
      <c r="K29" s="40">
        <f t="shared" si="6"/>
        <v>0</v>
      </c>
      <c r="L29" s="40">
        <v>0</v>
      </c>
      <c r="M29" s="47">
        <f t="shared" si="0"/>
        <v>0</v>
      </c>
      <c r="N29" s="47">
        <f t="shared" si="1"/>
        <v>0</v>
      </c>
      <c r="O29" s="40">
        <f t="shared" si="2"/>
        <v>15</v>
      </c>
    </row>
    <row r="30" spans="2:15">
      <c r="B30" s="35">
        <f t="shared" ref="B30:B70" si="7">B29+1</f>
        <v>43877</v>
      </c>
      <c r="C30" s="36">
        <v>27</v>
      </c>
      <c r="D30" s="36">
        <v>15</v>
      </c>
      <c r="E30" s="36"/>
      <c r="F30" s="39">
        <v>0</v>
      </c>
      <c r="G30" s="39"/>
      <c r="H30" s="39">
        <f t="shared" ref="H30:H70" si="8">H29+L30</f>
        <v>0</v>
      </c>
      <c r="I30" s="39">
        <f t="shared" ref="I30:I70" si="9">D30-D29</f>
        <v>0</v>
      </c>
      <c r="J30" s="44">
        <f t="shared" ref="J30:J70" si="10">E30-E29</f>
        <v>0</v>
      </c>
      <c r="K30" s="39">
        <f t="shared" si="6"/>
        <v>0</v>
      </c>
      <c r="L30" s="39">
        <v>0</v>
      </c>
      <c r="M30" s="46">
        <f t="shared" si="0"/>
        <v>0</v>
      </c>
      <c r="N30" s="46">
        <f t="shared" si="1"/>
        <v>0</v>
      </c>
      <c r="O30" s="39">
        <f t="shared" si="2"/>
        <v>15</v>
      </c>
    </row>
    <row r="31" spans="2:15">
      <c r="B31" s="37">
        <f t="shared" si="7"/>
        <v>43878</v>
      </c>
      <c r="C31" s="38">
        <v>28</v>
      </c>
      <c r="D31" s="38">
        <v>15</v>
      </c>
      <c r="E31" s="38"/>
      <c r="F31" s="40">
        <v>0</v>
      </c>
      <c r="G31" s="40"/>
      <c r="H31" s="40">
        <f t="shared" si="8"/>
        <v>0</v>
      </c>
      <c r="I31" s="40">
        <f t="shared" si="9"/>
        <v>0</v>
      </c>
      <c r="J31" s="43">
        <f t="shared" si="10"/>
        <v>0</v>
      </c>
      <c r="K31" s="40">
        <f t="shared" si="6"/>
        <v>0</v>
      </c>
      <c r="L31" s="40">
        <v>0</v>
      </c>
      <c r="M31" s="47">
        <f t="shared" si="0"/>
        <v>0</v>
      </c>
      <c r="N31" s="47">
        <f t="shared" si="1"/>
        <v>0</v>
      </c>
      <c r="O31" s="40">
        <f t="shared" si="2"/>
        <v>15</v>
      </c>
    </row>
    <row r="32" spans="2:15">
      <c r="B32" s="35">
        <f t="shared" si="7"/>
        <v>43879</v>
      </c>
      <c r="C32" s="36">
        <v>29</v>
      </c>
      <c r="D32" s="36">
        <v>15</v>
      </c>
      <c r="E32" s="36"/>
      <c r="F32" s="39">
        <v>0</v>
      </c>
      <c r="G32" s="39"/>
      <c r="H32" s="39">
        <f t="shared" si="8"/>
        <v>0</v>
      </c>
      <c r="I32" s="39">
        <f t="shared" si="9"/>
        <v>0</v>
      </c>
      <c r="J32" s="44">
        <f t="shared" si="10"/>
        <v>0</v>
      </c>
      <c r="K32" s="39">
        <f t="shared" si="6"/>
        <v>0</v>
      </c>
      <c r="L32" s="39">
        <v>0</v>
      </c>
      <c r="M32" s="46">
        <f t="shared" si="0"/>
        <v>0</v>
      </c>
      <c r="N32" s="46">
        <f t="shared" si="1"/>
        <v>0</v>
      </c>
      <c r="O32" s="39">
        <f t="shared" si="2"/>
        <v>15</v>
      </c>
    </row>
    <row r="33" spans="2:15">
      <c r="B33" s="37">
        <f t="shared" si="7"/>
        <v>43880</v>
      </c>
      <c r="C33" s="38">
        <v>30</v>
      </c>
      <c r="D33" s="38">
        <v>15</v>
      </c>
      <c r="E33" s="38"/>
      <c r="F33" s="40">
        <v>0</v>
      </c>
      <c r="G33" s="40"/>
      <c r="H33" s="40">
        <f t="shared" si="8"/>
        <v>0</v>
      </c>
      <c r="I33" s="40">
        <f t="shared" si="9"/>
        <v>0</v>
      </c>
      <c r="J33" s="43">
        <f t="shared" si="10"/>
        <v>0</v>
      </c>
      <c r="K33" s="40">
        <f t="shared" si="6"/>
        <v>0</v>
      </c>
      <c r="L33" s="40">
        <v>0</v>
      </c>
      <c r="M33" s="47">
        <f t="shared" si="0"/>
        <v>0</v>
      </c>
      <c r="N33" s="47">
        <f t="shared" si="1"/>
        <v>0</v>
      </c>
      <c r="O33" s="40">
        <f t="shared" si="2"/>
        <v>15</v>
      </c>
    </row>
    <row r="34" spans="2:15">
      <c r="B34" s="35">
        <f t="shared" si="7"/>
        <v>43881</v>
      </c>
      <c r="C34" s="36">
        <v>31</v>
      </c>
      <c r="D34" s="36">
        <v>15</v>
      </c>
      <c r="E34" s="36"/>
      <c r="F34" s="39">
        <v>0</v>
      </c>
      <c r="G34" s="39"/>
      <c r="H34" s="39">
        <f t="shared" si="8"/>
        <v>2</v>
      </c>
      <c r="I34" s="39">
        <f t="shared" si="9"/>
        <v>0</v>
      </c>
      <c r="J34" s="44">
        <f t="shared" si="10"/>
        <v>0</v>
      </c>
      <c r="K34" s="39">
        <f t="shared" si="6"/>
        <v>0</v>
      </c>
      <c r="L34" s="39">
        <v>2</v>
      </c>
      <c r="M34" s="46">
        <f t="shared" si="0"/>
        <v>0</v>
      </c>
      <c r="N34" s="46">
        <f t="shared" si="1"/>
        <v>0.133333333333333</v>
      </c>
      <c r="O34" s="39">
        <f t="shared" si="2"/>
        <v>13</v>
      </c>
    </row>
    <row r="35" spans="2:15">
      <c r="B35" s="37">
        <f t="shared" si="7"/>
        <v>43882</v>
      </c>
      <c r="C35" s="38">
        <v>32</v>
      </c>
      <c r="D35" s="38">
        <v>35</v>
      </c>
      <c r="E35" s="38"/>
      <c r="F35" s="40">
        <v>0</v>
      </c>
      <c r="G35" s="40"/>
      <c r="H35" s="40">
        <f t="shared" si="8"/>
        <v>3</v>
      </c>
      <c r="I35" s="40">
        <f t="shared" si="9"/>
        <v>20</v>
      </c>
      <c r="J35" s="43">
        <f t="shared" si="10"/>
        <v>0</v>
      </c>
      <c r="K35" s="40">
        <f t="shared" si="6"/>
        <v>0</v>
      </c>
      <c r="L35" s="40">
        <v>1</v>
      </c>
      <c r="M35" s="47">
        <f t="shared" si="0"/>
        <v>0</v>
      </c>
      <c r="N35" s="47">
        <f t="shared" si="1"/>
        <v>0.0857142857142857</v>
      </c>
      <c r="O35" s="40">
        <f t="shared" si="2"/>
        <v>32</v>
      </c>
    </row>
    <row r="36" spans="2:15">
      <c r="B36" s="35">
        <f t="shared" si="7"/>
        <v>43883</v>
      </c>
      <c r="C36" s="36">
        <v>33</v>
      </c>
      <c r="D36" s="36">
        <v>35</v>
      </c>
      <c r="E36" s="36"/>
      <c r="F36" s="39">
        <v>0</v>
      </c>
      <c r="G36" s="39"/>
      <c r="H36" s="39">
        <f t="shared" si="8"/>
        <v>3</v>
      </c>
      <c r="I36" s="39">
        <f t="shared" si="9"/>
        <v>0</v>
      </c>
      <c r="J36" s="44">
        <f t="shared" si="10"/>
        <v>0</v>
      </c>
      <c r="K36" s="39">
        <f t="shared" si="6"/>
        <v>0</v>
      </c>
      <c r="L36" s="39">
        <v>0</v>
      </c>
      <c r="M36" s="46">
        <f t="shared" si="0"/>
        <v>0</v>
      </c>
      <c r="N36" s="46">
        <f t="shared" si="1"/>
        <v>0.0857142857142857</v>
      </c>
      <c r="O36" s="39">
        <f t="shared" si="2"/>
        <v>32</v>
      </c>
    </row>
    <row r="37" spans="2:15">
      <c r="B37" s="37">
        <f t="shared" si="7"/>
        <v>43884</v>
      </c>
      <c r="C37" s="38">
        <v>34</v>
      </c>
      <c r="D37" s="38">
        <v>35</v>
      </c>
      <c r="E37" s="38"/>
      <c r="F37" s="40">
        <v>0</v>
      </c>
      <c r="G37" s="40"/>
      <c r="H37" s="40">
        <f t="shared" si="8"/>
        <v>4</v>
      </c>
      <c r="I37" s="40">
        <f t="shared" si="9"/>
        <v>0</v>
      </c>
      <c r="J37" s="43">
        <f t="shared" si="10"/>
        <v>0</v>
      </c>
      <c r="K37" s="40">
        <f t="shared" si="6"/>
        <v>0</v>
      </c>
      <c r="L37" s="40">
        <v>1</v>
      </c>
      <c r="M37" s="47">
        <f t="shared" si="0"/>
        <v>0</v>
      </c>
      <c r="N37" s="47">
        <f t="shared" si="1"/>
        <v>0.114285714285714</v>
      </c>
      <c r="O37" s="40">
        <f t="shared" si="2"/>
        <v>31</v>
      </c>
    </row>
    <row r="38" spans="2:15">
      <c r="B38" s="35">
        <f t="shared" si="7"/>
        <v>43885</v>
      </c>
      <c r="C38" s="36">
        <v>35</v>
      </c>
      <c r="D38" s="36">
        <v>53</v>
      </c>
      <c r="E38" s="36"/>
      <c r="F38" s="39">
        <v>0</v>
      </c>
      <c r="G38" s="39"/>
      <c r="H38" s="39">
        <f t="shared" si="8"/>
        <v>2</v>
      </c>
      <c r="I38" s="39">
        <f t="shared" si="9"/>
        <v>18</v>
      </c>
      <c r="J38" s="44">
        <f t="shared" si="10"/>
        <v>0</v>
      </c>
      <c r="K38" s="39">
        <f t="shared" si="6"/>
        <v>0</v>
      </c>
      <c r="L38" s="39">
        <v>-2</v>
      </c>
      <c r="M38" s="46">
        <f t="shared" si="0"/>
        <v>0</v>
      </c>
      <c r="N38" s="46">
        <f t="shared" si="1"/>
        <v>0.0377358490566038</v>
      </c>
      <c r="O38" s="39">
        <f t="shared" si="2"/>
        <v>51</v>
      </c>
    </row>
    <row r="39" spans="2:15">
      <c r="B39" s="37">
        <f t="shared" si="7"/>
        <v>43886</v>
      </c>
      <c r="C39" s="38">
        <v>36</v>
      </c>
      <c r="D39" s="38">
        <v>57</v>
      </c>
      <c r="E39" s="38"/>
      <c r="F39" s="40">
        <v>0</v>
      </c>
      <c r="G39" s="40"/>
      <c r="H39" s="40">
        <f t="shared" si="8"/>
        <v>3</v>
      </c>
      <c r="I39" s="40">
        <f t="shared" si="9"/>
        <v>4</v>
      </c>
      <c r="J39" s="43">
        <f t="shared" si="10"/>
        <v>0</v>
      </c>
      <c r="K39" s="40">
        <f t="shared" si="6"/>
        <v>0</v>
      </c>
      <c r="L39" s="40">
        <v>1</v>
      </c>
      <c r="M39" s="47">
        <f t="shared" si="0"/>
        <v>0</v>
      </c>
      <c r="N39" s="47">
        <f t="shared" si="1"/>
        <v>0.0526315789473684</v>
      </c>
      <c r="O39" s="40">
        <f t="shared" si="2"/>
        <v>54</v>
      </c>
    </row>
    <row r="40" spans="2:15">
      <c r="B40" s="35">
        <f t="shared" si="7"/>
        <v>43887</v>
      </c>
      <c r="C40" s="36">
        <v>37</v>
      </c>
      <c r="D40" s="36">
        <v>60</v>
      </c>
      <c r="E40" s="36"/>
      <c r="F40" s="39">
        <v>0</v>
      </c>
      <c r="G40" s="39"/>
      <c r="H40" s="39">
        <f t="shared" si="8"/>
        <v>3</v>
      </c>
      <c r="I40" s="39">
        <f t="shared" si="9"/>
        <v>3</v>
      </c>
      <c r="J40" s="44">
        <f t="shared" si="10"/>
        <v>0</v>
      </c>
      <c r="K40" s="39">
        <f t="shared" si="6"/>
        <v>0</v>
      </c>
      <c r="L40" s="39">
        <v>0</v>
      </c>
      <c r="M40" s="46">
        <f t="shared" si="0"/>
        <v>0</v>
      </c>
      <c r="N40" s="46">
        <f t="shared" si="1"/>
        <v>0.05</v>
      </c>
      <c r="O40" s="39">
        <f t="shared" si="2"/>
        <v>57</v>
      </c>
    </row>
    <row r="41" spans="2:15">
      <c r="B41" s="37">
        <f t="shared" si="7"/>
        <v>43888</v>
      </c>
      <c r="C41" s="38">
        <v>38</v>
      </c>
      <c r="D41" s="38">
        <v>60</v>
      </c>
      <c r="E41" s="38"/>
      <c r="F41" s="40">
        <v>0</v>
      </c>
      <c r="G41" s="40"/>
      <c r="H41" s="40">
        <f t="shared" si="8"/>
        <v>3</v>
      </c>
      <c r="I41" s="40">
        <f t="shared" si="9"/>
        <v>0</v>
      </c>
      <c r="J41" s="43">
        <f t="shared" si="10"/>
        <v>0</v>
      </c>
      <c r="K41" s="40">
        <f t="shared" si="6"/>
        <v>0</v>
      </c>
      <c r="L41" s="40">
        <v>0</v>
      </c>
      <c r="M41" s="47">
        <f t="shared" si="0"/>
        <v>0</v>
      </c>
      <c r="N41" s="47">
        <f t="shared" si="1"/>
        <v>0.05</v>
      </c>
      <c r="O41" s="40">
        <f t="shared" si="2"/>
        <v>57</v>
      </c>
    </row>
    <row r="42" spans="2:15">
      <c r="B42" s="35">
        <f t="shared" si="7"/>
        <v>43889</v>
      </c>
      <c r="C42" s="36">
        <v>39</v>
      </c>
      <c r="D42" s="36">
        <v>63</v>
      </c>
      <c r="E42" s="36"/>
      <c r="F42" s="39">
        <v>0</v>
      </c>
      <c r="G42" s="39"/>
      <c r="H42" s="39">
        <f t="shared" si="8"/>
        <v>3</v>
      </c>
      <c r="I42" s="39">
        <f t="shared" si="9"/>
        <v>3</v>
      </c>
      <c r="J42" s="44">
        <f t="shared" si="10"/>
        <v>0</v>
      </c>
      <c r="K42" s="39">
        <f t="shared" si="6"/>
        <v>0</v>
      </c>
      <c r="L42" s="39">
        <v>0</v>
      </c>
      <c r="M42" s="46">
        <f t="shared" si="0"/>
        <v>0</v>
      </c>
      <c r="N42" s="46">
        <f t="shared" si="1"/>
        <v>0.0476190476190476</v>
      </c>
      <c r="O42" s="39">
        <f t="shared" si="2"/>
        <v>60</v>
      </c>
    </row>
    <row r="43" spans="2:15">
      <c r="B43" s="37">
        <f t="shared" si="7"/>
        <v>43890</v>
      </c>
      <c r="C43" s="38">
        <v>40</v>
      </c>
      <c r="D43" s="38">
        <v>68</v>
      </c>
      <c r="E43" s="38"/>
      <c r="F43" s="40">
        <v>1</v>
      </c>
      <c r="G43" s="40"/>
      <c r="H43" s="40">
        <f t="shared" si="8"/>
        <v>4</v>
      </c>
      <c r="I43" s="40">
        <f t="shared" si="9"/>
        <v>5</v>
      </c>
      <c r="J43" s="43">
        <f t="shared" si="10"/>
        <v>0</v>
      </c>
      <c r="K43" s="40">
        <f t="shared" si="6"/>
        <v>1</v>
      </c>
      <c r="L43" s="40">
        <v>1</v>
      </c>
      <c r="M43" s="47">
        <f t="shared" si="0"/>
        <v>0.0147058823529412</v>
      </c>
      <c r="N43" s="47">
        <f t="shared" si="1"/>
        <v>0.0588235294117647</v>
      </c>
      <c r="O43" s="40">
        <f t="shared" si="2"/>
        <v>63</v>
      </c>
    </row>
    <row r="44" spans="2:15">
      <c r="B44" s="35">
        <f t="shared" si="7"/>
        <v>43891</v>
      </c>
      <c r="C44" s="36">
        <v>41</v>
      </c>
      <c r="D44" s="36">
        <v>75</v>
      </c>
      <c r="E44" s="36"/>
      <c r="F44" s="39">
        <v>1</v>
      </c>
      <c r="G44" s="39"/>
      <c r="H44" s="39">
        <f t="shared" si="8"/>
        <v>6</v>
      </c>
      <c r="I44" s="39">
        <f t="shared" si="9"/>
        <v>7</v>
      </c>
      <c r="J44" s="44">
        <f t="shared" si="10"/>
        <v>0</v>
      </c>
      <c r="K44" s="39">
        <f t="shared" si="6"/>
        <v>0</v>
      </c>
      <c r="L44" s="39">
        <v>2</v>
      </c>
      <c r="M44" s="46">
        <f t="shared" si="0"/>
        <v>0.0133333333333333</v>
      </c>
      <c r="N44" s="46">
        <f t="shared" si="1"/>
        <v>0.08</v>
      </c>
      <c r="O44" s="39">
        <f t="shared" si="2"/>
        <v>68</v>
      </c>
    </row>
    <row r="45" spans="2:15">
      <c r="B45" s="37">
        <f t="shared" si="7"/>
        <v>43892</v>
      </c>
      <c r="C45" s="38">
        <v>42</v>
      </c>
      <c r="D45" s="38">
        <v>100</v>
      </c>
      <c r="E45" s="38"/>
      <c r="F45" s="40">
        <v>6</v>
      </c>
      <c r="G45" s="40"/>
      <c r="H45" s="40">
        <f t="shared" si="8"/>
        <v>6</v>
      </c>
      <c r="I45" s="40">
        <f t="shared" si="9"/>
        <v>25</v>
      </c>
      <c r="J45" s="43">
        <f t="shared" si="10"/>
        <v>0</v>
      </c>
      <c r="K45" s="40">
        <f t="shared" si="6"/>
        <v>5</v>
      </c>
      <c r="L45" s="40">
        <v>0</v>
      </c>
      <c r="M45" s="47">
        <f t="shared" si="0"/>
        <v>0.06</v>
      </c>
      <c r="N45" s="47">
        <f t="shared" si="1"/>
        <v>0.06</v>
      </c>
      <c r="O45" s="40">
        <f t="shared" si="2"/>
        <v>88</v>
      </c>
    </row>
    <row r="46" spans="2:15">
      <c r="B46" s="35">
        <f t="shared" si="7"/>
        <v>43893</v>
      </c>
      <c r="C46" s="36">
        <v>43</v>
      </c>
      <c r="D46" s="36">
        <v>124</v>
      </c>
      <c r="E46" s="36"/>
      <c r="F46" s="39">
        <v>9</v>
      </c>
      <c r="G46" s="39"/>
      <c r="H46" s="39">
        <f t="shared" si="8"/>
        <v>6</v>
      </c>
      <c r="I46" s="39">
        <f t="shared" si="9"/>
        <v>24</v>
      </c>
      <c r="J46" s="44">
        <f t="shared" si="10"/>
        <v>0</v>
      </c>
      <c r="K46" s="39">
        <f t="shared" si="6"/>
        <v>3</v>
      </c>
      <c r="L46" s="39">
        <v>0</v>
      </c>
      <c r="M46" s="46">
        <f t="shared" si="0"/>
        <v>0.0725806451612903</v>
      </c>
      <c r="N46" s="46">
        <f t="shared" si="1"/>
        <v>0.0483870967741935</v>
      </c>
      <c r="O46" s="39">
        <f t="shared" si="2"/>
        <v>109</v>
      </c>
    </row>
    <row r="47" spans="2:15">
      <c r="B47" s="37">
        <f t="shared" si="7"/>
        <v>43894</v>
      </c>
      <c r="C47" s="38">
        <v>44</v>
      </c>
      <c r="D47" s="38">
        <v>158</v>
      </c>
      <c r="E47" s="38"/>
      <c r="F47" s="40">
        <v>11</v>
      </c>
      <c r="G47" s="40"/>
      <c r="H47" s="40">
        <f t="shared" si="8"/>
        <v>6</v>
      </c>
      <c r="I47" s="40">
        <f t="shared" si="9"/>
        <v>34</v>
      </c>
      <c r="J47" s="43">
        <f t="shared" si="10"/>
        <v>0</v>
      </c>
      <c r="K47" s="40">
        <f t="shared" si="6"/>
        <v>2</v>
      </c>
      <c r="L47" s="40">
        <v>0</v>
      </c>
      <c r="M47" s="47">
        <f t="shared" si="0"/>
        <v>0.069620253164557</v>
      </c>
      <c r="N47" s="47">
        <f t="shared" si="1"/>
        <v>0.0379746835443038</v>
      </c>
      <c r="O47" s="40">
        <f t="shared" si="2"/>
        <v>141</v>
      </c>
    </row>
    <row r="48" spans="2:15">
      <c r="B48" s="35">
        <f t="shared" si="7"/>
        <v>43895</v>
      </c>
      <c r="C48" s="36">
        <v>45</v>
      </c>
      <c r="D48" s="36">
        <v>221</v>
      </c>
      <c r="E48" s="36"/>
      <c r="F48" s="39">
        <v>12</v>
      </c>
      <c r="G48" s="39"/>
      <c r="H48" s="39">
        <f t="shared" si="8"/>
        <v>6</v>
      </c>
      <c r="I48" s="39">
        <f t="shared" si="9"/>
        <v>63</v>
      </c>
      <c r="J48" s="44">
        <f t="shared" si="10"/>
        <v>0</v>
      </c>
      <c r="K48" s="39">
        <f t="shared" si="6"/>
        <v>1</v>
      </c>
      <c r="L48" s="39">
        <v>0</v>
      </c>
      <c r="M48" s="46">
        <f t="shared" si="0"/>
        <v>0.0542986425339367</v>
      </c>
      <c r="N48" s="46">
        <f t="shared" si="1"/>
        <v>0.0271493212669683</v>
      </c>
      <c r="O48" s="39">
        <f t="shared" si="2"/>
        <v>203</v>
      </c>
    </row>
    <row r="49" spans="2:15">
      <c r="B49" s="37">
        <f t="shared" si="7"/>
        <v>43896</v>
      </c>
      <c r="C49" s="38">
        <v>46</v>
      </c>
      <c r="D49" s="38">
        <v>319</v>
      </c>
      <c r="E49" s="38"/>
      <c r="F49" s="40">
        <v>15</v>
      </c>
      <c r="G49" s="41"/>
      <c r="H49" s="40">
        <f t="shared" si="8"/>
        <v>12</v>
      </c>
      <c r="I49" s="40">
        <f t="shared" si="9"/>
        <v>98</v>
      </c>
      <c r="J49" s="43">
        <f t="shared" si="10"/>
        <v>0</v>
      </c>
      <c r="K49" s="43">
        <f t="shared" si="6"/>
        <v>3</v>
      </c>
      <c r="L49" s="40">
        <v>6</v>
      </c>
      <c r="M49" s="47">
        <f t="shared" si="0"/>
        <v>0.0470219435736677</v>
      </c>
      <c r="N49" s="47">
        <f t="shared" si="1"/>
        <v>0.0376175548589342</v>
      </c>
      <c r="O49" s="40">
        <f t="shared" si="2"/>
        <v>292</v>
      </c>
    </row>
    <row r="50" spans="2:15">
      <c r="B50" s="35">
        <f t="shared" si="7"/>
        <v>43897</v>
      </c>
      <c r="C50" s="36">
        <v>47</v>
      </c>
      <c r="D50" s="36">
        <v>435</v>
      </c>
      <c r="E50" s="36"/>
      <c r="F50" s="39">
        <v>19</v>
      </c>
      <c r="G50" s="42"/>
      <c r="H50" s="39">
        <f t="shared" si="8"/>
        <v>12</v>
      </c>
      <c r="I50" s="39">
        <f t="shared" si="9"/>
        <v>116</v>
      </c>
      <c r="J50" s="44">
        <f t="shared" si="10"/>
        <v>0</v>
      </c>
      <c r="K50" s="44">
        <f t="shared" si="6"/>
        <v>4</v>
      </c>
      <c r="L50" s="39">
        <v>0</v>
      </c>
      <c r="M50" s="46">
        <f t="shared" si="0"/>
        <v>0.0436781609195402</v>
      </c>
      <c r="N50" s="46">
        <f t="shared" si="1"/>
        <v>0.0275862068965517</v>
      </c>
      <c r="O50" s="39">
        <f t="shared" si="2"/>
        <v>404</v>
      </c>
    </row>
    <row r="51" spans="2:15">
      <c r="B51" s="37">
        <f t="shared" si="7"/>
        <v>43898</v>
      </c>
      <c r="C51" s="38">
        <v>48</v>
      </c>
      <c r="D51" s="38">
        <v>541</v>
      </c>
      <c r="E51" s="38"/>
      <c r="F51" s="40">
        <v>22</v>
      </c>
      <c r="G51" s="41"/>
      <c r="H51" s="40">
        <f t="shared" si="8"/>
        <v>12</v>
      </c>
      <c r="I51" s="40">
        <f t="shared" si="9"/>
        <v>106</v>
      </c>
      <c r="J51" s="43">
        <f t="shared" si="10"/>
        <v>0</v>
      </c>
      <c r="K51" s="43">
        <f t="shared" si="6"/>
        <v>3</v>
      </c>
      <c r="L51" s="40">
        <v>0</v>
      </c>
      <c r="M51" s="47">
        <f t="shared" si="0"/>
        <v>0.0406654343807763</v>
      </c>
      <c r="N51" s="47">
        <f t="shared" si="1"/>
        <v>0.022181146025878</v>
      </c>
      <c r="O51" s="40">
        <f t="shared" si="2"/>
        <v>507</v>
      </c>
    </row>
    <row r="52" spans="2:15">
      <c r="B52" s="35">
        <f t="shared" si="7"/>
        <v>43899</v>
      </c>
      <c r="C52" s="36">
        <v>49</v>
      </c>
      <c r="D52" s="36">
        <v>704</v>
      </c>
      <c r="E52" s="36"/>
      <c r="F52" s="39">
        <v>26</v>
      </c>
      <c r="G52" s="42"/>
      <c r="H52" s="39">
        <f t="shared" si="8"/>
        <v>12</v>
      </c>
      <c r="I52" s="39">
        <f t="shared" si="9"/>
        <v>163</v>
      </c>
      <c r="J52" s="44">
        <f t="shared" si="10"/>
        <v>0</v>
      </c>
      <c r="K52" s="44">
        <f t="shared" si="6"/>
        <v>4</v>
      </c>
      <c r="L52" s="39">
        <v>0</v>
      </c>
      <c r="M52" s="46">
        <f t="shared" si="0"/>
        <v>0.0369318181818182</v>
      </c>
      <c r="N52" s="46">
        <f t="shared" si="1"/>
        <v>0.0170454545454545</v>
      </c>
      <c r="O52" s="39">
        <f t="shared" si="2"/>
        <v>666</v>
      </c>
    </row>
    <row r="53" spans="2:15">
      <c r="B53" s="37">
        <f t="shared" si="7"/>
        <v>43900</v>
      </c>
      <c r="C53" s="38">
        <v>50</v>
      </c>
      <c r="D53" s="38">
        <v>994</v>
      </c>
      <c r="E53" s="38"/>
      <c r="F53" s="40">
        <v>30</v>
      </c>
      <c r="G53" s="41"/>
      <c r="H53" s="40">
        <f t="shared" si="8"/>
        <v>12</v>
      </c>
      <c r="I53" s="40">
        <f t="shared" si="9"/>
        <v>290</v>
      </c>
      <c r="J53" s="43">
        <f t="shared" si="10"/>
        <v>0</v>
      </c>
      <c r="K53" s="43">
        <f t="shared" si="6"/>
        <v>4</v>
      </c>
      <c r="L53" s="40">
        <v>0</v>
      </c>
      <c r="M53" s="47">
        <f t="shared" si="0"/>
        <v>0.0301810865191147</v>
      </c>
      <c r="N53" s="47">
        <f t="shared" si="1"/>
        <v>0.0120724346076459</v>
      </c>
      <c r="O53" s="40">
        <f t="shared" si="2"/>
        <v>952</v>
      </c>
    </row>
    <row r="54" spans="2:15">
      <c r="B54" s="35">
        <f t="shared" si="7"/>
        <v>43901</v>
      </c>
      <c r="C54" s="36">
        <v>51</v>
      </c>
      <c r="D54" s="36">
        <v>1301</v>
      </c>
      <c r="E54" s="36"/>
      <c r="F54" s="39">
        <v>38</v>
      </c>
      <c r="G54" s="39"/>
      <c r="H54" s="39">
        <f t="shared" si="8"/>
        <v>12</v>
      </c>
      <c r="I54" s="39">
        <f t="shared" si="9"/>
        <v>307</v>
      </c>
      <c r="J54" s="44">
        <f t="shared" si="10"/>
        <v>0</v>
      </c>
      <c r="K54" s="39">
        <f t="shared" si="6"/>
        <v>8</v>
      </c>
      <c r="L54" s="39">
        <v>0</v>
      </c>
      <c r="M54" s="46">
        <f t="shared" si="0"/>
        <v>0.0292083013066872</v>
      </c>
      <c r="N54" s="46">
        <f t="shared" si="1"/>
        <v>0.00922367409684858</v>
      </c>
      <c r="O54" s="39">
        <f t="shared" si="2"/>
        <v>1251</v>
      </c>
    </row>
    <row r="55" spans="2:15">
      <c r="B55" s="37">
        <f t="shared" si="7"/>
        <v>43902</v>
      </c>
      <c r="C55" s="38">
        <v>52</v>
      </c>
      <c r="D55" s="38">
        <v>1697</v>
      </c>
      <c r="E55" s="38"/>
      <c r="F55" s="40">
        <v>41</v>
      </c>
      <c r="G55" s="40"/>
      <c r="H55" s="40">
        <f t="shared" si="8"/>
        <v>28</v>
      </c>
      <c r="I55" s="40">
        <f t="shared" si="9"/>
        <v>396</v>
      </c>
      <c r="J55" s="43">
        <f t="shared" si="10"/>
        <v>0</v>
      </c>
      <c r="K55" s="40">
        <f t="shared" si="6"/>
        <v>3</v>
      </c>
      <c r="L55" s="40">
        <v>16</v>
      </c>
      <c r="M55" s="47">
        <f t="shared" si="0"/>
        <v>0.0241602828520919</v>
      </c>
      <c r="N55" s="47">
        <f t="shared" si="1"/>
        <v>0.0164997053624042</v>
      </c>
      <c r="O55" s="40">
        <f t="shared" si="2"/>
        <v>1628</v>
      </c>
    </row>
    <row r="56" spans="2:15">
      <c r="B56" s="35">
        <f t="shared" si="7"/>
        <v>43903</v>
      </c>
      <c r="C56" s="36">
        <v>53</v>
      </c>
      <c r="D56" s="36">
        <v>2247</v>
      </c>
      <c r="E56" s="36"/>
      <c r="F56" s="39">
        <v>49</v>
      </c>
      <c r="G56" s="39"/>
      <c r="H56" s="39">
        <f t="shared" si="8"/>
        <v>38</v>
      </c>
      <c r="I56" s="39">
        <f t="shared" si="9"/>
        <v>550</v>
      </c>
      <c r="J56" s="44">
        <f t="shared" si="10"/>
        <v>0</v>
      </c>
      <c r="K56" s="39">
        <f t="shared" si="6"/>
        <v>8</v>
      </c>
      <c r="L56" s="39">
        <v>10</v>
      </c>
      <c r="M56" s="46">
        <f t="shared" si="0"/>
        <v>0.0218068535825545</v>
      </c>
      <c r="N56" s="46">
        <f t="shared" si="1"/>
        <v>0.0169114374721851</v>
      </c>
      <c r="O56" s="39">
        <f t="shared" si="2"/>
        <v>2160</v>
      </c>
    </row>
    <row r="57" spans="2:15">
      <c r="B57" s="37">
        <f t="shared" si="7"/>
        <v>43904</v>
      </c>
      <c r="C57" s="38">
        <v>54</v>
      </c>
      <c r="D57" s="38">
        <v>2943</v>
      </c>
      <c r="E57" s="38"/>
      <c r="F57" s="40">
        <v>57</v>
      </c>
      <c r="G57" s="40"/>
      <c r="H57" s="40">
        <f t="shared" si="8"/>
        <v>53</v>
      </c>
      <c r="I57" s="40">
        <f t="shared" si="9"/>
        <v>696</v>
      </c>
      <c r="J57" s="43">
        <f t="shared" si="10"/>
        <v>0</v>
      </c>
      <c r="K57" s="40">
        <f t="shared" si="6"/>
        <v>8</v>
      </c>
      <c r="L57" s="40">
        <v>15</v>
      </c>
      <c r="M57" s="47">
        <f t="shared" si="0"/>
        <v>0.0193679918450561</v>
      </c>
      <c r="N57" s="47">
        <f t="shared" si="1"/>
        <v>0.018008834522596</v>
      </c>
      <c r="O57" s="40">
        <f t="shared" si="2"/>
        <v>2833</v>
      </c>
    </row>
    <row r="58" spans="2:15">
      <c r="B58" s="35">
        <f t="shared" si="7"/>
        <v>43905</v>
      </c>
      <c r="C58" s="36">
        <v>55</v>
      </c>
      <c r="D58" s="36">
        <v>3680</v>
      </c>
      <c r="E58" s="36"/>
      <c r="F58" s="39">
        <v>68</v>
      </c>
      <c r="G58" s="39"/>
      <c r="H58" s="39">
        <f t="shared" si="8"/>
        <v>56</v>
      </c>
      <c r="I58" s="39">
        <f t="shared" si="9"/>
        <v>737</v>
      </c>
      <c r="J58" s="44">
        <f t="shared" si="10"/>
        <v>0</v>
      </c>
      <c r="K58" s="39">
        <f t="shared" si="6"/>
        <v>11</v>
      </c>
      <c r="L58" s="39">
        <v>3</v>
      </c>
      <c r="M58" s="46">
        <f t="shared" si="0"/>
        <v>0.0184782608695652</v>
      </c>
      <c r="N58" s="46">
        <f t="shared" si="1"/>
        <v>0.0152173913043478</v>
      </c>
      <c r="O58" s="39">
        <f t="shared" si="2"/>
        <v>3556</v>
      </c>
    </row>
    <row r="59" spans="2:15">
      <c r="B59" s="37">
        <f t="shared" si="7"/>
        <v>43906</v>
      </c>
      <c r="C59" s="38">
        <v>56</v>
      </c>
      <c r="D59" s="38">
        <v>4663</v>
      </c>
      <c r="E59" s="38"/>
      <c r="F59" s="40">
        <v>86</v>
      </c>
      <c r="G59" s="40"/>
      <c r="H59" s="40">
        <f t="shared" si="8"/>
        <v>71</v>
      </c>
      <c r="I59" s="40">
        <f t="shared" si="9"/>
        <v>983</v>
      </c>
      <c r="J59" s="43">
        <f t="shared" si="10"/>
        <v>0</v>
      </c>
      <c r="K59" s="40">
        <f t="shared" si="6"/>
        <v>18</v>
      </c>
      <c r="L59" s="40">
        <v>15</v>
      </c>
      <c r="M59" s="47">
        <f t="shared" si="0"/>
        <v>0.0184430624061763</v>
      </c>
      <c r="N59" s="47">
        <f t="shared" si="1"/>
        <v>0.0152262491957967</v>
      </c>
      <c r="O59" s="40">
        <f t="shared" si="2"/>
        <v>4506</v>
      </c>
    </row>
    <row r="60" spans="2:15">
      <c r="B60" s="35">
        <f t="shared" si="7"/>
        <v>43907</v>
      </c>
      <c r="C60" s="36">
        <v>57</v>
      </c>
      <c r="D60" s="36">
        <v>6411</v>
      </c>
      <c r="E60" s="36"/>
      <c r="F60" s="39">
        <v>109</v>
      </c>
      <c r="G60" s="39"/>
      <c r="H60" s="39">
        <f t="shared" si="8"/>
        <v>103</v>
      </c>
      <c r="I60" s="39">
        <f t="shared" si="9"/>
        <v>1748</v>
      </c>
      <c r="J60" s="44">
        <f t="shared" si="10"/>
        <v>0</v>
      </c>
      <c r="K60" s="39">
        <f t="shared" si="6"/>
        <v>23</v>
      </c>
      <c r="L60" s="39">
        <v>32</v>
      </c>
      <c r="M60" s="46">
        <f t="shared" si="0"/>
        <v>0.0170020277647793</v>
      </c>
      <c r="N60" s="46">
        <f t="shared" si="1"/>
        <v>0.0160661363281859</v>
      </c>
      <c r="O60" s="39">
        <f t="shared" si="2"/>
        <v>6199</v>
      </c>
    </row>
    <row r="61" spans="2:15">
      <c r="B61" s="37">
        <f t="shared" si="7"/>
        <v>43908</v>
      </c>
      <c r="C61" s="38">
        <v>58</v>
      </c>
      <c r="D61" s="38">
        <v>9259</v>
      </c>
      <c r="E61" s="38"/>
      <c r="F61" s="40">
        <v>150</v>
      </c>
      <c r="G61" s="40"/>
      <c r="H61" s="40">
        <f t="shared" si="8"/>
        <v>103</v>
      </c>
      <c r="I61" s="40">
        <f t="shared" si="9"/>
        <v>2848</v>
      </c>
      <c r="J61" s="40">
        <f t="shared" si="10"/>
        <v>0</v>
      </c>
      <c r="K61" s="40">
        <f t="shared" si="6"/>
        <v>41</v>
      </c>
      <c r="L61" s="40">
        <v>0</v>
      </c>
      <c r="M61" s="47">
        <f t="shared" si="0"/>
        <v>0.0162004536127012</v>
      </c>
      <c r="N61" s="47">
        <f t="shared" si="1"/>
        <v>0.0111243114807215</v>
      </c>
      <c r="O61" s="40">
        <f t="shared" si="2"/>
        <v>9006</v>
      </c>
    </row>
    <row r="62" spans="2:15">
      <c r="B62" s="35">
        <f t="shared" si="7"/>
        <v>43909</v>
      </c>
      <c r="C62" s="36">
        <v>59</v>
      </c>
      <c r="D62" s="36">
        <v>13789</v>
      </c>
      <c r="E62" s="36"/>
      <c r="F62" s="39">
        <v>207</v>
      </c>
      <c r="G62" s="39"/>
      <c r="H62" s="39">
        <f t="shared" si="8"/>
        <v>105</v>
      </c>
      <c r="I62" s="39">
        <f t="shared" si="9"/>
        <v>4530</v>
      </c>
      <c r="J62" s="39">
        <f t="shared" si="10"/>
        <v>0</v>
      </c>
      <c r="K62" s="39">
        <f t="shared" si="6"/>
        <v>57</v>
      </c>
      <c r="L62" s="39">
        <v>2</v>
      </c>
      <c r="M62" s="46">
        <f t="shared" si="0"/>
        <v>0.0150119660599028</v>
      </c>
      <c r="N62" s="46">
        <f t="shared" si="1"/>
        <v>0.00761476539270433</v>
      </c>
      <c r="O62" s="39">
        <f t="shared" si="2"/>
        <v>13477</v>
      </c>
    </row>
    <row r="63" spans="2:15">
      <c r="B63" s="37">
        <f t="shared" si="7"/>
        <v>43910</v>
      </c>
      <c r="C63" s="38">
        <v>60</v>
      </c>
      <c r="D63" s="38">
        <v>19383</v>
      </c>
      <c r="E63" s="38"/>
      <c r="F63" s="40">
        <v>256</v>
      </c>
      <c r="G63" s="40"/>
      <c r="H63" s="40">
        <f t="shared" si="8"/>
        <v>144</v>
      </c>
      <c r="I63" s="40">
        <f t="shared" si="9"/>
        <v>5594</v>
      </c>
      <c r="J63" s="40">
        <f t="shared" si="10"/>
        <v>0</v>
      </c>
      <c r="K63" s="40">
        <f t="shared" si="6"/>
        <v>49</v>
      </c>
      <c r="L63" s="40">
        <v>39</v>
      </c>
      <c r="M63" s="47">
        <f t="shared" si="0"/>
        <v>0.0132074498271681</v>
      </c>
      <c r="N63" s="47">
        <f t="shared" si="1"/>
        <v>0.00742919052778208</v>
      </c>
      <c r="O63" s="40">
        <f t="shared" si="2"/>
        <v>18983</v>
      </c>
    </row>
    <row r="64" spans="2:15">
      <c r="B64" s="35">
        <f t="shared" si="7"/>
        <v>43911</v>
      </c>
      <c r="C64" s="36">
        <v>61</v>
      </c>
      <c r="D64" s="36">
        <v>24207</v>
      </c>
      <c r="E64" s="36"/>
      <c r="F64" s="39">
        <v>302</v>
      </c>
      <c r="G64" s="39"/>
      <c r="H64" s="39">
        <f t="shared" si="8"/>
        <v>193</v>
      </c>
      <c r="I64" s="39">
        <f t="shared" si="9"/>
        <v>4824</v>
      </c>
      <c r="J64" s="39">
        <f t="shared" si="10"/>
        <v>0</v>
      </c>
      <c r="K64" s="39">
        <f t="shared" si="6"/>
        <v>46</v>
      </c>
      <c r="L64" s="39">
        <v>49</v>
      </c>
      <c r="M64" s="46">
        <f t="shared" si="0"/>
        <v>0.0124757301606973</v>
      </c>
      <c r="N64" s="46">
        <f t="shared" si="1"/>
        <v>0.00797290040071054</v>
      </c>
      <c r="O64" s="39">
        <f t="shared" si="2"/>
        <v>23712</v>
      </c>
    </row>
    <row r="65" spans="2:15">
      <c r="B65" s="37">
        <f t="shared" si="7"/>
        <v>43912</v>
      </c>
      <c r="C65" s="38">
        <v>62</v>
      </c>
      <c r="D65" s="38">
        <v>33566</v>
      </c>
      <c r="E65" s="38"/>
      <c r="F65" s="40">
        <v>413</v>
      </c>
      <c r="G65" s="40"/>
      <c r="H65" s="40">
        <f t="shared" si="8"/>
        <v>230</v>
      </c>
      <c r="I65" s="40">
        <f t="shared" si="9"/>
        <v>9359</v>
      </c>
      <c r="J65" s="40">
        <f t="shared" si="10"/>
        <v>0</v>
      </c>
      <c r="K65" s="40">
        <f t="shared" si="6"/>
        <v>111</v>
      </c>
      <c r="L65" s="40">
        <v>37</v>
      </c>
      <c r="M65" s="47">
        <f t="shared" si="0"/>
        <v>0.0123041172615146</v>
      </c>
      <c r="N65" s="47">
        <f t="shared" si="1"/>
        <v>0.00685217184055294</v>
      </c>
      <c r="O65" s="40">
        <f t="shared" si="2"/>
        <v>32923</v>
      </c>
    </row>
    <row r="66" spans="2:15">
      <c r="B66" s="35">
        <f t="shared" si="7"/>
        <v>43913</v>
      </c>
      <c r="C66" s="36">
        <v>63</v>
      </c>
      <c r="D66" s="36">
        <v>43734</v>
      </c>
      <c r="E66" s="36"/>
      <c r="F66" s="39">
        <v>553</v>
      </c>
      <c r="G66" s="39"/>
      <c r="H66" s="39">
        <f t="shared" si="8"/>
        <v>295</v>
      </c>
      <c r="I66" s="39">
        <f t="shared" si="9"/>
        <v>10168</v>
      </c>
      <c r="J66" s="39">
        <f t="shared" si="10"/>
        <v>0</v>
      </c>
      <c r="K66" s="39">
        <f t="shared" si="6"/>
        <v>140</v>
      </c>
      <c r="L66" s="39">
        <v>65</v>
      </c>
      <c r="M66" s="46">
        <f t="shared" si="0"/>
        <v>0.0126446243197512</v>
      </c>
      <c r="N66" s="46">
        <f t="shared" si="1"/>
        <v>0.00674532400420725</v>
      </c>
      <c r="O66" s="39">
        <f t="shared" si="2"/>
        <v>42886</v>
      </c>
    </row>
    <row r="67" spans="2:15">
      <c r="B67" s="37">
        <f t="shared" si="7"/>
        <v>43914</v>
      </c>
      <c r="C67" s="38">
        <v>64</v>
      </c>
      <c r="D67" s="38">
        <v>54856</v>
      </c>
      <c r="E67" s="38"/>
      <c r="F67" s="40">
        <v>780</v>
      </c>
      <c r="G67" s="40"/>
      <c r="H67" s="40">
        <v>379</v>
      </c>
      <c r="I67" s="40">
        <f t="shared" si="9"/>
        <v>11122</v>
      </c>
      <c r="J67" s="40">
        <f t="shared" si="10"/>
        <v>0</v>
      </c>
      <c r="K67" s="40">
        <f t="shared" si="6"/>
        <v>227</v>
      </c>
      <c r="L67" s="40">
        <f t="shared" ref="L67:L69" si="11">H67-H66</f>
        <v>84</v>
      </c>
      <c r="M67" s="47">
        <f t="shared" si="0"/>
        <v>0.0142190462301298</v>
      </c>
      <c r="N67" s="47">
        <f t="shared" si="1"/>
        <v>0.00690899810412717</v>
      </c>
      <c r="O67" s="40">
        <f t="shared" si="2"/>
        <v>53697</v>
      </c>
    </row>
    <row r="68" spans="2:15">
      <c r="B68" s="35">
        <f t="shared" si="7"/>
        <v>43915</v>
      </c>
      <c r="C68" s="36">
        <f t="shared" ref="C68:C87" si="12">C67+1</f>
        <v>65</v>
      </c>
      <c r="D68" s="36">
        <v>68211</v>
      </c>
      <c r="E68" s="36"/>
      <c r="F68" s="39">
        <v>1027</v>
      </c>
      <c r="G68" s="39"/>
      <c r="H68" s="39">
        <v>428</v>
      </c>
      <c r="I68" s="39">
        <f t="shared" si="9"/>
        <v>13355</v>
      </c>
      <c r="J68" s="39">
        <f t="shared" si="10"/>
        <v>0</v>
      </c>
      <c r="K68" s="39">
        <f t="shared" si="6"/>
        <v>247</v>
      </c>
      <c r="L68" s="39">
        <f t="shared" si="11"/>
        <v>49</v>
      </c>
      <c r="M68" s="46">
        <f t="shared" ref="M68:M87" si="13">F68/D68</f>
        <v>0.0150562226033924</v>
      </c>
      <c r="N68" s="46">
        <f t="shared" ref="N68:N87" si="14">H68/D68</f>
        <v>0.00627464778408175</v>
      </c>
      <c r="O68" s="39">
        <f t="shared" ref="O68:O87" si="15">D68-F68-H68</f>
        <v>66756</v>
      </c>
    </row>
    <row r="69" spans="2:15">
      <c r="B69" s="37">
        <f t="shared" si="7"/>
        <v>43916</v>
      </c>
      <c r="C69" s="38">
        <f t="shared" si="12"/>
        <v>66</v>
      </c>
      <c r="D69" s="38">
        <v>85435</v>
      </c>
      <c r="E69" s="38"/>
      <c r="F69" s="40">
        <v>1295</v>
      </c>
      <c r="G69" s="40"/>
      <c r="H69" s="40">
        <v>1868</v>
      </c>
      <c r="I69" s="40">
        <f t="shared" si="9"/>
        <v>17224</v>
      </c>
      <c r="J69" s="40">
        <f t="shared" si="10"/>
        <v>0</v>
      </c>
      <c r="K69" s="40">
        <f t="shared" ref="K69:K87" si="16">F69-F68</f>
        <v>268</v>
      </c>
      <c r="L69" s="39">
        <f t="shared" si="11"/>
        <v>1440</v>
      </c>
      <c r="M69" s="47">
        <f t="shared" si="13"/>
        <v>0.0151577222449816</v>
      </c>
      <c r="N69" s="47">
        <f t="shared" si="14"/>
        <v>0.0218645754082051</v>
      </c>
      <c r="O69" s="40">
        <f t="shared" si="15"/>
        <v>82272</v>
      </c>
    </row>
    <row r="70" spans="2:15">
      <c r="B70" s="35">
        <f t="shared" si="7"/>
        <v>43917</v>
      </c>
      <c r="C70" s="36">
        <f t="shared" si="12"/>
        <v>67</v>
      </c>
      <c r="D70" s="36"/>
      <c r="E70" s="36"/>
      <c r="F70" s="39"/>
      <c r="G70" s="39"/>
      <c r="H70" s="39"/>
      <c r="I70" s="39">
        <f t="shared" si="9"/>
        <v>-85435</v>
      </c>
      <c r="J70" s="39">
        <f t="shared" si="10"/>
        <v>0</v>
      </c>
      <c r="K70" s="39">
        <f t="shared" si="16"/>
        <v>-1295</v>
      </c>
      <c r="L70" s="39"/>
      <c r="M70" s="46" t="e">
        <f t="shared" si="13"/>
        <v>#DIV/0!</v>
      </c>
      <c r="N70" s="46" t="e">
        <f t="shared" si="14"/>
        <v>#DIV/0!</v>
      </c>
      <c r="O70" s="39">
        <f t="shared" si="15"/>
        <v>0</v>
      </c>
    </row>
    <row r="71" spans="2:15">
      <c r="B71" s="37">
        <f t="shared" ref="B69:B87" si="17">B70+1</f>
        <v>43918</v>
      </c>
      <c r="C71" s="38">
        <f t="shared" si="12"/>
        <v>68</v>
      </c>
      <c r="D71" s="38"/>
      <c r="E71" s="38"/>
      <c r="F71" s="40"/>
      <c r="G71" s="40"/>
      <c r="H71" s="40"/>
      <c r="I71" s="40">
        <f t="shared" ref="I71:K71" si="18">D71-D70</f>
        <v>0</v>
      </c>
      <c r="J71" s="43">
        <f t="shared" si="18"/>
        <v>0</v>
      </c>
      <c r="K71" s="43">
        <f t="shared" si="18"/>
        <v>0</v>
      </c>
      <c r="L71" s="40"/>
      <c r="M71" s="40" t="e">
        <f t="shared" si="13"/>
        <v>#DIV/0!</v>
      </c>
      <c r="N71" s="40" t="e">
        <f t="shared" si="14"/>
        <v>#DIV/0!</v>
      </c>
      <c r="O71" s="40">
        <f t="shared" si="15"/>
        <v>0</v>
      </c>
    </row>
    <row r="72" spans="2:15">
      <c r="B72" s="35">
        <f t="shared" si="17"/>
        <v>43919</v>
      </c>
      <c r="C72" s="36">
        <f t="shared" si="12"/>
        <v>69</v>
      </c>
      <c r="D72" s="36"/>
      <c r="E72" s="36"/>
      <c r="F72" s="39"/>
      <c r="G72" s="39"/>
      <c r="H72" s="39"/>
      <c r="I72" s="39">
        <f t="shared" ref="I72:I87" si="19">D72-D71</f>
        <v>0</v>
      </c>
      <c r="J72" s="39">
        <f t="shared" ref="J72:J87" si="20">E72-E71</f>
        <v>0</v>
      </c>
      <c r="K72" s="39">
        <f t="shared" si="16"/>
        <v>0</v>
      </c>
      <c r="L72" s="39"/>
      <c r="M72" s="46" t="e">
        <f t="shared" si="13"/>
        <v>#DIV/0!</v>
      </c>
      <c r="N72" s="46" t="e">
        <f t="shared" si="14"/>
        <v>#DIV/0!</v>
      </c>
      <c r="O72" s="39">
        <f t="shared" si="15"/>
        <v>0</v>
      </c>
    </row>
    <row r="73" spans="2:15">
      <c r="B73" s="37">
        <f t="shared" si="17"/>
        <v>43920</v>
      </c>
      <c r="C73" s="38">
        <f t="shared" si="12"/>
        <v>70</v>
      </c>
      <c r="D73" s="38"/>
      <c r="E73" s="38"/>
      <c r="F73" s="40"/>
      <c r="G73" s="40"/>
      <c r="H73" s="40"/>
      <c r="I73" s="40">
        <f t="shared" si="19"/>
        <v>0</v>
      </c>
      <c r="J73" s="40">
        <f t="shared" si="20"/>
        <v>0</v>
      </c>
      <c r="K73" s="40">
        <f t="shared" si="16"/>
        <v>0</v>
      </c>
      <c r="L73" s="40"/>
      <c r="M73" s="47" t="e">
        <f t="shared" si="13"/>
        <v>#DIV/0!</v>
      </c>
      <c r="N73" s="47" t="e">
        <f t="shared" si="14"/>
        <v>#DIV/0!</v>
      </c>
      <c r="O73" s="40">
        <f t="shared" si="15"/>
        <v>0</v>
      </c>
    </row>
    <row r="74" spans="2:15">
      <c r="B74" s="35">
        <f t="shared" si="17"/>
        <v>43921</v>
      </c>
      <c r="C74" s="36">
        <f t="shared" si="12"/>
        <v>71</v>
      </c>
      <c r="D74" s="36"/>
      <c r="E74" s="36"/>
      <c r="F74" s="39"/>
      <c r="G74" s="39"/>
      <c r="H74" s="39"/>
      <c r="I74" s="39">
        <f t="shared" si="19"/>
        <v>0</v>
      </c>
      <c r="J74" s="39">
        <f t="shared" si="20"/>
        <v>0</v>
      </c>
      <c r="K74" s="39">
        <f t="shared" si="16"/>
        <v>0</v>
      </c>
      <c r="L74" s="39"/>
      <c r="M74" s="46" t="e">
        <f t="shared" si="13"/>
        <v>#DIV/0!</v>
      </c>
      <c r="N74" s="46" t="e">
        <f t="shared" si="14"/>
        <v>#DIV/0!</v>
      </c>
      <c r="O74" s="39">
        <f t="shared" si="15"/>
        <v>0</v>
      </c>
    </row>
    <row r="75" spans="2:15">
      <c r="B75" s="37">
        <f t="shared" si="17"/>
        <v>43922</v>
      </c>
      <c r="C75" s="38">
        <f t="shared" si="12"/>
        <v>72</v>
      </c>
      <c r="D75" s="38"/>
      <c r="E75" s="38"/>
      <c r="F75" s="40"/>
      <c r="G75" s="40"/>
      <c r="H75" s="40"/>
      <c r="I75" s="40">
        <f t="shared" si="19"/>
        <v>0</v>
      </c>
      <c r="J75" s="43">
        <f t="shared" si="20"/>
        <v>0</v>
      </c>
      <c r="K75" s="43">
        <f t="shared" si="16"/>
        <v>0</v>
      </c>
      <c r="L75" s="40"/>
      <c r="M75" s="40" t="e">
        <f t="shared" si="13"/>
        <v>#DIV/0!</v>
      </c>
      <c r="N75" s="40" t="e">
        <f t="shared" si="14"/>
        <v>#DIV/0!</v>
      </c>
      <c r="O75" s="40">
        <f t="shared" si="15"/>
        <v>0</v>
      </c>
    </row>
    <row r="76" spans="2:15">
      <c r="B76" s="35">
        <f t="shared" si="17"/>
        <v>43923</v>
      </c>
      <c r="C76" s="36">
        <f t="shared" si="12"/>
        <v>73</v>
      </c>
      <c r="D76" s="36"/>
      <c r="E76" s="36"/>
      <c r="F76" s="39"/>
      <c r="G76" s="39"/>
      <c r="H76" s="39"/>
      <c r="I76" s="39">
        <f t="shared" si="19"/>
        <v>0</v>
      </c>
      <c r="J76" s="39">
        <f t="shared" si="20"/>
        <v>0</v>
      </c>
      <c r="K76" s="39">
        <f t="shared" si="16"/>
        <v>0</v>
      </c>
      <c r="L76" s="39"/>
      <c r="M76" s="46" t="e">
        <f t="shared" si="13"/>
        <v>#DIV/0!</v>
      </c>
      <c r="N76" s="46" t="e">
        <f t="shared" si="14"/>
        <v>#DIV/0!</v>
      </c>
      <c r="O76" s="39">
        <f t="shared" si="15"/>
        <v>0</v>
      </c>
    </row>
    <row r="77" spans="2:15">
      <c r="B77" s="37">
        <f t="shared" si="17"/>
        <v>43924</v>
      </c>
      <c r="C77" s="38">
        <f t="shared" si="12"/>
        <v>74</v>
      </c>
      <c r="D77" s="38"/>
      <c r="E77" s="38"/>
      <c r="F77" s="40"/>
      <c r="G77" s="40"/>
      <c r="H77" s="40"/>
      <c r="I77" s="40">
        <f t="shared" si="19"/>
        <v>0</v>
      </c>
      <c r="J77" s="40">
        <f t="shared" si="20"/>
        <v>0</v>
      </c>
      <c r="K77" s="40">
        <f t="shared" si="16"/>
        <v>0</v>
      </c>
      <c r="L77" s="40"/>
      <c r="M77" s="47" t="e">
        <f t="shared" si="13"/>
        <v>#DIV/0!</v>
      </c>
      <c r="N77" s="47" t="e">
        <f t="shared" si="14"/>
        <v>#DIV/0!</v>
      </c>
      <c r="O77" s="40">
        <f t="shared" si="15"/>
        <v>0</v>
      </c>
    </row>
    <row r="78" spans="2:15">
      <c r="B78" s="35">
        <f t="shared" si="17"/>
        <v>43925</v>
      </c>
      <c r="C78" s="36">
        <f t="shared" si="12"/>
        <v>75</v>
      </c>
      <c r="D78" s="36"/>
      <c r="E78" s="36"/>
      <c r="F78" s="39"/>
      <c r="G78" s="39"/>
      <c r="H78" s="39"/>
      <c r="I78" s="39">
        <f t="shared" si="19"/>
        <v>0</v>
      </c>
      <c r="J78" s="39">
        <f t="shared" si="20"/>
        <v>0</v>
      </c>
      <c r="K78" s="39">
        <f t="shared" si="16"/>
        <v>0</v>
      </c>
      <c r="L78" s="39"/>
      <c r="M78" s="46" t="e">
        <f t="shared" si="13"/>
        <v>#DIV/0!</v>
      </c>
      <c r="N78" s="46" t="e">
        <f t="shared" si="14"/>
        <v>#DIV/0!</v>
      </c>
      <c r="O78" s="39">
        <f t="shared" si="15"/>
        <v>0</v>
      </c>
    </row>
    <row r="79" spans="2:15">
      <c r="B79" s="37">
        <f t="shared" si="17"/>
        <v>43926</v>
      </c>
      <c r="C79" s="38">
        <f t="shared" si="12"/>
        <v>76</v>
      </c>
      <c r="D79" s="38"/>
      <c r="E79" s="38"/>
      <c r="F79" s="40"/>
      <c r="G79" s="40"/>
      <c r="H79" s="40"/>
      <c r="I79" s="40">
        <f t="shared" si="19"/>
        <v>0</v>
      </c>
      <c r="J79" s="43">
        <f t="shared" si="20"/>
        <v>0</v>
      </c>
      <c r="K79" s="43">
        <f t="shared" si="16"/>
        <v>0</v>
      </c>
      <c r="L79" s="40"/>
      <c r="M79" s="40" t="e">
        <f t="shared" si="13"/>
        <v>#DIV/0!</v>
      </c>
      <c r="N79" s="40" t="e">
        <f t="shared" si="14"/>
        <v>#DIV/0!</v>
      </c>
      <c r="O79" s="40">
        <f t="shared" si="15"/>
        <v>0</v>
      </c>
    </row>
    <row r="80" spans="2:15">
      <c r="B80" s="35">
        <f t="shared" si="17"/>
        <v>43927</v>
      </c>
      <c r="C80" s="36">
        <f t="shared" si="12"/>
        <v>77</v>
      </c>
      <c r="D80" s="36"/>
      <c r="E80" s="36"/>
      <c r="F80" s="39"/>
      <c r="G80" s="39"/>
      <c r="H80" s="39"/>
      <c r="I80" s="39">
        <f t="shared" si="19"/>
        <v>0</v>
      </c>
      <c r="J80" s="39">
        <f t="shared" si="20"/>
        <v>0</v>
      </c>
      <c r="K80" s="39">
        <f t="shared" si="16"/>
        <v>0</v>
      </c>
      <c r="L80" s="39"/>
      <c r="M80" s="46" t="e">
        <f t="shared" si="13"/>
        <v>#DIV/0!</v>
      </c>
      <c r="N80" s="46" t="e">
        <f t="shared" si="14"/>
        <v>#DIV/0!</v>
      </c>
      <c r="O80" s="39">
        <f t="shared" si="15"/>
        <v>0</v>
      </c>
    </row>
    <row r="81" spans="2:15">
      <c r="B81" s="37">
        <f t="shared" si="17"/>
        <v>43928</v>
      </c>
      <c r="C81" s="38">
        <f t="shared" si="12"/>
        <v>78</v>
      </c>
      <c r="D81" s="38"/>
      <c r="E81" s="38"/>
      <c r="F81" s="40"/>
      <c r="G81" s="40"/>
      <c r="H81" s="40"/>
      <c r="I81" s="40">
        <f t="shared" si="19"/>
        <v>0</v>
      </c>
      <c r="J81" s="40">
        <f t="shared" si="20"/>
        <v>0</v>
      </c>
      <c r="K81" s="40">
        <f t="shared" si="16"/>
        <v>0</v>
      </c>
      <c r="L81" s="40"/>
      <c r="M81" s="47" t="e">
        <f t="shared" si="13"/>
        <v>#DIV/0!</v>
      </c>
      <c r="N81" s="47" t="e">
        <f t="shared" si="14"/>
        <v>#DIV/0!</v>
      </c>
      <c r="O81" s="40">
        <f t="shared" si="15"/>
        <v>0</v>
      </c>
    </row>
    <row r="82" spans="2:15">
      <c r="B82" s="35">
        <f t="shared" si="17"/>
        <v>43929</v>
      </c>
      <c r="C82" s="36">
        <f t="shared" si="12"/>
        <v>79</v>
      </c>
      <c r="D82" s="36"/>
      <c r="E82" s="36"/>
      <c r="F82" s="39"/>
      <c r="G82" s="39"/>
      <c r="H82" s="39"/>
      <c r="I82" s="39">
        <f t="shared" si="19"/>
        <v>0</v>
      </c>
      <c r="J82" s="39">
        <f t="shared" si="20"/>
        <v>0</v>
      </c>
      <c r="K82" s="39">
        <f t="shared" si="16"/>
        <v>0</v>
      </c>
      <c r="L82" s="39"/>
      <c r="M82" s="46" t="e">
        <f t="shared" si="13"/>
        <v>#DIV/0!</v>
      </c>
      <c r="N82" s="46" t="e">
        <f t="shared" si="14"/>
        <v>#DIV/0!</v>
      </c>
      <c r="O82" s="39">
        <f t="shared" si="15"/>
        <v>0</v>
      </c>
    </row>
    <row r="83" spans="2:15">
      <c r="B83" s="37">
        <f t="shared" si="17"/>
        <v>43930</v>
      </c>
      <c r="C83" s="38">
        <f t="shared" si="12"/>
        <v>80</v>
      </c>
      <c r="D83" s="38"/>
      <c r="E83" s="38"/>
      <c r="F83" s="40"/>
      <c r="G83" s="40"/>
      <c r="H83" s="40"/>
      <c r="I83" s="40">
        <f t="shared" si="19"/>
        <v>0</v>
      </c>
      <c r="J83" s="43">
        <f t="shared" si="20"/>
        <v>0</v>
      </c>
      <c r="K83" s="43">
        <f t="shared" si="16"/>
        <v>0</v>
      </c>
      <c r="L83" s="40"/>
      <c r="M83" s="40" t="e">
        <f t="shared" si="13"/>
        <v>#DIV/0!</v>
      </c>
      <c r="N83" s="40" t="e">
        <f t="shared" si="14"/>
        <v>#DIV/0!</v>
      </c>
      <c r="O83" s="40">
        <f t="shared" si="15"/>
        <v>0</v>
      </c>
    </row>
    <row r="84" spans="2:15">
      <c r="B84" s="35">
        <f t="shared" si="17"/>
        <v>43931</v>
      </c>
      <c r="C84" s="36">
        <f t="shared" si="12"/>
        <v>81</v>
      </c>
      <c r="D84" s="36"/>
      <c r="E84" s="36"/>
      <c r="F84" s="39"/>
      <c r="G84" s="39"/>
      <c r="H84" s="39"/>
      <c r="I84" s="39">
        <f t="shared" si="19"/>
        <v>0</v>
      </c>
      <c r="J84" s="39">
        <f t="shared" si="20"/>
        <v>0</v>
      </c>
      <c r="K84" s="39">
        <f t="shared" si="16"/>
        <v>0</v>
      </c>
      <c r="L84" s="39"/>
      <c r="M84" s="46" t="e">
        <f t="shared" si="13"/>
        <v>#DIV/0!</v>
      </c>
      <c r="N84" s="46" t="e">
        <f t="shared" si="14"/>
        <v>#DIV/0!</v>
      </c>
      <c r="O84" s="39">
        <f t="shared" si="15"/>
        <v>0</v>
      </c>
    </row>
    <row r="85" spans="2:15">
      <c r="B85" s="37">
        <f t="shared" si="17"/>
        <v>43932</v>
      </c>
      <c r="C85" s="38">
        <f t="shared" si="12"/>
        <v>82</v>
      </c>
      <c r="D85" s="38"/>
      <c r="E85" s="38"/>
      <c r="F85" s="40"/>
      <c r="G85" s="40"/>
      <c r="H85" s="40"/>
      <c r="I85" s="40">
        <f t="shared" si="19"/>
        <v>0</v>
      </c>
      <c r="J85" s="40">
        <f t="shared" si="20"/>
        <v>0</v>
      </c>
      <c r="K85" s="40">
        <f t="shared" si="16"/>
        <v>0</v>
      </c>
      <c r="L85" s="40"/>
      <c r="M85" s="47" t="e">
        <f t="shared" si="13"/>
        <v>#DIV/0!</v>
      </c>
      <c r="N85" s="47" t="e">
        <f t="shared" si="14"/>
        <v>#DIV/0!</v>
      </c>
      <c r="O85" s="40">
        <f t="shared" si="15"/>
        <v>0</v>
      </c>
    </row>
    <row r="86" spans="2:15">
      <c r="B86" s="35">
        <f t="shared" si="17"/>
        <v>43933</v>
      </c>
      <c r="C86" s="36">
        <f t="shared" si="12"/>
        <v>83</v>
      </c>
      <c r="D86" s="36"/>
      <c r="E86" s="36"/>
      <c r="F86" s="39"/>
      <c r="G86" s="39"/>
      <c r="H86" s="39"/>
      <c r="I86" s="39">
        <f t="shared" si="19"/>
        <v>0</v>
      </c>
      <c r="J86" s="39">
        <f t="shared" si="20"/>
        <v>0</v>
      </c>
      <c r="K86" s="39">
        <f t="shared" si="16"/>
        <v>0</v>
      </c>
      <c r="L86" s="39"/>
      <c r="M86" s="46" t="e">
        <f t="shared" si="13"/>
        <v>#DIV/0!</v>
      </c>
      <c r="N86" s="46" t="e">
        <f t="shared" si="14"/>
        <v>#DIV/0!</v>
      </c>
      <c r="O86" s="39">
        <f t="shared" si="15"/>
        <v>0</v>
      </c>
    </row>
    <row r="87" spans="2:15">
      <c r="B87" s="37">
        <f t="shared" si="17"/>
        <v>43934</v>
      </c>
      <c r="C87" s="38">
        <f t="shared" si="12"/>
        <v>84</v>
      </c>
      <c r="D87" s="38"/>
      <c r="E87" s="38"/>
      <c r="F87" s="40"/>
      <c r="G87" s="40"/>
      <c r="H87" s="40"/>
      <c r="I87" s="40">
        <f t="shared" si="19"/>
        <v>0</v>
      </c>
      <c r="J87" s="43">
        <f t="shared" si="20"/>
        <v>0</v>
      </c>
      <c r="K87" s="43">
        <f t="shared" si="16"/>
        <v>0</v>
      </c>
      <c r="L87" s="40"/>
      <c r="M87" s="40" t="e">
        <f t="shared" si="13"/>
        <v>#DIV/0!</v>
      </c>
      <c r="N87" s="40" t="e">
        <f t="shared" si="14"/>
        <v>#DIV/0!</v>
      </c>
      <c r="O87" s="40">
        <f t="shared" si="15"/>
        <v>0</v>
      </c>
    </row>
  </sheetData>
  <mergeCells count="5">
    <mergeCell ref="D2:H2"/>
    <mergeCell ref="I2:L2"/>
    <mergeCell ref="M2:O2"/>
    <mergeCell ref="B2:B3"/>
    <mergeCell ref="C2:C3"/>
  </mergeCells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80"/>
  <sheetViews>
    <sheetView showGridLines="0" zoomScale="80" zoomScaleNormal="80" topLeftCell="A35" workbookViewId="0">
      <selection activeCell="L71" sqref="L71"/>
    </sheetView>
  </sheetViews>
  <sheetFormatPr defaultColWidth="11" defaultRowHeight="15.05"/>
  <cols>
    <col min="1" max="1" width="3.62686567164179" customWidth="1"/>
    <col min="2" max="2" width="7.11940298507463" customWidth="1"/>
    <col min="3" max="3" width="5.98507462686567" style="8" customWidth="1"/>
    <col min="4" max="4" width="6.86567164179105" customWidth="1"/>
    <col min="5" max="5" width="8.73880597014925" customWidth="1"/>
    <col min="6" max="6" width="6.55970149253731" customWidth="1"/>
    <col min="7" max="7" width="8.74626865671642" customWidth="1"/>
    <col min="8" max="8" width="8.87313432835821" customWidth="1"/>
    <col min="9" max="9" width="6.23880597014925" customWidth="1"/>
    <col min="10" max="10" width="8.43283582089552" customWidth="1"/>
    <col min="11" max="11" width="5.61940298507463" customWidth="1"/>
    <col min="12" max="12" width="10.8731343283582" customWidth="1"/>
  </cols>
  <sheetData>
    <row r="2" spans="2:15">
      <c r="B2" s="9" t="s">
        <v>13</v>
      </c>
      <c r="C2" s="10" t="s">
        <v>0</v>
      </c>
      <c r="D2" s="11" t="s">
        <v>14</v>
      </c>
      <c r="E2" s="11"/>
      <c r="F2" s="11"/>
      <c r="G2" s="11"/>
      <c r="H2" s="11"/>
      <c r="I2" s="11" t="s">
        <v>15</v>
      </c>
      <c r="J2" s="11"/>
      <c r="K2" s="11"/>
      <c r="L2" s="11"/>
      <c r="M2" s="28" t="s">
        <v>16</v>
      </c>
      <c r="N2" s="28"/>
      <c r="O2" s="28"/>
    </row>
    <row r="3" ht="30.15" spans="2:15">
      <c r="B3" s="9"/>
      <c r="C3" s="10"/>
      <c r="D3" s="12" t="s">
        <v>17</v>
      </c>
      <c r="E3" s="12" t="s">
        <v>18</v>
      </c>
      <c r="F3" s="12" t="s">
        <v>19</v>
      </c>
      <c r="G3" s="12" t="s">
        <v>20</v>
      </c>
      <c r="H3" s="12" t="s">
        <v>21</v>
      </c>
      <c r="I3" s="12" t="s">
        <v>17</v>
      </c>
      <c r="J3" s="12" t="s">
        <v>18</v>
      </c>
      <c r="K3" s="12" t="s">
        <v>19</v>
      </c>
      <c r="L3" s="12" t="s">
        <v>21</v>
      </c>
      <c r="M3" s="12" t="s">
        <v>4</v>
      </c>
      <c r="N3" s="12" t="s">
        <v>5</v>
      </c>
      <c r="O3" s="12" t="s">
        <v>6</v>
      </c>
    </row>
    <row r="4" spans="2:15">
      <c r="B4" s="13">
        <v>43850</v>
      </c>
      <c r="C4" s="14">
        <v>1</v>
      </c>
      <c r="D4" s="14">
        <v>1</v>
      </c>
      <c r="E4" s="14"/>
      <c r="F4" s="18">
        <v>0</v>
      </c>
      <c r="G4" s="18"/>
      <c r="H4" s="18">
        <v>0</v>
      </c>
      <c r="I4" s="18">
        <v>1</v>
      </c>
      <c r="J4" s="22"/>
      <c r="K4" s="18">
        <v>1</v>
      </c>
      <c r="L4" s="18">
        <v>0</v>
      </c>
      <c r="M4" s="29">
        <f t="shared" ref="M4:M67" si="0">F4/D4</f>
        <v>0</v>
      </c>
      <c r="N4" s="29">
        <f t="shared" ref="N4:N67" si="1">H4/D4</f>
        <v>0</v>
      </c>
      <c r="O4" s="18">
        <f t="shared" ref="O4:O67" si="2">D4-F4-H4</f>
        <v>1</v>
      </c>
    </row>
    <row r="5" spans="1:15">
      <c r="A5" s="15"/>
      <c r="B5" s="16">
        <f t="shared" ref="B5:B68" si="3">B4+1</f>
        <v>43851</v>
      </c>
      <c r="C5" s="17">
        <f t="shared" ref="C5:C68" si="4">C4+1</f>
        <v>2</v>
      </c>
      <c r="D5" s="17">
        <v>1</v>
      </c>
      <c r="E5" s="17"/>
      <c r="F5" s="19">
        <v>0</v>
      </c>
      <c r="G5" s="19"/>
      <c r="H5" s="19">
        <f t="shared" ref="H5:H68" si="5">H4+L5</f>
        <v>0</v>
      </c>
      <c r="I5" s="19">
        <f t="shared" ref="I5:I68" si="6">D5-D4</f>
        <v>0</v>
      </c>
      <c r="J5" s="23"/>
      <c r="K5" s="19">
        <f t="shared" ref="K5:K68" si="7">F5-F4</f>
        <v>0</v>
      </c>
      <c r="L5" s="19">
        <v>0</v>
      </c>
      <c r="M5" s="30">
        <f t="shared" si="0"/>
        <v>0</v>
      </c>
      <c r="N5" s="30">
        <f t="shared" si="1"/>
        <v>0</v>
      </c>
      <c r="O5" s="19">
        <f t="shared" si="2"/>
        <v>1</v>
      </c>
    </row>
    <row r="6" spans="1:15">
      <c r="A6" s="15"/>
      <c r="B6" s="13">
        <f t="shared" si="3"/>
        <v>43852</v>
      </c>
      <c r="C6" s="14">
        <f t="shared" si="4"/>
        <v>3</v>
      </c>
      <c r="D6" s="14">
        <v>1</v>
      </c>
      <c r="E6" s="14"/>
      <c r="F6" s="18">
        <v>0</v>
      </c>
      <c r="G6" s="18"/>
      <c r="H6" s="18">
        <f t="shared" si="5"/>
        <v>0</v>
      </c>
      <c r="I6" s="18">
        <f t="shared" si="6"/>
        <v>0</v>
      </c>
      <c r="J6" s="22"/>
      <c r="K6" s="24">
        <f t="shared" si="7"/>
        <v>0</v>
      </c>
      <c r="L6" s="18">
        <v>0</v>
      </c>
      <c r="M6" s="29">
        <f t="shared" si="0"/>
        <v>0</v>
      </c>
      <c r="N6" s="29">
        <f t="shared" si="1"/>
        <v>0</v>
      </c>
      <c r="O6" s="18">
        <f t="shared" si="2"/>
        <v>1</v>
      </c>
    </row>
    <row r="7" spans="1:15">
      <c r="A7" s="15"/>
      <c r="B7" s="16">
        <f t="shared" si="3"/>
        <v>43853</v>
      </c>
      <c r="C7" s="17">
        <f t="shared" si="4"/>
        <v>4</v>
      </c>
      <c r="D7" s="17">
        <v>1</v>
      </c>
      <c r="E7" s="17"/>
      <c r="F7" s="19">
        <v>0</v>
      </c>
      <c r="G7" s="19"/>
      <c r="H7" s="19">
        <f t="shared" si="5"/>
        <v>0</v>
      </c>
      <c r="I7" s="19">
        <f t="shared" si="6"/>
        <v>0</v>
      </c>
      <c r="J7" s="23"/>
      <c r="K7" s="25">
        <f t="shared" si="7"/>
        <v>0</v>
      </c>
      <c r="L7" s="19">
        <v>0</v>
      </c>
      <c r="M7" s="30">
        <f t="shared" si="0"/>
        <v>0</v>
      </c>
      <c r="N7" s="30">
        <f t="shared" si="1"/>
        <v>0</v>
      </c>
      <c r="O7" s="19">
        <f t="shared" si="2"/>
        <v>1</v>
      </c>
    </row>
    <row r="8" spans="1:15">
      <c r="A8" s="15"/>
      <c r="B8" s="13">
        <f t="shared" si="3"/>
        <v>43854</v>
      </c>
      <c r="C8" s="14">
        <f t="shared" si="4"/>
        <v>5</v>
      </c>
      <c r="D8" s="14">
        <v>2</v>
      </c>
      <c r="E8" s="14"/>
      <c r="F8" s="18">
        <v>0</v>
      </c>
      <c r="G8" s="18"/>
      <c r="H8" s="18">
        <f t="shared" si="5"/>
        <v>0</v>
      </c>
      <c r="I8" s="18">
        <f t="shared" si="6"/>
        <v>1</v>
      </c>
      <c r="J8" s="22"/>
      <c r="K8" s="24">
        <f t="shared" si="7"/>
        <v>0</v>
      </c>
      <c r="L8" s="18">
        <v>0</v>
      </c>
      <c r="M8" s="29">
        <f t="shared" si="0"/>
        <v>0</v>
      </c>
      <c r="N8" s="29">
        <f t="shared" si="1"/>
        <v>0</v>
      </c>
      <c r="O8" s="18">
        <f t="shared" si="2"/>
        <v>2</v>
      </c>
    </row>
    <row r="9" spans="1:15">
      <c r="A9" s="15"/>
      <c r="B9" s="16">
        <f t="shared" si="3"/>
        <v>43855</v>
      </c>
      <c r="C9" s="17">
        <f t="shared" si="4"/>
        <v>6</v>
      </c>
      <c r="D9" s="17">
        <v>2</v>
      </c>
      <c r="E9" s="17"/>
      <c r="F9" s="19">
        <v>0</v>
      </c>
      <c r="G9" s="19"/>
      <c r="H9" s="19">
        <f t="shared" si="5"/>
        <v>0</v>
      </c>
      <c r="I9" s="19">
        <f t="shared" si="6"/>
        <v>0</v>
      </c>
      <c r="J9" s="23"/>
      <c r="K9" s="25">
        <f t="shared" si="7"/>
        <v>0</v>
      </c>
      <c r="L9" s="19">
        <v>0</v>
      </c>
      <c r="M9" s="30">
        <f t="shared" si="0"/>
        <v>0</v>
      </c>
      <c r="N9" s="30">
        <f t="shared" si="1"/>
        <v>0</v>
      </c>
      <c r="O9" s="19">
        <f t="shared" si="2"/>
        <v>2</v>
      </c>
    </row>
    <row r="10" spans="1:15">
      <c r="A10" s="15"/>
      <c r="B10" s="13">
        <f t="shared" si="3"/>
        <v>43856</v>
      </c>
      <c r="C10" s="14">
        <f t="shared" si="4"/>
        <v>7</v>
      </c>
      <c r="D10" s="14">
        <v>3</v>
      </c>
      <c r="E10" s="14"/>
      <c r="F10" s="18">
        <v>0</v>
      </c>
      <c r="G10" s="18"/>
      <c r="H10" s="18">
        <f t="shared" si="5"/>
        <v>0</v>
      </c>
      <c r="I10" s="18">
        <f t="shared" si="6"/>
        <v>1</v>
      </c>
      <c r="J10" s="22"/>
      <c r="K10" s="24">
        <f t="shared" si="7"/>
        <v>0</v>
      </c>
      <c r="L10" s="18">
        <v>0</v>
      </c>
      <c r="M10" s="29">
        <f t="shared" si="0"/>
        <v>0</v>
      </c>
      <c r="N10" s="29">
        <f t="shared" si="1"/>
        <v>0</v>
      </c>
      <c r="O10" s="18">
        <f t="shared" si="2"/>
        <v>3</v>
      </c>
    </row>
    <row r="11" spans="1:15">
      <c r="A11" s="15"/>
      <c r="B11" s="16">
        <f t="shared" si="3"/>
        <v>43857</v>
      </c>
      <c r="C11" s="17">
        <f t="shared" si="4"/>
        <v>8</v>
      </c>
      <c r="D11" s="17">
        <v>3</v>
      </c>
      <c r="E11" s="17"/>
      <c r="F11" s="19">
        <v>0</v>
      </c>
      <c r="G11" s="19"/>
      <c r="H11" s="19">
        <f t="shared" si="5"/>
        <v>0</v>
      </c>
      <c r="I11" s="19">
        <f t="shared" si="6"/>
        <v>0</v>
      </c>
      <c r="J11" s="23"/>
      <c r="K11" s="25">
        <f t="shared" si="7"/>
        <v>0</v>
      </c>
      <c r="L11" s="19">
        <v>0</v>
      </c>
      <c r="M11" s="30">
        <f t="shared" si="0"/>
        <v>0</v>
      </c>
      <c r="N11" s="30">
        <f t="shared" si="1"/>
        <v>0</v>
      </c>
      <c r="O11" s="19">
        <f t="shared" si="2"/>
        <v>3</v>
      </c>
    </row>
    <row r="12" spans="1:15">
      <c r="A12" s="15"/>
      <c r="B12" s="13">
        <f t="shared" si="3"/>
        <v>43858</v>
      </c>
      <c r="C12" s="14">
        <f t="shared" si="4"/>
        <v>9</v>
      </c>
      <c r="D12" s="14">
        <v>3</v>
      </c>
      <c r="E12" s="14"/>
      <c r="F12" s="18">
        <v>0</v>
      </c>
      <c r="G12" s="18"/>
      <c r="H12" s="18">
        <f t="shared" si="5"/>
        <v>0</v>
      </c>
      <c r="I12" s="18">
        <f t="shared" si="6"/>
        <v>0</v>
      </c>
      <c r="J12" s="22"/>
      <c r="K12" s="24">
        <f t="shared" si="7"/>
        <v>0</v>
      </c>
      <c r="L12" s="18">
        <v>0</v>
      </c>
      <c r="M12" s="29">
        <f t="shared" si="0"/>
        <v>0</v>
      </c>
      <c r="N12" s="29">
        <f t="shared" si="1"/>
        <v>0</v>
      </c>
      <c r="O12" s="18">
        <f t="shared" si="2"/>
        <v>3</v>
      </c>
    </row>
    <row r="13" spans="1:15">
      <c r="A13" s="15"/>
      <c r="B13" s="16">
        <f t="shared" si="3"/>
        <v>43859</v>
      </c>
      <c r="C13" s="17">
        <f t="shared" si="4"/>
        <v>10</v>
      </c>
      <c r="D13" s="17">
        <v>3</v>
      </c>
      <c r="E13" s="17"/>
      <c r="F13" s="19">
        <v>0</v>
      </c>
      <c r="G13" s="19"/>
      <c r="H13" s="19">
        <f t="shared" si="5"/>
        <v>0</v>
      </c>
      <c r="I13" s="19">
        <f t="shared" si="6"/>
        <v>0</v>
      </c>
      <c r="J13" s="23"/>
      <c r="K13" s="25">
        <f t="shared" si="7"/>
        <v>0</v>
      </c>
      <c r="L13" s="19">
        <v>0</v>
      </c>
      <c r="M13" s="30">
        <f t="shared" si="0"/>
        <v>0</v>
      </c>
      <c r="N13" s="30">
        <f t="shared" si="1"/>
        <v>0</v>
      </c>
      <c r="O13" s="19">
        <f t="shared" si="2"/>
        <v>3</v>
      </c>
    </row>
    <row r="14" spans="1:15">
      <c r="A14" s="15"/>
      <c r="B14" s="13">
        <f t="shared" si="3"/>
        <v>43860</v>
      </c>
      <c r="C14" s="14">
        <f t="shared" si="4"/>
        <v>11</v>
      </c>
      <c r="D14" s="14">
        <v>6</v>
      </c>
      <c r="E14" s="14"/>
      <c r="F14" s="18">
        <v>0</v>
      </c>
      <c r="G14" s="18"/>
      <c r="H14" s="18">
        <f t="shared" si="5"/>
        <v>0</v>
      </c>
      <c r="I14" s="18">
        <f t="shared" si="6"/>
        <v>3</v>
      </c>
      <c r="J14" s="22"/>
      <c r="K14" s="24">
        <f t="shared" si="7"/>
        <v>0</v>
      </c>
      <c r="L14" s="18">
        <v>0</v>
      </c>
      <c r="M14" s="29">
        <f t="shared" si="0"/>
        <v>0</v>
      </c>
      <c r="N14" s="29">
        <f t="shared" si="1"/>
        <v>0</v>
      </c>
      <c r="O14" s="18">
        <f t="shared" si="2"/>
        <v>6</v>
      </c>
    </row>
    <row r="15" spans="1:15">
      <c r="A15" s="15"/>
      <c r="B15" s="16">
        <f t="shared" si="3"/>
        <v>43861</v>
      </c>
      <c r="C15" s="17">
        <f t="shared" si="4"/>
        <v>12</v>
      </c>
      <c r="D15" s="17">
        <v>10</v>
      </c>
      <c r="E15" s="17"/>
      <c r="F15" s="19">
        <v>0</v>
      </c>
      <c r="G15" s="19"/>
      <c r="H15" s="19">
        <f t="shared" si="5"/>
        <v>0</v>
      </c>
      <c r="I15" s="19">
        <f t="shared" si="6"/>
        <v>4</v>
      </c>
      <c r="J15" s="23"/>
      <c r="K15" s="25">
        <f t="shared" si="7"/>
        <v>0</v>
      </c>
      <c r="L15" s="19">
        <v>0</v>
      </c>
      <c r="M15" s="30">
        <f t="shared" si="0"/>
        <v>0</v>
      </c>
      <c r="N15" s="30">
        <f t="shared" si="1"/>
        <v>0</v>
      </c>
      <c r="O15" s="19">
        <f t="shared" si="2"/>
        <v>10</v>
      </c>
    </row>
    <row r="16" spans="1:15">
      <c r="A16" s="15"/>
      <c r="B16" s="13">
        <f t="shared" si="3"/>
        <v>43862</v>
      </c>
      <c r="C16" s="14">
        <f t="shared" si="4"/>
        <v>13</v>
      </c>
      <c r="D16" s="14">
        <v>11</v>
      </c>
      <c r="E16" s="14"/>
      <c r="F16" s="18">
        <v>0</v>
      </c>
      <c r="G16" s="18"/>
      <c r="H16" s="18">
        <f t="shared" si="5"/>
        <v>0</v>
      </c>
      <c r="I16" s="18">
        <f t="shared" si="6"/>
        <v>1</v>
      </c>
      <c r="J16" s="22"/>
      <c r="K16" s="24">
        <f t="shared" si="7"/>
        <v>0</v>
      </c>
      <c r="L16" s="18">
        <v>0</v>
      </c>
      <c r="M16" s="29">
        <f t="shared" si="0"/>
        <v>0</v>
      </c>
      <c r="N16" s="29">
        <f t="shared" si="1"/>
        <v>0</v>
      </c>
      <c r="O16" s="18">
        <f t="shared" si="2"/>
        <v>11</v>
      </c>
    </row>
    <row r="17" spans="1:15">
      <c r="A17" s="15"/>
      <c r="B17" s="16">
        <f t="shared" si="3"/>
        <v>43863</v>
      </c>
      <c r="C17" s="17">
        <f t="shared" si="4"/>
        <v>14</v>
      </c>
      <c r="D17" s="17">
        <v>14</v>
      </c>
      <c r="E17" s="17"/>
      <c r="F17" s="19">
        <v>0</v>
      </c>
      <c r="G17" s="19"/>
      <c r="H17" s="19">
        <f t="shared" si="5"/>
        <v>0</v>
      </c>
      <c r="I17" s="19">
        <f t="shared" si="6"/>
        <v>3</v>
      </c>
      <c r="J17" s="23"/>
      <c r="K17" s="25">
        <f t="shared" si="7"/>
        <v>0</v>
      </c>
      <c r="L17" s="19">
        <v>0</v>
      </c>
      <c r="M17" s="30">
        <f t="shared" si="0"/>
        <v>0</v>
      </c>
      <c r="N17" s="30">
        <f t="shared" si="1"/>
        <v>0</v>
      </c>
      <c r="O17" s="19">
        <f t="shared" si="2"/>
        <v>14</v>
      </c>
    </row>
    <row r="18" spans="1:15">
      <c r="A18" s="15"/>
      <c r="B18" s="13">
        <f t="shared" si="3"/>
        <v>43864</v>
      </c>
      <c r="C18" s="14">
        <f t="shared" si="4"/>
        <v>15</v>
      </c>
      <c r="D18" s="14">
        <v>14</v>
      </c>
      <c r="E18" s="14"/>
      <c r="F18" s="18">
        <v>0</v>
      </c>
      <c r="G18" s="18"/>
      <c r="H18" s="18">
        <f t="shared" si="5"/>
        <v>0</v>
      </c>
      <c r="I18" s="18">
        <f t="shared" si="6"/>
        <v>0</v>
      </c>
      <c r="J18" s="22"/>
      <c r="K18" s="24">
        <f t="shared" si="7"/>
        <v>0</v>
      </c>
      <c r="L18" s="18">
        <v>0</v>
      </c>
      <c r="M18" s="29">
        <f t="shared" si="0"/>
        <v>0</v>
      </c>
      <c r="N18" s="29">
        <f t="shared" si="1"/>
        <v>0</v>
      </c>
      <c r="O18" s="18">
        <f t="shared" si="2"/>
        <v>14</v>
      </c>
    </row>
    <row r="19" spans="1:15">
      <c r="A19" s="15"/>
      <c r="B19" s="16">
        <f t="shared" si="3"/>
        <v>43865</v>
      </c>
      <c r="C19" s="17">
        <f t="shared" si="4"/>
        <v>16</v>
      </c>
      <c r="D19" s="17">
        <v>15</v>
      </c>
      <c r="E19" s="17"/>
      <c r="F19" s="19">
        <v>0</v>
      </c>
      <c r="G19" s="19"/>
      <c r="H19" s="19">
        <f t="shared" si="5"/>
        <v>0</v>
      </c>
      <c r="I19" s="19">
        <f t="shared" si="6"/>
        <v>1</v>
      </c>
      <c r="J19" s="23"/>
      <c r="K19" s="25">
        <f t="shared" si="7"/>
        <v>0</v>
      </c>
      <c r="L19" s="19">
        <v>0</v>
      </c>
      <c r="M19" s="30">
        <f t="shared" si="0"/>
        <v>0</v>
      </c>
      <c r="N19" s="30">
        <f t="shared" si="1"/>
        <v>0</v>
      </c>
      <c r="O19" s="19">
        <f t="shared" si="2"/>
        <v>15</v>
      </c>
    </row>
    <row r="20" spans="1:15">
      <c r="A20" s="15"/>
      <c r="B20" s="13">
        <f t="shared" si="3"/>
        <v>43866</v>
      </c>
      <c r="C20" s="14">
        <f t="shared" si="4"/>
        <v>17</v>
      </c>
      <c r="D20" s="14">
        <v>20</v>
      </c>
      <c r="E20" s="14"/>
      <c r="F20" s="18">
        <v>0</v>
      </c>
      <c r="G20" s="20"/>
      <c r="H20" s="18">
        <f t="shared" si="5"/>
        <v>0</v>
      </c>
      <c r="I20" s="18">
        <f t="shared" si="6"/>
        <v>5</v>
      </c>
      <c r="J20" s="22"/>
      <c r="K20" s="26">
        <f t="shared" si="7"/>
        <v>0</v>
      </c>
      <c r="L20" s="18">
        <v>0</v>
      </c>
      <c r="M20" s="29">
        <f t="shared" si="0"/>
        <v>0</v>
      </c>
      <c r="N20" s="29">
        <f t="shared" si="1"/>
        <v>0</v>
      </c>
      <c r="O20" s="18">
        <f t="shared" si="2"/>
        <v>20</v>
      </c>
    </row>
    <row r="21" spans="1:15">
      <c r="A21" s="15"/>
      <c r="B21" s="16">
        <f t="shared" si="3"/>
        <v>43867</v>
      </c>
      <c r="C21" s="17">
        <f t="shared" si="4"/>
        <v>18</v>
      </c>
      <c r="D21" s="17">
        <v>23</v>
      </c>
      <c r="E21" s="17"/>
      <c r="F21" s="19">
        <v>0</v>
      </c>
      <c r="G21" s="21"/>
      <c r="H21" s="19">
        <f t="shared" si="5"/>
        <v>0</v>
      </c>
      <c r="I21" s="19">
        <f t="shared" si="6"/>
        <v>3</v>
      </c>
      <c r="J21" s="23"/>
      <c r="K21" s="27">
        <f t="shared" si="7"/>
        <v>0</v>
      </c>
      <c r="L21" s="19">
        <v>0</v>
      </c>
      <c r="M21" s="30">
        <f t="shared" si="0"/>
        <v>0</v>
      </c>
      <c r="N21" s="30">
        <f t="shared" si="1"/>
        <v>0</v>
      </c>
      <c r="O21" s="19">
        <f t="shared" si="2"/>
        <v>23</v>
      </c>
    </row>
    <row r="22" spans="1:15">
      <c r="A22" s="15"/>
      <c r="B22" s="13">
        <f t="shared" si="3"/>
        <v>43868</v>
      </c>
      <c r="C22" s="14">
        <f t="shared" si="4"/>
        <v>19</v>
      </c>
      <c r="D22" s="14">
        <v>23</v>
      </c>
      <c r="E22" s="14"/>
      <c r="F22" s="18">
        <v>0</v>
      </c>
      <c r="G22" s="20"/>
      <c r="H22" s="18">
        <f t="shared" si="5"/>
        <v>0</v>
      </c>
      <c r="I22" s="18">
        <f t="shared" si="6"/>
        <v>0</v>
      </c>
      <c r="J22" s="22"/>
      <c r="K22" s="26">
        <f t="shared" si="7"/>
        <v>0</v>
      </c>
      <c r="L22" s="18">
        <v>0</v>
      </c>
      <c r="M22" s="29">
        <f t="shared" si="0"/>
        <v>0</v>
      </c>
      <c r="N22" s="29">
        <f t="shared" si="1"/>
        <v>0</v>
      </c>
      <c r="O22" s="18">
        <f t="shared" si="2"/>
        <v>23</v>
      </c>
    </row>
    <row r="23" spans="1:15">
      <c r="A23" s="15"/>
      <c r="B23" s="16">
        <f t="shared" si="3"/>
        <v>43869</v>
      </c>
      <c r="C23" s="17">
        <f t="shared" si="4"/>
        <v>20</v>
      </c>
      <c r="D23" s="17">
        <v>23</v>
      </c>
      <c r="E23" s="17"/>
      <c r="F23" s="19">
        <v>0</v>
      </c>
      <c r="G23" s="21"/>
      <c r="H23" s="19">
        <f t="shared" si="5"/>
        <v>0</v>
      </c>
      <c r="I23" s="19">
        <f t="shared" si="6"/>
        <v>0</v>
      </c>
      <c r="J23" s="23"/>
      <c r="K23" s="27">
        <f t="shared" si="7"/>
        <v>0</v>
      </c>
      <c r="L23" s="19">
        <v>0</v>
      </c>
      <c r="M23" s="30">
        <f t="shared" si="0"/>
        <v>0</v>
      </c>
      <c r="N23" s="30">
        <f t="shared" si="1"/>
        <v>0</v>
      </c>
      <c r="O23" s="19">
        <f t="shared" si="2"/>
        <v>23</v>
      </c>
    </row>
    <row r="24" spans="1:15">
      <c r="A24" s="15"/>
      <c r="B24" s="13">
        <f t="shared" si="3"/>
        <v>43870</v>
      </c>
      <c r="C24" s="14">
        <f t="shared" si="4"/>
        <v>21</v>
      </c>
      <c r="D24" s="14">
        <v>26</v>
      </c>
      <c r="E24" s="14"/>
      <c r="F24" s="18">
        <v>0</v>
      </c>
      <c r="G24" s="20"/>
      <c r="H24" s="18">
        <f t="shared" si="5"/>
        <v>0</v>
      </c>
      <c r="I24" s="18">
        <f t="shared" si="6"/>
        <v>3</v>
      </c>
      <c r="J24" s="22"/>
      <c r="K24" s="26">
        <f t="shared" si="7"/>
        <v>0</v>
      </c>
      <c r="L24" s="18">
        <v>0</v>
      </c>
      <c r="M24" s="29">
        <f t="shared" si="0"/>
        <v>0</v>
      </c>
      <c r="N24" s="29">
        <f t="shared" si="1"/>
        <v>0</v>
      </c>
      <c r="O24" s="18">
        <f t="shared" si="2"/>
        <v>26</v>
      </c>
    </row>
    <row r="25" spans="1:15">
      <c r="A25" s="15"/>
      <c r="B25" s="16">
        <f t="shared" si="3"/>
        <v>43871</v>
      </c>
      <c r="C25" s="17">
        <f t="shared" si="4"/>
        <v>22</v>
      </c>
      <c r="D25" s="17">
        <v>27</v>
      </c>
      <c r="E25" s="17"/>
      <c r="F25" s="19">
        <v>0</v>
      </c>
      <c r="G25" s="19"/>
      <c r="H25" s="19">
        <f t="shared" si="5"/>
        <v>0</v>
      </c>
      <c r="I25" s="19">
        <f t="shared" si="6"/>
        <v>1</v>
      </c>
      <c r="J25" s="23"/>
      <c r="K25" s="25">
        <f t="shared" si="7"/>
        <v>0</v>
      </c>
      <c r="L25" s="19">
        <v>0</v>
      </c>
      <c r="M25" s="30">
        <f t="shared" si="0"/>
        <v>0</v>
      </c>
      <c r="N25" s="30">
        <f t="shared" si="1"/>
        <v>0</v>
      </c>
      <c r="O25" s="19">
        <f t="shared" si="2"/>
        <v>27</v>
      </c>
    </row>
    <row r="26" spans="1:15">
      <c r="A26" s="15"/>
      <c r="B26" s="13">
        <f t="shared" si="3"/>
        <v>43872</v>
      </c>
      <c r="C26" s="14">
        <f t="shared" si="4"/>
        <v>23</v>
      </c>
      <c r="D26" s="14">
        <v>27</v>
      </c>
      <c r="E26" s="14"/>
      <c r="F26" s="18">
        <v>0</v>
      </c>
      <c r="G26" s="18"/>
      <c r="H26" s="18">
        <f t="shared" si="5"/>
        <v>0</v>
      </c>
      <c r="I26" s="18">
        <f t="shared" si="6"/>
        <v>0</v>
      </c>
      <c r="J26" s="22"/>
      <c r="K26" s="24">
        <f t="shared" si="7"/>
        <v>0</v>
      </c>
      <c r="L26" s="18">
        <v>0</v>
      </c>
      <c r="M26" s="29">
        <f t="shared" si="0"/>
        <v>0</v>
      </c>
      <c r="N26" s="29">
        <f t="shared" si="1"/>
        <v>0</v>
      </c>
      <c r="O26" s="18">
        <f t="shared" si="2"/>
        <v>27</v>
      </c>
    </row>
    <row r="27" spans="1:15">
      <c r="A27" s="15"/>
      <c r="B27" s="16">
        <f t="shared" si="3"/>
        <v>43873</v>
      </c>
      <c r="C27" s="17">
        <f t="shared" si="4"/>
        <v>24</v>
      </c>
      <c r="D27" s="17">
        <v>27</v>
      </c>
      <c r="E27" s="17"/>
      <c r="F27" s="19">
        <v>0</v>
      </c>
      <c r="G27" s="19"/>
      <c r="H27" s="19">
        <f t="shared" si="5"/>
        <v>0</v>
      </c>
      <c r="I27" s="19">
        <f t="shared" si="6"/>
        <v>0</v>
      </c>
      <c r="J27" s="23"/>
      <c r="K27" s="25">
        <f t="shared" si="7"/>
        <v>0</v>
      </c>
      <c r="L27" s="19">
        <v>0</v>
      </c>
      <c r="M27" s="30">
        <f t="shared" si="0"/>
        <v>0</v>
      </c>
      <c r="N27" s="30">
        <f t="shared" si="1"/>
        <v>0</v>
      </c>
      <c r="O27" s="19">
        <f t="shared" si="2"/>
        <v>27</v>
      </c>
    </row>
    <row r="28" spans="1:15">
      <c r="A28" s="15"/>
      <c r="B28" s="13">
        <f t="shared" si="3"/>
        <v>43874</v>
      </c>
      <c r="C28" s="14">
        <f t="shared" si="4"/>
        <v>25</v>
      </c>
      <c r="D28" s="14">
        <v>27</v>
      </c>
      <c r="E28" s="14"/>
      <c r="F28" s="18">
        <v>0</v>
      </c>
      <c r="G28" s="18"/>
      <c r="H28" s="18">
        <f t="shared" si="5"/>
        <v>0</v>
      </c>
      <c r="I28" s="18">
        <f t="shared" si="6"/>
        <v>0</v>
      </c>
      <c r="J28" s="22"/>
      <c r="K28" s="24">
        <f t="shared" si="7"/>
        <v>0</v>
      </c>
      <c r="L28" s="18">
        <v>0</v>
      </c>
      <c r="M28" s="29">
        <f t="shared" si="0"/>
        <v>0</v>
      </c>
      <c r="N28" s="29">
        <f t="shared" si="1"/>
        <v>0</v>
      </c>
      <c r="O28" s="18">
        <f t="shared" si="2"/>
        <v>27</v>
      </c>
    </row>
    <row r="29" spans="2:15">
      <c r="B29" s="16">
        <f t="shared" si="3"/>
        <v>43875</v>
      </c>
      <c r="C29" s="17">
        <f t="shared" si="4"/>
        <v>26</v>
      </c>
      <c r="D29" s="17">
        <v>27</v>
      </c>
      <c r="E29" s="17"/>
      <c r="F29" s="19">
        <v>0</v>
      </c>
      <c r="G29" s="19"/>
      <c r="H29" s="19">
        <f t="shared" si="5"/>
        <v>0</v>
      </c>
      <c r="I29" s="19">
        <f t="shared" si="6"/>
        <v>0</v>
      </c>
      <c r="J29" s="23"/>
      <c r="K29" s="25">
        <f t="shared" si="7"/>
        <v>0</v>
      </c>
      <c r="L29" s="19">
        <v>0</v>
      </c>
      <c r="M29" s="30">
        <f t="shared" si="0"/>
        <v>0</v>
      </c>
      <c r="N29" s="30">
        <f t="shared" si="1"/>
        <v>0</v>
      </c>
      <c r="O29" s="19">
        <f t="shared" si="2"/>
        <v>27</v>
      </c>
    </row>
    <row r="30" spans="2:15">
      <c r="B30" s="13">
        <f t="shared" si="3"/>
        <v>43876</v>
      </c>
      <c r="C30" s="14">
        <f t="shared" si="4"/>
        <v>27</v>
      </c>
      <c r="D30" s="14">
        <v>28</v>
      </c>
      <c r="E30" s="14"/>
      <c r="F30" s="18">
        <v>0</v>
      </c>
      <c r="G30" s="18"/>
      <c r="H30" s="18">
        <f t="shared" si="5"/>
        <v>0</v>
      </c>
      <c r="I30" s="18">
        <f t="shared" si="6"/>
        <v>1</v>
      </c>
      <c r="J30" s="22"/>
      <c r="K30" s="24">
        <f t="shared" si="7"/>
        <v>0</v>
      </c>
      <c r="L30" s="18">
        <v>0</v>
      </c>
      <c r="M30" s="29">
        <f t="shared" si="0"/>
        <v>0</v>
      </c>
      <c r="N30" s="29">
        <f t="shared" si="1"/>
        <v>0</v>
      </c>
      <c r="O30" s="18">
        <f t="shared" si="2"/>
        <v>28</v>
      </c>
    </row>
    <row r="31" spans="2:15">
      <c r="B31" s="16">
        <f t="shared" si="3"/>
        <v>43877</v>
      </c>
      <c r="C31" s="17">
        <f t="shared" si="4"/>
        <v>28</v>
      </c>
      <c r="D31" s="17">
        <v>29</v>
      </c>
      <c r="E31" s="17"/>
      <c r="F31" s="19">
        <v>0</v>
      </c>
      <c r="G31" s="19"/>
      <c r="H31" s="19">
        <f t="shared" si="5"/>
        <v>0</v>
      </c>
      <c r="I31" s="19">
        <f t="shared" si="6"/>
        <v>1</v>
      </c>
      <c r="J31" s="23"/>
      <c r="K31" s="25">
        <f t="shared" si="7"/>
        <v>0</v>
      </c>
      <c r="L31" s="19">
        <v>0</v>
      </c>
      <c r="M31" s="30">
        <f t="shared" si="0"/>
        <v>0</v>
      </c>
      <c r="N31" s="30">
        <f t="shared" si="1"/>
        <v>0</v>
      </c>
      <c r="O31" s="19">
        <f t="shared" si="2"/>
        <v>29</v>
      </c>
    </row>
    <row r="32" spans="2:15">
      <c r="B32" s="13">
        <f t="shared" si="3"/>
        <v>43878</v>
      </c>
      <c r="C32" s="14">
        <f t="shared" si="4"/>
        <v>29</v>
      </c>
      <c r="D32" s="14">
        <v>30</v>
      </c>
      <c r="E32" s="14"/>
      <c r="F32" s="18">
        <v>0</v>
      </c>
      <c r="G32" s="18"/>
      <c r="H32" s="18">
        <f t="shared" si="5"/>
        <v>1</v>
      </c>
      <c r="I32" s="18">
        <f t="shared" si="6"/>
        <v>1</v>
      </c>
      <c r="J32" s="18"/>
      <c r="K32" s="24">
        <f t="shared" si="7"/>
        <v>0</v>
      </c>
      <c r="L32" s="18">
        <v>1</v>
      </c>
      <c r="M32" s="29">
        <f t="shared" si="0"/>
        <v>0</v>
      </c>
      <c r="N32" s="29">
        <f t="shared" si="1"/>
        <v>0.0333333333333333</v>
      </c>
      <c r="O32" s="18">
        <f t="shared" si="2"/>
        <v>29</v>
      </c>
    </row>
    <row r="33" spans="2:15">
      <c r="B33" s="16">
        <f t="shared" si="3"/>
        <v>43879</v>
      </c>
      <c r="C33" s="17">
        <f t="shared" si="4"/>
        <v>30</v>
      </c>
      <c r="D33" s="17">
        <v>31</v>
      </c>
      <c r="E33" s="17"/>
      <c r="F33" s="19">
        <v>0</v>
      </c>
      <c r="G33" s="19"/>
      <c r="H33" s="19">
        <f t="shared" si="5"/>
        <v>3</v>
      </c>
      <c r="I33" s="19">
        <f t="shared" si="6"/>
        <v>1</v>
      </c>
      <c r="J33" s="19"/>
      <c r="K33" s="25">
        <f t="shared" si="7"/>
        <v>0</v>
      </c>
      <c r="L33" s="19">
        <v>2</v>
      </c>
      <c r="M33" s="30">
        <f t="shared" si="0"/>
        <v>0</v>
      </c>
      <c r="N33" s="30">
        <f t="shared" si="1"/>
        <v>0.0967741935483871</v>
      </c>
      <c r="O33" s="19">
        <f t="shared" si="2"/>
        <v>28</v>
      </c>
    </row>
    <row r="34" spans="2:15">
      <c r="B34" s="13">
        <f t="shared" si="3"/>
        <v>43880</v>
      </c>
      <c r="C34" s="14">
        <f t="shared" si="4"/>
        <v>31</v>
      </c>
      <c r="D34" s="14">
        <v>58</v>
      </c>
      <c r="E34" s="14"/>
      <c r="F34" s="18">
        <v>0</v>
      </c>
      <c r="G34" s="18"/>
      <c r="H34" s="18">
        <f t="shared" si="5"/>
        <v>7</v>
      </c>
      <c r="I34" s="18">
        <f t="shared" si="6"/>
        <v>27</v>
      </c>
      <c r="J34" s="18"/>
      <c r="K34" s="24">
        <f t="shared" si="7"/>
        <v>0</v>
      </c>
      <c r="L34" s="18">
        <v>4</v>
      </c>
      <c r="M34" s="29">
        <f t="shared" si="0"/>
        <v>0</v>
      </c>
      <c r="N34" s="29">
        <f t="shared" si="1"/>
        <v>0.120689655172414</v>
      </c>
      <c r="O34" s="18">
        <f t="shared" si="2"/>
        <v>51</v>
      </c>
    </row>
    <row r="35" spans="2:15">
      <c r="B35" s="16">
        <f t="shared" si="3"/>
        <v>43881</v>
      </c>
      <c r="C35" s="17">
        <f t="shared" si="4"/>
        <v>32</v>
      </c>
      <c r="D35" s="17">
        <v>111</v>
      </c>
      <c r="E35" s="17"/>
      <c r="F35" s="19">
        <v>1</v>
      </c>
      <c r="G35" s="19"/>
      <c r="H35" s="19">
        <f t="shared" si="5"/>
        <v>7</v>
      </c>
      <c r="I35" s="19">
        <f t="shared" si="6"/>
        <v>53</v>
      </c>
      <c r="J35" s="19"/>
      <c r="K35" s="25">
        <f t="shared" si="7"/>
        <v>1</v>
      </c>
      <c r="L35" s="19">
        <v>0</v>
      </c>
      <c r="M35" s="30">
        <f t="shared" si="0"/>
        <v>0.00900900900900901</v>
      </c>
      <c r="N35" s="30">
        <f t="shared" si="1"/>
        <v>0.0630630630630631</v>
      </c>
      <c r="O35" s="19">
        <f t="shared" si="2"/>
        <v>103</v>
      </c>
    </row>
    <row r="36" spans="2:15">
      <c r="B36" s="13">
        <f t="shared" si="3"/>
        <v>43882</v>
      </c>
      <c r="C36" s="14">
        <f t="shared" si="4"/>
        <v>33</v>
      </c>
      <c r="D36" s="14">
        <v>209</v>
      </c>
      <c r="E36" s="14"/>
      <c r="F36" s="18">
        <v>2</v>
      </c>
      <c r="G36" s="18"/>
      <c r="H36" s="18">
        <f t="shared" si="5"/>
        <v>8</v>
      </c>
      <c r="I36" s="18">
        <f t="shared" si="6"/>
        <v>98</v>
      </c>
      <c r="J36" s="18"/>
      <c r="K36" s="24">
        <f t="shared" si="7"/>
        <v>1</v>
      </c>
      <c r="L36" s="18">
        <v>1</v>
      </c>
      <c r="M36" s="29">
        <f t="shared" si="0"/>
        <v>0.00956937799043062</v>
      </c>
      <c r="N36" s="29">
        <f t="shared" si="1"/>
        <v>0.0382775119617225</v>
      </c>
      <c r="O36" s="18">
        <f t="shared" si="2"/>
        <v>199</v>
      </c>
    </row>
    <row r="37" spans="2:15">
      <c r="B37" s="16">
        <f t="shared" si="3"/>
        <v>43883</v>
      </c>
      <c r="C37" s="17">
        <f t="shared" si="4"/>
        <v>34</v>
      </c>
      <c r="D37" s="17">
        <v>436</v>
      </c>
      <c r="E37" s="17"/>
      <c r="F37" s="19">
        <v>2</v>
      </c>
      <c r="G37" s="19"/>
      <c r="H37" s="19">
        <f t="shared" si="5"/>
        <v>9</v>
      </c>
      <c r="I37" s="19">
        <f t="shared" si="6"/>
        <v>227</v>
      </c>
      <c r="J37" s="19"/>
      <c r="K37" s="25">
        <f t="shared" si="7"/>
        <v>0</v>
      </c>
      <c r="L37" s="19">
        <v>1</v>
      </c>
      <c r="M37" s="30">
        <f t="shared" si="0"/>
        <v>0.00458715596330275</v>
      </c>
      <c r="N37" s="30">
        <f t="shared" si="1"/>
        <v>0.0206422018348624</v>
      </c>
      <c r="O37" s="19">
        <f t="shared" si="2"/>
        <v>425</v>
      </c>
    </row>
    <row r="38" spans="2:15">
      <c r="B38" s="13">
        <f t="shared" si="3"/>
        <v>43884</v>
      </c>
      <c r="C38" s="14">
        <f t="shared" si="4"/>
        <v>35</v>
      </c>
      <c r="D38" s="14">
        <v>602</v>
      </c>
      <c r="E38" s="14"/>
      <c r="F38" s="18">
        <v>6</v>
      </c>
      <c r="G38" s="18"/>
      <c r="H38" s="18">
        <f t="shared" si="5"/>
        <v>9</v>
      </c>
      <c r="I38" s="18">
        <f t="shared" si="6"/>
        <v>166</v>
      </c>
      <c r="J38" s="18"/>
      <c r="K38" s="24">
        <f t="shared" si="7"/>
        <v>4</v>
      </c>
      <c r="L38" s="18">
        <v>0</v>
      </c>
      <c r="M38" s="29">
        <f t="shared" si="0"/>
        <v>0.00996677740863787</v>
      </c>
      <c r="N38" s="29">
        <f t="shared" si="1"/>
        <v>0.0149501661129568</v>
      </c>
      <c r="O38" s="18">
        <f t="shared" si="2"/>
        <v>587</v>
      </c>
    </row>
    <row r="39" spans="2:15">
      <c r="B39" s="16">
        <f t="shared" si="3"/>
        <v>43885</v>
      </c>
      <c r="C39" s="17">
        <f t="shared" si="4"/>
        <v>36</v>
      </c>
      <c r="D39" s="17">
        <v>833</v>
      </c>
      <c r="E39" s="17"/>
      <c r="F39" s="19">
        <v>8</v>
      </c>
      <c r="G39" s="19"/>
      <c r="H39" s="19">
        <f t="shared" si="5"/>
        <v>13</v>
      </c>
      <c r="I39" s="19">
        <f t="shared" si="6"/>
        <v>231</v>
      </c>
      <c r="J39" s="19"/>
      <c r="K39" s="25">
        <f t="shared" si="7"/>
        <v>2</v>
      </c>
      <c r="L39" s="19">
        <v>4</v>
      </c>
      <c r="M39" s="30">
        <f t="shared" si="0"/>
        <v>0.00960384153661465</v>
      </c>
      <c r="N39" s="30">
        <f t="shared" si="1"/>
        <v>0.0156062424969988</v>
      </c>
      <c r="O39" s="19">
        <f t="shared" si="2"/>
        <v>812</v>
      </c>
    </row>
    <row r="40" spans="2:15">
      <c r="B40" s="13">
        <f t="shared" si="3"/>
        <v>43886</v>
      </c>
      <c r="C40" s="14">
        <f t="shared" si="4"/>
        <v>37</v>
      </c>
      <c r="D40" s="14">
        <v>977</v>
      </c>
      <c r="E40" s="14"/>
      <c r="F40" s="18">
        <v>11</v>
      </c>
      <c r="G40" s="18"/>
      <c r="H40" s="18">
        <f t="shared" si="5"/>
        <v>13</v>
      </c>
      <c r="I40" s="18">
        <f t="shared" si="6"/>
        <v>144</v>
      </c>
      <c r="J40" s="18"/>
      <c r="K40" s="24">
        <f t="shared" si="7"/>
        <v>3</v>
      </c>
      <c r="L40" s="18">
        <v>0</v>
      </c>
      <c r="M40" s="29">
        <f t="shared" si="0"/>
        <v>0.0112589559877175</v>
      </c>
      <c r="N40" s="29">
        <f t="shared" si="1"/>
        <v>0.0133060388945752</v>
      </c>
      <c r="O40" s="18">
        <f t="shared" si="2"/>
        <v>953</v>
      </c>
    </row>
    <row r="41" spans="2:15">
      <c r="B41" s="16">
        <f t="shared" si="3"/>
        <v>43887</v>
      </c>
      <c r="C41" s="17">
        <f t="shared" si="4"/>
        <v>38</v>
      </c>
      <c r="D41" s="17">
        <v>1261</v>
      </c>
      <c r="E41" s="17"/>
      <c r="F41" s="19">
        <v>12</v>
      </c>
      <c r="G41" s="19"/>
      <c r="H41" s="19">
        <f t="shared" si="5"/>
        <v>15</v>
      </c>
      <c r="I41" s="19">
        <f t="shared" si="6"/>
        <v>284</v>
      </c>
      <c r="J41" s="19"/>
      <c r="K41" s="25">
        <f t="shared" si="7"/>
        <v>1</v>
      </c>
      <c r="L41" s="19">
        <v>2</v>
      </c>
      <c r="M41" s="30">
        <f t="shared" si="0"/>
        <v>0.00951625693893735</v>
      </c>
      <c r="N41" s="30">
        <f t="shared" si="1"/>
        <v>0.0118953211736717</v>
      </c>
      <c r="O41" s="19">
        <f t="shared" si="2"/>
        <v>1234</v>
      </c>
    </row>
    <row r="42" spans="2:15">
      <c r="B42" s="13">
        <f t="shared" si="3"/>
        <v>43888</v>
      </c>
      <c r="C42" s="14">
        <f t="shared" si="4"/>
        <v>39</v>
      </c>
      <c r="D42" s="14">
        <v>1766</v>
      </c>
      <c r="E42" s="14"/>
      <c r="F42" s="18">
        <v>13</v>
      </c>
      <c r="G42" s="18"/>
      <c r="H42" s="18">
        <f t="shared" si="5"/>
        <v>15</v>
      </c>
      <c r="I42" s="18">
        <f t="shared" si="6"/>
        <v>505</v>
      </c>
      <c r="J42" s="18"/>
      <c r="K42" s="24">
        <f t="shared" si="7"/>
        <v>1</v>
      </c>
      <c r="L42" s="18">
        <v>0</v>
      </c>
      <c r="M42" s="29">
        <f t="shared" si="0"/>
        <v>0.00736126840317101</v>
      </c>
      <c r="N42" s="29">
        <f t="shared" si="1"/>
        <v>0.00849377123442809</v>
      </c>
      <c r="O42" s="18">
        <f t="shared" si="2"/>
        <v>1738</v>
      </c>
    </row>
    <row r="43" spans="2:15">
      <c r="B43" s="16">
        <f t="shared" si="3"/>
        <v>43889</v>
      </c>
      <c r="C43" s="17">
        <f t="shared" si="4"/>
        <v>40</v>
      </c>
      <c r="D43" s="17">
        <v>2337</v>
      </c>
      <c r="E43" s="17"/>
      <c r="F43" s="19">
        <v>16</v>
      </c>
      <c r="G43" s="19"/>
      <c r="H43" s="19">
        <f t="shared" si="5"/>
        <v>15</v>
      </c>
      <c r="I43" s="19">
        <f t="shared" si="6"/>
        <v>571</v>
      </c>
      <c r="J43" s="19"/>
      <c r="K43" s="25">
        <f t="shared" si="7"/>
        <v>3</v>
      </c>
      <c r="L43" s="19">
        <v>0</v>
      </c>
      <c r="M43" s="30">
        <f t="shared" si="0"/>
        <v>0.00684638425331622</v>
      </c>
      <c r="N43" s="30">
        <f t="shared" si="1"/>
        <v>0.00641848523748395</v>
      </c>
      <c r="O43" s="19">
        <f t="shared" si="2"/>
        <v>2306</v>
      </c>
    </row>
    <row r="44" spans="2:15">
      <c r="B44" s="13">
        <f t="shared" si="3"/>
        <v>43890</v>
      </c>
      <c r="C44" s="14">
        <f t="shared" si="4"/>
        <v>41</v>
      </c>
      <c r="D44" s="14">
        <v>3150</v>
      </c>
      <c r="E44" s="14"/>
      <c r="F44" s="18">
        <v>17</v>
      </c>
      <c r="G44" s="18"/>
      <c r="H44" s="18">
        <f t="shared" si="5"/>
        <v>15</v>
      </c>
      <c r="I44" s="18">
        <f t="shared" si="6"/>
        <v>813</v>
      </c>
      <c r="J44" s="18"/>
      <c r="K44" s="24">
        <f t="shared" si="7"/>
        <v>1</v>
      </c>
      <c r="L44" s="18">
        <v>0</v>
      </c>
      <c r="M44" s="29">
        <f t="shared" si="0"/>
        <v>0.0053968253968254</v>
      </c>
      <c r="N44" s="29">
        <f t="shared" si="1"/>
        <v>0.00476190476190476</v>
      </c>
      <c r="O44" s="18">
        <f t="shared" si="2"/>
        <v>3118</v>
      </c>
    </row>
    <row r="45" spans="2:15">
      <c r="B45" s="16">
        <f t="shared" si="3"/>
        <v>43891</v>
      </c>
      <c r="C45" s="17">
        <f t="shared" si="4"/>
        <v>42</v>
      </c>
      <c r="D45" s="17">
        <v>3736</v>
      </c>
      <c r="E45" s="17"/>
      <c r="F45" s="19">
        <v>21</v>
      </c>
      <c r="G45" s="19"/>
      <c r="H45" s="19">
        <f t="shared" si="5"/>
        <v>21</v>
      </c>
      <c r="I45" s="19">
        <f t="shared" si="6"/>
        <v>586</v>
      </c>
      <c r="J45" s="19"/>
      <c r="K45" s="25">
        <f t="shared" si="7"/>
        <v>4</v>
      </c>
      <c r="L45" s="19">
        <v>6</v>
      </c>
      <c r="M45" s="30">
        <f t="shared" si="0"/>
        <v>0.00562098501070664</v>
      </c>
      <c r="N45" s="30">
        <f t="shared" si="1"/>
        <v>0.00562098501070664</v>
      </c>
      <c r="O45" s="19">
        <f t="shared" si="2"/>
        <v>3694</v>
      </c>
    </row>
    <row r="46" spans="2:15">
      <c r="B46" s="13">
        <f t="shared" si="3"/>
        <v>43892</v>
      </c>
      <c r="C46" s="14">
        <f t="shared" si="4"/>
        <v>43</v>
      </c>
      <c r="D46" s="14">
        <v>4335</v>
      </c>
      <c r="E46" s="14"/>
      <c r="F46" s="18">
        <v>28</v>
      </c>
      <c r="G46" s="18"/>
      <c r="H46" s="18">
        <f t="shared" si="5"/>
        <v>21</v>
      </c>
      <c r="I46" s="18">
        <f t="shared" si="6"/>
        <v>599</v>
      </c>
      <c r="J46" s="18"/>
      <c r="K46" s="24">
        <f t="shared" si="7"/>
        <v>7</v>
      </c>
      <c r="L46" s="18">
        <v>0</v>
      </c>
      <c r="M46" s="29">
        <f t="shared" si="0"/>
        <v>0.00645905420991926</v>
      </c>
      <c r="N46" s="29">
        <f t="shared" si="1"/>
        <v>0.00484429065743945</v>
      </c>
      <c r="O46" s="18">
        <f t="shared" si="2"/>
        <v>4286</v>
      </c>
    </row>
    <row r="47" spans="2:15">
      <c r="B47" s="16">
        <f t="shared" si="3"/>
        <v>43893</v>
      </c>
      <c r="C47" s="17">
        <f t="shared" si="4"/>
        <v>44</v>
      </c>
      <c r="D47" s="17">
        <v>5186</v>
      </c>
      <c r="E47" s="17"/>
      <c r="F47" s="19">
        <v>32</v>
      </c>
      <c r="G47" s="19"/>
      <c r="H47" s="19">
        <f t="shared" si="5"/>
        <v>25</v>
      </c>
      <c r="I47" s="19">
        <f t="shared" si="6"/>
        <v>851</v>
      </c>
      <c r="J47" s="19"/>
      <c r="K47" s="25">
        <f t="shared" si="7"/>
        <v>4</v>
      </c>
      <c r="L47" s="19">
        <v>4</v>
      </c>
      <c r="M47" s="30">
        <f t="shared" si="0"/>
        <v>0.00617045892788276</v>
      </c>
      <c r="N47" s="30">
        <f t="shared" si="1"/>
        <v>0.00482067103740841</v>
      </c>
      <c r="O47" s="19">
        <f t="shared" si="2"/>
        <v>5129</v>
      </c>
    </row>
    <row r="48" spans="2:15">
      <c r="B48" s="13">
        <f t="shared" si="3"/>
        <v>43894</v>
      </c>
      <c r="C48" s="14">
        <f t="shared" si="4"/>
        <v>45</v>
      </c>
      <c r="D48" s="14">
        <v>5621</v>
      </c>
      <c r="E48" s="14"/>
      <c r="F48" s="18">
        <v>35</v>
      </c>
      <c r="G48" s="18"/>
      <c r="H48" s="18">
        <f t="shared" si="5"/>
        <v>79</v>
      </c>
      <c r="I48" s="18">
        <f t="shared" si="6"/>
        <v>435</v>
      </c>
      <c r="J48" s="18"/>
      <c r="K48" s="24">
        <f t="shared" si="7"/>
        <v>3</v>
      </c>
      <c r="L48" s="18">
        <v>54</v>
      </c>
      <c r="M48" s="29">
        <f t="shared" si="0"/>
        <v>0.0062266500622665</v>
      </c>
      <c r="N48" s="29">
        <f t="shared" si="1"/>
        <v>0.014054438711973</v>
      </c>
      <c r="O48" s="18">
        <f t="shared" si="2"/>
        <v>5507</v>
      </c>
    </row>
    <row r="49" spans="2:15">
      <c r="B49" s="16">
        <f t="shared" si="3"/>
        <v>43895</v>
      </c>
      <c r="C49" s="17">
        <f t="shared" si="4"/>
        <v>46</v>
      </c>
      <c r="D49" s="17">
        <v>6284</v>
      </c>
      <c r="E49" s="17"/>
      <c r="F49" s="19">
        <v>42</v>
      </c>
      <c r="G49" s="19"/>
      <c r="H49" s="19">
        <f t="shared" si="5"/>
        <v>126</v>
      </c>
      <c r="I49" s="19">
        <f t="shared" si="6"/>
        <v>663</v>
      </c>
      <c r="J49" s="19"/>
      <c r="K49" s="25">
        <f t="shared" si="7"/>
        <v>7</v>
      </c>
      <c r="L49" s="19">
        <v>47</v>
      </c>
      <c r="M49" s="30">
        <f t="shared" si="0"/>
        <v>0.00668364099299809</v>
      </c>
      <c r="N49" s="30">
        <f t="shared" si="1"/>
        <v>0.0200509229789943</v>
      </c>
      <c r="O49" s="19">
        <f t="shared" si="2"/>
        <v>6116</v>
      </c>
    </row>
    <row r="50" spans="2:15">
      <c r="B50" s="13">
        <f t="shared" si="3"/>
        <v>43896</v>
      </c>
      <c r="C50" s="14">
        <f t="shared" si="4"/>
        <v>47</v>
      </c>
      <c r="D50" s="14">
        <v>6593</v>
      </c>
      <c r="E50" s="14"/>
      <c r="F50" s="18">
        <v>43</v>
      </c>
      <c r="G50" s="18"/>
      <c r="H50" s="18">
        <f t="shared" si="5"/>
        <v>126</v>
      </c>
      <c r="I50" s="18">
        <f t="shared" si="6"/>
        <v>309</v>
      </c>
      <c r="J50" s="18"/>
      <c r="K50" s="24">
        <f t="shared" si="7"/>
        <v>1</v>
      </c>
      <c r="L50" s="18">
        <v>0</v>
      </c>
      <c r="M50" s="29">
        <f t="shared" si="0"/>
        <v>0.00652206886091309</v>
      </c>
      <c r="N50" s="29">
        <f t="shared" si="1"/>
        <v>0.0191111785226756</v>
      </c>
      <c r="O50" s="18">
        <f t="shared" si="2"/>
        <v>6424</v>
      </c>
    </row>
    <row r="51" spans="2:15">
      <c r="B51" s="16">
        <f t="shared" si="3"/>
        <v>43897</v>
      </c>
      <c r="C51" s="17">
        <f t="shared" si="4"/>
        <v>48</v>
      </c>
      <c r="D51" s="17">
        <v>7041</v>
      </c>
      <c r="E51" s="17"/>
      <c r="F51" s="19">
        <v>48</v>
      </c>
      <c r="G51" s="19"/>
      <c r="H51" s="19">
        <f t="shared" si="5"/>
        <v>109</v>
      </c>
      <c r="I51" s="19">
        <f t="shared" si="6"/>
        <v>448</v>
      </c>
      <c r="J51" s="19"/>
      <c r="K51" s="25">
        <f t="shared" si="7"/>
        <v>5</v>
      </c>
      <c r="L51" s="19">
        <v>-17</v>
      </c>
      <c r="M51" s="30">
        <f t="shared" si="0"/>
        <v>0.00681721346399659</v>
      </c>
      <c r="N51" s="30">
        <f t="shared" si="1"/>
        <v>0.0154807555744923</v>
      </c>
      <c r="O51" s="19">
        <f t="shared" si="2"/>
        <v>6884</v>
      </c>
    </row>
    <row r="52" spans="2:15">
      <c r="B52" s="13">
        <f t="shared" si="3"/>
        <v>43898</v>
      </c>
      <c r="C52" s="14">
        <f t="shared" si="4"/>
        <v>49</v>
      </c>
      <c r="D52" s="14">
        <v>7313</v>
      </c>
      <c r="E52" s="14"/>
      <c r="F52" s="18">
        <v>50</v>
      </c>
      <c r="G52" s="18"/>
      <c r="H52" s="18">
        <f t="shared" si="5"/>
        <v>157</v>
      </c>
      <c r="I52" s="18">
        <f t="shared" si="6"/>
        <v>272</v>
      </c>
      <c r="J52" s="18"/>
      <c r="K52" s="24">
        <f t="shared" si="7"/>
        <v>2</v>
      </c>
      <c r="L52" s="18">
        <v>48</v>
      </c>
      <c r="M52" s="29">
        <f t="shared" si="0"/>
        <v>0.00683713934089977</v>
      </c>
      <c r="N52" s="29">
        <f t="shared" si="1"/>
        <v>0.0214686175304253</v>
      </c>
      <c r="O52" s="18">
        <f t="shared" si="2"/>
        <v>7106</v>
      </c>
    </row>
    <row r="53" spans="2:15">
      <c r="B53" s="16">
        <f t="shared" si="3"/>
        <v>43899</v>
      </c>
      <c r="C53" s="17">
        <f t="shared" si="4"/>
        <v>50</v>
      </c>
      <c r="D53" s="17">
        <v>7478</v>
      </c>
      <c r="E53" s="17"/>
      <c r="F53" s="19">
        <v>53</v>
      </c>
      <c r="G53" s="19"/>
      <c r="H53" s="19">
        <f t="shared" si="5"/>
        <v>238</v>
      </c>
      <c r="I53" s="19">
        <f t="shared" si="6"/>
        <v>165</v>
      </c>
      <c r="J53" s="19"/>
      <c r="K53" s="25">
        <f t="shared" si="7"/>
        <v>3</v>
      </c>
      <c r="L53" s="19">
        <v>81</v>
      </c>
      <c r="M53" s="30">
        <f t="shared" si="0"/>
        <v>0.0070874565391816</v>
      </c>
      <c r="N53" s="30">
        <f t="shared" si="1"/>
        <v>0.0318266916287777</v>
      </c>
      <c r="O53" s="19">
        <f t="shared" si="2"/>
        <v>7187</v>
      </c>
    </row>
    <row r="54" spans="2:15">
      <c r="B54" s="13">
        <f t="shared" si="3"/>
        <v>43900</v>
      </c>
      <c r="C54" s="14">
        <f t="shared" si="4"/>
        <v>51</v>
      </c>
      <c r="D54" s="14">
        <v>7513</v>
      </c>
      <c r="E54" s="14"/>
      <c r="F54" s="18">
        <v>60</v>
      </c>
      <c r="G54" s="18"/>
      <c r="H54" s="18">
        <f t="shared" si="5"/>
        <v>279</v>
      </c>
      <c r="I54" s="18">
        <f t="shared" si="6"/>
        <v>35</v>
      </c>
      <c r="J54" s="18"/>
      <c r="K54" s="24">
        <f t="shared" si="7"/>
        <v>7</v>
      </c>
      <c r="L54" s="18">
        <v>41</v>
      </c>
      <c r="M54" s="29">
        <f t="shared" si="0"/>
        <v>0.00798615732729935</v>
      </c>
      <c r="N54" s="29">
        <f t="shared" si="1"/>
        <v>0.037135631571942</v>
      </c>
      <c r="O54" s="18">
        <f t="shared" si="2"/>
        <v>7174</v>
      </c>
    </row>
    <row r="55" spans="2:15">
      <c r="B55" s="16">
        <f t="shared" si="3"/>
        <v>43901</v>
      </c>
      <c r="C55" s="17">
        <f t="shared" si="4"/>
        <v>52</v>
      </c>
      <c r="D55" s="17">
        <v>7755</v>
      </c>
      <c r="E55" s="17"/>
      <c r="F55" s="19">
        <v>60</v>
      </c>
      <c r="G55" s="19"/>
      <c r="H55" s="19">
        <f t="shared" si="5"/>
        <v>324</v>
      </c>
      <c r="I55" s="19">
        <f t="shared" si="6"/>
        <v>242</v>
      </c>
      <c r="J55" s="19"/>
      <c r="K55" s="25">
        <f t="shared" si="7"/>
        <v>0</v>
      </c>
      <c r="L55" s="19">
        <v>45</v>
      </c>
      <c r="M55" s="30">
        <f t="shared" si="0"/>
        <v>0.00773694390715667</v>
      </c>
      <c r="N55" s="30">
        <f t="shared" si="1"/>
        <v>0.041779497098646</v>
      </c>
      <c r="O55" s="19">
        <f t="shared" si="2"/>
        <v>7371</v>
      </c>
    </row>
    <row r="56" spans="2:15">
      <c r="B56" s="13">
        <f t="shared" si="3"/>
        <v>43902</v>
      </c>
      <c r="C56" s="14">
        <f t="shared" si="4"/>
        <v>53</v>
      </c>
      <c r="D56" s="14">
        <v>7869</v>
      </c>
      <c r="E56" s="14"/>
      <c r="F56" s="18">
        <v>66</v>
      </c>
      <c r="G56" s="18"/>
      <c r="H56" s="18">
        <f t="shared" si="5"/>
        <v>501</v>
      </c>
      <c r="I56" s="18">
        <f t="shared" si="6"/>
        <v>114</v>
      </c>
      <c r="J56" s="18"/>
      <c r="K56" s="24">
        <f t="shared" si="7"/>
        <v>6</v>
      </c>
      <c r="L56" s="18">
        <v>177</v>
      </c>
      <c r="M56" s="29">
        <f t="shared" si="0"/>
        <v>0.00838734273732368</v>
      </c>
      <c r="N56" s="29">
        <f t="shared" si="1"/>
        <v>0.0636675562333206</v>
      </c>
      <c r="O56" s="18">
        <f t="shared" si="2"/>
        <v>7302</v>
      </c>
    </row>
    <row r="57" spans="2:15">
      <c r="B57" s="16">
        <f t="shared" si="3"/>
        <v>43903</v>
      </c>
      <c r="C57" s="17">
        <f t="shared" si="4"/>
        <v>54</v>
      </c>
      <c r="D57" s="17">
        <v>7979</v>
      </c>
      <c r="E57" s="17"/>
      <c r="F57" s="19">
        <v>67</v>
      </c>
      <c r="G57" s="19"/>
      <c r="H57" s="19">
        <f t="shared" si="5"/>
        <v>705</v>
      </c>
      <c r="I57" s="19">
        <f t="shared" si="6"/>
        <v>110</v>
      </c>
      <c r="J57" s="19"/>
      <c r="K57" s="25">
        <f t="shared" si="7"/>
        <v>1</v>
      </c>
      <c r="L57" s="19">
        <v>204</v>
      </c>
      <c r="M57" s="30">
        <f t="shared" si="0"/>
        <v>0.00839704223586916</v>
      </c>
      <c r="N57" s="30">
        <f t="shared" si="1"/>
        <v>0.0883569369595187</v>
      </c>
      <c r="O57" s="19">
        <f t="shared" si="2"/>
        <v>7207</v>
      </c>
    </row>
    <row r="58" spans="2:15">
      <c r="B58" s="13">
        <f t="shared" si="3"/>
        <v>43904</v>
      </c>
      <c r="C58" s="14">
        <f t="shared" si="4"/>
        <v>55</v>
      </c>
      <c r="D58" s="14">
        <v>8086</v>
      </c>
      <c r="E58" s="14"/>
      <c r="F58" s="18">
        <v>72</v>
      </c>
      <c r="G58" s="18"/>
      <c r="H58" s="18">
        <f t="shared" si="5"/>
        <v>825</v>
      </c>
      <c r="I58" s="18">
        <f t="shared" si="6"/>
        <v>107</v>
      </c>
      <c r="J58" s="18"/>
      <c r="K58" s="24">
        <f t="shared" si="7"/>
        <v>5</v>
      </c>
      <c r="L58" s="18">
        <v>120</v>
      </c>
      <c r="M58" s="29">
        <f t="shared" si="0"/>
        <v>0.00890427900074202</v>
      </c>
      <c r="N58" s="29">
        <f t="shared" si="1"/>
        <v>0.102028196883502</v>
      </c>
      <c r="O58" s="18">
        <f t="shared" si="2"/>
        <v>7189</v>
      </c>
    </row>
    <row r="59" spans="2:15">
      <c r="B59" s="16">
        <f t="shared" si="3"/>
        <v>43905</v>
      </c>
      <c r="C59" s="17">
        <f t="shared" si="4"/>
        <v>56</v>
      </c>
      <c r="D59" s="17">
        <v>8162</v>
      </c>
      <c r="E59" s="17"/>
      <c r="F59" s="19">
        <v>75</v>
      </c>
      <c r="G59" s="19"/>
      <c r="H59" s="19">
        <f t="shared" si="5"/>
        <v>825</v>
      </c>
      <c r="I59" s="19">
        <f t="shared" si="6"/>
        <v>76</v>
      </c>
      <c r="J59" s="19"/>
      <c r="K59" s="25">
        <f t="shared" si="7"/>
        <v>3</v>
      </c>
      <c r="L59" s="19">
        <v>0</v>
      </c>
      <c r="M59" s="30">
        <f t="shared" si="0"/>
        <v>0.00918892428326391</v>
      </c>
      <c r="N59" s="30">
        <f t="shared" si="1"/>
        <v>0.101078167115903</v>
      </c>
      <c r="O59" s="19">
        <f t="shared" si="2"/>
        <v>7262</v>
      </c>
    </row>
    <row r="60" spans="2:15">
      <c r="B60" s="13">
        <f t="shared" si="3"/>
        <v>43906</v>
      </c>
      <c r="C60" s="14">
        <f t="shared" si="4"/>
        <v>57</v>
      </c>
      <c r="D60" s="14">
        <v>8236</v>
      </c>
      <c r="E60" s="14"/>
      <c r="F60" s="18">
        <v>75</v>
      </c>
      <c r="G60" s="18"/>
      <c r="H60" s="18">
        <f t="shared" si="5"/>
        <v>1128</v>
      </c>
      <c r="I60" s="18">
        <f t="shared" si="6"/>
        <v>74</v>
      </c>
      <c r="J60" s="18"/>
      <c r="K60" s="24">
        <f t="shared" si="7"/>
        <v>0</v>
      </c>
      <c r="L60" s="18">
        <v>303</v>
      </c>
      <c r="M60" s="29">
        <f t="shared" si="0"/>
        <v>0.00910636231180185</v>
      </c>
      <c r="N60" s="29">
        <f t="shared" si="1"/>
        <v>0.1369596891695</v>
      </c>
      <c r="O60" s="18">
        <f t="shared" si="2"/>
        <v>7033</v>
      </c>
    </row>
    <row r="61" spans="2:15">
      <c r="B61" s="16">
        <f t="shared" si="3"/>
        <v>43907</v>
      </c>
      <c r="C61" s="17">
        <f t="shared" si="4"/>
        <v>58</v>
      </c>
      <c r="D61" s="17">
        <v>8320</v>
      </c>
      <c r="E61" s="17"/>
      <c r="F61" s="19">
        <v>81</v>
      </c>
      <c r="G61" s="19"/>
      <c r="H61" s="19">
        <f t="shared" si="5"/>
        <v>1392</v>
      </c>
      <c r="I61" s="19">
        <f t="shared" si="6"/>
        <v>84</v>
      </c>
      <c r="J61" s="19"/>
      <c r="K61" s="25">
        <f t="shared" si="7"/>
        <v>6</v>
      </c>
      <c r="L61" s="19">
        <v>264</v>
      </c>
      <c r="M61" s="30">
        <f t="shared" si="0"/>
        <v>0.00973557692307692</v>
      </c>
      <c r="N61" s="30">
        <f t="shared" si="1"/>
        <v>0.167307692307692</v>
      </c>
      <c r="O61" s="19">
        <f t="shared" si="2"/>
        <v>6847</v>
      </c>
    </row>
    <row r="62" spans="2:15">
      <c r="B62" s="13">
        <f t="shared" si="3"/>
        <v>43908</v>
      </c>
      <c r="C62" s="14">
        <f t="shared" si="4"/>
        <v>59</v>
      </c>
      <c r="D62" s="14">
        <v>8413</v>
      </c>
      <c r="E62" s="14"/>
      <c r="F62" s="18">
        <v>84</v>
      </c>
      <c r="G62" s="18"/>
      <c r="H62" s="18">
        <f t="shared" si="5"/>
        <v>1531</v>
      </c>
      <c r="I62" s="18">
        <f t="shared" si="6"/>
        <v>93</v>
      </c>
      <c r="J62" s="18"/>
      <c r="K62" s="24">
        <f t="shared" si="7"/>
        <v>3</v>
      </c>
      <c r="L62" s="18">
        <v>139</v>
      </c>
      <c r="M62" s="29">
        <f t="shared" si="0"/>
        <v>0.00998454772376085</v>
      </c>
      <c r="N62" s="29">
        <f t="shared" si="1"/>
        <v>0.181980268631879</v>
      </c>
      <c r="O62" s="18">
        <f t="shared" si="2"/>
        <v>6798</v>
      </c>
    </row>
    <row r="63" spans="2:15">
      <c r="B63" s="16">
        <f t="shared" si="3"/>
        <v>43909</v>
      </c>
      <c r="C63" s="17">
        <f t="shared" si="4"/>
        <v>60</v>
      </c>
      <c r="D63" s="17">
        <v>8565</v>
      </c>
      <c r="E63" s="17"/>
      <c r="F63" s="19">
        <v>91</v>
      </c>
      <c r="G63" s="19"/>
      <c r="H63" s="19">
        <f t="shared" si="5"/>
        <v>1938</v>
      </c>
      <c r="I63" s="19">
        <f t="shared" si="6"/>
        <v>152</v>
      </c>
      <c r="J63" s="19"/>
      <c r="K63" s="25">
        <f t="shared" si="7"/>
        <v>7</v>
      </c>
      <c r="L63" s="19">
        <v>407</v>
      </c>
      <c r="M63" s="30">
        <f t="shared" si="0"/>
        <v>0.0106246351430239</v>
      </c>
      <c r="N63" s="30">
        <f t="shared" si="1"/>
        <v>0.226269702276708</v>
      </c>
      <c r="O63" s="19">
        <f t="shared" si="2"/>
        <v>6536</v>
      </c>
    </row>
    <row r="64" spans="2:15">
      <c r="B64" s="13">
        <f t="shared" si="3"/>
        <v>43910</v>
      </c>
      <c r="C64" s="14">
        <f t="shared" si="4"/>
        <v>61</v>
      </c>
      <c r="D64" s="14">
        <v>8652</v>
      </c>
      <c r="E64" s="14"/>
      <c r="F64" s="18">
        <v>94</v>
      </c>
      <c r="G64" s="18"/>
      <c r="H64" s="18">
        <f t="shared" si="5"/>
        <v>2224</v>
      </c>
      <c r="I64" s="18">
        <f t="shared" si="6"/>
        <v>87</v>
      </c>
      <c r="J64" s="18"/>
      <c r="K64" s="24">
        <f t="shared" si="7"/>
        <v>3</v>
      </c>
      <c r="L64" s="18">
        <v>286</v>
      </c>
      <c r="M64" s="29">
        <f t="shared" si="0"/>
        <v>0.0108645399907536</v>
      </c>
      <c r="N64" s="29">
        <f t="shared" si="1"/>
        <v>0.257050392972723</v>
      </c>
      <c r="O64" s="18">
        <f t="shared" si="2"/>
        <v>6334</v>
      </c>
    </row>
    <row r="65" spans="2:15">
      <c r="B65" s="16">
        <f t="shared" si="3"/>
        <v>43911</v>
      </c>
      <c r="C65" s="17">
        <f t="shared" si="4"/>
        <v>62</v>
      </c>
      <c r="D65" s="17">
        <v>8799</v>
      </c>
      <c r="E65" s="17"/>
      <c r="F65" s="19">
        <v>102</v>
      </c>
      <c r="G65" s="19"/>
      <c r="H65" s="19">
        <f t="shared" si="5"/>
        <v>2603</v>
      </c>
      <c r="I65" s="19">
        <f t="shared" si="6"/>
        <v>147</v>
      </c>
      <c r="J65" s="19"/>
      <c r="K65" s="25">
        <f t="shared" si="7"/>
        <v>8</v>
      </c>
      <c r="L65" s="19">
        <v>379</v>
      </c>
      <c r="M65" s="30">
        <f t="shared" si="0"/>
        <v>0.0115922263893624</v>
      </c>
      <c r="N65" s="30">
        <f t="shared" si="1"/>
        <v>0.295829071485396</v>
      </c>
      <c r="O65" s="19">
        <f t="shared" si="2"/>
        <v>6094</v>
      </c>
    </row>
    <row r="66" spans="2:15">
      <c r="B66" s="13">
        <f t="shared" si="3"/>
        <v>43912</v>
      </c>
      <c r="C66" s="14">
        <f t="shared" si="4"/>
        <v>63</v>
      </c>
      <c r="D66" s="14">
        <v>8897</v>
      </c>
      <c r="E66" s="14"/>
      <c r="F66" s="18">
        <v>104</v>
      </c>
      <c r="G66" s="18"/>
      <c r="H66" s="18">
        <f t="shared" si="5"/>
        <v>2900</v>
      </c>
      <c r="I66" s="18">
        <f t="shared" si="6"/>
        <v>98</v>
      </c>
      <c r="J66" s="18"/>
      <c r="K66" s="24">
        <f t="shared" si="7"/>
        <v>2</v>
      </c>
      <c r="L66" s="18">
        <v>297</v>
      </c>
      <c r="M66" s="29">
        <f t="shared" si="0"/>
        <v>0.0116893334831966</v>
      </c>
      <c r="N66" s="29">
        <f t="shared" si="1"/>
        <v>0.325952568281443</v>
      </c>
      <c r="O66" s="18">
        <f t="shared" si="2"/>
        <v>5893</v>
      </c>
    </row>
    <row r="67" spans="2:15">
      <c r="B67" s="16">
        <f t="shared" si="3"/>
        <v>43913</v>
      </c>
      <c r="C67" s="17">
        <f t="shared" si="4"/>
        <v>64</v>
      </c>
      <c r="D67" s="17">
        <v>8961</v>
      </c>
      <c r="E67" s="17"/>
      <c r="F67" s="19">
        <v>111</v>
      </c>
      <c r="G67" s="19"/>
      <c r="H67" s="19">
        <f t="shared" si="5"/>
        <v>3157</v>
      </c>
      <c r="I67" s="19">
        <f t="shared" si="6"/>
        <v>64</v>
      </c>
      <c r="J67" s="19"/>
      <c r="K67" s="25">
        <f t="shared" si="7"/>
        <v>7</v>
      </c>
      <c r="L67" s="19">
        <v>257</v>
      </c>
      <c r="M67" s="30">
        <f t="shared" si="0"/>
        <v>0.012387010378306</v>
      </c>
      <c r="N67" s="30">
        <f t="shared" si="1"/>
        <v>0.352304430309117</v>
      </c>
      <c r="O67" s="19">
        <f t="shared" si="2"/>
        <v>5693</v>
      </c>
    </row>
    <row r="68" spans="2:15">
      <c r="B68" s="13">
        <f t="shared" si="3"/>
        <v>43914</v>
      </c>
      <c r="C68" s="14">
        <f t="shared" si="4"/>
        <v>65</v>
      </c>
      <c r="D68" s="14">
        <v>9037</v>
      </c>
      <c r="E68" s="14"/>
      <c r="F68" s="18">
        <v>120</v>
      </c>
      <c r="G68" s="18"/>
      <c r="H68" s="18">
        <f t="shared" si="5"/>
        <v>3498</v>
      </c>
      <c r="I68" s="18">
        <f t="shared" si="6"/>
        <v>76</v>
      </c>
      <c r="J68" s="18"/>
      <c r="K68" s="24">
        <f t="shared" si="7"/>
        <v>9</v>
      </c>
      <c r="L68" s="18">
        <v>341</v>
      </c>
      <c r="M68" s="29">
        <f t="shared" ref="M68:M80" si="8">F68/D68</f>
        <v>0.0132787429456678</v>
      </c>
      <c r="N68" s="29">
        <f t="shared" ref="N68:N80" si="9">H68/D68</f>
        <v>0.387075356866217</v>
      </c>
      <c r="O68" s="18">
        <f t="shared" ref="O68:O80" si="10">D68-F68-H68</f>
        <v>5419</v>
      </c>
    </row>
    <row r="69" spans="2:15">
      <c r="B69" s="16">
        <f>B68+1</f>
        <v>43915</v>
      </c>
      <c r="C69" s="17">
        <f>C68+1</f>
        <v>66</v>
      </c>
      <c r="D69" s="17">
        <v>9137</v>
      </c>
      <c r="E69" s="17"/>
      <c r="F69" s="19">
        <v>126</v>
      </c>
      <c r="G69" s="19"/>
      <c r="H69" s="19">
        <f t="shared" ref="H69:H80" si="11">H68+L69</f>
        <v>3721</v>
      </c>
      <c r="I69" s="19">
        <f t="shared" ref="I69:I80" si="12">D69-D68</f>
        <v>100</v>
      </c>
      <c r="J69" s="19"/>
      <c r="K69" s="25">
        <f t="shared" ref="K69:K80" si="13">F69-F68</f>
        <v>6</v>
      </c>
      <c r="L69" s="19">
        <v>223</v>
      </c>
      <c r="M69" s="30">
        <f t="shared" si="8"/>
        <v>0.0137900842727372</v>
      </c>
      <c r="N69" s="30">
        <f t="shared" si="9"/>
        <v>0.407245266498851</v>
      </c>
      <c r="O69" s="19">
        <f t="shared" si="10"/>
        <v>5290</v>
      </c>
    </row>
    <row r="70" spans="2:15">
      <c r="B70" s="13">
        <f>B69+1</f>
        <v>43916</v>
      </c>
      <c r="C70" s="14">
        <f>C69+1</f>
        <v>67</v>
      </c>
      <c r="D70" s="14">
        <v>9241</v>
      </c>
      <c r="E70" s="14"/>
      <c r="F70" s="18">
        <v>131</v>
      </c>
      <c r="G70" s="18"/>
      <c r="H70" s="18">
        <f t="shared" si="11"/>
        <v>4135</v>
      </c>
      <c r="I70" s="18">
        <f t="shared" si="12"/>
        <v>104</v>
      </c>
      <c r="J70" s="18"/>
      <c r="K70" s="24">
        <f t="shared" si="13"/>
        <v>5</v>
      </c>
      <c r="L70" s="18">
        <v>414</v>
      </c>
      <c r="M70" s="29">
        <f t="shared" si="8"/>
        <v>0.0141759549832269</v>
      </c>
      <c r="N70" s="29">
        <f t="shared" si="9"/>
        <v>0.447462395844606</v>
      </c>
      <c r="O70" s="18">
        <f t="shared" si="10"/>
        <v>4975</v>
      </c>
    </row>
    <row r="71" spans="2:15">
      <c r="B71" s="16">
        <f t="shared" ref="B69:B80" si="14">B70+1</f>
        <v>43917</v>
      </c>
      <c r="C71" s="17">
        <f t="shared" ref="C69:C80" si="15">C70+1</f>
        <v>68</v>
      </c>
      <c r="D71" s="17"/>
      <c r="E71" s="17"/>
      <c r="F71" s="19"/>
      <c r="G71" s="19"/>
      <c r="H71" s="19">
        <f t="shared" si="11"/>
        <v>4135</v>
      </c>
      <c r="I71" s="19">
        <f t="shared" si="12"/>
        <v>-9241</v>
      </c>
      <c r="J71" s="23">
        <f t="shared" ref="I71:K71" si="16">E71-E70</f>
        <v>0</v>
      </c>
      <c r="K71" s="27">
        <f t="shared" si="16"/>
        <v>-131</v>
      </c>
      <c r="L71" s="19"/>
      <c r="M71" s="30" t="e">
        <f t="shared" si="8"/>
        <v>#DIV/0!</v>
      </c>
      <c r="N71" s="30" t="e">
        <f t="shared" si="9"/>
        <v>#DIV/0!</v>
      </c>
      <c r="O71" s="19">
        <f t="shared" si="10"/>
        <v>-4135</v>
      </c>
    </row>
    <row r="72" spans="2:15">
      <c r="B72" s="16">
        <f t="shared" si="14"/>
        <v>43918</v>
      </c>
      <c r="C72" s="17">
        <f t="shared" si="15"/>
        <v>69</v>
      </c>
      <c r="D72" s="17"/>
      <c r="E72" s="17"/>
      <c r="F72" s="19"/>
      <c r="G72" s="19"/>
      <c r="H72" s="19">
        <f t="shared" si="11"/>
        <v>4135</v>
      </c>
      <c r="I72" s="19">
        <f t="shared" si="12"/>
        <v>0</v>
      </c>
      <c r="J72" s="19"/>
      <c r="K72" s="25">
        <f t="shared" si="13"/>
        <v>0</v>
      </c>
      <c r="L72" s="19"/>
      <c r="M72" s="30" t="e">
        <f t="shared" si="8"/>
        <v>#DIV/0!</v>
      </c>
      <c r="N72" s="30" t="e">
        <f t="shared" si="9"/>
        <v>#DIV/0!</v>
      </c>
      <c r="O72" s="19">
        <f t="shared" si="10"/>
        <v>-4135</v>
      </c>
    </row>
    <row r="73" spans="2:15">
      <c r="B73" s="13">
        <f t="shared" si="14"/>
        <v>43919</v>
      </c>
      <c r="C73" s="14">
        <f t="shared" si="15"/>
        <v>70</v>
      </c>
      <c r="D73" s="14"/>
      <c r="E73" s="14"/>
      <c r="F73" s="18"/>
      <c r="G73" s="18"/>
      <c r="H73" s="18">
        <f t="shared" si="11"/>
        <v>4135</v>
      </c>
      <c r="I73" s="18">
        <f t="shared" si="12"/>
        <v>0</v>
      </c>
      <c r="J73" s="18"/>
      <c r="K73" s="24">
        <f t="shared" si="13"/>
        <v>0</v>
      </c>
      <c r="L73" s="18"/>
      <c r="M73" s="29" t="e">
        <f t="shared" si="8"/>
        <v>#DIV/0!</v>
      </c>
      <c r="N73" s="29" t="e">
        <f t="shared" si="9"/>
        <v>#DIV/0!</v>
      </c>
      <c r="O73" s="18">
        <f t="shared" si="10"/>
        <v>-4135</v>
      </c>
    </row>
    <row r="74" spans="2:15">
      <c r="B74" s="16">
        <f t="shared" si="14"/>
        <v>43920</v>
      </c>
      <c r="C74" s="17">
        <f t="shared" si="15"/>
        <v>71</v>
      </c>
      <c r="D74" s="17"/>
      <c r="E74" s="17"/>
      <c r="F74" s="19"/>
      <c r="G74" s="19"/>
      <c r="H74" s="19">
        <f t="shared" si="11"/>
        <v>4135</v>
      </c>
      <c r="I74" s="19">
        <f t="shared" si="12"/>
        <v>0</v>
      </c>
      <c r="J74" s="23">
        <f>E74-E73</f>
        <v>0</v>
      </c>
      <c r="K74" s="27">
        <f t="shared" si="13"/>
        <v>0</v>
      </c>
      <c r="L74" s="19"/>
      <c r="M74" s="30" t="e">
        <f t="shared" si="8"/>
        <v>#DIV/0!</v>
      </c>
      <c r="N74" s="30" t="e">
        <f t="shared" si="9"/>
        <v>#DIV/0!</v>
      </c>
      <c r="O74" s="19">
        <f t="shared" si="10"/>
        <v>-4135</v>
      </c>
    </row>
    <row r="75" spans="2:15">
      <c r="B75" s="16">
        <f t="shared" si="14"/>
        <v>43921</v>
      </c>
      <c r="C75" s="17">
        <f t="shared" si="15"/>
        <v>72</v>
      </c>
      <c r="D75" s="17"/>
      <c r="E75" s="17"/>
      <c r="F75" s="19"/>
      <c r="G75" s="19"/>
      <c r="H75" s="19">
        <f t="shared" si="11"/>
        <v>4135</v>
      </c>
      <c r="I75" s="19">
        <f t="shared" si="12"/>
        <v>0</v>
      </c>
      <c r="J75" s="19"/>
      <c r="K75" s="25">
        <f t="shared" si="13"/>
        <v>0</v>
      </c>
      <c r="L75" s="19"/>
      <c r="M75" s="30" t="e">
        <f t="shared" si="8"/>
        <v>#DIV/0!</v>
      </c>
      <c r="N75" s="30" t="e">
        <f t="shared" si="9"/>
        <v>#DIV/0!</v>
      </c>
      <c r="O75" s="19">
        <f t="shared" si="10"/>
        <v>-4135</v>
      </c>
    </row>
    <row r="76" spans="2:15">
      <c r="B76" s="13">
        <f t="shared" si="14"/>
        <v>43922</v>
      </c>
      <c r="C76" s="14">
        <f t="shared" si="15"/>
        <v>73</v>
      </c>
      <c r="D76" s="14"/>
      <c r="E76" s="14"/>
      <c r="F76" s="18"/>
      <c r="G76" s="18"/>
      <c r="H76" s="18">
        <f t="shared" si="11"/>
        <v>4135</v>
      </c>
      <c r="I76" s="18">
        <f t="shared" si="12"/>
        <v>0</v>
      </c>
      <c r="J76" s="18"/>
      <c r="K76" s="24">
        <f t="shared" si="13"/>
        <v>0</v>
      </c>
      <c r="L76" s="18"/>
      <c r="M76" s="29" t="e">
        <f t="shared" si="8"/>
        <v>#DIV/0!</v>
      </c>
      <c r="N76" s="29" t="e">
        <f t="shared" si="9"/>
        <v>#DIV/0!</v>
      </c>
      <c r="O76" s="18">
        <f t="shared" si="10"/>
        <v>-4135</v>
      </c>
    </row>
    <row r="77" spans="2:15">
      <c r="B77" s="16">
        <f t="shared" si="14"/>
        <v>43923</v>
      </c>
      <c r="C77" s="17">
        <f t="shared" si="15"/>
        <v>74</v>
      </c>
      <c r="D77" s="17"/>
      <c r="E77" s="17"/>
      <c r="F77" s="19"/>
      <c r="G77" s="19"/>
      <c r="H77" s="19">
        <f t="shared" si="11"/>
        <v>4135</v>
      </c>
      <c r="I77" s="19">
        <f t="shared" si="12"/>
        <v>0</v>
      </c>
      <c r="J77" s="23">
        <f>E77-E76</f>
        <v>0</v>
      </c>
      <c r="K77" s="27">
        <f t="shared" si="13"/>
        <v>0</v>
      </c>
      <c r="L77" s="19"/>
      <c r="M77" s="30" t="e">
        <f t="shared" si="8"/>
        <v>#DIV/0!</v>
      </c>
      <c r="N77" s="30" t="e">
        <f t="shared" si="9"/>
        <v>#DIV/0!</v>
      </c>
      <c r="O77" s="19">
        <f t="shared" si="10"/>
        <v>-4135</v>
      </c>
    </row>
    <row r="78" spans="2:15">
      <c r="B78" s="16">
        <f t="shared" si="14"/>
        <v>43924</v>
      </c>
      <c r="C78" s="17">
        <f t="shared" si="15"/>
        <v>75</v>
      </c>
      <c r="D78" s="17"/>
      <c r="E78" s="17"/>
      <c r="F78" s="19"/>
      <c r="G78" s="19"/>
      <c r="H78" s="19">
        <f t="shared" si="11"/>
        <v>4135</v>
      </c>
      <c r="I78" s="19">
        <f t="shared" si="12"/>
        <v>0</v>
      </c>
      <c r="J78" s="19"/>
      <c r="K78" s="25">
        <f t="shared" si="13"/>
        <v>0</v>
      </c>
      <c r="L78" s="19"/>
      <c r="M78" s="30" t="e">
        <f t="shared" si="8"/>
        <v>#DIV/0!</v>
      </c>
      <c r="N78" s="30" t="e">
        <f t="shared" si="9"/>
        <v>#DIV/0!</v>
      </c>
      <c r="O78" s="19">
        <f t="shared" si="10"/>
        <v>-4135</v>
      </c>
    </row>
    <row r="79" spans="2:15">
      <c r="B79" s="13">
        <f t="shared" si="14"/>
        <v>43925</v>
      </c>
      <c r="C79" s="14">
        <f t="shared" si="15"/>
        <v>76</v>
      </c>
      <c r="D79" s="14"/>
      <c r="E79" s="14"/>
      <c r="F79" s="18"/>
      <c r="G79" s="18"/>
      <c r="H79" s="18">
        <f t="shared" si="11"/>
        <v>4135</v>
      </c>
      <c r="I79" s="18">
        <f t="shared" si="12"/>
        <v>0</v>
      </c>
      <c r="J79" s="18"/>
      <c r="K79" s="24">
        <f t="shared" si="13"/>
        <v>0</v>
      </c>
      <c r="L79" s="18"/>
      <c r="M79" s="29" t="e">
        <f t="shared" si="8"/>
        <v>#DIV/0!</v>
      </c>
      <c r="N79" s="29" t="e">
        <f t="shared" si="9"/>
        <v>#DIV/0!</v>
      </c>
      <c r="O79" s="18">
        <f t="shared" si="10"/>
        <v>-4135</v>
      </c>
    </row>
    <row r="80" spans="2:15">
      <c r="B80" s="16">
        <f t="shared" si="14"/>
        <v>43926</v>
      </c>
      <c r="C80" s="17">
        <f t="shared" si="15"/>
        <v>77</v>
      </c>
      <c r="D80" s="17"/>
      <c r="E80" s="17"/>
      <c r="F80" s="19"/>
      <c r="G80" s="19"/>
      <c r="H80" s="19">
        <f t="shared" si="11"/>
        <v>4135</v>
      </c>
      <c r="I80" s="19">
        <f t="shared" si="12"/>
        <v>0</v>
      </c>
      <c r="J80" s="23">
        <f>E80-E79</f>
        <v>0</v>
      </c>
      <c r="K80" s="27">
        <f t="shared" si="13"/>
        <v>0</v>
      </c>
      <c r="L80" s="19"/>
      <c r="M80" s="30" t="e">
        <f t="shared" si="8"/>
        <v>#DIV/0!</v>
      </c>
      <c r="N80" s="30" t="e">
        <f t="shared" si="9"/>
        <v>#DIV/0!</v>
      </c>
      <c r="O80" s="19">
        <f t="shared" si="10"/>
        <v>-4135</v>
      </c>
    </row>
  </sheetData>
  <mergeCells count="5">
    <mergeCell ref="D2:H2"/>
    <mergeCell ref="I2:L2"/>
    <mergeCell ref="M2:O2"/>
    <mergeCell ref="B2:B3"/>
    <mergeCell ref="C2:C3"/>
  </mergeCells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K30"/>
  <sheetViews>
    <sheetView topLeftCell="U1" workbookViewId="0">
      <selection activeCell="B6" sqref="B6:AI6"/>
    </sheetView>
  </sheetViews>
  <sheetFormatPr defaultColWidth="8.99253731343284" defaultRowHeight="15.05"/>
  <cols>
    <col min="2" max="70" width="10.365671641791"/>
  </cols>
  <sheetData>
    <row r="2" spans="2:4">
      <c r="B2" t="s">
        <v>22</v>
      </c>
      <c r="C2" t="s">
        <v>23</v>
      </c>
      <c r="D2" t="s">
        <v>5</v>
      </c>
    </row>
    <row r="3" ht="19.25" spans="2:2">
      <c r="B3" s="1"/>
    </row>
    <row r="4" spans="1:33">
      <c r="A4" s="2" t="s">
        <v>10</v>
      </c>
      <c r="B4" s="3">
        <v>43880</v>
      </c>
      <c r="C4" s="3">
        <v>43881</v>
      </c>
      <c r="D4" s="3">
        <v>43882</v>
      </c>
      <c r="E4" s="3">
        <v>43883</v>
      </c>
      <c r="F4" s="3">
        <v>43884</v>
      </c>
      <c r="G4" s="3">
        <v>43885</v>
      </c>
      <c r="H4" s="3">
        <v>43886</v>
      </c>
      <c r="I4" s="3">
        <v>43887</v>
      </c>
      <c r="J4" s="3">
        <v>43888</v>
      </c>
      <c r="K4" s="3">
        <v>43889</v>
      </c>
      <c r="L4" s="3">
        <v>43890</v>
      </c>
      <c r="M4" s="3">
        <v>43891</v>
      </c>
      <c r="N4" s="3">
        <v>43892</v>
      </c>
      <c r="O4" s="3">
        <v>43893</v>
      </c>
      <c r="P4" s="3">
        <v>43894</v>
      </c>
      <c r="Q4" s="3">
        <v>43895</v>
      </c>
      <c r="R4" s="3">
        <v>43896</v>
      </c>
      <c r="S4" s="3">
        <v>43897</v>
      </c>
      <c r="T4" s="3">
        <v>43898</v>
      </c>
      <c r="U4" s="3">
        <v>43899</v>
      </c>
      <c r="V4" s="3">
        <v>43900</v>
      </c>
      <c r="W4" s="3">
        <v>43901</v>
      </c>
      <c r="X4" s="3">
        <v>43902</v>
      </c>
      <c r="Y4" s="3">
        <v>43903</v>
      </c>
      <c r="Z4" s="3">
        <v>43904</v>
      </c>
      <c r="AA4" s="3">
        <v>43905</v>
      </c>
      <c r="AB4" s="3">
        <v>43906</v>
      </c>
      <c r="AC4" s="3">
        <v>43907</v>
      </c>
      <c r="AD4" s="3">
        <v>43908</v>
      </c>
      <c r="AE4" s="3">
        <v>43909</v>
      </c>
      <c r="AF4" s="3">
        <v>43910</v>
      </c>
      <c r="AG4" s="3">
        <v>43911</v>
      </c>
    </row>
    <row r="5" spans="1:33">
      <c r="A5" t="s">
        <v>24</v>
      </c>
      <c r="B5">
        <v>2</v>
      </c>
      <c r="C5">
        <v>5</v>
      </c>
      <c r="D5">
        <v>18</v>
      </c>
      <c r="E5">
        <v>29</v>
      </c>
      <c r="F5">
        <v>43</v>
      </c>
      <c r="G5">
        <v>61</v>
      </c>
      <c r="H5">
        <v>95</v>
      </c>
      <c r="I5">
        <v>139</v>
      </c>
      <c r="J5">
        <v>245</v>
      </c>
      <c r="K5">
        <v>388</v>
      </c>
      <c r="L5">
        <v>593</v>
      </c>
      <c r="M5">
        <v>978</v>
      </c>
      <c r="N5">
        <v>1501</v>
      </c>
      <c r="O5">
        <v>2336</v>
      </c>
      <c r="P5">
        <v>2922</v>
      </c>
      <c r="Q5">
        <v>3513</v>
      </c>
      <c r="R5">
        <v>4747</v>
      </c>
      <c r="S5">
        <v>5823</v>
      </c>
      <c r="T5">
        <v>6566</v>
      </c>
      <c r="U5">
        <v>7161</v>
      </c>
      <c r="V5">
        <v>8042</v>
      </c>
      <c r="W5">
        <v>9000</v>
      </c>
      <c r="X5">
        <v>10075</v>
      </c>
      <c r="Y5">
        <v>11364</v>
      </c>
      <c r="Z5">
        <v>12729</v>
      </c>
      <c r="AA5">
        <v>13938</v>
      </c>
      <c r="AB5">
        <v>14991</v>
      </c>
      <c r="AC5">
        <v>16169</v>
      </c>
      <c r="AD5">
        <v>17361</v>
      </c>
      <c r="AE5">
        <v>18407</v>
      </c>
      <c r="AF5">
        <v>19644</v>
      </c>
      <c r="AG5">
        <v>20610</v>
      </c>
    </row>
    <row r="6" spans="1:35">
      <c r="A6" t="s">
        <v>25</v>
      </c>
      <c r="B6">
        <v>2</v>
      </c>
      <c r="C6">
        <v>2</v>
      </c>
      <c r="D6">
        <v>4</v>
      </c>
      <c r="E6">
        <v>6</v>
      </c>
      <c r="F6">
        <v>8</v>
      </c>
      <c r="G6">
        <v>12</v>
      </c>
      <c r="H6">
        <v>16</v>
      </c>
      <c r="I6">
        <v>19</v>
      </c>
      <c r="J6">
        <v>26</v>
      </c>
      <c r="K6">
        <v>34</v>
      </c>
      <c r="L6">
        <v>43</v>
      </c>
      <c r="M6">
        <v>54</v>
      </c>
      <c r="N6">
        <v>66</v>
      </c>
      <c r="O6">
        <v>77</v>
      </c>
      <c r="P6">
        <v>92</v>
      </c>
      <c r="Q6">
        <v>108</v>
      </c>
      <c r="R6">
        <v>124</v>
      </c>
      <c r="S6">
        <v>145</v>
      </c>
      <c r="T6">
        <v>194</v>
      </c>
      <c r="U6">
        <v>237</v>
      </c>
      <c r="V6">
        <v>291</v>
      </c>
      <c r="W6">
        <v>354</v>
      </c>
      <c r="X6">
        <v>429</v>
      </c>
      <c r="Y6">
        <v>514</v>
      </c>
      <c r="Z6">
        <v>611</v>
      </c>
      <c r="AA6">
        <v>724</v>
      </c>
      <c r="AB6">
        <v>853</v>
      </c>
      <c r="AC6">
        <v>988</v>
      </c>
      <c r="AD6">
        <v>1135</v>
      </c>
      <c r="AE6">
        <v>1284</v>
      </c>
      <c r="AF6">
        <v>1433</v>
      </c>
      <c r="AG6">
        <v>1556</v>
      </c>
      <c r="AH6">
        <v>1685</v>
      </c>
      <c r="AI6">
        <v>1812</v>
      </c>
    </row>
    <row r="7" spans="1:33">
      <c r="A7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2</v>
      </c>
      <c r="H7">
        <v>22</v>
      </c>
      <c r="I7">
        <v>0</v>
      </c>
      <c r="J7">
        <v>29</v>
      </c>
      <c r="K7">
        <v>19</v>
      </c>
      <c r="L7">
        <v>50</v>
      </c>
      <c r="M7">
        <v>52</v>
      </c>
      <c r="N7">
        <v>116</v>
      </c>
      <c r="O7">
        <v>144</v>
      </c>
      <c r="P7">
        <v>117</v>
      </c>
      <c r="Q7">
        <v>187</v>
      </c>
      <c r="R7">
        <v>174</v>
      </c>
      <c r="S7">
        <v>756</v>
      </c>
      <c r="T7">
        <v>465</v>
      </c>
      <c r="U7">
        <v>260</v>
      </c>
      <c r="V7">
        <v>337</v>
      </c>
      <c r="W7">
        <v>228</v>
      </c>
      <c r="X7">
        <v>317</v>
      </c>
      <c r="Y7">
        <v>253</v>
      </c>
      <c r="Z7">
        <v>810</v>
      </c>
      <c r="AA7">
        <v>251</v>
      </c>
      <c r="AB7">
        <v>406</v>
      </c>
      <c r="AC7">
        <v>393</v>
      </c>
      <c r="AD7">
        <v>321</v>
      </c>
      <c r="AE7">
        <v>269</v>
      </c>
      <c r="AF7">
        <v>766</v>
      </c>
      <c r="AG7">
        <v>890</v>
      </c>
    </row>
    <row r="8" ht="19.25" spans="2:2">
      <c r="B8" s="1"/>
    </row>
    <row r="9" spans="1:62">
      <c r="A9" s="2" t="s">
        <v>11</v>
      </c>
      <c r="B9" s="3">
        <v>43851</v>
      </c>
      <c r="C9" s="3">
        <f t="shared" ref="C9:Z9" si="0">B9+1</f>
        <v>43852</v>
      </c>
      <c r="D9" s="3">
        <f t="shared" si="0"/>
        <v>43853</v>
      </c>
      <c r="E9" s="3">
        <f t="shared" si="0"/>
        <v>43854</v>
      </c>
      <c r="F9" s="3">
        <f t="shared" si="0"/>
        <v>43855</v>
      </c>
      <c r="G9" s="3">
        <f t="shared" si="0"/>
        <v>43856</v>
      </c>
      <c r="H9" s="3">
        <f t="shared" si="0"/>
        <v>43857</v>
      </c>
      <c r="I9" s="3">
        <f t="shared" si="0"/>
        <v>43858</v>
      </c>
      <c r="J9" s="3">
        <f t="shared" si="0"/>
        <v>43859</v>
      </c>
      <c r="K9" s="3">
        <f t="shared" si="0"/>
        <v>43860</v>
      </c>
      <c r="L9" s="3">
        <f t="shared" si="0"/>
        <v>43861</v>
      </c>
      <c r="M9" s="3">
        <f t="shared" si="0"/>
        <v>43862</v>
      </c>
      <c r="N9" s="3">
        <f t="shared" si="0"/>
        <v>43863</v>
      </c>
      <c r="O9" s="3">
        <f t="shared" si="0"/>
        <v>43864</v>
      </c>
      <c r="P9" s="3">
        <f t="shared" si="0"/>
        <v>43865</v>
      </c>
      <c r="Q9" s="3">
        <f t="shared" si="0"/>
        <v>43866</v>
      </c>
      <c r="R9" s="3">
        <f t="shared" si="0"/>
        <v>43867</v>
      </c>
      <c r="S9" s="3">
        <f t="shared" si="0"/>
        <v>43868</v>
      </c>
      <c r="T9" s="3">
        <f t="shared" si="0"/>
        <v>43869</v>
      </c>
      <c r="U9" s="3">
        <f t="shared" si="0"/>
        <v>43870</v>
      </c>
      <c r="V9" s="3">
        <f t="shared" si="0"/>
        <v>43871</v>
      </c>
      <c r="W9" s="3">
        <f t="shared" si="0"/>
        <v>43872</v>
      </c>
      <c r="X9" s="3">
        <f t="shared" si="0"/>
        <v>43873</v>
      </c>
      <c r="Y9" s="3">
        <f t="shared" si="0"/>
        <v>43874</v>
      </c>
      <c r="Z9" s="3">
        <f t="shared" si="0"/>
        <v>43875</v>
      </c>
      <c r="AA9" s="3">
        <v>43876</v>
      </c>
      <c r="AB9" s="3">
        <v>43877</v>
      </c>
      <c r="AC9" s="3">
        <v>43878</v>
      </c>
      <c r="AD9" s="3">
        <v>43879</v>
      </c>
      <c r="AE9" s="3">
        <v>43880</v>
      </c>
      <c r="AF9" s="3">
        <v>43881</v>
      </c>
      <c r="AG9" s="3">
        <v>43882</v>
      </c>
      <c r="AH9" s="3">
        <v>43883</v>
      </c>
      <c r="AI9" s="3">
        <v>43884</v>
      </c>
      <c r="AJ9" s="3">
        <v>43885</v>
      </c>
      <c r="AK9" s="3">
        <v>43886</v>
      </c>
      <c r="AL9" s="3">
        <v>43887</v>
      </c>
      <c r="AM9" s="3">
        <v>43888</v>
      </c>
      <c r="AN9" s="3">
        <v>43889</v>
      </c>
      <c r="AO9" s="3">
        <v>43890</v>
      </c>
      <c r="AP9" s="3">
        <v>43891</v>
      </c>
      <c r="AQ9" s="3">
        <v>43892</v>
      </c>
      <c r="AR9" s="3">
        <v>43893</v>
      </c>
      <c r="AS9" s="3">
        <v>43894</v>
      </c>
      <c r="AT9" s="3">
        <v>43895</v>
      </c>
      <c r="AU9" s="3">
        <v>43896</v>
      </c>
      <c r="AV9" s="3">
        <v>43897</v>
      </c>
      <c r="AW9" s="3">
        <v>43898</v>
      </c>
      <c r="AX9" s="3">
        <v>43899</v>
      </c>
      <c r="AY9" s="3">
        <v>43900</v>
      </c>
      <c r="AZ9" s="3">
        <v>43901</v>
      </c>
      <c r="BA9" s="3">
        <v>43902</v>
      </c>
      <c r="BB9" s="3">
        <v>43903</v>
      </c>
      <c r="BC9" s="3">
        <v>43904</v>
      </c>
      <c r="BD9" s="3">
        <v>43905</v>
      </c>
      <c r="BE9" s="3">
        <v>43906</v>
      </c>
      <c r="BF9" s="3">
        <v>43907</v>
      </c>
      <c r="BG9" s="3">
        <v>43908</v>
      </c>
      <c r="BH9" s="3">
        <v>43909</v>
      </c>
      <c r="BI9" s="3">
        <v>43910</v>
      </c>
      <c r="BJ9" s="3">
        <v>43911</v>
      </c>
    </row>
    <row r="10" ht="19.25" spans="1:62">
      <c r="A10" t="s">
        <v>24</v>
      </c>
      <c r="B10" s="4">
        <v>1</v>
      </c>
      <c r="C10">
        <v>1</v>
      </c>
      <c r="D10">
        <v>1</v>
      </c>
      <c r="E10">
        <v>2</v>
      </c>
      <c r="F10">
        <v>3</v>
      </c>
      <c r="G10">
        <v>5</v>
      </c>
      <c r="H10">
        <v>5</v>
      </c>
      <c r="I10">
        <v>5</v>
      </c>
      <c r="J10">
        <v>5</v>
      </c>
      <c r="K10" s="6">
        <v>6</v>
      </c>
      <c r="L10">
        <v>7</v>
      </c>
      <c r="M10">
        <v>8</v>
      </c>
      <c r="N10">
        <v>11</v>
      </c>
      <c r="O10">
        <v>11</v>
      </c>
      <c r="P10">
        <v>11</v>
      </c>
      <c r="Q10">
        <v>12</v>
      </c>
      <c r="R10">
        <v>12</v>
      </c>
      <c r="S10">
        <v>12</v>
      </c>
      <c r="T10">
        <v>12</v>
      </c>
      <c r="U10">
        <v>12</v>
      </c>
      <c r="V10">
        <v>12</v>
      </c>
      <c r="W10">
        <v>12</v>
      </c>
      <c r="X10">
        <v>12</v>
      </c>
      <c r="Y10">
        <v>12</v>
      </c>
      <c r="Z10">
        <v>12</v>
      </c>
      <c r="AA10" s="7">
        <v>15</v>
      </c>
      <c r="AB10">
        <v>15</v>
      </c>
      <c r="AC10">
        <v>15</v>
      </c>
      <c r="AD10">
        <v>15</v>
      </c>
      <c r="AE10">
        <v>15</v>
      </c>
      <c r="AF10">
        <v>15</v>
      </c>
      <c r="AG10">
        <v>35</v>
      </c>
      <c r="AH10">
        <v>35</v>
      </c>
      <c r="AI10">
        <v>35</v>
      </c>
      <c r="AJ10">
        <v>53</v>
      </c>
      <c r="AK10">
        <v>57</v>
      </c>
      <c r="AL10">
        <v>60</v>
      </c>
      <c r="AM10">
        <v>60</v>
      </c>
      <c r="AN10">
        <v>63</v>
      </c>
      <c r="AO10">
        <v>68</v>
      </c>
      <c r="AP10">
        <v>75</v>
      </c>
      <c r="AQ10">
        <v>100</v>
      </c>
      <c r="AR10">
        <v>124</v>
      </c>
      <c r="AS10">
        <v>158</v>
      </c>
      <c r="AT10">
        <v>221</v>
      </c>
      <c r="AU10">
        <v>319</v>
      </c>
      <c r="AV10">
        <v>435</v>
      </c>
      <c r="AW10">
        <v>541</v>
      </c>
      <c r="AX10">
        <v>704</v>
      </c>
      <c r="AY10">
        <v>994</v>
      </c>
      <c r="AZ10">
        <v>1301</v>
      </c>
      <c r="BA10">
        <v>1697</v>
      </c>
      <c r="BB10">
        <v>2247</v>
      </c>
      <c r="BC10">
        <v>2943</v>
      </c>
      <c r="BD10">
        <v>3680</v>
      </c>
      <c r="BE10">
        <v>4663</v>
      </c>
      <c r="BF10">
        <v>6411</v>
      </c>
      <c r="BG10">
        <v>9259</v>
      </c>
      <c r="BH10">
        <v>13789</v>
      </c>
      <c r="BI10">
        <v>19383</v>
      </c>
      <c r="BJ10">
        <v>24207</v>
      </c>
    </row>
    <row r="11" ht="19.25" spans="1:62">
      <c r="A11" t="s">
        <v>25</v>
      </c>
      <c r="B11" s="1">
        <v>0</v>
      </c>
      <c r="C11">
        <v>0</v>
      </c>
      <c r="D11">
        <v>0</v>
      </c>
      <c r="E11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6</v>
      </c>
      <c r="AR11">
        <v>9</v>
      </c>
      <c r="AS11">
        <v>11</v>
      </c>
      <c r="AT11">
        <v>12</v>
      </c>
      <c r="AU11">
        <v>15</v>
      </c>
      <c r="AV11">
        <v>19</v>
      </c>
      <c r="AW11">
        <v>22</v>
      </c>
      <c r="AX11">
        <v>26</v>
      </c>
      <c r="AY11">
        <v>30</v>
      </c>
      <c r="AZ11">
        <v>38</v>
      </c>
      <c r="BA11">
        <v>41</v>
      </c>
      <c r="BB11">
        <v>49</v>
      </c>
      <c r="BC11">
        <v>57</v>
      </c>
      <c r="BD11">
        <v>68</v>
      </c>
      <c r="BE11">
        <v>86</v>
      </c>
      <c r="BF11">
        <v>109</v>
      </c>
      <c r="BG11">
        <v>150</v>
      </c>
      <c r="BH11">
        <v>207</v>
      </c>
      <c r="BI11">
        <v>256</v>
      </c>
      <c r="BJ11">
        <v>302</v>
      </c>
    </row>
    <row r="12" ht="19.25" spans="1:62">
      <c r="A12" t="s">
        <v>26</v>
      </c>
      <c r="B12" s="1">
        <v>0</v>
      </c>
      <c r="C12">
        <v>0</v>
      </c>
      <c r="D12">
        <v>0</v>
      </c>
      <c r="E12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1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1</v>
      </c>
      <c r="AH12">
        <v>0</v>
      </c>
      <c r="AI12">
        <v>1</v>
      </c>
      <c r="AJ12">
        <v>-2</v>
      </c>
      <c r="AK12">
        <v>1</v>
      </c>
      <c r="AL12">
        <v>0</v>
      </c>
      <c r="AM12">
        <v>0</v>
      </c>
      <c r="AN12">
        <v>0</v>
      </c>
      <c r="AO12">
        <v>1</v>
      </c>
      <c r="AP12">
        <v>2</v>
      </c>
      <c r="AQ12">
        <v>0</v>
      </c>
      <c r="AR12">
        <v>0</v>
      </c>
      <c r="AS12">
        <v>0</v>
      </c>
      <c r="AT12">
        <v>0</v>
      </c>
      <c r="AU12">
        <v>6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16</v>
      </c>
      <c r="BB12">
        <v>10</v>
      </c>
      <c r="BC12">
        <v>15</v>
      </c>
      <c r="BD12">
        <v>3</v>
      </c>
      <c r="BE12">
        <v>15</v>
      </c>
      <c r="BF12">
        <v>32</v>
      </c>
      <c r="BG12">
        <v>0</v>
      </c>
      <c r="BH12">
        <v>2</v>
      </c>
      <c r="BI12">
        <v>39</v>
      </c>
      <c r="BJ12">
        <v>29</v>
      </c>
    </row>
    <row r="15" spans="1:63">
      <c r="A15" s="2" t="s">
        <v>27</v>
      </c>
      <c r="B15" s="3">
        <v>43850</v>
      </c>
      <c r="C15" s="3">
        <f t="shared" ref="C15:AA15" si="1">B15+1</f>
        <v>43851</v>
      </c>
      <c r="D15" s="3">
        <f t="shared" si="1"/>
        <v>43852</v>
      </c>
      <c r="E15" s="3">
        <f t="shared" si="1"/>
        <v>43853</v>
      </c>
      <c r="F15" s="3">
        <f t="shared" si="1"/>
        <v>43854</v>
      </c>
      <c r="G15" s="3">
        <f t="shared" si="1"/>
        <v>43855</v>
      </c>
      <c r="H15" s="3">
        <f t="shared" si="1"/>
        <v>43856</v>
      </c>
      <c r="I15" s="3">
        <f t="shared" si="1"/>
        <v>43857</v>
      </c>
      <c r="J15" s="3">
        <f t="shared" si="1"/>
        <v>43858</v>
      </c>
      <c r="K15" s="3">
        <f t="shared" si="1"/>
        <v>43859</v>
      </c>
      <c r="L15" s="3">
        <f t="shared" si="1"/>
        <v>43860</v>
      </c>
      <c r="M15" s="3">
        <f t="shared" si="1"/>
        <v>43861</v>
      </c>
      <c r="N15" s="3">
        <f t="shared" si="1"/>
        <v>43862</v>
      </c>
      <c r="O15" s="3">
        <f t="shared" si="1"/>
        <v>43863</v>
      </c>
      <c r="P15" s="3">
        <f t="shared" si="1"/>
        <v>43864</v>
      </c>
      <c r="Q15" s="3">
        <f t="shared" si="1"/>
        <v>43865</v>
      </c>
      <c r="R15" s="3">
        <f t="shared" si="1"/>
        <v>43866</v>
      </c>
      <c r="S15" s="3">
        <f t="shared" si="1"/>
        <v>43867</v>
      </c>
      <c r="T15" s="3">
        <f t="shared" si="1"/>
        <v>43868</v>
      </c>
      <c r="U15" s="3">
        <f t="shared" si="1"/>
        <v>43869</v>
      </c>
      <c r="V15" s="3">
        <f t="shared" si="1"/>
        <v>43870</v>
      </c>
      <c r="W15" s="3">
        <f t="shared" si="1"/>
        <v>43871</v>
      </c>
      <c r="X15" s="3">
        <f t="shared" si="1"/>
        <v>43872</v>
      </c>
      <c r="Y15" s="3">
        <f t="shared" si="1"/>
        <v>43873</v>
      </c>
      <c r="Z15" s="3">
        <f t="shared" si="1"/>
        <v>43874</v>
      </c>
      <c r="AA15" s="3">
        <f t="shared" si="1"/>
        <v>43875</v>
      </c>
      <c r="AB15" s="3">
        <v>43876</v>
      </c>
      <c r="AC15" s="3">
        <v>43877</v>
      </c>
      <c r="AD15" s="3">
        <v>43878</v>
      </c>
      <c r="AE15" s="3">
        <v>43879</v>
      </c>
      <c r="AF15" s="3">
        <v>43880</v>
      </c>
      <c r="AG15" s="3">
        <v>43881</v>
      </c>
      <c r="AH15" s="3">
        <v>43882</v>
      </c>
      <c r="AI15" s="3">
        <v>43883</v>
      </c>
      <c r="AJ15" s="3">
        <v>43884</v>
      </c>
      <c r="AK15" s="3">
        <v>43885</v>
      </c>
      <c r="AL15" s="3">
        <v>43886</v>
      </c>
      <c r="AM15" s="3">
        <v>43887</v>
      </c>
      <c r="AN15" s="3">
        <v>43888</v>
      </c>
      <c r="AO15" s="3">
        <v>43889</v>
      </c>
      <c r="AP15" s="3">
        <v>43890</v>
      </c>
      <c r="AQ15" s="3">
        <v>43891</v>
      </c>
      <c r="AR15" s="3">
        <v>43892</v>
      </c>
      <c r="AS15" s="3">
        <v>43893</v>
      </c>
      <c r="AT15" s="3">
        <v>43894</v>
      </c>
      <c r="AU15" s="3">
        <v>43895</v>
      </c>
      <c r="AV15" s="3">
        <v>43896</v>
      </c>
      <c r="AW15" s="3">
        <v>43897</v>
      </c>
      <c r="AX15" s="3">
        <v>43898</v>
      </c>
      <c r="AY15" s="3">
        <v>43899</v>
      </c>
      <c r="AZ15" s="3">
        <v>43900</v>
      </c>
      <c r="BA15" s="3">
        <v>43901</v>
      </c>
      <c r="BB15" s="3">
        <v>43902</v>
      </c>
      <c r="BC15" s="3">
        <v>43903</v>
      </c>
      <c r="BD15" s="3">
        <v>43904</v>
      </c>
      <c r="BE15" s="3">
        <v>43905</v>
      </c>
      <c r="BF15" s="3">
        <v>43906</v>
      </c>
      <c r="BG15" s="3">
        <v>43907</v>
      </c>
      <c r="BH15" s="3">
        <v>43908</v>
      </c>
      <c r="BI15" s="3">
        <v>43909</v>
      </c>
      <c r="BJ15" s="3">
        <v>43910</v>
      </c>
      <c r="BK15" s="3">
        <v>43911</v>
      </c>
    </row>
    <row r="16" ht="19.25" spans="1:63">
      <c r="A16" t="s">
        <v>24</v>
      </c>
      <c r="B16">
        <v>1</v>
      </c>
      <c r="C16">
        <v>1</v>
      </c>
      <c r="D16">
        <v>1</v>
      </c>
      <c r="E16">
        <v>1</v>
      </c>
      <c r="F16">
        <v>2</v>
      </c>
      <c r="G16">
        <v>2</v>
      </c>
      <c r="H16">
        <v>3</v>
      </c>
      <c r="I16">
        <v>3</v>
      </c>
      <c r="J16">
        <v>3</v>
      </c>
      <c r="K16">
        <v>3</v>
      </c>
      <c r="L16">
        <v>6</v>
      </c>
      <c r="M16">
        <v>10</v>
      </c>
      <c r="N16">
        <v>11</v>
      </c>
      <c r="O16">
        <v>14</v>
      </c>
      <c r="P16">
        <v>14</v>
      </c>
      <c r="Q16">
        <v>15</v>
      </c>
      <c r="R16">
        <v>20</v>
      </c>
      <c r="S16">
        <v>23</v>
      </c>
      <c r="T16">
        <v>23</v>
      </c>
      <c r="U16">
        <v>23</v>
      </c>
      <c r="V16">
        <v>26</v>
      </c>
      <c r="W16">
        <v>27</v>
      </c>
      <c r="X16">
        <v>27</v>
      </c>
      <c r="Y16">
        <v>27</v>
      </c>
      <c r="Z16">
        <v>27</v>
      </c>
      <c r="AA16">
        <v>27</v>
      </c>
      <c r="AB16" s="7">
        <v>28</v>
      </c>
      <c r="AC16">
        <v>29</v>
      </c>
      <c r="AD16">
        <v>30</v>
      </c>
      <c r="AE16">
        <v>31</v>
      </c>
      <c r="AF16">
        <v>58</v>
      </c>
      <c r="AG16">
        <v>111</v>
      </c>
      <c r="AH16">
        <v>209</v>
      </c>
      <c r="AI16">
        <v>436</v>
      </c>
      <c r="AJ16">
        <v>602</v>
      </c>
      <c r="AK16">
        <v>833</v>
      </c>
      <c r="AL16">
        <v>977</v>
      </c>
      <c r="AM16">
        <v>1261</v>
      </c>
      <c r="AN16">
        <v>1766</v>
      </c>
      <c r="AO16">
        <v>2337</v>
      </c>
      <c r="AP16">
        <v>3150</v>
      </c>
      <c r="AQ16">
        <v>3736</v>
      </c>
      <c r="AR16">
        <v>4335</v>
      </c>
      <c r="AS16">
        <v>5186</v>
      </c>
      <c r="AT16">
        <v>5621</v>
      </c>
      <c r="AU16">
        <v>6284</v>
      </c>
      <c r="AV16">
        <v>6593</v>
      </c>
      <c r="AW16">
        <v>7041</v>
      </c>
      <c r="AX16">
        <v>7313</v>
      </c>
      <c r="AY16">
        <v>7478</v>
      </c>
      <c r="AZ16">
        <v>7513</v>
      </c>
      <c r="BA16">
        <v>7755</v>
      </c>
      <c r="BB16">
        <v>7869</v>
      </c>
      <c r="BC16">
        <v>7979</v>
      </c>
      <c r="BD16">
        <v>8086</v>
      </c>
      <c r="BE16">
        <v>8162</v>
      </c>
      <c r="BF16">
        <v>8236</v>
      </c>
      <c r="BG16">
        <v>8320</v>
      </c>
      <c r="BH16">
        <v>8413</v>
      </c>
      <c r="BI16">
        <v>8565</v>
      </c>
      <c r="BJ16">
        <v>8652</v>
      </c>
      <c r="BK16">
        <v>8799</v>
      </c>
    </row>
    <row r="17" ht="19.25" spans="1:63">
      <c r="A17" t="s">
        <v>25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2</v>
      </c>
      <c r="AI17">
        <v>2</v>
      </c>
      <c r="AJ17">
        <v>6</v>
      </c>
      <c r="AK17">
        <v>8</v>
      </c>
      <c r="AL17">
        <v>11</v>
      </c>
      <c r="AM17">
        <v>12</v>
      </c>
      <c r="AN17">
        <v>13</v>
      </c>
      <c r="AO17">
        <v>16</v>
      </c>
      <c r="AP17">
        <v>17</v>
      </c>
      <c r="AQ17">
        <v>21</v>
      </c>
      <c r="AR17">
        <v>28</v>
      </c>
      <c r="AS17">
        <v>32</v>
      </c>
      <c r="AT17">
        <v>35</v>
      </c>
      <c r="AU17">
        <v>42</v>
      </c>
      <c r="AV17">
        <v>43</v>
      </c>
      <c r="AW17">
        <v>48</v>
      </c>
      <c r="AX17">
        <v>50</v>
      </c>
      <c r="AY17">
        <v>53</v>
      </c>
      <c r="AZ17">
        <v>60</v>
      </c>
      <c r="BA17">
        <v>60</v>
      </c>
      <c r="BB17">
        <v>66</v>
      </c>
      <c r="BC17">
        <v>67</v>
      </c>
      <c r="BD17">
        <v>72</v>
      </c>
      <c r="BE17">
        <v>75</v>
      </c>
      <c r="BF17">
        <v>75</v>
      </c>
      <c r="BG17">
        <v>81</v>
      </c>
      <c r="BH17">
        <v>84</v>
      </c>
      <c r="BI17">
        <v>91</v>
      </c>
      <c r="BJ17">
        <v>94</v>
      </c>
      <c r="BK17">
        <v>102</v>
      </c>
    </row>
    <row r="18" ht="19.25" spans="1:63">
      <c r="A18" t="s">
        <v>26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>
        <v>0</v>
      </c>
      <c r="AD18">
        <v>1</v>
      </c>
      <c r="AE18">
        <v>2</v>
      </c>
      <c r="AF18">
        <v>4</v>
      </c>
      <c r="AG18">
        <v>0</v>
      </c>
      <c r="AH18">
        <v>1</v>
      </c>
      <c r="AI18">
        <v>1</v>
      </c>
      <c r="AJ18">
        <v>0</v>
      </c>
      <c r="AK18">
        <v>4</v>
      </c>
      <c r="AL18">
        <v>0</v>
      </c>
      <c r="AM18">
        <v>2</v>
      </c>
      <c r="AN18">
        <v>0</v>
      </c>
      <c r="AO18">
        <v>0</v>
      </c>
      <c r="AP18">
        <v>0</v>
      </c>
      <c r="AQ18">
        <v>6</v>
      </c>
      <c r="AR18">
        <v>0</v>
      </c>
      <c r="AS18">
        <v>4</v>
      </c>
      <c r="AT18">
        <v>54</v>
      </c>
      <c r="AU18">
        <v>47</v>
      </c>
      <c r="AV18">
        <v>0</v>
      </c>
      <c r="AW18">
        <v>-17</v>
      </c>
      <c r="AX18">
        <v>48</v>
      </c>
      <c r="AY18">
        <v>81</v>
      </c>
      <c r="AZ18">
        <v>41</v>
      </c>
      <c r="BA18">
        <v>45</v>
      </c>
      <c r="BB18">
        <v>177</v>
      </c>
      <c r="BC18">
        <v>204</v>
      </c>
      <c r="BD18">
        <v>120</v>
      </c>
      <c r="BE18">
        <v>0</v>
      </c>
      <c r="BF18">
        <v>303</v>
      </c>
      <c r="BG18">
        <v>264</v>
      </c>
      <c r="BH18">
        <v>139</v>
      </c>
      <c r="BI18">
        <v>407</v>
      </c>
      <c r="BJ18">
        <v>286</v>
      </c>
      <c r="BK18">
        <v>379</v>
      </c>
    </row>
    <row r="21" spans="1:52">
      <c r="A21" s="2" t="s">
        <v>9</v>
      </c>
      <c r="B21" s="3">
        <v>43861</v>
      </c>
      <c r="C21" s="3">
        <f t="shared" ref="C21:P21" si="2">B21+1</f>
        <v>43862</v>
      </c>
      <c r="D21" s="3">
        <f t="shared" si="2"/>
        <v>43863</v>
      </c>
      <c r="E21" s="3">
        <f t="shared" si="2"/>
        <v>43864</v>
      </c>
      <c r="F21" s="3">
        <f t="shared" si="2"/>
        <v>43865</v>
      </c>
      <c r="G21" s="3">
        <f t="shared" si="2"/>
        <v>43866</v>
      </c>
      <c r="H21" s="3">
        <f t="shared" si="2"/>
        <v>43867</v>
      </c>
      <c r="I21" s="3">
        <f t="shared" si="2"/>
        <v>43868</v>
      </c>
      <c r="J21" s="3">
        <f t="shared" si="2"/>
        <v>43869</v>
      </c>
      <c r="K21" s="3">
        <f t="shared" si="2"/>
        <v>43870</v>
      </c>
      <c r="L21" s="3">
        <f t="shared" si="2"/>
        <v>43871</v>
      </c>
      <c r="M21" s="3">
        <f t="shared" si="2"/>
        <v>43872</v>
      </c>
      <c r="N21" s="3">
        <f t="shared" si="2"/>
        <v>43873</v>
      </c>
      <c r="O21" s="3">
        <f t="shared" si="2"/>
        <v>43874</v>
      </c>
      <c r="P21" s="3">
        <f t="shared" si="2"/>
        <v>43875</v>
      </c>
      <c r="Q21" s="3">
        <v>43876</v>
      </c>
      <c r="R21" s="3">
        <v>43877</v>
      </c>
      <c r="S21" s="3">
        <v>43878</v>
      </c>
      <c r="T21" s="3">
        <v>43879</v>
      </c>
      <c r="U21" s="3">
        <v>43880</v>
      </c>
      <c r="V21" s="3">
        <v>43881</v>
      </c>
      <c r="W21" s="3">
        <v>43882</v>
      </c>
      <c r="X21" s="3">
        <v>43883</v>
      </c>
      <c r="Y21" s="3">
        <v>43884</v>
      </c>
      <c r="Z21" s="3">
        <v>43885</v>
      </c>
      <c r="AA21" s="3">
        <v>43886</v>
      </c>
      <c r="AB21" s="3">
        <v>43887</v>
      </c>
      <c r="AC21" s="3">
        <v>43888</v>
      </c>
      <c r="AD21" s="3">
        <v>43889</v>
      </c>
      <c r="AE21" s="3">
        <v>43890</v>
      </c>
      <c r="AF21" s="3">
        <v>43891</v>
      </c>
      <c r="AG21" s="3">
        <v>43892</v>
      </c>
      <c r="AH21" s="3">
        <v>43893</v>
      </c>
      <c r="AI21" s="3">
        <v>43894</v>
      </c>
      <c r="AJ21" s="3">
        <v>43895</v>
      </c>
      <c r="AK21" s="3">
        <v>43896</v>
      </c>
      <c r="AL21" s="3">
        <v>43897</v>
      </c>
      <c r="AM21" s="3">
        <v>43898</v>
      </c>
      <c r="AN21" s="3">
        <v>43899</v>
      </c>
      <c r="AO21" s="3">
        <v>43900</v>
      </c>
      <c r="AP21" s="3">
        <v>43901</v>
      </c>
      <c r="AQ21" s="3">
        <v>43902</v>
      </c>
      <c r="AR21" s="3">
        <v>43903</v>
      </c>
      <c r="AS21" s="3">
        <v>43904</v>
      </c>
      <c r="AT21" s="3">
        <v>43905</v>
      </c>
      <c r="AU21" s="3">
        <v>43906</v>
      </c>
      <c r="AV21" s="3">
        <v>43907</v>
      </c>
      <c r="AW21" s="3">
        <v>43908</v>
      </c>
      <c r="AX21" s="3">
        <v>43909</v>
      </c>
      <c r="AY21" s="3">
        <v>43910</v>
      </c>
      <c r="AZ21" s="3">
        <v>43911</v>
      </c>
    </row>
    <row r="22" spans="1:52">
      <c r="A22" t="s">
        <v>24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3</v>
      </c>
      <c r="AA22">
        <v>9</v>
      </c>
      <c r="AB22">
        <v>13</v>
      </c>
      <c r="AC22">
        <v>25</v>
      </c>
      <c r="AD22">
        <v>33</v>
      </c>
      <c r="AE22">
        <v>58</v>
      </c>
      <c r="AF22">
        <v>84</v>
      </c>
      <c r="AG22">
        <v>120</v>
      </c>
      <c r="AH22">
        <v>165</v>
      </c>
      <c r="AI22">
        <v>228</v>
      </c>
      <c r="AJ22">
        <v>282</v>
      </c>
      <c r="AK22">
        <v>401</v>
      </c>
      <c r="AL22">
        <v>525</v>
      </c>
      <c r="AM22">
        <v>674</v>
      </c>
      <c r="AN22">
        <v>1231</v>
      </c>
      <c r="AO22">
        <v>1695</v>
      </c>
      <c r="AP22">
        <v>2277</v>
      </c>
      <c r="AQ22">
        <v>3146</v>
      </c>
      <c r="AR22">
        <v>5232</v>
      </c>
      <c r="AS22">
        <v>6391</v>
      </c>
      <c r="AT22">
        <v>7988</v>
      </c>
      <c r="AU22">
        <v>9942</v>
      </c>
      <c r="AV22">
        <v>11826</v>
      </c>
      <c r="AW22">
        <v>14769</v>
      </c>
      <c r="AX22">
        <v>18077</v>
      </c>
      <c r="AY22">
        <v>21571</v>
      </c>
      <c r="AZ22">
        <v>25496</v>
      </c>
    </row>
    <row r="23" ht="19.25" spans="1:52">
      <c r="A23" t="s">
        <v>25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2</v>
      </c>
      <c r="AJ23">
        <v>3</v>
      </c>
      <c r="AK23">
        <v>8</v>
      </c>
      <c r="AL23">
        <v>10</v>
      </c>
      <c r="AM23">
        <v>17</v>
      </c>
      <c r="AN23">
        <v>30</v>
      </c>
      <c r="AO23">
        <v>36</v>
      </c>
      <c r="AP23">
        <v>55</v>
      </c>
      <c r="AQ23">
        <v>86</v>
      </c>
      <c r="AR23">
        <v>133</v>
      </c>
      <c r="AS23">
        <v>196</v>
      </c>
      <c r="AT23">
        <v>294</v>
      </c>
      <c r="AU23">
        <v>342</v>
      </c>
      <c r="AV23">
        <v>533</v>
      </c>
      <c r="AW23">
        <v>638</v>
      </c>
      <c r="AX23">
        <v>831</v>
      </c>
      <c r="AY23">
        <v>1093</v>
      </c>
      <c r="AZ23">
        <v>1381</v>
      </c>
    </row>
    <row r="24" ht="19.25" spans="1:52">
      <c r="A24" t="s">
        <v>26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3</v>
      </c>
      <c r="AL24">
        <v>24</v>
      </c>
      <c r="AM24">
        <v>2</v>
      </c>
      <c r="AN24">
        <v>0</v>
      </c>
      <c r="AO24">
        <v>103</v>
      </c>
      <c r="AP24">
        <v>48</v>
      </c>
      <c r="AQ24">
        <v>6</v>
      </c>
      <c r="AR24">
        <v>4</v>
      </c>
      <c r="AS24">
        <v>324</v>
      </c>
      <c r="AT24">
        <v>0</v>
      </c>
      <c r="AU24">
        <v>13</v>
      </c>
      <c r="AV24">
        <v>498</v>
      </c>
      <c r="AW24">
        <v>53</v>
      </c>
      <c r="AX24">
        <v>26</v>
      </c>
      <c r="AY24">
        <v>481</v>
      </c>
      <c r="AZ24">
        <v>537</v>
      </c>
    </row>
    <row r="27" spans="1:53">
      <c r="A27" s="2" t="s">
        <v>28</v>
      </c>
      <c r="B27" s="3">
        <v>43860</v>
      </c>
      <c r="C27" s="3">
        <f t="shared" ref="C27:Q27" si="3">B27+1</f>
        <v>43861</v>
      </c>
      <c r="D27" s="3">
        <f t="shared" si="3"/>
        <v>43862</v>
      </c>
      <c r="E27" s="3">
        <f t="shared" si="3"/>
        <v>43863</v>
      </c>
      <c r="F27" s="3">
        <f t="shared" si="3"/>
        <v>43864</v>
      </c>
      <c r="G27" s="3">
        <f t="shared" si="3"/>
        <v>43865</v>
      </c>
      <c r="H27" s="3">
        <f t="shared" si="3"/>
        <v>43866</v>
      </c>
      <c r="I27" s="3">
        <f t="shared" si="3"/>
        <v>43867</v>
      </c>
      <c r="J27" s="3">
        <f t="shared" si="3"/>
        <v>43868</v>
      </c>
      <c r="K27" s="3">
        <f t="shared" si="3"/>
        <v>43869</v>
      </c>
      <c r="L27" s="3">
        <f t="shared" si="3"/>
        <v>43870</v>
      </c>
      <c r="M27" s="3">
        <f t="shared" si="3"/>
        <v>43871</v>
      </c>
      <c r="N27" s="3">
        <f t="shared" si="3"/>
        <v>43872</v>
      </c>
      <c r="O27" s="3">
        <f t="shared" si="3"/>
        <v>43873</v>
      </c>
      <c r="P27" s="3">
        <f t="shared" si="3"/>
        <v>43874</v>
      </c>
      <c r="Q27" s="3">
        <f t="shared" si="3"/>
        <v>43875</v>
      </c>
      <c r="R27" s="3">
        <v>43876</v>
      </c>
      <c r="S27" s="3">
        <v>43877</v>
      </c>
      <c r="T27" s="3">
        <v>43878</v>
      </c>
      <c r="U27" s="3">
        <v>43879</v>
      </c>
      <c r="V27" s="3">
        <v>43880</v>
      </c>
      <c r="W27" s="3">
        <v>43881</v>
      </c>
      <c r="X27" s="3">
        <v>43882</v>
      </c>
      <c r="Y27" s="3">
        <v>43883</v>
      </c>
      <c r="Z27" s="3">
        <v>43884</v>
      </c>
      <c r="AA27" s="3">
        <v>43885</v>
      </c>
      <c r="AB27" s="3">
        <v>43886</v>
      </c>
      <c r="AC27" s="3">
        <v>43887</v>
      </c>
      <c r="AD27" s="3">
        <v>43888</v>
      </c>
      <c r="AE27" s="3">
        <v>43889</v>
      </c>
      <c r="AF27" s="3">
        <v>43890</v>
      </c>
      <c r="AG27" s="3">
        <v>43891</v>
      </c>
      <c r="AH27" s="3">
        <v>43892</v>
      </c>
      <c r="AI27" s="3">
        <v>43893</v>
      </c>
      <c r="AJ27" s="3">
        <v>43894</v>
      </c>
      <c r="AK27" s="3">
        <v>43895</v>
      </c>
      <c r="AL27" s="3">
        <v>43896</v>
      </c>
      <c r="AM27" s="3">
        <v>43897</v>
      </c>
      <c r="AN27" s="3">
        <v>43898</v>
      </c>
      <c r="AO27" s="3">
        <v>43899</v>
      </c>
      <c r="AP27" s="3">
        <v>43900</v>
      </c>
      <c r="AQ27" s="3">
        <v>43901</v>
      </c>
      <c r="AR27" s="3">
        <v>43902</v>
      </c>
      <c r="AS27" s="3">
        <v>43903</v>
      </c>
      <c r="AT27" s="3">
        <v>43904</v>
      </c>
      <c r="AU27" s="3">
        <v>43905</v>
      </c>
      <c r="AV27" s="3">
        <v>43906</v>
      </c>
      <c r="AW27" s="3">
        <v>43907</v>
      </c>
      <c r="AX27" s="3">
        <v>43908</v>
      </c>
      <c r="AY27" s="3">
        <v>43909</v>
      </c>
      <c r="AZ27" s="3">
        <v>43910</v>
      </c>
      <c r="BA27" s="3">
        <v>43911</v>
      </c>
    </row>
    <row r="28" spans="1:53">
      <c r="A28" t="s">
        <v>24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4</v>
      </c>
      <c r="X28">
        <v>21</v>
      </c>
      <c r="Y28">
        <v>79</v>
      </c>
      <c r="Z28">
        <v>157</v>
      </c>
      <c r="AA28">
        <v>229</v>
      </c>
      <c r="AB28">
        <v>323</v>
      </c>
      <c r="AC28">
        <v>470</v>
      </c>
      <c r="AD28">
        <v>655</v>
      </c>
      <c r="AE28">
        <v>889</v>
      </c>
      <c r="AF28">
        <v>1128</v>
      </c>
      <c r="AG28">
        <v>1701</v>
      </c>
      <c r="AH28">
        <v>2036</v>
      </c>
      <c r="AI28">
        <v>2502</v>
      </c>
      <c r="AJ28">
        <v>3089</v>
      </c>
      <c r="AK28">
        <v>3858</v>
      </c>
      <c r="AL28">
        <v>4636</v>
      </c>
      <c r="AM28">
        <v>5883</v>
      </c>
      <c r="AN28">
        <v>7375</v>
      </c>
      <c r="AO28">
        <v>9172</v>
      </c>
      <c r="AP28">
        <v>10149</v>
      </c>
      <c r="AQ28">
        <v>12462</v>
      </c>
      <c r="AR28">
        <v>15113</v>
      </c>
      <c r="AS28">
        <v>17660</v>
      </c>
      <c r="AT28">
        <v>21157</v>
      </c>
      <c r="AU28">
        <v>24747</v>
      </c>
      <c r="AV28">
        <v>27980</v>
      </c>
      <c r="AW28">
        <v>31506</v>
      </c>
      <c r="AX28">
        <v>35713</v>
      </c>
      <c r="AY28">
        <v>41035</v>
      </c>
      <c r="AZ28">
        <v>47021</v>
      </c>
      <c r="BA28">
        <v>53578</v>
      </c>
    </row>
    <row r="29" ht="19.25" spans="1:53">
      <c r="A29" t="s">
        <v>25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2</v>
      </c>
      <c r="Z29">
        <v>3</v>
      </c>
      <c r="AA29">
        <v>7</v>
      </c>
      <c r="AB29">
        <v>11</v>
      </c>
      <c r="AC29">
        <v>12</v>
      </c>
      <c r="AD29">
        <v>17</v>
      </c>
      <c r="AE29">
        <v>21</v>
      </c>
      <c r="AF29">
        <v>29</v>
      </c>
      <c r="AG29">
        <v>41</v>
      </c>
      <c r="AH29">
        <v>52</v>
      </c>
      <c r="AI29">
        <v>79</v>
      </c>
      <c r="AJ29">
        <v>107</v>
      </c>
      <c r="AK29">
        <v>148</v>
      </c>
      <c r="AL29">
        <v>197</v>
      </c>
      <c r="AM29">
        <v>233</v>
      </c>
      <c r="AN29">
        <v>366</v>
      </c>
      <c r="AO29">
        <v>463</v>
      </c>
      <c r="AP29">
        <v>631</v>
      </c>
      <c r="AQ29">
        <v>827</v>
      </c>
      <c r="AR29">
        <v>1016</v>
      </c>
      <c r="AS29">
        <v>1266</v>
      </c>
      <c r="AT29">
        <v>1441</v>
      </c>
      <c r="AU29">
        <v>1809</v>
      </c>
      <c r="AV29">
        <v>2158</v>
      </c>
      <c r="AW29">
        <v>2503</v>
      </c>
      <c r="AX29">
        <v>2978</v>
      </c>
      <c r="AY29">
        <v>3405</v>
      </c>
      <c r="AZ29">
        <v>4032</v>
      </c>
      <c r="BA29">
        <v>4825</v>
      </c>
    </row>
    <row r="30" ht="19.25" spans="1:53">
      <c r="A30" t="s">
        <v>26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>
        <v>0</v>
      </c>
      <c r="AA30">
        <v>-1</v>
      </c>
      <c r="AB30">
        <v>1</v>
      </c>
      <c r="AC30">
        <v>1</v>
      </c>
      <c r="AD30">
        <v>42</v>
      </c>
      <c r="AE30">
        <v>1</v>
      </c>
      <c r="AF30">
        <v>4</v>
      </c>
      <c r="AG30">
        <v>33</v>
      </c>
      <c r="AH30">
        <v>66</v>
      </c>
      <c r="AI30">
        <v>11</v>
      </c>
      <c r="AJ30">
        <v>116</v>
      </c>
      <c r="AK30">
        <v>138</v>
      </c>
      <c r="AL30">
        <v>109</v>
      </c>
      <c r="AM30">
        <v>66</v>
      </c>
      <c r="AN30">
        <v>33</v>
      </c>
      <c r="AO30">
        <v>102</v>
      </c>
      <c r="AP30">
        <v>280</v>
      </c>
      <c r="AQ30">
        <v>41</v>
      </c>
      <c r="AR30">
        <v>213</v>
      </c>
      <c r="AS30">
        <v>181</v>
      </c>
      <c r="AT30">
        <v>527</v>
      </c>
      <c r="AU30">
        <v>369</v>
      </c>
      <c r="AV30">
        <v>414</v>
      </c>
      <c r="AW30">
        <v>192</v>
      </c>
      <c r="AX30">
        <v>1084</v>
      </c>
      <c r="AY30">
        <v>415</v>
      </c>
      <c r="AZ30">
        <v>689</v>
      </c>
      <c r="BA30">
        <v>943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Comparativo</vt:lpstr>
      <vt:lpstr>Brasil</vt:lpstr>
      <vt:lpstr>Itália</vt:lpstr>
      <vt:lpstr>Espanha</vt:lpstr>
      <vt:lpstr>Irã</vt:lpstr>
      <vt:lpstr>EUA</vt:lpstr>
      <vt:lpstr>Coreia do Sul</vt:lpstr>
      <vt:lpstr>séries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R. de Lima</dc:creator>
  <cp:lastModifiedBy>rafael</cp:lastModifiedBy>
  <dcterms:created xsi:type="dcterms:W3CDTF">2020-03-20T03:01:00Z</dcterms:created>
  <dcterms:modified xsi:type="dcterms:W3CDTF">2020-03-31T22:29:19Z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1046-11.1.0.9126</vt:lpwstr>
  </property>
</Properties>
</file>