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/>
  <mc:AlternateContent xmlns:mc="http://schemas.openxmlformats.org/markup-compatibility/2006">
    <mc:Choice Requires="x15">
      <x15ac:absPath xmlns:x15ac="http://schemas.microsoft.com/office/spreadsheetml/2010/11/ac" url="https://d.docs.live.net/4da458b352674048/Documenten/"/>
    </mc:Choice>
  </mc:AlternateContent>
  <xr:revisionPtr revIDLastSave="440" documentId="8_{725C4994-5C2F-B64E-B899-369E52B2C35E}" xr6:coauthVersionLast="47" xr6:coauthVersionMax="47" xr10:uidLastSave="{DC77877F-2E4B-4B45-A6BF-DF01605A809B}"/>
  <bookViews>
    <workbookView xWindow="-38400" yWindow="-1580" windowWidth="38400" windowHeight="21600" xr2:uid="{5CF443BD-6791-AD4F-91CD-A0477D33F581}"/>
  </bookViews>
  <sheets>
    <sheet name="Biotech DCF Model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9" i="1" l="1"/>
  <c r="D77" i="1"/>
  <c r="D79" i="1" s="1"/>
  <c r="D74" i="1"/>
  <c r="E74" i="1" s="1"/>
  <c r="F74" i="1" s="1"/>
  <c r="D38" i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D63" i="1"/>
  <c r="E63" i="1" s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C24" i="1"/>
  <c r="D5" i="1"/>
  <c r="E5" i="1" s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C10" i="1"/>
  <c r="C15" i="1" s="1"/>
  <c r="C19" i="1" s="1"/>
  <c r="D4" i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G74" i="1" l="1"/>
  <c r="H74" i="1" s="1"/>
  <c r="I74" i="1" s="1"/>
  <c r="J74" i="1" s="1"/>
  <c r="K74" i="1" s="1"/>
  <c r="L74" i="1" s="1"/>
  <c r="M74" i="1" s="1"/>
  <c r="N74" i="1" s="1"/>
  <c r="O74" i="1" s="1"/>
  <c r="P74" i="1" s="1"/>
  <c r="E77" i="1"/>
  <c r="D10" i="1"/>
  <c r="D15" i="1" s="1"/>
  <c r="D19" i="1" s="1"/>
  <c r="D27" i="1" s="1"/>
  <c r="C27" i="1"/>
  <c r="C29" i="1" l="1"/>
  <c r="C39" i="1" s="1"/>
  <c r="C47" i="1"/>
  <c r="C41" i="1"/>
  <c r="C52" i="1"/>
  <c r="C67" i="1" s="1"/>
  <c r="D29" i="1"/>
  <c r="D39" i="1" s="1"/>
  <c r="D47" i="1"/>
  <c r="D41" i="1"/>
  <c r="D52" i="1"/>
  <c r="D67" i="1" s="1"/>
  <c r="F77" i="1"/>
  <c r="E79" i="1"/>
  <c r="Q74" i="1"/>
  <c r="R74" i="1" s="1"/>
  <c r="S74" i="1" s="1"/>
  <c r="E10" i="1"/>
  <c r="E15" i="1" s="1"/>
  <c r="E19" i="1" s="1"/>
  <c r="E27" i="1" s="1"/>
  <c r="E29" i="1" l="1"/>
  <c r="E39" i="1" s="1"/>
  <c r="E41" i="1"/>
  <c r="E47" i="1"/>
  <c r="E52" i="1"/>
  <c r="E67" i="1" s="1"/>
  <c r="D50" i="1"/>
  <c r="T74" i="1"/>
  <c r="G77" i="1"/>
  <c r="F79" i="1"/>
  <c r="C50" i="1"/>
  <c r="F10" i="1"/>
  <c r="F15" i="1" s="1"/>
  <c r="F19" i="1" s="1"/>
  <c r="F27" i="1" s="1"/>
  <c r="H77" i="1" l="1"/>
  <c r="G79" i="1"/>
  <c r="D64" i="1"/>
  <c r="D55" i="1"/>
  <c r="D65" i="1" s="1"/>
  <c r="F29" i="1"/>
  <c r="F39" i="1" s="1"/>
  <c r="F52" i="1"/>
  <c r="F67" i="1" s="1"/>
  <c r="F41" i="1"/>
  <c r="F47" i="1"/>
  <c r="C64" i="1"/>
  <c r="C55" i="1"/>
  <c r="C65" i="1" s="1"/>
  <c r="E50" i="1"/>
  <c r="G10" i="1"/>
  <c r="G15" i="1" s="1"/>
  <c r="F50" i="1" l="1"/>
  <c r="F64" i="1" s="1"/>
  <c r="C70" i="1"/>
  <c r="C75" i="1" s="1"/>
  <c r="C80" i="1" s="1"/>
  <c r="F55" i="1"/>
  <c r="F65" i="1" s="1"/>
  <c r="E64" i="1"/>
  <c r="E55" i="1"/>
  <c r="E65" i="1" s="1"/>
  <c r="D70" i="1"/>
  <c r="D75" i="1" s="1"/>
  <c r="D80" i="1" s="1"/>
  <c r="I77" i="1"/>
  <c r="H79" i="1"/>
  <c r="G19" i="1"/>
  <c r="G27" i="1" s="1"/>
  <c r="G29" i="1" s="1"/>
  <c r="G39" i="1" s="1"/>
  <c r="H10" i="1"/>
  <c r="H15" i="1" s="1"/>
  <c r="H19" i="1" s="1"/>
  <c r="H27" i="1" s="1"/>
  <c r="E70" i="1" l="1"/>
  <c r="E75" i="1" s="1"/>
  <c r="E80" i="1" s="1"/>
  <c r="J77" i="1"/>
  <c r="I79" i="1"/>
  <c r="H29" i="1"/>
  <c r="H39" i="1" s="1"/>
  <c r="H52" i="1"/>
  <c r="H67" i="1" s="1"/>
  <c r="H47" i="1"/>
  <c r="H41" i="1"/>
  <c r="G41" i="1"/>
  <c r="G47" i="1"/>
  <c r="G52" i="1"/>
  <c r="G67" i="1" s="1"/>
  <c r="F70" i="1"/>
  <c r="F75" i="1" s="1"/>
  <c r="F80" i="1" s="1"/>
  <c r="I10" i="1"/>
  <c r="I15" i="1" s="1"/>
  <c r="I19" i="1" s="1"/>
  <c r="G50" i="1" l="1"/>
  <c r="G64" i="1"/>
  <c r="G55" i="1"/>
  <c r="G65" i="1" s="1"/>
  <c r="I27" i="1"/>
  <c r="H50" i="1"/>
  <c r="K77" i="1"/>
  <c r="J79" i="1"/>
  <c r="J10" i="1"/>
  <c r="J15" i="1" s="1"/>
  <c r="J19" i="1" s="1"/>
  <c r="J27" i="1" s="1"/>
  <c r="J29" i="1" l="1"/>
  <c r="J39" i="1" s="1"/>
  <c r="J47" i="1"/>
  <c r="J41" i="1"/>
  <c r="J52" i="1"/>
  <c r="J67" i="1" s="1"/>
  <c r="L77" i="1"/>
  <c r="K79" i="1"/>
  <c r="H55" i="1"/>
  <c r="H65" i="1" s="1"/>
  <c r="H64" i="1"/>
  <c r="I47" i="1"/>
  <c r="I52" i="1"/>
  <c r="I67" i="1" s="1"/>
  <c r="I41" i="1"/>
  <c r="I29" i="1"/>
  <c r="I39" i="1" s="1"/>
  <c r="G70" i="1"/>
  <c r="G75" i="1" s="1"/>
  <c r="G80" i="1" s="1"/>
  <c r="K10" i="1"/>
  <c r="K15" i="1" s="1"/>
  <c r="K19" i="1" s="1"/>
  <c r="K27" i="1" s="1"/>
  <c r="I50" i="1" l="1"/>
  <c r="K29" i="1"/>
  <c r="K39" i="1" s="1"/>
  <c r="K47" i="1"/>
  <c r="K52" i="1"/>
  <c r="K67" i="1" s="1"/>
  <c r="K41" i="1"/>
  <c r="M77" i="1"/>
  <c r="L79" i="1"/>
  <c r="H70" i="1"/>
  <c r="H75" i="1" s="1"/>
  <c r="H80" i="1" s="1"/>
  <c r="I55" i="1"/>
  <c r="I65" i="1" s="1"/>
  <c r="I64" i="1"/>
  <c r="J50" i="1"/>
  <c r="L10" i="1"/>
  <c r="L15" i="1" s="1"/>
  <c r="L19" i="1" s="1"/>
  <c r="L27" i="1" s="1"/>
  <c r="N77" i="1" l="1"/>
  <c r="M79" i="1"/>
  <c r="J55" i="1"/>
  <c r="J65" i="1" s="1"/>
  <c r="J64" i="1"/>
  <c r="J70" i="1" s="1"/>
  <c r="J75" i="1" s="1"/>
  <c r="J80" i="1" s="1"/>
  <c r="L29" i="1"/>
  <c r="L39" i="1" s="1"/>
  <c r="L41" i="1"/>
  <c r="L47" i="1"/>
  <c r="L52" i="1"/>
  <c r="L67" i="1" s="1"/>
  <c r="I70" i="1"/>
  <c r="I75" i="1" s="1"/>
  <c r="I80" i="1" s="1"/>
  <c r="K50" i="1"/>
  <c r="M10" i="1"/>
  <c r="M15" i="1" s="1"/>
  <c r="M19" i="1" s="1"/>
  <c r="M27" i="1" s="1"/>
  <c r="L50" i="1" l="1"/>
  <c r="M29" i="1"/>
  <c r="M39" i="1" s="1"/>
  <c r="M41" i="1"/>
  <c r="M47" i="1"/>
  <c r="M52" i="1"/>
  <c r="M67" i="1" s="1"/>
  <c r="K55" i="1"/>
  <c r="K65" i="1" s="1"/>
  <c r="K64" i="1"/>
  <c r="O77" i="1"/>
  <c r="N79" i="1"/>
  <c r="N10" i="1"/>
  <c r="N15" i="1" s="1"/>
  <c r="N19" i="1" s="1"/>
  <c r="N27" i="1" s="1"/>
  <c r="K70" i="1" l="1"/>
  <c r="K75" i="1" s="1"/>
  <c r="K80" i="1" s="1"/>
  <c r="P77" i="1"/>
  <c r="O79" i="1"/>
  <c r="N29" i="1"/>
  <c r="N39" i="1" s="1"/>
  <c r="N47" i="1"/>
  <c r="N52" i="1"/>
  <c r="N67" i="1" s="1"/>
  <c r="N41" i="1"/>
  <c r="M50" i="1"/>
  <c r="L64" i="1"/>
  <c r="L55" i="1"/>
  <c r="L65" i="1" s="1"/>
  <c r="O10" i="1"/>
  <c r="O15" i="1" s="1"/>
  <c r="O19" i="1" s="1"/>
  <c r="O27" i="1" s="1"/>
  <c r="L70" i="1" l="1"/>
  <c r="L75" i="1" s="1"/>
  <c r="L80" i="1" s="1"/>
  <c r="M64" i="1"/>
  <c r="M55" i="1"/>
  <c r="M65" i="1" s="1"/>
  <c r="N50" i="1"/>
  <c r="O29" i="1"/>
  <c r="O39" i="1" s="1"/>
  <c r="O41" i="1"/>
  <c r="O47" i="1"/>
  <c r="O52" i="1"/>
  <c r="O67" i="1" s="1"/>
  <c r="Q77" i="1"/>
  <c r="P79" i="1"/>
  <c r="P10" i="1"/>
  <c r="P15" i="1" s="1"/>
  <c r="P19" i="1" s="1"/>
  <c r="P27" i="1" s="1"/>
  <c r="O50" i="1" l="1"/>
  <c r="M70" i="1"/>
  <c r="M75" i="1" s="1"/>
  <c r="M80" i="1" s="1"/>
  <c r="R77" i="1"/>
  <c r="Q79" i="1"/>
  <c r="O64" i="1"/>
  <c r="O55" i="1"/>
  <c r="O65" i="1" s="1"/>
  <c r="N64" i="1"/>
  <c r="N55" i="1"/>
  <c r="N65" i="1" s="1"/>
  <c r="P29" i="1"/>
  <c r="P39" i="1" s="1"/>
  <c r="P52" i="1"/>
  <c r="P67" i="1" s="1"/>
  <c r="P41" i="1"/>
  <c r="P47" i="1"/>
  <c r="Q10" i="1"/>
  <c r="Q15" i="1" s="1"/>
  <c r="Q19" i="1" s="1"/>
  <c r="Q27" i="1" s="1"/>
  <c r="P50" i="1" l="1"/>
  <c r="P64" i="1" s="1"/>
  <c r="N70" i="1"/>
  <c r="N75" i="1" s="1"/>
  <c r="N80" i="1" s="1"/>
  <c r="Q29" i="1"/>
  <c r="Q39" i="1" s="1"/>
  <c r="Q47" i="1"/>
  <c r="Q52" i="1"/>
  <c r="Q67" i="1" s="1"/>
  <c r="Q41" i="1"/>
  <c r="O70" i="1"/>
  <c r="O75" i="1" s="1"/>
  <c r="O80" i="1" s="1"/>
  <c r="S77" i="1"/>
  <c r="R79" i="1"/>
  <c r="R10" i="1"/>
  <c r="R15" i="1" s="1"/>
  <c r="R19" i="1" s="1"/>
  <c r="R27" i="1" s="1"/>
  <c r="P55" i="1" l="1"/>
  <c r="P65" i="1" s="1"/>
  <c r="P70" i="1"/>
  <c r="P75" i="1" s="1"/>
  <c r="P80" i="1" s="1"/>
  <c r="T77" i="1"/>
  <c r="T79" i="1" s="1"/>
  <c r="S79" i="1"/>
  <c r="Q50" i="1"/>
  <c r="R29" i="1"/>
  <c r="R39" i="1" s="1"/>
  <c r="R47" i="1"/>
  <c r="R52" i="1"/>
  <c r="R67" i="1" s="1"/>
  <c r="R41" i="1"/>
  <c r="T10" i="1"/>
  <c r="T15" i="1" s="1"/>
  <c r="T19" i="1" s="1"/>
  <c r="T27" i="1" s="1"/>
  <c r="S10" i="1"/>
  <c r="S15" i="1" s="1"/>
  <c r="S19" i="1" s="1"/>
  <c r="S27" i="1" s="1"/>
  <c r="T29" i="1" l="1"/>
  <c r="T39" i="1" s="1"/>
  <c r="T47" i="1"/>
  <c r="T41" i="1"/>
  <c r="T52" i="1"/>
  <c r="T67" i="1" s="1"/>
  <c r="R50" i="1"/>
  <c r="Q55" i="1"/>
  <c r="Q65" i="1" s="1"/>
  <c r="Q64" i="1"/>
  <c r="S29" i="1"/>
  <c r="S39" i="1" s="1"/>
  <c r="S52" i="1"/>
  <c r="S67" i="1" s="1"/>
  <c r="S47" i="1"/>
  <c r="S41" i="1"/>
  <c r="S50" i="1" l="1"/>
  <c r="Q70" i="1"/>
  <c r="Q75" i="1" s="1"/>
  <c r="Q80" i="1" s="1"/>
  <c r="R55" i="1"/>
  <c r="R65" i="1" s="1"/>
  <c r="R64" i="1"/>
  <c r="T50" i="1"/>
  <c r="T64" i="1" l="1"/>
  <c r="T55" i="1"/>
  <c r="T65" i="1" s="1"/>
  <c r="R70" i="1"/>
  <c r="R75" i="1" s="1"/>
  <c r="R80" i="1" s="1"/>
  <c r="S55" i="1"/>
  <c r="S65" i="1" s="1"/>
  <c r="S64" i="1"/>
  <c r="S70" i="1" l="1"/>
  <c r="S75" i="1" s="1"/>
  <c r="S80" i="1" s="1"/>
  <c r="T70" i="1"/>
  <c r="T75" i="1" s="1"/>
  <c r="T80" i="1" s="1"/>
  <c r="C86" i="1" l="1"/>
  <c r="C90" i="1" s="1"/>
  <c r="C92" i="1" s="1"/>
  <c r="C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08B90248-4A8B-6745-879C-D3F322FD40C0}">
      <text>
        <r>
          <rPr>
            <sz val="10"/>
            <color rgb="FF000000"/>
            <rFont val="Aptos Narrow"/>
            <scheme val="minor"/>
          </rPr>
          <t xml:space="preserve">most drugs sell at a discount to list price due to rebates / discounts to third party firms involved in commercialization process. check comparable drugs and industry benchmarks
</t>
        </r>
        <r>
          <rPr>
            <sz val="10"/>
            <color rgb="FF000000"/>
            <rFont val="Aptos Narrow"/>
            <scheme val="minor"/>
          </rPr>
          <t xml:space="preserve">
</t>
        </r>
      </text>
    </comment>
    <comment ref="C42" authorId="0" shapeId="0" xr:uid="{4688A9D8-133E-D746-88ED-5A4DE7CABC51}">
      <text>
        <r>
          <rPr>
            <sz val="10"/>
            <color rgb="FF000000"/>
            <rFont val="Aptos Narrow"/>
            <scheme val="minor"/>
          </rPr>
          <t xml:space="preserve">assume this is a small molecule; would be higher for biologic and much higher (even 50% or more) for cell / gene tx
</t>
        </r>
      </text>
    </comment>
    <comment ref="G44" authorId="0" shapeId="0" xr:uid="{638C8F9B-BAEF-864F-8A88-34AAE4A7628E}">
      <text>
        <r>
          <rPr>
            <sz val="10"/>
            <color rgb="FF000000"/>
            <rFont val="Aptos Narrow"/>
            <scheme val="minor"/>
          </rPr>
          <t>assumes no post-approval study costs; this is not always the case</t>
        </r>
      </text>
    </comment>
  </commentList>
</comments>
</file>

<file path=xl/sharedStrings.xml><?xml version="1.0" encoding="utf-8"?>
<sst xmlns="http://schemas.openxmlformats.org/spreadsheetml/2006/main" count="95" uniqueCount="53">
  <si>
    <t>x</t>
  </si>
  <si>
    <t>Revenue Build</t>
  </si>
  <si>
    <t>US Population</t>
  </si>
  <si>
    <t>% growth</t>
  </si>
  <si>
    <t>% of the US pop with Insurance</t>
  </si>
  <si>
    <t>% of US pop with Target disease</t>
  </si>
  <si>
    <t>Insured US pop with target disease</t>
  </si>
  <si>
    <t>% of patients with criteria 1</t>
  </si>
  <si>
    <t>% of patients with criteria 2</t>
  </si>
  <si>
    <t>% adherence to treatment</t>
  </si>
  <si>
    <t>Total eligible patients</t>
  </si>
  <si>
    <t>Penetration (% of eligible patients who get the drug)</t>
  </si>
  <si>
    <t>Patients treated with drug</t>
  </si>
  <si>
    <t>US list price (in actual $, not millions)</t>
  </si>
  <si>
    <t>Gross-to-net discount</t>
  </si>
  <si>
    <t>Net Price</t>
  </si>
  <si>
    <t>Total product net revenue</t>
  </si>
  <si>
    <t>Royalties</t>
  </si>
  <si>
    <t>Net Revenue</t>
  </si>
  <si>
    <t>Income Statement</t>
  </si>
  <si>
    <t>COGS</t>
  </si>
  <si>
    <t>% of sales</t>
  </si>
  <si>
    <t>R&amp;D</t>
  </si>
  <si>
    <t>Clinical Phase</t>
  </si>
  <si>
    <t>Phase 2</t>
  </si>
  <si>
    <t>Phase 3</t>
  </si>
  <si>
    <t>Approved</t>
  </si>
  <si>
    <t>SG&amp;A</t>
  </si>
  <si>
    <t>EBIT</t>
  </si>
  <si>
    <t>D&amp;A</t>
  </si>
  <si>
    <t>Taxes paid</t>
  </si>
  <si>
    <t>tax rate</t>
  </si>
  <si>
    <t>Unlevered FCF</t>
  </si>
  <si>
    <t>Less: adjusted taxes</t>
  </si>
  <si>
    <t>Less: CapEx</t>
  </si>
  <si>
    <t>Plus: D&amp;A</t>
  </si>
  <si>
    <t>Less: Increases in Working Capital</t>
  </si>
  <si>
    <t>Prob of success given stage</t>
  </si>
  <si>
    <t>Prob of cash flows</t>
  </si>
  <si>
    <t>Pro-adjusted FCF</t>
  </si>
  <si>
    <t>Years</t>
  </si>
  <si>
    <t>Discount rate</t>
  </si>
  <si>
    <t>Discount factor</t>
  </si>
  <si>
    <t>Present value of cash flows</t>
  </si>
  <si>
    <t>DCF</t>
  </si>
  <si>
    <t>Sum of discounted cash flows</t>
  </si>
  <si>
    <t>Terminal value</t>
  </si>
  <si>
    <t>Present Value of terminal value</t>
  </si>
  <si>
    <t>EV</t>
  </si>
  <si>
    <t>Plus: net cash</t>
  </si>
  <si>
    <t>MC</t>
  </si>
  <si>
    <t>Shares outs (in millions)</t>
  </si>
  <si>
    <t>Price per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</si>
</sst>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0.0%"/>
    <numFmt numFmtId="168" formatCode="0.0000"/>
    <numFmt numFmtId="169" formatCode="_(&quot;$&quot;* #,##0_);_(&quot;$&quot;* \(#,##0\);_(&quot;$&quot;* &quot;-&quot;??_);_(@_)"/>
  </numFmts>
  <fonts count="7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Aptos Narrow"/>
      <scheme val="minor"/>
    </font>
    <font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b/>
      <sz val="14"/>
      <color theme="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2" fontId="0" fillId="2" borderId="0" xfId="0" applyNumberFormat="1" applyFill="1"/>
    <xf numFmtId="9" fontId="0" fillId="2" borderId="0" xfId="3" applyFont="1" applyFill="1"/>
    <xf numFmtId="167" fontId="0" fillId="2" borderId="0" xfId="3" applyNumberFormat="1" applyFont="1" applyFill="1"/>
    <xf numFmtId="10" fontId="0" fillId="2" borderId="0" xfId="3" applyNumberFormat="1" applyFont="1" applyFill="1"/>
    <xf numFmtId="2" fontId="0" fillId="2" borderId="0" xfId="3" applyNumberFormat="1" applyFont="1" applyFill="1"/>
    <xf numFmtId="0" fontId="2" fillId="2" borderId="0" xfId="0" applyFont="1" applyFill="1"/>
    <xf numFmtId="166" fontId="2" fillId="2" borderId="0" xfId="0" applyNumberFormat="1" applyFont="1" applyFill="1"/>
    <xf numFmtId="169" fontId="0" fillId="2" borderId="0" xfId="2" applyNumberFormat="1" applyFont="1" applyFill="1"/>
    <xf numFmtId="164" fontId="0" fillId="2" borderId="0" xfId="0" applyNumberFormat="1" applyFill="1"/>
    <xf numFmtId="169" fontId="0" fillId="2" borderId="0" xfId="0" applyNumberFormat="1" applyFill="1"/>
    <xf numFmtId="164" fontId="2" fillId="2" borderId="0" xfId="0" applyNumberFormat="1" applyFont="1" applyFill="1"/>
    <xf numFmtId="0" fontId="4" fillId="2" borderId="0" xfId="0" applyFont="1" applyFill="1"/>
    <xf numFmtId="164" fontId="4" fillId="2" borderId="0" xfId="0" applyNumberFormat="1" applyFont="1" applyFill="1"/>
    <xf numFmtId="9" fontId="4" fillId="2" borderId="0" xfId="3" applyFont="1" applyFill="1"/>
    <xf numFmtId="10" fontId="4" fillId="2" borderId="0" xfId="3" applyNumberFormat="1" applyFont="1" applyFill="1"/>
    <xf numFmtId="0" fontId="5" fillId="2" borderId="0" xfId="0" applyFont="1" applyFill="1"/>
    <xf numFmtId="0" fontId="6" fillId="3" borderId="0" xfId="0" applyFont="1" applyFill="1"/>
    <xf numFmtId="168" fontId="0" fillId="2" borderId="0" xfId="0" applyNumberFormat="1" applyFill="1"/>
    <xf numFmtId="165" fontId="0" fillId="2" borderId="0" xfId="1" applyFont="1" applyFill="1"/>
    <xf numFmtId="0" fontId="5" fillId="4" borderId="0" xfId="0" applyFont="1" applyFill="1"/>
    <xf numFmtId="164" fontId="5" fillId="4" borderId="0" xfId="0" applyNumberFormat="1" applyFont="1" applyFill="1"/>
    <xf numFmtId="0" fontId="5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38E3E-3579-9B4A-A913-67A54D372A5F}">
  <dimension ref="A4:T95"/>
  <sheetViews>
    <sheetView tabSelected="1" zoomScale="130" zoomScaleNormal="130" workbookViewId="0">
      <selection activeCell="D109" sqref="D109"/>
    </sheetView>
  </sheetViews>
  <sheetFormatPr defaultColWidth="10.875" defaultRowHeight="15.95"/>
  <cols>
    <col min="1" max="1" width="2.875" style="1" customWidth="1"/>
    <col min="2" max="2" width="33.375" style="1" customWidth="1"/>
    <col min="3" max="3" width="12.5" style="1" bestFit="1" customWidth="1"/>
    <col min="4" max="16384" width="10.875" style="1"/>
  </cols>
  <sheetData>
    <row r="4" spans="1:20" s="17" customFormat="1" ht="18.95">
      <c r="A4" s="17" t="s">
        <v>0</v>
      </c>
      <c r="B4" s="18" t="s">
        <v>1</v>
      </c>
      <c r="C4" s="18">
        <v>2022</v>
      </c>
      <c r="D4" s="18">
        <f>C4+1</f>
        <v>2023</v>
      </c>
      <c r="E4" s="18">
        <f t="shared" ref="E4:R4" si="0">D4+1</f>
        <v>2024</v>
      </c>
      <c r="F4" s="18">
        <f t="shared" si="0"/>
        <v>2025</v>
      </c>
      <c r="G4" s="18">
        <f t="shared" si="0"/>
        <v>2026</v>
      </c>
      <c r="H4" s="18">
        <f t="shared" si="0"/>
        <v>2027</v>
      </c>
      <c r="I4" s="18">
        <f t="shared" si="0"/>
        <v>2028</v>
      </c>
      <c r="J4" s="18">
        <f t="shared" si="0"/>
        <v>2029</v>
      </c>
      <c r="K4" s="18">
        <f t="shared" si="0"/>
        <v>2030</v>
      </c>
      <c r="L4" s="18">
        <f t="shared" si="0"/>
        <v>2031</v>
      </c>
      <c r="M4" s="18">
        <f t="shared" si="0"/>
        <v>2032</v>
      </c>
      <c r="N4" s="18">
        <f t="shared" si="0"/>
        <v>2033</v>
      </c>
      <c r="O4" s="18">
        <f t="shared" si="0"/>
        <v>2034</v>
      </c>
      <c r="P4" s="18">
        <f>O4+1</f>
        <v>2035</v>
      </c>
      <c r="Q4" s="18">
        <f t="shared" si="0"/>
        <v>2036</v>
      </c>
      <c r="R4" s="18">
        <f t="shared" si="0"/>
        <v>2037</v>
      </c>
      <c r="S4" s="18">
        <f>R4+1</f>
        <v>2038</v>
      </c>
      <c r="T4" s="18">
        <f>S4+1</f>
        <v>2039</v>
      </c>
    </row>
    <row r="5" spans="1:20" s="2" customFormat="1">
      <c r="B5" s="2" t="s">
        <v>2</v>
      </c>
      <c r="C5" s="2">
        <v>330</v>
      </c>
      <c r="D5" s="2">
        <f>C5*(1+D6)</f>
        <v>331.65</v>
      </c>
      <c r="E5" s="2">
        <f t="shared" ref="E5:T5" si="1">D5*(1+E6)</f>
        <v>333.30824999999993</v>
      </c>
      <c r="F5" s="2">
        <f t="shared" si="1"/>
        <v>334.9747912499999</v>
      </c>
      <c r="G5" s="2">
        <f t="shared" si="1"/>
        <v>336.64966520624984</v>
      </c>
      <c r="H5" s="2">
        <f t="shared" si="1"/>
        <v>338.33291353228105</v>
      </c>
      <c r="I5" s="2">
        <f t="shared" si="1"/>
        <v>340.0245780999424</v>
      </c>
      <c r="J5" s="2">
        <f t="shared" si="1"/>
        <v>341.7247009904421</v>
      </c>
      <c r="K5" s="2">
        <f t="shared" si="1"/>
        <v>343.43332449539429</v>
      </c>
      <c r="L5" s="2">
        <f t="shared" si="1"/>
        <v>345.15049111787124</v>
      </c>
      <c r="M5" s="2">
        <f t="shared" si="1"/>
        <v>346.87624357346056</v>
      </c>
      <c r="N5" s="2">
        <f t="shared" si="1"/>
        <v>348.61062479132784</v>
      </c>
      <c r="O5" s="2">
        <f t="shared" si="1"/>
        <v>350.35367791528444</v>
      </c>
      <c r="P5" s="2">
        <f t="shared" si="1"/>
        <v>352.10544630486083</v>
      </c>
      <c r="Q5" s="2">
        <f t="shared" si="1"/>
        <v>353.86597353638513</v>
      </c>
      <c r="R5" s="2">
        <f t="shared" si="1"/>
        <v>355.63530340406703</v>
      </c>
      <c r="S5" s="2">
        <f t="shared" si="1"/>
        <v>357.41347992108734</v>
      </c>
      <c r="T5" s="2">
        <f t="shared" si="1"/>
        <v>359.20054732069275</v>
      </c>
    </row>
    <row r="6" spans="1:20">
      <c r="B6" s="1" t="s">
        <v>3</v>
      </c>
      <c r="D6" s="4">
        <v>5.0000000000000001E-3</v>
      </c>
      <c r="E6" s="4">
        <v>5.0000000000000001E-3</v>
      </c>
      <c r="F6" s="4">
        <v>5.0000000000000001E-3</v>
      </c>
      <c r="G6" s="4">
        <v>5.0000000000000001E-3</v>
      </c>
      <c r="H6" s="4">
        <v>5.0000000000000001E-3</v>
      </c>
      <c r="I6" s="4">
        <v>5.0000000000000001E-3</v>
      </c>
      <c r="J6" s="4">
        <v>5.0000000000000001E-3</v>
      </c>
      <c r="K6" s="4">
        <v>5.0000000000000001E-3</v>
      </c>
      <c r="L6" s="4">
        <v>5.0000000000000001E-3</v>
      </c>
      <c r="M6" s="4">
        <v>5.0000000000000001E-3</v>
      </c>
      <c r="N6" s="4">
        <v>5.0000000000000001E-3</v>
      </c>
      <c r="O6" s="4">
        <v>5.0000000000000001E-3</v>
      </c>
      <c r="P6" s="4">
        <v>5.0000000000000001E-3</v>
      </c>
      <c r="Q6" s="4">
        <v>5.0000000000000001E-3</v>
      </c>
      <c r="R6" s="4">
        <v>5.0000000000000001E-3</v>
      </c>
      <c r="S6" s="4">
        <v>5.0000000000000001E-3</v>
      </c>
      <c r="T6" s="4">
        <v>5.0000000000000001E-3</v>
      </c>
    </row>
    <row r="7" spans="1:20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>
      <c r="B8" s="1" t="s">
        <v>4</v>
      </c>
      <c r="C8" s="4">
        <v>0.9</v>
      </c>
      <c r="D8" s="4">
        <v>0.9</v>
      </c>
      <c r="E8" s="4">
        <v>0.9</v>
      </c>
      <c r="F8" s="4">
        <v>0.9</v>
      </c>
      <c r="G8" s="4">
        <v>0.9</v>
      </c>
      <c r="H8" s="4">
        <v>0.9</v>
      </c>
      <c r="I8" s="4">
        <v>0.9</v>
      </c>
      <c r="J8" s="4">
        <v>0.9</v>
      </c>
      <c r="K8" s="4">
        <v>0.9</v>
      </c>
      <c r="L8" s="4">
        <v>0.9</v>
      </c>
      <c r="M8" s="4">
        <v>0.9</v>
      </c>
      <c r="N8" s="4">
        <v>0.9</v>
      </c>
      <c r="O8" s="4">
        <v>0.9</v>
      </c>
      <c r="P8" s="4">
        <v>0.9</v>
      </c>
      <c r="Q8" s="4">
        <v>0.9</v>
      </c>
      <c r="R8" s="4">
        <v>0.9</v>
      </c>
      <c r="S8" s="4">
        <v>0.9</v>
      </c>
      <c r="T8" s="4">
        <v>0.9</v>
      </c>
    </row>
    <row r="9" spans="1:20">
      <c r="B9" s="1" t="s">
        <v>5</v>
      </c>
      <c r="C9" s="5">
        <v>2.9999999999999997E-4</v>
      </c>
      <c r="D9" s="5">
        <v>2.9999999999999997E-4</v>
      </c>
      <c r="E9" s="5">
        <v>2.9999999999999997E-4</v>
      </c>
      <c r="F9" s="5">
        <v>2.9999999999999997E-4</v>
      </c>
      <c r="G9" s="5">
        <v>2.9999999999999997E-4</v>
      </c>
      <c r="H9" s="5">
        <v>2.9999999999999997E-4</v>
      </c>
      <c r="I9" s="5">
        <v>2.9999999999999997E-4</v>
      </c>
      <c r="J9" s="5">
        <v>2.9999999999999997E-4</v>
      </c>
      <c r="K9" s="5">
        <v>2.9999999999999997E-4</v>
      </c>
      <c r="L9" s="5">
        <v>2.9999999999999997E-4</v>
      </c>
      <c r="M9" s="5">
        <v>2.9999999999999997E-4</v>
      </c>
      <c r="N9" s="5">
        <v>2.9999999999999997E-4</v>
      </c>
      <c r="O9" s="5">
        <v>2.9999999999999997E-4</v>
      </c>
      <c r="P9" s="5">
        <v>2.9999999999999997E-4</v>
      </c>
      <c r="Q9" s="5">
        <v>2.9999999999999997E-4</v>
      </c>
      <c r="R9" s="5">
        <v>2.9999999999999997E-4</v>
      </c>
      <c r="S9" s="5">
        <v>2.9999999999999997E-4</v>
      </c>
      <c r="T9" s="5">
        <v>2.9999999999999997E-4</v>
      </c>
    </row>
    <row r="10" spans="1:20">
      <c r="B10" s="1" t="s">
        <v>6</v>
      </c>
      <c r="C10" s="6">
        <f>C5*C8*C9</f>
        <v>8.9099999999999999E-2</v>
      </c>
      <c r="D10" s="6">
        <f t="shared" ref="D10:T10" si="2">D5*D8*D9</f>
        <v>8.95455E-2</v>
      </c>
      <c r="E10" s="6">
        <f t="shared" si="2"/>
        <v>8.9993227499999967E-2</v>
      </c>
      <c r="F10" s="6">
        <f t="shared" si="2"/>
        <v>9.0443193637499961E-2</v>
      </c>
      <c r="G10" s="6">
        <f t="shared" si="2"/>
        <v>9.0895409605687441E-2</v>
      </c>
      <c r="H10" s="6">
        <f t="shared" si="2"/>
        <v>9.1349886653715878E-2</v>
      </c>
      <c r="I10" s="6">
        <f t="shared" si="2"/>
        <v>9.1806636086984444E-2</v>
      </c>
      <c r="J10" s="6">
        <f t="shared" si="2"/>
        <v>9.2265669267419373E-2</v>
      </c>
      <c r="K10" s="6">
        <f t="shared" si="2"/>
        <v>9.272699761375644E-2</v>
      </c>
      <c r="L10" s="6">
        <f t="shared" si="2"/>
        <v>9.3190632601825238E-2</v>
      </c>
      <c r="M10" s="6">
        <f t="shared" si="2"/>
        <v>9.3656585764834335E-2</v>
      </c>
      <c r="N10" s="6">
        <f t="shared" si="2"/>
        <v>9.4124868693658506E-2</v>
      </c>
      <c r="O10" s="6">
        <f t="shared" si="2"/>
        <v>9.4595493037126804E-2</v>
      </c>
      <c r="P10" s="6">
        <f t="shared" si="2"/>
        <v>9.5068470502312416E-2</v>
      </c>
      <c r="Q10" s="6">
        <f t="shared" si="2"/>
        <v>9.5543812854823981E-2</v>
      </c>
      <c r="R10" s="6">
        <f t="shared" si="2"/>
        <v>9.6021531919098083E-2</v>
      </c>
      <c r="S10" s="6">
        <f t="shared" si="2"/>
        <v>9.6501639578693579E-2</v>
      </c>
      <c r="T10" s="6">
        <f t="shared" si="2"/>
        <v>9.6984147776587037E-2</v>
      </c>
    </row>
    <row r="11" spans="1:20">
      <c r="B11" s="1" t="s">
        <v>7</v>
      </c>
      <c r="C11" s="5">
        <v>0.6</v>
      </c>
      <c r="D11" s="5">
        <v>0.6</v>
      </c>
      <c r="E11" s="5">
        <v>0.6</v>
      </c>
      <c r="F11" s="5">
        <v>0.6</v>
      </c>
      <c r="G11" s="5">
        <v>0.6</v>
      </c>
      <c r="H11" s="5">
        <v>0.6</v>
      </c>
      <c r="I11" s="5">
        <v>0.6</v>
      </c>
      <c r="J11" s="5">
        <v>0.6</v>
      </c>
      <c r="K11" s="5">
        <v>0.6</v>
      </c>
      <c r="L11" s="5">
        <v>0.6</v>
      </c>
      <c r="M11" s="5">
        <v>0.6</v>
      </c>
      <c r="N11" s="5">
        <v>0.6</v>
      </c>
      <c r="O11" s="5">
        <v>0.6</v>
      </c>
      <c r="P11" s="5">
        <v>0.6</v>
      </c>
      <c r="Q11" s="5">
        <v>0.6</v>
      </c>
      <c r="R11" s="5">
        <v>0.6</v>
      </c>
      <c r="S11" s="5">
        <v>0.6</v>
      </c>
      <c r="T11" s="5">
        <v>0.6</v>
      </c>
    </row>
    <row r="12" spans="1:20">
      <c r="B12" s="1" t="s">
        <v>8</v>
      </c>
      <c r="C12" s="5">
        <v>0.5</v>
      </c>
      <c r="D12" s="5">
        <v>0.5</v>
      </c>
      <c r="E12" s="5">
        <v>0.5</v>
      </c>
      <c r="F12" s="5">
        <v>0.5</v>
      </c>
      <c r="G12" s="5">
        <v>0.5</v>
      </c>
      <c r="H12" s="5">
        <v>0.5</v>
      </c>
      <c r="I12" s="5">
        <v>0.5</v>
      </c>
      <c r="J12" s="5">
        <v>0.5</v>
      </c>
      <c r="K12" s="5">
        <v>0.5</v>
      </c>
      <c r="L12" s="5">
        <v>0.5</v>
      </c>
      <c r="M12" s="5">
        <v>0.5</v>
      </c>
      <c r="N12" s="5">
        <v>0.5</v>
      </c>
      <c r="O12" s="5">
        <v>0.5</v>
      </c>
      <c r="P12" s="5">
        <v>0.5</v>
      </c>
      <c r="Q12" s="5">
        <v>0.5</v>
      </c>
      <c r="R12" s="5">
        <v>0.5</v>
      </c>
      <c r="S12" s="5">
        <v>0.5</v>
      </c>
      <c r="T12" s="5">
        <v>0.5</v>
      </c>
    </row>
    <row r="13" spans="1:20">
      <c r="B13" s="1" t="s">
        <v>9</v>
      </c>
      <c r="C13" s="5">
        <v>0.9</v>
      </c>
      <c r="D13" s="5">
        <v>0.9</v>
      </c>
      <c r="E13" s="5">
        <v>0.9</v>
      </c>
      <c r="F13" s="5">
        <v>0.9</v>
      </c>
      <c r="G13" s="5">
        <v>0.9</v>
      </c>
      <c r="H13" s="5">
        <v>0.9</v>
      </c>
      <c r="I13" s="5">
        <v>0.9</v>
      </c>
      <c r="J13" s="5">
        <v>0.9</v>
      </c>
      <c r="K13" s="5">
        <v>0.9</v>
      </c>
      <c r="L13" s="5">
        <v>0.9</v>
      </c>
      <c r="M13" s="5">
        <v>0.9</v>
      </c>
      <c r="N13" s="5">
        <v>0.9</v>
      </c>
      <c r="O13" s="5">
        <v>0.9</v>
      </c>
      <c r="P13" s="5">
        <v>0.9</v>
      </c>
      <c r="Q13" s="5">
        <v>0.9</v>
      </c>
      <c r="R13" s="5">
        <v>0.9</v>
      </c>
      <c r="S13" s="5">
        <v>0.9</v>
      </c>
      <c r="T13" s="5">
        <v>0.9</v>
      </c>
    </row>
    <row r="15" spans="1:20" s="7" customFormat="1">
      <c r="B15" s="7" t="s">
        <v>10</v>
      </c>
      <c r="C15" s="8">
        <f>C10*C11*C12*C13</f>
        <v>2.4057000000000002E-2</v>
      </c>
      <c r="D15" s="8">
        <f t="shared" ref="D15:T15" si="3">D10*D11*D12*D13</f>
        <v>2.4177285E-2</v>
      </c>
      <c r="E15" s="8">
        <f t="shared" si="3"/>
        <v>2.429817142499999E-2</v>
      </c>
      <c r="F15" s="8">
        <f t="shared" si="3"/>
        <v>2.4419662282124992E-2</v>
      </c>
      <c r="G15" s="8">
        <f t="shared" si="3"/>
        <v>2.4541760593535609E-2</v>
      </c>
      <c r="H15" s="8">
        <f t="shared" si="3"/>
        <v>2.4664469396503286E-2</v>
      </c>
      <c r="I15" s="8">
        <f t="shared" si="3"/>
        <v>2.4787791743485801E-2</v>
      </c>
      <c r="J15" s="8">
        <f t="shared" si="3"/>
        <v>2.4911730702203233E-2</v>
      </c>
      <c r="K15" s="8">
        <f t="shared" si="3"/>
        <v>2.5036289355714239E-2</v>
      </c>
      <c r="L15" s="8">
        <f t="shared" si="3"/>
        <v>2.5161470802492814E-2</v>
      </c>
      <c r="M15" s="8">
        <f t="shared" si="3"/>
        <v>2.528727815650527E-2</v>
      </c>
      <c r="N15" s="8">
        <f t="shared" si="3"/>
        <v>2.5413714547287795E-2</v>
      </c>
      <c r="O15" s="8">
        <f t="shared" si="3"/>
        <v>2.5540783120024238E-2</v>
      </c>
      <c r="P15" s="8">
        <f t="shared" si="3"/>
        <v>2.5668487035624354E-2</v>
      </c>
      <c r="Q15" s="8">
        <f t="shared" si="3"/>
        <v>2.5796829470802474E-2</v>
      </c>
      <c r="R15" s="8">
        <f t="shared" si="3"/>
        <v>2.592581361815648E-2</v>
      </c>
      <c r="S15" s="8">
        <f t="shared" si="3"/>
        <v>2.6055442686247265E-2</v>
      </c>
      <c r="T15" s="8">
        <f t="shared" si="3"/>
        <v>2.6185719899678501E-2</v>
      </c>
    </row>
    <row r="18" spans="2:20">
      <c r="B18" s="1" t="s">
        <v>11</v>
      </c>
      <c r="C18" s="4">
        <v>0</v>
      </c>
      <c r="D18" s="4">
        <v>0</v>
      </c>
      <c r="E18" s="4">
        <v>0</v>
      </c>
      <c r="F18" s="4">
        <v>0</v>
      </c>
      <c r="G18" s="4">
        <v>0.05</v>
      </c>
      <c r="H18" s="4">
        <v>0.1</v>
      </c>
      <c r="I18" s="4">
        <v>0.15</v>
      </c>
      <c r="J18" s="4">
        <v>0.2</v>
      </c>
      <c r="K18" s="4">
        <v>0.25</v>
      </c>
      <c r="L18" s="4">
        <v>0.3</v>
      </c>
      <c r="M18" s="4">
        <v>0.35</v>
      </c>
      <c r="N18" s="4">
        <v>0.35</v>
      </c>
      <c r="O18" s="4">
        <v>0.35</v>
      </c>
      <c r="P18" s="4">
        <v>0.35</v>
      </c>
      <c r="Q18" s="4">
        <v>0.35</v>
      </c>
      <c r="R18" s="4">
        <v>0.3</v>
      </c>
      <c r="S18" s="4">
        <v>0.25</v>
      </c>
      <c r="T18" s="4">
        <v>0</v>
      </c>
    </row>
    <row r="19" spans="2:20">
      <c r="B19" s="1" t="s">
        <v>12</v>
      </c>
      <c r="C19" s="2">
        <f>C15*C18</f>
        <v>0</v>
      </c>
      <c r="D19" s="2">
        <f t="shared" ref="D19:T19" si="4">D15*D18</f>
        <v>0</v>
      </c>
      <c r="E19" s="2">
        <f t="shared" si="4"/>
        <v>0</v>
      </c>
      <c r="F19" s="2">
        <f t="shared" si="4"/>
        <v>0</v>
      </c>
      <c r="G19" s="2">
        <f>G15*G18</f>
        <v>1.2270880296767804E-3</v>
      </c>
      <c r="H19" s="2">
        <f t="shared" si="4"/>
        <v>2.4664469396503286E-3</v>
      </c>
      <c r="I19" s="2">
        <f t="shared" si="4"/>
        <v>3.7181687615228699E-3</v>
      </c>
      <c r="J19" s="2">
        <f t="shared" si="4"/>
        <v>4.9823461404406473E-3</v>
      </c>
      <c r="K19" s="2">
        <f t="shared" si="4"/>
        <v>6.2590723389285598E-3</v>
      </c>
      <c r="L19" s="2">
        <f t="shared" si="4"/>
        <v>7.5484412407478439E-3</v>
      </c>
      <c r="M19" s="2">
        <f t="shared" si="4"/>
        <v>8.8505473547768436E-3</v>
      </c>
      <c r="N19" s="2">
        <f t="shared" si="4"/>
        <v>8.8948000915507284E-3</v>
      </c>
      <c r="O19" s="2">
        <f t="shared" si="4"/>
        <v>8.939274092008483E-3</v>
      </c>
      <c r="P19" s="2">
        <f t="shared" si="4"/>
        <v>8.9839704624685227E-3</v>
      </c>
      <c r="Q19" s="2">
        <f t="shared" si="4"/>
        <v>9.0288903147808658E-3</v>
      </c>
      <c r="R19" s="2">
        <f t="shared" si="4"/>
        <v>7.7777440854469434E-3</v>
      </c>
      <c r="S19" s="2">
        <f t="shared" si="4"/>
        <v>6.5138606715618164E-3</v>
      </c>
      <c r="T19" s="2">
        <f t="shared" si="4"/>
        <v>0</v>
      </c>
    </row>
    <row r="22" spans="2:20">
      <c r="B22" s="1" t="s">
        <v>13</v>
      </c>
      <c r="C22" s="9">
        <v>100000</v>
      </c>
      <c r="D22" s="9">
        <v>100000</v>
      </c>
      <c r="E22" s="9">
        <v>100000</v>
      </c>
      <c r="F22" s="9">
        <v>100000</v>
      </c>
      <c r="G22" s="9">
        <v>100000</v>
      </c>
      <c r="H22" s="9">
        <v>100000</v>
      </c>
      <c r="I22" s="9">
        <v>100000</v>
      </c>
      <c r="J22" s="9">
        <v>100000</v>
      </c>
      <c r="K22" s="9">
        <v>100000</v>
      </c>
      <c r="L22" s="9">
        <v>100000</v>
      </c>
      <c r="M22" s="9">
        <v>100000</v>
      </c>
      <c r="N22" s="9">
        <v>100000</v>
      </c>
      <c r="O22" s="9">
        <v>100000</v>
      </c>
      <c r="P22" s="9">
        <v>100000</v>
      </c>
      <c r="Q22" s="9">
        <v>100000</v>
      </c>
      <c r="R22" s="9">
        <v>100000</v>
      </c>
      <c r="S22" s="9">
        <v>100000</v>
      </c>
      <c r="T22" s="9">
        <v>100000</v>
      </c>
    </row>
    <row r="23" spans="2:20">
      <c r="B23" s="1" t="s">
        <v>14</v>
      </c>
      <c r="C23" s="5">
        <v>0.1</v>
      </c>
      <c r="D23" s="5">
        <v>0.1</v>
      </c>
      <c r="E23" s="5">
        <v>0.1</v>
      </c>
      <c r="F23" s="5">
        <v>0.1</v>
      </c>
      <c r="G23" s="5">
        <v>0.1</v>
      </c>
      <c r="H23" s="5">
        <v>0.1</v>
      </c>
      <c r="I23" s="5">
        <v>0.1</v>
      </c>
      <c r="J23" s="5">
        <v>0.1</v>
      </c>
      <c r="K23" s="5">
        <v>0.1</v>
      </c>
      <c r="L23" s="5">
        <v>0.1</v>
      </c>
      <c r="M23" s="5">
        <v>0.1</v>
      </c>
      <c r="N23" s="5">
        <v>0.1</v>
      </c>
      <c r="O23" s="5">
        <v>0.1</v>
      </c>
      <c r="P23" s="5">
        <v>0.1</v>
      </c>
      <c r="Q23" s="5">
        <v>0.1</v>
      </c>
      <c r="R23" s="5">
        <v>0.1</v>
      </c>
      <c r="S23" s="5">
        <v>0.1</v>
      </c>
      <c r="T23" s="5">
        <v>0.1</v>
      </c>
    </row>
    <row r="24" spans="2:20">
      <c r="B24" s="1" t="s">
        <v>15</v>
      </c>
      <c r="C24" s="11">
        <f>C22*(1-C23)</f>
        <v>90000</v>
      </c>
      <c r="D24" s="11">
        <f t="shared" ref="D24:T24" si="5">D22*(1-D23)</f>
        <v>90000</v>
      </c>
      <c r="E24" s="11">
        <f t="shared" si="5"/>
        <v>90000</v>
      </c>
      <c r="F24" s="11">
        <f t="shared" si="5"/>
        <v>90000</v>
      </c>
      <c r="G24" s="11">
        <f t="shared" si="5"/>
        <v>90000</v>
      </c>
      <c r="H24" s="11">
        <f t="shared" si="5"/>
        <v>90000</v>
      </c>
      <c r="I24" s="11">
        <f t="shared" si="5"/>
        <v>90000</v>
      </c>
      <c r="J24" s="11">
        <f t="shared" si="5"/>
        <v>90000</v>
      </c>
      <c r="K24" s="11">
        <f t="shared" si="5"/>
        <v>90000</v>
      </c>
      <c r="L24" s="11">
        <f t="shared" si="5"/>
        <v>90000</v>
      </c>
      <c r="M24" s="11">
        <f t="shared" si="5"/>
        <v>90000</v>
      </c>
      <c r="N24" s="11">
        <f t="shared" si="5"/>
        <v>90000</v>
      </c>
      <c r="O24" s="11">
        <f t="shared" si="5"/>
        <v>90000</v>
      </c>
      <c r="P24" s="11">
        <f t="shared" si="5"/>
        <v>90000</v>
      </c>
      <c r="Q24" s="11">
        <f t="shared" si="5"/>
        <v>90000</v>
      </c>
      <c r="R24" s="11">
        <f t="shared" si="5"/>
        <v>90000</v>
      </c>
      <c r="S24" s="11">
        <f t="shared" si="5"/>
        <v>90000</v>
      </c>
      <c r="T24" s="11">
        <f t="shared" si="5"/>
        <v>90000</v>
      </c>
    </row>
    <row r="27" spans="2:20">
      <c r="B27" s="1" t="s">
        <v>16</v>
      </c>
      <c r="C27" s="10">
        <f>C19*C24</f>
        <v>0</v>
      </c>
      <c r="D27" s="10">
        <f t="shared" ref="D27:T27" si="6">D19*D24</f>
        <v>0</v>
      </c>
      <c r="E27" s="10">
        <f t="shared" si="6"/>
        <v>0</v>
      </c>
      <c r="F27" s="10">
        <f t="shared" si="6"/>
        <v>0</v>
      </c>
      <c r="G27" s="10">
        <f>G19*G24</f>
        <v>110.43792267091024</v>
      </c>
      <c r="H27" s="10">
        <f t="shared" si="6"/>
        <v>221.98022456852956</v>
      </c>
      <c r="I27" s="10">
        <f>I19*I24</f>
        <v>334.6351885370583</v>
      </c>
      <c r="J27" s="10">
        <f t="shared" si="6"/>
        <v>448.41115263965827</v>
      </c>
      <c r="K27" s="10">
        <f t="shared" si="6"/>
        <v>563.31651050357038</v>
      </c>
      <c r="L27" s="10">
        <f t="shared" si="6"/>
        <v>679.35971166730599</v>
      </c>
      <c r="M27" s="10">
        <f t="shared" si="6"/>
        <v>796.54926192991593</v>
      </c>
      <c r="N27" s="10">
        <f t="shared" si="6"/>
        <v>800.53200823956558</v>
      </c>
      <c r="O27" s="10">
        <f t="shared" si="6"/>
        <v>804.53466828076341</v>
      </c>
      <c r="P27" s="10">
        <f t="shared" si="6"/>
        <v>808.55734162216709</v>
      </c>
      <c r="Q27" s="10">
        <f t="shared" si="6"/>
        <v>812.60012833027793</v>
      </c>
      <c r="R27" s="10">
        <f t="shared" si="6"/>
        <v>699.99696769022489</v>
      </c>
      <c r="S27" s="10">
        <f t="shared" si="6"/>
        <v>586.24746044056349</v>
      </c>
      <c r="T27" s="10">
        <f t="shared" si="6"/>
        <v>0</v>
      </c>
    </row>
    <row r="28" spans="2:20">
      <c r="B28" s="1" t="s">
        <v>17</v>
      </c>
      <c r="C28" s="3">
        <v>0.1</v>
      </c>
      <c r="D28" s="3">
        <v>0.1</v>
      </c>
      <c r="E28" s="3">
        <v>0.1</v>
      </c>
      <c r="F28" s="3">
        <v>0.1</v>
      </c>
      <c r="G28" s="3">
        <v>0.1</v>
      </c>
      <c r="H28" s="3">
        <v>0.1</v>
      </c>
      <c r="I28" s="3">
        <v>0.1</v>
      </c>
      <c r="J28" s="3">
        <v>0.1</v>
      </c>
      <c r="K28" s="3">
        <v>0.1</v>
      </c>
      <c r="L28" s="3">
        <v>0.1</v>
      </c>
      <c r="M28" s="3">
        <v>0.1</v>
      </c>
      <c r="N28" s="3">
        <v>0.1</v>
      </c>
      <c r="O28" s="3">
        <v>0.1</v>
      </c>
      <c r="P28" s="3">
        <v>0.1</v>
      </c>
      <c r="Q28" s="3">
        <v>0.1</v>
      </c>
      <c r="R28" s="3">
        <v>0.1</v>
      </c>
      <c r="S28" s="3">
        <v>0.1</v>
      </c>
      <c r="T28" s="3">
        <v>0.1</v>
      </c>
    </row>
    <row r="29" spans="2:20" s="7" customFormat="1">
      <c r="B29" s="7" t="s">
        <v>18</v>
      </c>
      <c r="C29" s="12">
        <f>C27*(1-C28)</f>
        <v>0</v>
      </c>
      <c r="D29" s="12">
        <f t="shared" ref="D29:T29" si="7">D27*(1-D28)</f>
        <v>0</v>
      </c>
      <c r="E29" s="12">
        <f t="shared" si="7"/>
        <v>0</v>
      </c>
      <c r="F29" s="12">
        <f t="shared" si="7"/>
        <v>0</v>
      </c>
      <c r="G29" s="12">
        <f t="shared" si="7"/>
        <v>99.394130403819219</v>
      </c>
      <c r="H29" s="12">
        <f t="shared" si="7"/>
        <v>199.78220211167661</v>
      </c>
      <c r="I29" s="12">
        <f t="shared" si="7"/>
        <v>301.17166968335249</v>
      </c>
      <c r="J29" s="12">
        <f t="shared" si="7"/>
        <v>403.57003737569244</v>
      </c>
      <c r="K29" s="12">
        <f t="shared" si="7"/>
        <v>506.98485945321335</v>
      </c>
      <c r="L29" s="12">
        <f t="shared" si="7"/>
        <v>611.42374050057538</v>
      </c>
      <c r="M29" s="12">
        <f t="shared" si="7"/>
        <v>716.8943357369244</v>
      </c>
      <c r="N29" s="12">
        <f t="shared" si="7"/>
        <v>720.47880741560903</v>
      </c>
      <c r="O29" s="12">
        <f t="shared" si="7"/>
        <v>724.08120145268708</v>
      </c>
      <c r="P29" s="12">
        <f t="shared" si="7"/>
        <v>727.70160745995042</v>
      </c>
      <c r="Q29" s="12">
        <f t="shared" si="7"/>
        <v>731.34011549725017</v>
      </c>
      <c r="R29" s="12">
        <f t="shared" si="7"/>
        <v>629.99727092120247</v>
      </c>
      <c r="S29" s="12">
        <f t="shared" si="7"/>
        <v>527.62271439650715</v>
      </c>
      <c r="T29" s="12">
        <f t="shared" si="7"/>
        <v>0</v>
      </c>
    </row>
    <row r="30" spans="2:20" s="7" customFormat="1"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 spans="2:20" s="7" customFormat="1"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 spans="2:20" s="7" customFormat="1"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 spans="1:20" s="7" customFormat="1"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 spans="1:20" s="7" customFormat="1"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 spans="1:20" s="7" customFormat="1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 spans="1:20" s="7" customFormat="1"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 spans="1:20" s="7" customFormat="1"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 spans="1:20" s="17" customFormat="1" ht="18.95">
      <c r="A38" s="17" t="s">
        <v>0</v>
      </c>
      <c r="B38" s="18" t="s">
        <v>19</v>
      </c>
      <c r="C38" s="18">
        <v>2022</v>
      </c>
      <c r="D38" s="18">
        <f>C38+1</f>
        <v>2023</v>
      </c>
      <c r="E38" s="18">
        <f t="shared" ref="E38:R38" si="8">D38+1</f>
        <v>2024</v>
      </c>
      <c r="F38" s="18">
        <f t="shared" si="8"/>
        <v>2025</v>
      </c>
      <c r="G38" s="18">
        <f t="shared" si="8"/>
        <v>2026</v>
      </c>
      <c r="H38" s="18">
        <f t="shared" si="8"/>
        <v>2027</v>
      </c>
      <c r="I38" s="18">
        <f t="shared" si="8"/>
        <v>2028</v>
      </c>
      <c r="J38" s="18">
        <f t="shared" si="8"/>
        <v>2029</v>
      </c>
      <c r="K38" s="18">
        <f t="shared" si="8"/>
        <v>2030</v>
      </c>
      <c r="L38" s="18">
        <f t="shared" si="8"/>
        <v>2031</v>
      </c>
      <c r="M38" s="18">
        <f t="shared" si="8"/>
        <v>2032</v>
      </c>
      <c r="N38" s="18">
        <f t="shared" si="8"/>
        <v>2033</v>
      </c>
      <c r="O38" s="18">
        <f t="shared" si="8"/>
        <v>2034</v>
      </c>
      <c r="P38" s="18">
        <f>O38+1</f>
        <v>2035</v>
      </c>
      <c r="Q38" s="18">
        <f t="shared" si="8"/>
        <v>2036</v>
      </c>
      <c r="R38" s="18">
        <f t="shared" si="8"/>
        <v>2037</v>
      </c>
      <c r="S38" s="18">
        <f>R38+1</f>
        <v>2038</v>
      </c>
      <c r="T38" s="18">
        <f>S38+1</f>
        <v>2039</v>
      </c>
    </row>
    <row r="39" spans="1:20" s="13" customFormat="1">
      <c r="B39" s="13" t="s">
        <v>18</v>
      </c>
      <c r="C39" s="14">
        <f>C29</f>
        <v>0</v>
      </c>
      <c r="D39" s="14">
        <f t="shared" ref="D39:T39" si="9">D29</f>
        <v>0</v>
      </c>
      <c r="E39" s="14">
        <f t="shared" si="9"/>
        <v>0</v>
      </c>
      <c r="F39" s="14">
        <f t="shared" si="9"/>
        <v>0</v>
      </c>
      <c r="G39" s="14">
        <f t="shared" si="9"/>
        <v>99.394130403819219</v>
      </c>
      <c r="H39" s="14">
        <f t="shared" si="9"/>
        <v>199.78220211167661</v>
      </c>
      <c r="I39" s="14">
        <f t="shared" si="9"/>
        <v>301.17166968335249</v>
      </c>
      <c r="J39" s="14">
        <f t="shared" si="9"/>
        <v>403.57003737569244</v>
      </c>
      <c r="K39" s="14">
        <f t="shared" si="9"/>
        <v>506.98485945321335</v>
      </c>
      <c r="L39" s="14">
        <f t="shared" si="9"/>
        <v>611.42374050057538</v>
      </c>
      <c r="M39" s="14">
        <f t="shared" si="9"/>
        <v>716.8943357369244</v>
      </c>
      <c r="N39" s="14">
        <f t="shared" si="9"/>
        <v>720.47880741560903</v>
      </c>
      <c r="O39" s="14">
        <f t="shared" si="9"/>
        <v>724.08120145268708</v>
      </c>
      <c r="P39" s="14">
        <f t="shared" si="9"/>
        <v>727.70160745995042</v>
      </c>
      <c r="Q39" s="14">
        <f t="shared" si="9"/>
        <v>731.34011549725017</v>
      </c>
      <c r="R39" s="14">
        <f t="shared" si="9"/>
        <v>629.99727092120247</v>
      </c>
      <c r="S39" s="14">
        <f t="shared" si="9"/>
        <v>527.62271439650715</v>
      </c>
      <c r="T39" s="14">
        <f t="shared" si="9"/>
        <v>0</v>
      </c>
    </row>
    <row r="40" spans="1:20" s="13" customFormat="1"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1:20" s="13" customFormat="1">
      <c r="B41" s="13" t="s">
        <v>20</v>
      </c>
      <c r="C41" s="14">
        <f>C42*C27</f>
        <v>0</v>
      </c>
      <c r="D41" s="14">
        <f t="shared" ref="D41:T41" si="10">D42*D27</f>
        <v>0</v>
      </c>
      <c r="E41" s="14">
        <f t="shared" si="10"/>
        <v>0</v>
      </c>
      <c r="F41" s="14">
        <f t="shared" si="10"/>
        <v>0</v>
      </c>
      <c r="G41" s="14">
        <f t="shared" si="10"/>
        <v>11.043792267091025</v>
      </c>
      <c r="H41" s="14">
        <f t="shared" si="10"/>
        <v>22.198022456852957</v>
      </c>
      <c r="I41" s="14">
        <f t="shared" si="10"/>
        <v>33.463518853705828</v>
      </c>
      <c r="J41" s="14">
        <f t="shared" si="10"/>
        <v>44.841115263965833</v>
      </c>
      <c r="K41" s="14">
        <f t="shared" si="10"/>
        <v>56.331651050357038</v>
      </c>
      <c r="L41" s="14">
        <f t="shared" si="10"/>
        <v>67.935971166730596</v>
      </c>
      <c r="M41" s="14">
        <f t="shared" si="10"/>
        <v>79.654926192991596</v>
      </c>
      <c r="N41" s="14">
        <f t="shared" si="10"/>
        <v>80.053200823956558</v>
      </c>
      <c r="O41" s="14">
        <f t="shared" si="10"/>
        <v>80.453466828076344</v>
      </c>
      <c r="P41" s="14">
        <f t="shared" si="10"/>
        <v>80.85573416221672</v>
      </c>
      <c r="Q41" s="14">
        <f t="shared" si="10"/>
        <v>81.260012833027801</v>
      </c>
      <c r="R41" s="14">
        <f t="shared" si="10"/>
        <v>69.999696769022492</v>
      </c>
      <c r="S41" s="14">
        <f t="shared" si="10"/>
        <v>58.624746044056351</v>
      </c>
      <c r="T41" s="14">
        <f t="shared" si="10"/>
        <v>0</v>
      </c>
    </row>
    <row r="42" spans="1:20" s="13" customFormat="1">
      <c r="B42" s="13" t="s">
        <v>21</v>
      </c>
      <c r="C42" s="16">
        <v>0.1</v>
      </c>
      <c r="D42" s="16">
        <v>0.1</v>
      </c>
      <c r="E42" s="16">
        <v>0.1</v>
      </c>
      <c r="F42" s="16">
        <v>0.1</v>
      </c>
      <c r="G42" s="16">
        <v>0.1</v>
      </c>
      <c r="H42" s="16">
        <v>0.1</v>
      </c>
      <c r="I42" s="16">
        <v>0.1</v>
      </c>
      <c r="J42" s="16">
        <v>0.1</v>
      </c>
      <c r="K42" s="16">
        <v>0.1</v>
      </c>
      <c r="L42" s="16">
        <v>0.1</v>
      </c>
      <c r="M42" s="16">
        <v>0.1</v>
      </c>
      <c r="N42" s="16">
        <v>0.1</v>
      </c>
      <c r="O42" s="16">
        <v>0.1</v>
      </c>
      <c r="P42" s="16">
        <v>0.1</v>
      </c>
      <c r="Q42" s="16">
        <v>0.1</v>
      </c>
      <c r="R42" s="16">
        <v>0.1</v>
      </c>
      <c r="S42" s="16">
        <v>0.1</v>
      </c>
      <c r="T42" s="16">
        <v>0.1</v>
      </c>
    </row>
    <row r="43" spans="1:20" s="13" customFormat="1"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</row>
    <row r="44" spans="1:20" s="13" customFormat="1">
      <c r="B44" s="13" t="s">
        <v>22</v>
      </c>
      <c r="C44" s="14">
        <v>40</v>
      </c>
      <c r="D44" s="14">
        <v>50</v>
      </c>
      <c r="E44" s="14">
        <v>50</v>
      </c>
      <c r="F44" s="14">
        <v>50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</row>
    <row r="45" spans="1:20" s="13" customFormat="1">
      <c r="B45" s="13" t="s">
        <v>23</v>
      </c>
      <c r="C45" s="14" t="s">
        <v>24</v>
      </c>
      <c r="D45" s="14" t="s">
        <v>25</v>
      </c>
      <c r="E45" s="14" t="s">
        <v>25</v>
      </c>
      <c r="F45" s="14" t="s">
        <v>25</v>
      </c>
      <c r="G45" s="14" t="s">
        <v>26</v>
      </c>
      <c r="H45" s="14" t="s">
        <v>26</v>
      </c>
      <c r="I45" s="14" t="s">
        <v>26</v>
      </c>
      <c r="J45" s="14" t="s">
        <v>26</v>
      </c>
      <c r="K45" s="14" t="s">
        <v>26</v>
      </c>
      <c r="L45" s="14" t="s">
        <v>26</v>
      </c>
      <c r="M45" s="14" t="s">
        <v>26</v>
      </c>
      <c r="N45" s="14" t="s">
        <v>26</v>
      </c>
      <c r="O45" s="14" t="s">
        <v>26</v>
      </c>
      <c r="P45" s="14" t="s">
        <v>26</v>
      </c>
      <c r="Q45" s="14" t="s">
        <v>26</v>
      </c>
      <c r="R45" s="14" t="s">
        <v>26</v>
      </c>
      <c r="S45" s="14" t="s">
        <v>26</v>
      </c>
      <c r="T45" s="14" t="s">
        <v>26</v>
      </c>
    </row>
    <row r="46" spans="1:20" s="13" customFormat="1"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pans="1:20" s="13" customFormat="1">
      <c r="B47" s="13" t="s">
        <v>27</v>
      </c>
      <c r="C47" s="14">
        <f>C48*C27</f>
        <v>0</v>
      </c>
      <c r="D47" s="14">
        <f t="shared" ref="D47:T47" si="11">D48*D27</f>
        <v>0</v>
      </c>
      <c r="E47" s="14">
        <f t="shared" si="11"/>
        <v>0</v>
      </c>
      <c r="F47" s="14">
        <f t="shared" si="11"/>
        <v>0</v>
      </c>
      <c r="G47" s="14">
        <f t="shared" si="11"/>
        <v>27.60948066772756</v>
      </c>
      <c r="H47" s="14">
        <f t="shared" si="11"/>
        <v>55.495056142132391</v>
      </c>
      <c r="I47" s="14">
        <f t="shared" si="11"/>
        <v>83.658797134264574</v>
      </c>
      <c r="J47" s="14">
        <f t="shared" si="11"/>
        <v>112.10278815991457</v>
      </c>
      <c r="K47" s="14">
        <f t="shared" si="11"/>
        <v>140.8291276258926</v>
      </c>
      <c r="L47" s="14">
        <f t="shared" si="11"/>
        <v>169.8399279168265</v>
      </c>
      <c r="M47" s="14">
        <f t="shared" si="11"/>
        <v>199.13731548247898</v>
      </c>
      <c r="N47" s="14">
        <f t="shared" si="11"/>
        <v>200.1330020598914</v>
      </c>
      <c r="O47" s="14">
        <f t="shared" si="11"/>
        <v>201.13366707019085</v>
      </c>
      <c r="P47" s="14">
        <f t="shared" si="11"/>
        <v>202.13933540554177</v>
      </c>
      <c r="Q47" s="14">
        <f t="shared" si="11"/>
        <v>203.15003208256948</v>
      </c>
      <c r="R47" s="14">
        <f t="shared" si="11"/>
        <v>174.99924192255622</v>
      </c>
      <c r="S47" s="14">
        <f t="shared" si="11"/>
        <v>146.56186511014087</v>
      </c>
      <c r="T47" s="14">
        <f t="shared" si="11"/>
        <v>0</v>
      </c>
    </row>
    <row r="48" spans="1:20" s="13" customFormat="1">
      <c r="B48" s="13" t="s">
        <v>21</v>
      </c>
      <c r="C48" s="16">
        <v>0.25</v>
      </c>
      <c r="D48" s="16">
        <v>0.25</v>
      </c>
      <c r="E48" s="16">
        <v>0.25</v>
      </c>
      <c r="F48" s="16">
        <v>0.25</v>
      </c>
      <c r="G48" s="16">
        <v>0.25</v>
      </c>
      <c r="H48" s="16">
        <v>0.25</v>
      </c>
      <c r="I48" s="16">
        <v>0.25</v>
      </c>
      <c r="J48" s="16">
        <v>0.25</v>
      </c>
      <c r="K48" s="16">
        <v>0.25</v>
      </c>
      <c r="L48" s="16">
        <v>0.25</v>
      </c>
      <c r="M48" s="16">
        <v>0.25</v>
      </c>
      <c r="N48" s="16">
        <v>0.25</v>
      </c>
      <c r="O48" s="16">
        <v>0.25</v>
      </c>
      <c r="P48" s="16">
        <v>0.25</v>
      </c>
      <c r="Q48" s="16">
        <v>0.25</v>
      </c>
      <c r="R48" s="16">
        <v>0.25</v>
      </c>
      <c r="S48" s="16">
        <v>0.25</v>
      </c>
      <c r="T48" s="16">
        <v>0.25</v>
      </c>
    </row>
    <row r="49" spans="1:20" s="13" customFormat="1"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pans="1:20" s="13" customFormat="1">
      <c r="B50" s="13" t="s">
        <v>28</v>
      </c>
      <c r="C50" s="14">
        <f>C39-C41-C44-C47</f>
        <v>-40</v>
      </c>
      <c r="D50" s="14">
        <f t="shared" ref="D50:T50" si="12">D39-D41-D44-D47</f>
        <v>-50</v>
      </c>
      <c r="E50" s="14">
        <f t="shared" si="12"/>
        <v>-50</v>
      </c>
      <c r="F50" s="14">
        <f t="shared" si="12"/>
        <v>-50</v>
      </c>
      <c r="G50" s="14">
        <f t="shared" si="12"/>
        <v>60.740857469000638</v>
      </c>
      <c r="H50" s="14">
        <f t="shared" si="12"/>
        <v>122.08912351269126</v>
      </c>
      <c r="I50" s="14">
        <f t="shared" si="12"/>
        <v>184.04935369538211</v>
      </c>
      <c r="J50" s="14">
        <f t="shared" si="12"/>
        <v>246.62613395181205</v>
      </c>
      <c r="K50" s="14">
        <f t="shared" si="12"/>
        <v>309.82408077696368</v>
      </c>
      <c r="L50" s="14">
        <f t="shared" si="12"/>
        <v>373.6478414170183</v>
      </c>
      <c r="M50" s="14">
        <f t="shared" si="12"/>
        <v>438.10209406145378</v>
      </c>
      <c r="N50" s="14">
        <f t="shared" si="12"/>
        <v>440.29260453176107</v>
      </c>
      <c r="O50" s="14">
        <f t="shared" si="12"/>
        <v>442.49406755441987</v>
      </c>
      <c r="P50" s="14">
        <f t="shared" si="12"/>
        <v>444.70653789219199</v>
      </c>
      <c r="Q50" s="14">
        <f t="shared" si="12"/>
        <v>446.9300705816529</v>
      </c>
      <c r="R50" s="14">
        <f t="shared" si="12"/>
        <v>384.99833222962371</v>
      </c>
      <c r="S50" s="14">
        <f t="shared" si="12"/>
        <v>322.43610324230997</v>
      </c>
      <c r="T50" s="14">
        <f t="shared" si="12"/>
        <v>0</v>
      </c>
    </row>
    <row r="51" spans="1:20" s="13" customFormat="1"/>
    <row r="52" spans="1:20" s="13" customFormat="1">
      <c r="B52" s="13" t="s">
        <v>29</v>
      </c>
      <c r="C52" s="14">
        <f>C53*C27</f>
        <v>0</v>
      </c>
      <c r="D52" s="14">
        <f t="shared" ref="D52:T52" si="13">D53*D27</f>
        <v>0</v>
      </c>
      <c r="E52" s="14">
        <f t="shared" si="13"/>
        <v>0</v>
      </c>
      <c r="F52" s="14">
        <f t="shared" si="13"/>
        <v>0</v>
      </c>
      <c r="G52" s="14">
        <f t="shared" si="13"/>
        <v>3.3131376801273071</v>
      </c>
      <c r="H52" s="14">
        <f t="shared" si="13"/>
        <v>6.6594067370558863</v>
      </c>
      <c r="I52" s="14">
        <f t="shared" si="13"/>
        <v>10.039055656111749</v>
      </c>
      <c r="J52" s="14">
        <f t="shared" si="13"/>
        <v>13.452334579189747</v>
      </c>
      <c r="K52" s="14">
        <f t="shared" si="13"/>
        <v>16.89949531510711</v>
      </c>
      <c r="L52" s="14">
        <f t="shared" si="13"/>
        <v>20.38079135001918</v>
      </c>
      <c r="M52" s="14">
        <f t="shared" si="13"/>
        <v>23.896477857897477</v>
      </c>
      <c r="N52" s="14">
        <f t="shared" si="13"/>
        <v>24.015960247186968</v>
      </c>
      <c r="O52" s="14">
        <f t="shared" si="13"/>
        <v>24.136040048422903</v>
      </c>
      <c r="P52" s="14">
        <f t="shared" si="13"/>
        <v>24.256720248665012</v>
      </c>
      <c r="Q52" s="14">
        <f t="shared" si="13"/>
        <v>24.378003849908335</v>
      </c>
      <c r="R52" s="14">
        <f t="shared" si="13"/>
        <v>20.999909030706746</v>
      </c>
      <c r="S52" s="14">
        <f t="shared" si="13"/>
        <v>17.587423813216905</v>
      </c>
      <c r="T52" s="14">
        <f t="shared" si="13"/>
        <v>0</v>
      </c>
    </row>
    <row r="53" spans="1:20" s="13" customFormat="1">
      <c r="B53" s="13" t="s">
        <v>21</v>
      </c>
      <c r="C53" s="15">
        <v>0.03</v>
      </c>
      <c r="D53" s="15">
        <v>0.03</v>
      </c>
      <c r="E53" s="15">
        <v>0.03</v>
      </c>
      <c r="F53" s="15">
        <v>0.03</v>
      </c>
      <c r="G53" s="15">
        <v>0.03</v>
      </c>
      <c r="H53" s="15">
        <v>0.03</v>
      </c>
      <c r="I53" s="15">
        <v>0.03</v>
      </c>
      <c r="J53" s="15">
        <v>0.03</v>
      </c>
      <c r="K53" s="15">
        <v>0.03</v>
      </c>
      <c r="L53" s="15">
        <v>0.03</v>
      </c>
      <c r="M53" s="15">
        <v>0.03</v>
      </c>
      <c r="N53" s="15">
        <v>0.03</v>
      </c>
      <c r="O53" s="15">
        <v>0.03</v>
      </c>
      <c r="P53" s="15">
        <v>0.03</v>
      </c>
      <c r="Q53" s="15">
        <v>0.03</v>
      </c>
      <c r="R53" s="15">
        <v>0.03</v>
      </c>
      <c r="S53" s="15">
        <v>0.03</v>
      </c>
      <c r="T53" s="15">
        <v>0.03</v>
      </c>
    </row>
    <row r="54" spans="1:20" s="13" customFormat="1"/>
    <row r="55" spans="1:20" s="13" customFormat="1">
      <c r="B55" s="13" t="s">
        <v>30</v>
      </c>
      <c r="C55" s="14">
        <f>MAX(0,C56*C50)</f>
        <v>0</v>
      </c>
      <c r="D55" s="14">
        <f t="shared" ref="D55:T55" si="14">MAX(0,D56*D50)</f>
        <v>0</v>
      </c>
      <c r="E55" s="14">
        <f t="shared" si="14"/>
        <v>0</v>
      </c>
      <c r="F55" s="14">
        <f t="shared" si="14"/>
        <v>0</v>
      </c>
      <c r="G55" s="14">
        <f t="shared" si="14"/>
        <v>12.148171493800128</v>
      </c>
      <c r="H55" s="14">
        <f t="shared" si="14"/>
        <v>24.417824702538255</v>
      </c>
      <c r="I55" s="14">
        <f t="shared" si="14"/>
        <v>36.809870739076423</v>
      </c>
      <c r="J55" s="14">
        <f t="shared" si="14"/>
        <v>49.325226790362414</v>
      </c>
      <c r="K55" s="14">
        <f t="shared" si="14"/>
        <v>61.964816155392739</v>
      </c>
      <c r="L55" s="14">
        <f t="shared" si="14"/>
        <v>74.729568283403665</v>
      </c>
      <c r="M55" s="14">
        <f t="shared" si="14"/>
        <v>87.620418812290765</v>
      </c>
      <c r="N55" s="14">
        <f t="shared" si="14"/>
        <v>88.058520906352214</v>
      </c>
      <c r="O55" s="14">
        <f t="shared" si="14"/>
        <v>88.498813510883977</v>
      </c>
      <c r="P55" s="14">
        <f t="shared" si="14"/>
        <v>88.941307578438398</v>
      </c>
      <c r="Q55" s="14">
        <f t="shared" si="14"/>
        <v>89.386014116330585</v>
      </c>
      <c r="R55" s="14">
        <f t="shared" si="14"/>
        <v>76.999666445924746</v>
      </c>
      <c r="S55" s="14">
        <f t="shared" si="14"/>
        <v>64.487220648461999</v>
      </c>
      <c r="T55" s="14">
        <f t="shared" si="14"/>
        <v>0</v>
      </c>
    </row>
    <row r="56" spans="1:20" s="13" customFormat="1">
      <c r="B56" s="13" t="s">
        <v>31</v>
      </c>
      <c r="C56" s="15">
        <v>0.2</v>
      </c>
      <c r="D56" s="15">
        <v>0.2</v>
      </c>
      <c r="E56" s="15">
        <v>0.2</v>
      </c>
      <c r="F56" s="15">
        <v>0.2</v>
      </c>
      <c r="G56" s="15">
        <v>0.2</v>
      </c>
      <c r="H56" s="15">
        <v>0.2</v>
      </c>
      <c r="I56" s="15">
        <v>0.2</v>
      </c>
      <c r="J56" s="15">
        <v>0.2</v>
      </c>
      <c r="K56" s="15">
        <v>0.2</v>
      </c>
      <c r="L56" s="15">
        <v>0.2</v>
      </c>
      <c r="M56" s="15">
        <v>0.2</v>
      </c>
      <c r="N56" s="15">
        <v>0.2</v>
      </c>
      <c r="O56" s="15">
        <v>0.2</v>
      </c>
      <c r="P56" s="15">
        <v>0.2</v>
      </c>
      <c r="Q56" s="15">
        <v>0.2</v>
      </c>
      <c r="R56" s="15">
        <v>0.2</v>
      </c>
      <c r="S56" s="15">
        <v>0.2</v>
      </c>
      <c r="T56" s="15">
        <v>0.2</v>
      </c>
    </row>
    <row r="57" spans="1:20" s="13" customFormat="1"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</row>
    <row r="58" spans="1:20" s="13" customFormat="1"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</row>
    <row r="59" spans="1:20" s="13" customFormat="1"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</row>
    <row r="60" spans="1:20" s="13" customFormat="1"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</row>
    <row r="61" spans="1:20" s="13" customFormat="1"/>
    <row r="63" spans="1:20" s="17" customFormat="1" ht="18.95">
      <c r="A63" s="17" t="s">
        <v>0</v>
      </c>
      <c r="B63" s="18" t="s">
        <v>32</v>
      </c>
      <c r="C63" s="18">
        <v>2022</v>
      </c>
      <c r="D63" s="18">
        <f>C63+1</f>
        <v>2023</v>
      </c>
      <c r="E63" s="18">
        <f t="shared" ref="E63:R63" si="15">D63+1</f>
        <v>2024</v>
      </c>
      <c r="F63" s="18">
        <f t="shared" si="15"/>
        <v>2025</v>
      </c>
      <c r="G63" s="18">
        <f t="shared" si="15"/>
        <v>2026</v>
      </c>
      <c r="H63" s="18">
        <f t="shared" si="15"/>
        <v>2027</v>
      </c>
      <c r="I63" s="18">
        <f t="shared" si="15"/>
        <v>2028</v>
      </c>
      <c r="J63" s="18">
        <f t="shared" si="15"/>
        <v>2029</v>
      </c>
      <c r="K63" s="18">
        <f t="shared" si="15"/>
        <v>2030</v>
      </c>
      <c r="L63" s="18">
        <f t="shared" si="15"/>
        <v>2031</v>
      </c>
      <c r="M63" s="18">
        <f t="shared" si="15"/>
        <v>2032</v>
      </c>
      <c r="N63" s="18">
        <f t="shared" si="15"/>
        <v>2033</v>
      </c>
      <c r="O63" s="18">
        <f t="shared" si="15"/>
        <v>2034</v>
      </c>
      <c r="P63" s="18">
        <f>O63+1</f>
        <v>2035</v>
      </c>
      <c r="Q63" s="18">
        <f t="shared" si="15"/>
        <v>2036</v>
      </c>
      <c r="R63" s="18">
        <f t="shared" si="15"/>
        <v>2037</v>
      </c>
      <c r="S63" s="18">
        <f>R63+1</f>
        <v>2038</v>
      </c>
      <c r="T63" s="18">
        <f>S63+1</f>
        <v>2039</v>
      </c>
    </row>
    <row r="64" spans="1:20">
      <c r="B64" s="1" t="s">
        <v>28</v>
      </c>
      <c r="C64" s="10">
        <f>C50</f>
        <v>-40</v>
      </c>
      <c r="D64" s="10">
        <f t="shared" ref="D64:T64" si="16">D50</f>
        <v>-50</v>
      </c>
      <c r="E64" s="10">
        <f t="shared" si="16"/>
        <v>-50</v>
      </c>
      <c r="F64" s="10">
        <f t="shared" si="16"/>
        <v>-50</v>
      </c>
      <c r="G64" s="10">
        <f t="shared" si="16"/>
        <v>60.740857469000638</v>
      </c>
      <c r="H64" s="10">
        <f t="shared" si="16"/>
        <v>122.08912351269126</v>
      </c>
      <c r="I64" s="10">
        <f t="shared" si="16"/>
        <v>184.04935369538211</v>
      </c>
      <c r="J64" s="10">
        <f t="shared" si="16"/>
        <v>246.62613395181205</v>
      </c>
      <c r="K64" s="10">
        <f t="shared" si="16"/>
        <v>309.82408077696368</v>
      </c>
      <c r="L64" s="10">
        <f t="shared" si="16"/>
        <v>373.6478414170183</v>
      </c>
      <c r="M64" s="10">
        <f t="shared" si="16"/>
        <v>438.10209406145378</v>
      </c>
      <c r="N64" s="10">
        <f t="shared" si="16"/>
        <v>440.29260453176107</v>
      </c>
      <c r="O64" s="10">
        <f t="shared" si="16"/>
        <v>442.49406755441987</v>
      </c>
      <c r="P64" s="10">
        <f t="shared" si="16"/>
        <v>444.70653789219199</v>
      </c>
      <c r="Q64" s="10">
        <f t="shared" si="16"/>
        <v>446.9300705816529</v>
      </c>
      <c r="R64" s="10">
        <f t="shared" si="16"/>
        <v>384.99833222962371</v>
      </c>
      <c r="S64" s="10">
        <f t="shared" si="16"/>
        <v>322.43610324230997</v>
      </c>
      <c r="T64" s="10">
        <f t="shared" si="16"/>
        <v>0</v>
      </c>
    </row>
    <row r="65" spans="2:20">
      <c r="B65" s="1" t="s">
        <v>33</v>
      </c>
      <c r="C65" s="10">
        <f>C55</f>
        <v>0</v>
      </c>
      <c r="D65" s="10">
        <f>D55</f>
        <v>0</v>
      </c>
      <c r="E65" s="10">
        <f>E55</f>
        <v>0</v>
      </c>
      <c r="F65" s="10">
        <f>F55</f>
        <v>0</v>
      </c>
      <c r="G65" s="10">
        <f>-G55</f>
        <v>-12.148171493800128</v>
      </c>
      <c r="H65" s="10">
        <f>-H55</f>
        <v>-24.417824702538255</v>
      </c>
      <c r="I65" s="10">
        <f>-I55</f>
        <v>-36.809870739076423</v>
      </c>
      <c r="J65" s="10">
        <f>-J55</f>
        <v>-49.325226790362414</v>
      </c>
      <c r="K65" s="10">
        <f>-K55</f>
        <v>-61.964816155392739</v>
      </c>
      <c r="L65" s="10">
        <f>-L55</f>
        <v>-74.729568283403665</v>
      </c>
      <c r="M65" s="10">
        <f>-M55</f>
        <v>-87.620418812290765</v>
      </c>
      <c r="N65" s="10">
        <f>-N55</f>
        <v>-88.058520906352214</v>
      </c>
      <c r="O65" s="10">
        <f>-O55</f>
        <v>-88.498813510883977</v>
      </c>
      <c r="P65" s="10">
        <f>-P55</f>
        <v>-88.941307578438398</v>
      </c>
      <c r="Q65" s="10">
        <f>-Q55</f>
        <v>-89.386014116330585</v>
      </c>
      <c r="R65" s="10">
        <f>-R55</f>
        <v>-76.999666445924746</v>
      </c>
      <c r="S65" s="10">
        <f>-S55</f>
        <v>-64.487220648461999</v>
      </c>
      <c r="T65" s="10">
        <f>-T55</f>
        <v>0</v>
      </c>
    </row>
    <row r="66" spans="2:20">
      <c r="B66" s="1" t="s">
        <v>34</v>
      </c>
      <c r="C66" s="10">
        <v>-10</v>
      </c>
      <c r="D66" s="10">
        <v>-20</v>
      </c>
      <c r="E66" s="10">
        <v>-20</v>
      </c>
      <c r="F66" s="10">
        <v>-30</v>
      </c>
      <c r="G66" s="10">
        <v>0</v>
      </c>
      <c r="H66" s="10">
        <v>0</v>
      </c>
      <c r="I66" s="10">
        <v>0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</row>
    <row r="67" spans="2:20">
      <c r="B67" s="1" t="s">
        <v>35</v>
      </c>
      <c r="C67" s="10">
        <f>C52</f>
        <v>0</v>
      </c>
      <c r="D67" s="10">
        <f t="shared" ref="D67:T67" si="17">D52</f>
        <v>0</v>
      </c>
      <c r="E67" s="10">
        <f t="shared" si="17"/>
        <v>0</v>
      </c>
      <c r="F67" s="10">
        <f t="shared" si="17"/>
        <v>0</v>
      </c>
      <c r="G67" s="10">
        <f t="shared" si="17"/>
        <v>3.3131376801273071</v>
      </c>
      <c r="H67" s="10">
        <f t="shared" si="17"/>
        <v>6.6594067370558863</v>
      </c>
      <c r="I67" s="10">
        <f t="shared" si="17"/>
        <v>10.039055656111749</v>
      </c>
      <c r="J67" s="10">
        <f t="shared" si="17"/>
        <v>13.452334579189747</v>
      </c>
      <c r="K67" s="10">
        <f t="shared" si="17"/>
        <v>16.89949531510711</v>
      </c>
      <c r="L67" s="10">
        <f t="shared" si="17"/>
        <v>20.38079135001918</v>
      </c>
      <c r="M67" s="10">
        <f t="shared" si="17"/>
        <v>23.896477857897477</v>
      </c>
      <c r="N67" s="10">
        <f t="shared" si="17"/>
        <v>24.015960247186968</v>
      </c>
      <c r="O67" s="10">
        <f t="shared" si="17"/>
        <v>24.136040048422903</v>
      </c>
      <c r="P67" s="10">
        <f t="shared" si="17"/>
        <v>24.256720248665012</v>
      </c>
      <c r="Q67" s="10">
        <f t="shared" si="17"/>
        <v>24.378003849908335</v>
      </c>
      <c r="R67" s="10">
        <f t="shared" si="17"/>
        <v>20.999909030706746</v>
      </c>
      <c r="S67" s="10">
        <f t="shared" si="17"/>
        <v>17.587423813216905</v>
      </c>
      <c r="T67" s="10">
        <f t="shared" si="17"/>
        <v>0</v>
      </c>
    </row>
    <row r="68" spans="2:20">
      <c r="B68" s="1" t="s">
        <v>36</v>
      </c>
      <c r="C68" s="10">
        <v>0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</row>
    <row r="70" spans="2:20" s="7" customFormat="1">
      <c r="B70" s="7" t="s">
        <v>32</v>
      </c>
      <c r="C70" s="12">
        <f>SUM(C64:C68)</f>
        <v>-50</v>
      </c>
      <c r="D70" s="12">
        <f t="shared" ref="D70:T70" si="18">SUM(D64:D68)</f>
        <v>-70</v>
      </c>
      <c r="E70" s="12">
        <f t="shared" si="18"/>
        <v>-70</v>
      </c>
      <c r="F70" s="12">
        <f t="shared" si="18"/>
        <v>-80</v>
      </c>
      <c r="G70" s="12">
        <f t="shared" si="18"/>
        <v>51.905823655327815</v>
      </c>
      <c r="H70" s="12">
        <f t="shared" si="18"/>
        <v>104.33070554720889</v>
      </c>
      <c r="I70" s="12">
        <f t="shared" si="18"/>
        <v>157.27853861241744</v>
      </c>
      <c r="J70" s="12">
        <f t="shared" si="18"/>
        <v>210.75324174063937</v>
      </c>
      <c r="K70" s="12">
        <f t="shared" si="18"/>
        <v>264.75875993667808</v>
      </c>
      <c r="L70" s="12">
        <f t="shared" si="18"/>
        <v>319.29906448363386</v>
      </c>
      <c r="M70" s="12">
        <f t="shared" si="18"/>
        <v>374.37815310706048</v>
      </c>
      <c r="N70" s="12">
        <f t="shared" si="18"/>
        <v>376.25004387259582</v>
      </c>
      <c r="O70" s="12">
        <f t="shared" si="18"/>
        <v>378.13129409195881</v>
      </c>
      <c r="P70" s="12">
        <f t="shared" si="18"/>
        <v>380.02195056241862</v>
      </c>
      <c r="Q70" s="12">
        <f t="shared" si="18"/>
        <v>381.92206031523068</v>
      </c>
      <c r="R70" s="12">
        <f t="shared" si="18"/>
        <v>328.99857481440574</v>
      </c>
      <c r="S70" s="12">
        <f t="shared" si="18"/>
        <v>275.5363064070649</v>
      </c>
      <c r="T70" s="12">
        <f t="shared" si="18"/>
        <v>0</v>
      </c>
    </row>
    <row r="72" spans="2:20">
      <c r="B72" s="1" t="s">
        <v>23</v>
      </c>
      <c r="C72" s="1" t="s">
        <v>24</v>
      </c>
      <c r="D72" s="1" t="s">
        <v>25</v>
      </c>
      <c r="E72" s="1" t="s">
        <v>25</v>
      </c>
      <c r="F72" s="1" t="s">
        <v>25</v>
      </c>
      <c r="G72" s="1" t="s">
        <v>26</v>
      </c>
      <c r="H72" s="1" t="s">
        <v>26</v>
      </c>
      <c r="I72" s="1" t="s">
        <v>26</v>
      </c>
      <c r="J72" s="1" t="s">
        <v>26</v>
      </c>
      <c r="K72" s="1" t="s">
        <v>26</v>
      </c>
      <c r="L72" s="1" t="s">
        <v>26</v>
      </c>
      <c r="M72" s="1" t="s">
        <v>26</v>
      </c>
      <c r="N72" s="1" t="s">
        <v>26</v>
      </c>
      <c r="O72" s="1" t="s">
        <v>26</v>
      </c>
      <c r="P72" s="1" t="s">
        <v>26</v>
      </c>
      <c r="Q72" s="1" t="s">
        <v>26</v>
      </c>
      <c r="R72" s="1" t="s">
        <v>26</v>
      </c>
      <c r="S72" s="1" t="s">
        <v>26</v>
      </c>
      <c r="T72" s="1" t="s">
        <v>26</v>
      </c>
    </row>
    <row r="73" spans="2:20">
      <c r="B73" s="1" t="s">
        <v>37</v>
      </c>
      <c r="C73" s="3">
        <v>0.3</v>
      </c>
      <c r="D73" s="3">
        <v>0.7</v>
      </c>
      <c r="E73" s="3">
        <v>0.7</v>
      </c>
      <c r="F73" s="3">
        <v>0.7</v>
      </c>
      <c r="G73" s="3">
        <v>1</v>
      </c>
      <c r="H73" s="3">
        <v>1</v>
      </c>
      <c r="I73" s="3">
        <v>1</v>
      </c>
      <c r="J73" s="3">
        <v>1</v>
      </c>
      <c r="K73" s="3">
        <v>1</v>
      </c>
      <c r="L73" s="3">
        <v>1</v>
      </c>
      <c r="M73" s="3">
        <v>1</v>
      </c>
      <c r="N73" s="3">
        <v>1</v>
      </c>
      <c r="O73" s="3">
        <v>1</v>
      </c>
      <c r="P73" s="3">
        <v>1</v>
      </c>
      <c r="Q73" s="3">
        <v>1</v>
      </c>
      <c r="R73" s="3">
        <v>1</v>
      </c>
      <c r="S73" s="3">
        <v>1</v>
      </c>
      <c r="T73" s="3">
        <v>1</v>
      </c>
    </row>
    <row r="74" spans="2:20">
      <c r="B74" s="1" t="s">
        <v>38</v>
      </c>
      <c r="C74" s="5">
        <v>1</v>
      </c>
      <c r="D74" s="5">
        <f>C73</f>
        <v>0.3</v>
      </c>
      <c r="E74" s="5">
        <f>D74</f>
        <v>0.3</v>
      </c>
      <c r="F74" s="5">
        <f>E74</f>
        <v>0.3</v>
      </c>
      <c r="G74" s="5">
        <f>F73*F74</f>
        <v>0.21</v>
      </c>
      <c r="H74" s="5">
        <f>G74</f>
        <v>0.21</v>
      </c>
      <c r="I74" s="5">
        <f t="shared" ref="I74:T74" si="19">H74</f>
        <v>0.21</v>
      </c>
      <c r="J74" s="5">
        <f t="shared" si="19"/>
        <v>0.21</v>
      </c>
      <c r="K74" s="5">
        <f t="shared" si="19"/>
        <v>0.21</v>
      </c>
      <c r="L74" s="5">
        <f t="shared" si="19"/>
        <v>0.21</v>
      </c>
      <c r="M74" s="5">
        <f t="shared" si="19"/>
        <v>0.21</v>
      </c>
      <c r="N74" s="5">
        <f t="shared" si="19"/>
        <v>0.21</v>
      </c>
      <c r="O74" s="5">
        <f t="shared" si="19"/>
        <v>0.21</v>
      </c>
      <c r="P74" s="5">
        <f t="shared" si="19"/>
        <v>0.21</v>
      </c>
      <c r="Q74" s="5">
        <f t="shared" si="19"/>
        <v>0.21</v>
      </c>
      <c r="R74" s="5">
        <f t="shared" si="19"/>
        <v>0.21</v>
      </c>
      <c r="S74" s="5">
        <f t="shared" si="19"/>
        <v>0.21</v>
      </c>
      <c r="T74" s="5">
        <f t="shared" si="19"/>
        <v>0.21</v>
      </c>
    </row>
    <row r="75" spans="2:20" s="7" customFormat="1">
      <c r="B75" s="7" t="s">
        <v>39</v>
      </c>
      <c r="C75" s="12">
        <f>C74*C70</f>
        <v>-50</v>
      </c>
      <c r="D75" s="12">
        <f t="shared" ref="D75:T75" si="20">D74*D70</f>
        <v>-21</v>
      </c>
      <c r="E75" s="12">
        <f t="shared" si="20"/>
        <v>-21</v>
      </c>
      <c r="F75" s="12">
        <f t="shared" si="20"/>
        <v>-24</v>
      </c>
      <c r="G75" s="12">
        <f>G74*G70</f>
        <v>10.900222967618841</v>
      </c>
      <c r="H75" s="12">
        <f t="shared" si="20"/>
        <v>21.909448164913865</v>
      </c>
      <c r="I75" s="12">
        <f t="shared" si="20"/>
        <v>33.028493108607663</v>
      </c>
      <c r="J75" s="12">
        <f t="shared" si="20"/>
        <v>44.258180765534263</v>
      </c>
      <c r="K75" s="12">
        <f t="shared" si="20"/>
        <v>55.599339586702392</v>
      </c>
      <c r="L75" s="12">
        <f t="shared" si="20"/>
        <v>67.052803541563108</v>
      </c>
      <c r="M75" s="12">
        <f t="shared" si="20"/>
        <v>78.619412152482695</v>
      </c>
      <c r="N75" s="12">
        <f t="shared" si="20"/>
        <v>79.012509213245124</v>
      </c>
      <c r="O75" s="12">
        <f t="shared" si="20"/>
        <v>79.407571759311352</v>
      </c>
      <c r="P75" s="12">
        <f t="shared" si="20"/>
        <v>79.804609618107904</v>
      </c>
      <c r="Q75" s="12">
        <f t="shared" si="20"/>
        <v>80.203632666198445</v>
      </c>
      <c r="R75" s="12">
        <f t="shared" si="20"/>
        <v>69.089700711025202</v>
      </c>
      <c r="S75" s="12">
        <f t="shared" si="20"/>
        <v>57.862624345483624</v>
      </c>
      <c r="T75" s="12">
        <f t="shared" si="20"/>
        <v>0</v>
      </c>
    </row>
    <row r="77" spans="2:20">
      <c r="B77" s="1" t="s">
        <v>40</v>
      </c>
      <c r="C77" s="1">
        <v>1</v>
      </c>
      <c r="D77" s="1">
        <f>C77+1</f>
        <v>2</v>
      </c>
      <c r="E77" s="1">
        <f t="shared" ref="E77:T77" si="21">D77+1</f>
        <v>3</v>
      </c>
      <c r="F77" s="1">
        <f t="shared" si="21"/>
        <v>4</v>
      </c>
      <c r="G77" s="1">
        <f t="shared" si="21"/>
        <v>5</v>
      </c>
      <c r="H77" s="1">
        <f t="shared" si="21"/>
        <v>6</v>
      </c>
      <c r="I77" s="1">
        <f t="shared" si="21"/>
        <v>7</v>
      </c>
      <c r="J77" s="1">
        <f t="shared" si="21"/>
        <v>8</v>
      </c>
      <c r="K77" s="1">
        <f t="shared" si="21"/>
        <v>9</v>
      </c>
      <c r="L77" s="1">
        <f t="shared" si="21"/>
        <v>10</v>
      </c>
      <c r="M77" s="1">
        <f t="shared" si="21"/>
        <v>11</v>
      </c>
      <c r="N77" s="1">
        <f t="shared" si="21"/>
        <v>12</v>
      </c>
      <c r="O77" s="1">
        <f t="shared" si="21"/>
        <v>13</v>
      </c>
      <c r="P77" s="1">
        <f t="shared" si="21"/>
        <v>14</v>
      </c>
      <c r="Q77" s="1">
        <f t="shared" si="21"/>
        <v>15</v>
      </c>
      <c r="R77" s="1">
        <f t="shared" si="21"/>
        <v>16</v>
      </c>
      <c r="S77" s="1">
        <f t="shared" si="21"/>
        <v>17</v>
      </c>
      <c r="T77" s="1">
        <f t="shared" si="21"/>
        <v>18</v>
      </c>
    </row>
    <row r="78" spans="2:20">
      <c r="B78" s="1" t="s">
        <v>41</v>
      </c>
      <c r="C78" s="5">
        <v>0.12</v>
      </c>
      <c r="D78" s="5">
        <v>0.12</v>
      </c>
      <c r="E78" s="5">
        <v>0.12</v>
      </c>
      <c r="F78" s="5">
        <v>0.12</v>
      </c>
      <c r="G78" s="5">
        <v>0.12</v>
      </c>
      <c r="H78" s="5">
        <v>0.12</v>
      </c>
      <c r="I78" s="5">
        <v>0.12</v>
      </c>
      <c r="J78" s="5">
        <v>0.12</v>
      </c>
      <c r="K78" s="5">
        <v>0.12</v>
      </c>
      <c r="L78" s="5">
        <v>0.12</v>
      </c>
      <c r="M78" s="5">
        <v>0.12</v>
      </c>
      <c r="N78" s="5">
        <v>0.12</v>
      </c>
      <c r="O78" s="5">
        <v>0.12</v>
      </c>
      <c r="P78" s="5">
        <v>0.12</v>
      </c>
      <c r="Q78" s="5">
        <v>0.12</v>
      </c>
      <c r="R78" s="5">
        <v>0.12</v>
      </c>
      <c r="S78" s="5">
        <v>0.12</v>
      </c>
      <c r="T78" s="5">
        <v>0.12</v>
      </c>
    </row>
    <row r="79" spans="2:20">
      <c r="B79" s="1" t="s">
        <v>42</v>
      </c>
      <c r="C79" s="19">
        <f>1/(1+C78)^C77</f>
        <v>0.89285714285714279</v>
      </c>
      <c r="D79" s="19">
        <f t="shared" ref="D79:T79" si="22">1/(1+D78)^D77</f>
        <v>0.79719387755102034</v>
      </c>
      <c r="E79" s="19">
        <f t="shared" si="22"/>
        <v>0.71178024781341087</v>
      </c>
      <c r="F79" s="19">
        <f t="shared" si="22"/>
        <v>0.63551807840483121</v>
      </c>
      <c r="G79" s="19">
        <f t="shared" si="22"/>
        <v>0.56742685571859919</v>
      </c>
      <c r="H79" s="19">
        <f t="shared" si="22"/>
        <v>0.50663112117732068</v>
      </c>
      <c r="I79" s="19">
        <f t="shared" si="22"/>
        <v>0.45234921533689343</v>
      </c>
      <c r="J79" s="19">
        <f t="shared" si="22"/>
        <v>0.4038832279793691</v>
      </c>
      <c r="K79" s="19">
        <f t="shared" si="22"/>
        <v>0.36061002498157957</v>
      </c>
      <c r="L79" s="19">
        <f t="shared" si="22"/>
        <v>0.32197323659069599</v>
      </c>
      <c r="M79" s="19">
        <f t="shared" si="22"/>
        <v>0.28747610409883567</v>
      </c>
      <c r="N79" s="19">
        <f t="shared" si="22"/>
        <v>0.25667509294538904</v>
      </c>
      <c r="O79" s="19">
        <f t="shared" si="22"/>
        <v>0.22917419012981158</v>
      </c>
      <c r="P79" s="19">
        <f t="shared" si="22"/>
        <v>0.20461981261590317</v>
      </c>
      <c r="Q79" s="19">
        <f t="shared" si="22"/>
        <v>0.18269626126419927</v>
      </c>
      <c r="R79" s="19">
        <f t="shared" si="22"/>
        <v>0.16312166184303503</v>
      </c>
      <c r="S79" s="19">
        <f t="shared" si="22"/>
        <v>0.14564434093128129</v>
      </c>
      <c r="T79" s="19">
        <f t="shared" si="22"/>
        <v>0.13003959011721541</v>
      </c>
    </row>
    <row r="80" spans="2:20">
      <c r="B80" s="1" t="s">
        <v>43</v>
      </c>
      <c r="C80" s="10">
        <f>C75*C79</f>
        <v>-44.642857142857139</v>
      </c>
      <c r="D80" s="10">
        <f t="shared" ref="D80:T80" si="23">D75*D79</f>
        <v>-16.741071428571427</v>
      </c>
      <c r="E80" s="10">
        <f t="shared" si="23"/>
        <v>-14.947385204081629</v>
      </c>
      <c r="F80" s="10">
        <f t="shared" si="23"/>
        <v>-15.252433881715948</v>
      </c>
      <c r="G80" s="10">
        <f t="shared" si="23"/>
        <v>6.1850792451476178</v>
      </c>
      <c r="H80" s="10">
        <f t="shared" si="23"/>
        <v>11.100008288166702</v>
      </c>
      <c r="I80" s="10">
        <f t="shared" si="23"/>
        <v>14.940412941438668</v>
      </c>
      <c r="J80" s="10">
        <f t="shared" si="23"/>
        <v>17.875136912078403</v>
      </c>
      <c r="K80" s="10">
        <f t="shared" si="23"/>
        <v>20.049679237320074</v>
      </c>
      <c r="L80" s="10">
        <f t="shared" si="23"/>
        <v>21.589208178757158</v>
      </c>
      <c r="M80" s="10">
        <f t="shared" si="23"/>
        <v>22.601202312136383</v>
      </c>
      <c r="N80" s="10">
        <f t="shared" si="23"/>
        <v>20.280543146158099</v>
      </c>
      <c r="O80" s="10">
        <f t="shared" si="23"/>
        <v>18.198165948115076</v>
      </c>
      <c r="P80" s="10">
        <f t="shared" si="23"/>
        <v>16.329604265942542</v>
      </c>
      <c r="Q80" s="10">
        <f t="shared" si="23"/>
        <v>14.652903827921659</v>
      </c>
      <c r="R80" s="10">
        <f t="shared" si="23"/>
        <v>11.27002679622035</v>
      </c>
      <c r="S80" s="10">
        <f t="shared" si="23"/>
        <v>8.4273637873522738</v>
      </c>
      <c r="T80" s="10">
        <f t="shared" si="23"/>
        <v>0</v>
      </c>
    </row>
    <row r="85" spans="1:20" s="17" customFormat="1" ht="18.95">
      <c r="A85" s="17" t="s">
        <v>0</v>
      </c>
      <c r="B85" s="18" t="s">
        <v>44</v>
      </c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</row>
    <row r="86" spans="1:20">
      <c r="B86" s="1" t="s">
        <v>45</v>
      </c>
      <c r="C86" s="10">
        <f>SUM(C80:T80)</f>
        <v>111.91558722952887</v>
      </c>
    </row>
    <row r="87" spans="1:20">
      <c r="B87" s="1" t="s">
        <v>46</v>
      </c>
      <c r="C87" s="20">
        <v>0</v>
      </c>
    </row>
    <row r="88" spans="1:20">
      <c r="B88" s="1" t="s">
        <v>47</v>
      </c>
      <c r="C88" s="20">
        <v>0</v>
      </c>
    </row>
    <row r="90" spans="1:20">
      <c r="B90" s="1" t="s">
        <v>48</v>
      </c>
      <c r="C90" s="10">
        <f>SUM(C86:C88)</f>
        <v>111.91558722952887</v>
      </c>
    </row>
    <row r="91" spans="1:20">
      <c r="B91" s="1" t="s">
        <v>49</v>
      </c>
      <c r="C91" s="10">
        <v>50</v>
      </c>
    </row>
    <row r="92" spans="1:20">
      <c r="B92" s="1" t="s">
        <v>50</v>
      </c>
      <c r="C92" s="10">
        <f>C90+C91</f>
        <v>161.91558722952885</v>
      </c>
    </row>
    <row r="93" spans="1:20">
      <c r="B93" s="1" t="s">
        <v>51</v>
      </c>
      <c r="C93" s="1">
        <v>20</v>
      </c>
    </row>
    <row r="95" spans="1:20" s="17" customFormat="1" ht="18.95">
      <c r="B95" s="21" t="s">
        <v>52</v>
      </c>
      <c r="C95" s="22">
        <f>C92/C93</f>
        <v>8.0957793614764419</v>
      </c>
      <c r="D95" s="2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Doye</dc:creator>
  <cp:keywords/>
  <dc:description/>
  <cp:lastModifiedBy>Rafael Doye</cp:lastModifiedBy>
  <cp:revision/>
  <dcterms:created xsi:type="dcterms:W3CDTF">2024-08-24T14:24:02Z</dcterms:created>
  <dcterms:modified xsi:type="dcterms:W3CDTF">2024-09-22T11:13:05Z</dcterms:modified>
  <cp:category/>
  <cp:contentStatus/>
</cp:coreProperties>
</file>