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Rafael\Desktop\"/>
    </mc:Choice>
  </mc:AlternateContent>
  <xr:revisionPtr revIDLastSave="0" documentId="13_ncr:1_{696F5A72-AE5A-4A34-82C3-E8D5E4352FAC}" xr6:coauthVersionLast="45" xr6:coauthVersionMax="45" xr10:uidLastSave="{00000000-0000-0000-0000-000000000000}"/>
  <bookViews>
    <workbookView xWindow="-165" yWindow="-165" windowWidth="29130" windowHeight="16530" tabRatio="665" activeTab="1" xr2:uid="{00000000-000D-0000-FFFF-FFFF00000000}"/>
  </bookViews>
  <sheets>
    <sheet name="Summary" sheetId="1" r:id="rId1"/>
    <sheet name="Tests" sheetId="6" r:id="rId2"/>
    <sheet name="Quizzes" sheetId="5" r:id="rId3"/>
    <sheet name="Obs" sheetId="12" r:id="rId4"/>
    <sheet name="Emails" sheetId="13" r:id="rId5"/>
  </sheets>
  <definedNames>
    <definedName name="_xlnm._FilterDatabase" localSheetId="0" hidden="1">Summary!$A$1:$A$17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" i="6" l="1"/>
  <c r="P3" i="6"/>
  <c r="D4" i="6" l="1"/>
  <c r="D3" i="6"/>
  <c r="J3" i="6"/>
  <c r="C2" i="6"/>
  <c r="C4" i="6"/>
  <c r="C3" i="6"/>
  <c r="M4" i="6" l="1"/>
  <c r="M3" i="6"/>
  <c r="J4" i="6" l="1"/>
  <c r="G3" i="6" l="1"/>
  <c r="G4" i="6"/>
  <c r="A4" i="12" l="1"/>
  <c r="B4" i="12"/>
  <c r="G3" i="1" l="1"/>
  <c r="G2" i="1" l="1"/>
  <c r="C4" i="12" l="1"/>
  <c r="I4" i="12"/>
  <c r="J4" i="12" s="1"/>
  <c r="L4" i="12"/>
  <c r="O4" i="12"/>
  <c r="P4" i="12" s="1"/>
  <c r="A4" i="6"/>
  <c r="B4" i="6"/>
  <c r="I4" i="5"/>
  <c r="J4" i="5" s="1"/>
  <c r="L4" i="5"/>
  <c r="M4" i="5" s="1"/>
  <c r="O4" i="5"/>
  <c r="P4" i="5" s="1"/>
  <c r="C3" i="5"/>
  <c r="C4" i="5"/>
  <c r="A4" i="5"/>
  <c r="B4" i="5"/>
  <c r="V3" i="1"/>
  <c r="F4" i="12" l="1"/>
  <c r="AE3" i="1" s="1"/>
  <c r="G4" i="5"/>
  <c r="M4" i="12"/>
  <c r="G4" i="12" s="1"/>
  <c r="F4" i="5"/>
  <c r="V2" i="1" l="1"/>
  <c r="C2" i="5" l="1"/>
  <c r="I3" i="5"/>
  <c r="J3" i="5" s="1"/>
  <c r="I3" i="12"/>
  <c r="J3" i="12" s="1"/>
  <c r="L3" i="12"/>
  <c r="M3" i="12" s="1"/>
  <c r="O3" i="12"/>
  <c r="P3" i="12" s="1"/>
  <c r="C2" i="12"/>
  <c r="C3" i="12"/>
  <c r="B3" i="12"/>
  <c r="A3" i="12"/>
  <c r="B3" i="5"/>
  <c r="A3" i="5"/>
  <c r="L3" i="5"/>
  <c r="M3" i="5" s="1"/>
  <c r="O3" i="5"/>
  <c r="P3" i="5" s="1"/>
  <c r="A3" i="6"/>
  <c r="B3" i="6"/>
  <c r="D4" i="12" l="1"/>
  <c r="I3" i="1" s="1"/>
  <c r="D4" i="5"/>
  <c r="G3" i="12"/>
  <c r="D3" i="12" s="1"/>
  <c r="G3" i="5"/>
  <c r="D3" i="5" s="1"/>
  <c r="H2" i="1" s="1"/>
  <c r="F3" i="5"/>
  <c r="F3" i="12"/>
  <c r="AE2" i="1" s="1"/>
  <c r="I2" i="1" l="1"/>
  <c r="C2" i="1" s="1"/>
  <c r="H3" i="1"/>
  <c r="C3" i="1" s="1"/>
  <c r="D3" i="1" s="1"/>
  <c r="D2" i="1" l="1"/>
</calcChain>
</file>

<file path=xl/sharedStrings.xml><?xml version="1.0" encoding="utf-8"?>
<sst xmlns="http://schemas.openxmlformats.org/spreadsheetml/2006/main" count="97" uniqueCount="81">
  <si>
    <t>Test Total</t>
  </si>
  <si>
    <t>Test %</t>
  </si>
  <si>
    <t>Quiz %</t>
  </si>
  <si>
    <t>Lab Total</t>
  </si>
  <si>
    <t>Lab %</t>
  </si>
  <si>
    <t>Quiz Total</t>
  </si>
  <si>
    <t>Average</t>
  </si>
  <si>
    <t>Letter</t>
  </si>
  <si>
    <t>Sub. From tot</t>
  </si>
  <si>
    <t>Unit Two Test</t>
  </si>
  <si>
    <t>Unit Two %</t>
  </si>
  <si>
    <t>Unit Three Test</t>
  </si>
  <si>
    <t>Unit Three %</t>
  </si>
  <si>
    <t>Unit Five Test</t>
  </si>
  <si>
    <t>Unit Five %</t>
  </si>
  <si>
    <t>Term 2 totals</t>
  </si>
  <si>
    <t>Unit Six Test</t>
  </si>
  <si>
    <t>Unit Six %</t>
  </si>
  <si>
    <t>Unit One %</t>
  </si>
  <si>
    <t>MidTerm 3 Totals</t>
  </si>
  <si>
    <t>Unit Seven Test</t>
  </si>
  <si>
    <t>Unit Seven %</t>
  </si>
  <si>
    <t>Final School</t>
  </si>
  <si>
    <t>Course Grade</t>
  </si>
  <si>
    <t>Missing Labs</t>
  </si>
  <si>
    <t>Missing T1</t>
  </si>
  <si>
    <t>Missing T2</t>
  </si>
  <si>
    <t>Sub. From Tot.</t>
  </si>
  <si>
    <t>Total Missing</t>
  </si>
  <si>
    <t>Total Sub</t>
  </si>
  <si>
    <t>Missing T3</t>
  </si>
  <si>
    <t>Unit Eight Test</t>
  </si>
  <si>
    <t>Unit Eight %</t>
  </si>
  <si>
    <t>Last Name</t>
  </si>
  <si>
    <t>First Name</t>
  </si>
  <si>
    <t>Absence Record</t>
  </si>
  <si>
    <t>Exam MC</t>
  </si>
  <si>
    <t>Unit Test Four %</t>
  </si>
  <si>
    <t>Grade</t>
  </si>
  <si>
    <t>Composite Score</t>
  </si>
  <si>
    <t>scale</t>
  </si>
  <si>
    <t>Unit Four Test</t>
  </si>
  <si>
    <t>Scaled Mark</t>
  </si>
  <si>
    <t xml:space="preserve">FINAL </t>
  </si>
  <si>
    <t>Tests</t>
  </si>
  <si>
    <t>Obs/Cons</t>
  </si>
  <si>
    <t>mcheck 1</t>
  </si>
  <si>
    <t>mccheck2</t>
  </si>
  <si>
    <t>mccheck3</t>
  </si>
  <si>
    <t>mccheck4</t>
  </si>
  <si>
    <t>mccheck5</t>
  </si>
  <si>
    <t>DeltaMath U1</t>
  </si>
  <si>
    <t>Assign 0</t>
  </si>
  <si>
    <t>Delta/Assign</t>
  </si>
  <si>
    <t>mccheck6</t>
  </si>
  <si>
    <t>mccheck7</t>
  </si>
  <si>
    <t>mccheck8</t>
  </si>
  <si>
    <t>Deltamath U2</t>
  </si>
  <si>
    <t>Assign 1</t>
  </si>
  <si>
    <t>Assign 2</t>
  </si>
  <si>
    <t>quiz2</t>
  </si>
  <si>
    <t>Optional Midterm 1</t>
  </si>
  <si>
    <t>Optional Midterm 2</t>
  </si>
  <si>
    <t>PUAC November 2020</t>
  </si>
  <si>
    <t>Assing 3</t>
  </si>
  <si>
    <t>a</t>
  </si>
  <si>
    <t>McCheck 9</t>
  </si>
  <si>
    <t>mccheck 11</t>
  </si>
  <si>
    <t>Butts</t>
  </si>
  <si>
    <t>Seymour</t>
  </si>
  <si>
    <t>Butreeks</t>
  </si>
  <si>
    <t>Maya</t>
  </si>
  <si>
    <t>Email</t>
  </si>
  <si>
    <t>rafael.gacesa@hsc.on.ca</t>
  </si>
  <si>
    <t>rafaelgacesa@gmail.com</t>
  </si>
  <si>
    <t>mccheck12</t>
  </si>
  <si>
    <t>mccheck13</t>
  </si>
  <si>
    <t>Assing 4</t>
  </si>
  <si>
    <t>mccheck 10</t>
  </si>
  <si>
    <t>Unit One Test</t>
  </si>
  <si>
    <t>Optional midterm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</si>
</sst>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Times New Roman"/>
    </font>
    <font>
      <sz val="10"/>
      <name val="Times New Roman"/>
      <family val="1"/>
    </font>
    <font>
      <sz val="10"/>
      <name val="Arial"/>
      <family val="2"/>
    </font>
    <font>
      <u/>
      <sz val="10"/>
      <color theme="10"/>
      <name val="Times New Roman"/>
      <family val="1"/>
    </font>
    <font>
      <u/>
      <sz val="10"/>
      <color theme="11"/>
      <name val="Times New Roman"/>
      <family val="1"/>
    </font>
    <font>
      <sz val="10"/>
      <name val="Arial"/>
      <family val="2"/>
    </font>
    <font>
      <sz val="10"/>
      <color rgb="FFFF0000"/>
      <name val="Times New Roman"/>
      <family val="1"/>
    </font>
    <font>
      <u/>
      <sz val="10"/>
      <color theme="10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textRotation="90"/>
    </xf>
    <xf numFmtId="0" fontId="0" fillId="0" borderId="1" xfId="0" applyBorder="1"/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textRotation="90"/>
    </xf>
    <xf numFmtId="0" fontId="0" fillId="0" borderId="3" xfId="0" applyBorder="1" applyAlignment="1">
      <alignment textRotation="90"/>
    </xf>
    <xf numFmtId="0" fontId="0" fillId="0" borderId="4" xfId="0" applyBorder="1" applyAlignment="1">
      <alignment textRotation="90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" fontId="2" fillId="0" borderId="0" xfId="0" applyNumberFormat="1" applyFont="1" applyFill="1" applyAlignment="1">
      <alignment horizontal="center"/>
    </xf>
    <xf numFmtId="0" fontId="0" fillId="0" borderId="6" xfId="0" applyBorder="1" applyAlignment="1">
      <alignment textRotation="90"/>
    </xf>
    <xf numFmtId="0" fontId="1" fillId="0" borderId="0" xfId="0" applyFont="1" applyAlignment="1">
      <alignment textRotation="90"/>
    </xf>
    <xf numFmtId="0" fontId="1" fillId="0" borderId="1" xfId="0" applyFont="1" applyBorder="1"/>
    <xf numFmtId="16" fontId="0" fillId="0" borderId="2" xfId="0" applyNumberFormat="1" applyBorder="1" applyAlignment="1">
      <alignment textRotation="90"/>
    </xf>
    <xf numFmtId="16" fontId="0" fillId="0" borderId="3" xfId="0" applyNumberFormat="1" applyBorder="1" applyAlignment="1">
      <alignment textRotation="90"/>
    </xf>
    <xf numFmtId="1" fontId="0" fillId="0" borderId="0" xfId="0" applyNumberFormat="1" applyBorder="1"/>
    <xf numFmtId="16" fontId="0" fillId="0" borderId="5" xfId="0" applyNumberFormat="1" applyBorder="1" applyAlignment="1">
      <alignment textRotation="90"/>
    </xf>
    <xf numFmtId="16" fontId="0" fillId="0" borderId="0" xfId="0" applyNumberFormat="1" applyBorder="1" applyAlignment="1">
      <alignment textRotation="90"/>
    </xf>
    <xf numFmtId="0" fontId="0" fillId="0" borderId="1" xfId="0" applyFill="1" applyBorder="1"/>
    <xf numFmtId="0" fontId="6" fillId="0" borderId="0" xfId="0" applyFont="1"/>
    <xf numFmtId="0" fontId="1" fillId="0" borderId="0" xfId="0" applyFont="1" applyAlignment="1">
      <alignment wrapText="1"/>
    </xf>
    <xf numFmtId="0" fontId="0" fillId="0" borderId="1" xfId="0" applyFont="1" applyFill="1" applyBorder="1"/>
    <xf numFmtId="0" fontId="0" fillId="0" borderId="5" xfId="0" applyFill="1" applyBorder="1"/>
    <xf numFmtId="0" fontId="1" fillId="0" borderId="1" xfId="0" applyFont="1" applyFill="1" applyBorder="1"/>
    <xf numFmtId="0" fontId="7" fillId="0" borderId="0" xfId="6"/>
    <xf numFmtId="1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6" builtinId="8"/>
    <cellStyle name="Normal" xfId="0" builtinId="0"/>
    <cellStyle name="Normal 2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rafaelgacesa@gmail.com" TargetMode="External"/><Relationship Id="rId1" Type="http://schemas.openxmlformats.org/officeDocument/2006/relationships/hyperlink" Target="mailto:rafael.gacesa@hsc.on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8"/>
  <sheetViews>
    <sheetView zoomScale="130" zoomScaleNormal="130" zoomScalePageLayoutView="120" workbookViewId="0">
      <selection activeCell="G13" sqref="G13"/>
    </sheetView>
  </sheetViews>
  <sheetFormatPr defaultColWidth="3.83203125" defaultRowHeight="12.75" x14ac:dyDescent="0.2"/>
  <cols>
    <col min="1" max="2" width="10.6640625" customWidth="1"/>
    <col min="3" max="3" width="3.83203125" customWidth="1"/>
    <col min="5" max="5" width="6.6640625" customWidth="1"/>
    <col min="7" max="7" width="4" customWidth="1"/>
    <col min="8" max="8" width="4.5" customWidth="1"/>
    <col min="9" max="9" width="4.6640625" bestFit="1" customWidth="1"/>
    <col min="10" max="10" width="6.83203125" customWidth="1"/>
    <col min="13" max="13" width="6.1640625" customWidth="1"/>
    <col min="16" max="16" width="4.1640625" bestFit="1" customWidth="1"/>
    <col min="33" max="33" width="4" customWidth="1"/>
    <col min="34" max="34" width="9.6640625" bestFit="1" customWidth="1"/>
  </cols>
  <sheetData>
    <row r="1" spans="1:38" s="1" customFormat="1" ht="80.25" customHeight="1" x14ac:dyDescent="0.2">
      <c r="A1" s="3" t="s">
        <v>33</v>
      </c>
      <c r="B1" s="17" t="s">
        <v>34</v>
      </c>
      <c r="C1" s="1" t="s">
        <v>6</v>
      </c>
      <c r="D1" s="1" t="s">
        <v>7</v>
      </c>
      <c r="E1" s="1" t="s">
        <v>43</v>
      </c>
      <c r="F1" s="1" t="s">
        <v>38</v>
      </c>
      <c r="G1" s="1" t="s">
        <v>44</v>
      </c>
      <c r="H1" s="1" t="s">
        <v>53</v>
      </c>
      <c r="I1" s="1" t="s">
        <v>45</v>
      </c>
      <c r="J1" s="1" t="s">
        <v>42</v>
      </c>
      <c r="L1" s="1" t="s">
        <v>61</v>
      </c>
      <c r="M1" s="1" t="s">
        <v>62</v>
      </c>
      <c r="O1" s="1" t="s">
        <v>63</v>
      </c>
      <c r="P1" s="1">
        <v>2</v>
      </c>
      <c r="Q1" s="1">
        <v>3</v>
      </c>
      <c r="R1" s="1">
        <v>5</v>
      </c>
      <c r="S1" s="1" t="s">
        <v>15</v>
      </c>
      <c r="W1" s="1" t="s">
        <v>19</v>
      </c>
      <c r="AA1" s="1" t="s">
        <v>22</v>
      </c>
      <c r="AE1" s="1" t="s">
        <v>24</v>
      </c>
      <c r="AG1" s="16" t="s">
        <v>36</v>
      </c>
      <c r="AJ1" s="1" t="s">
        <v>39</v>
      </c>
      <c r="AK1" s="1" t="s">
        <v>40</v>
      </c>
      <c r="AL1" s="1" t="s">
        <v>23</v>
      </c>
    </row>
    <row r="2" spans="1:38" x14ac:dyDescent="0.2">
      <c r="A2" t="s">
        <v>68</v>
      </c>
      <c r="B2" t="s">
        <v>69</v>
      </c>
      <c r="C2">
        <f ca="1">(0.7*G2)+(0.2*H2)+I2*0.1</f>
        <v>74.876344164147866</v>
      </c>
      <c r="D2" t="str">
        <f ca="1">IF(C2&gt;85.5,"A",IF(C2&gt;72.5,"B",IF(C2&gt;65.5,"C+",IF(C2&gt;59.5,"C",IF(C2&gt;49.5,"C-","IP")))))</f>
        <v>B</v>
      </c>
      <c r="G2">
        <f>Tests!D3</f>
        <v>71.788340336134453</v>
      </c>
      <c r="H2">
        <f ca="1">Quizzes!D3</f>
        <v>91.304347826086953</v>
      </c>
      <c r="I2">
        <f>Obs!D3</f>
        <v>63.636363636363633</v>
      </c>
      <c r="J2" s="3"/>
      <c r="O2">
        <v>80</v>
      </c>
      <c r="V2">
        <f>((0.35*AB2)+(0.1*Z2)+0.2*AA2)/65*100</f>
        <v>0</v>
      </c>
      <c r="AE2">
        <f>Obs!F3</f>
        <v>2</v>
      </c>
    </row>
    <row r="3" spans="1:38" x14ac:dyDescent="0.2">
      <c r="A3" t="s">
        <v>70</v>
      </c>
      <c r="B3" t="s">
        <v>71</v>
      </c>
      <c r="C3">
        <f t="shared" ref="C3" si="0">(0.7*G3)+(0.2*H3)+I3*0.1</f>
        <v>94.444199346405227</v>
      </c>
      <c r="D3" t="str">
        <f t="shared" ref="D3" si="1">IF(C3&gt;85.5,"A",IF(C3&gt;72.5,"B",IF(C3&gt;65.5,"C+",IF(C3&gt;59.5,"C",IF(C3&gt;49.5,"C-","IP")))))</f>
        <v>A</v>
      </c>
      <c r="G3">
        <f>Tests!D4</f>
        <v>93.332983193277315</v>
      </c>
      <c r="H3">
        <f>Quizzes!D4</f>
        <v>95.555555555555557</v>
      </c>
      <c r="I3" s="30">
        <f>Obs!D4</f>
        <v>100</v>
      </c>
      <c r="O3">
        <v>97</v>
      </c>
      <c r="V3">
        <f t="shared" ref="V3" si="2">((0.35*AB3)+(0.1*Z3)+0.2*AA3)/65*100</f>
        <v>0</v>
      </c>
      <c r="AE3">
        <f>Obs!F4</f>
        <v>0</v>
      </c>
    </row>
    <row r="4" spans="1:38" x14ac:dyDescent="0.2">
      <c r="AF4" s="3"/>
      <c r="AI4" s="14"/>
    </row>
    <row r="5" spans="1:38" x14ac:dyDescent="0.2">
      <c r="AF5" s="3"/>
      <c r="AI5" s="14"/>
    </row>
    <row r="6" spans="1:38" x14ac:dyDescent="0.2">
      <c r="AF6" s="3"/>
      <c r="AI6" s="14"/>
    </row>
    <row r="7" spans="1:38" x14ac:dyDescent="0.2">
      <c r="AF7" s="3"/>
      <c r="AI7" s="14"/>
    </row>
    <row r="8" spans="1:38" x14ac:dyDescent="0.2">
      <c r="AF8" s="3"/>
      <c r="AI8" s="14"/>
    </row>
    <row r="9" spans="1:38" x14ac:dyDescent="0.2">
      <c r="AF9" s="3"/>
      <c r="AI9" s="14"/>
    </row>
    <row r="10" spans="1:38" x14ac:dyDescent="0.2">
      <c r="AF10" s="3"/>
      <c r="AI10" s="14"/>
    </row>
    <row r="11" spans="1:38" x14ac:dyDescent="0.2">
      <c r="E11" s="24"/>
    </row>
    <row r="12" spans="1:38" x14ac:dyDescent="0.2">
      <c r="E12" s="24"/>
      <c r="AF12" s="3"/>
      <c r="AI12" s="14"/>
    </row>
    <row r="13" spans="1:38" x14ac:dyDescent="0.2">
      <c r="AF13" s="3"/>
      <c r="AI13" s="14"/>
    </row>
    <row r="14" spans="1:38" x14ac:dyDescent="0.2">
      <c r="E14" s="3"/>
      <c r="AF14" s="3"/>
      <c r="AI14" s="14"/>
    </row>
    <row r="15" spans="1:38" x14ac:dyDescent="0.2">
      <c r="AI15" s="14"/>
    </row>
    <row r="16" spans="1:38" x14ac:dyDescent="0.2">
      <c r="AI16" s="14"/>
    </row>
    <row r="23" spans="1:2" x14ac:dyDescent="0.2">
      <c r="A23" s="25"/>
      <c r="B23" s="23"/>
    </row>
    <row r="24" spans="1:2" x14ac:dyDescent="0.2">
      <c r="A24" s="25"/>
      <c r="B24" s="23"/>
    </row>
    <row r="25" spans="1:2" ht="13.5" customHeight="1" x14ac:dyDescent="0.2">
      <c r="A25" s="25"/>
      <c r="B25" s="28"/>
    </row>
    <row r="26" spans="1:2" x14ac:dyDescent="0.2">
      <c r="A26" s="25"/>
      <c r="B26" s="23"/>
    </row>
    <row r="27" spans="1:2" x14ac:dyDescent="0.2">
      <c r="A27" s="25"/>
      <c r="B27" s="23"/>
    </row>
    <row r="28" spans="1:2" x14ac:dyDescent="0.2">
      <c r="A28" s="25"/>
      <c r="B28" s="23"/>
    </row>
    <row r="29" spans="1:2" x14ac:dyDescent="0.2">
      <c r="A29" s="25"/>
      <c r="B29" s="23"/>
    </row>
    <row r="30" spans="1:2" x14ac:dyDescent="0.2">
      <c r="A30" s="25"/>
      <c r="B30" s="23"/>
    </row>
    <row r="31" spans="1:2" x14ac:dyDescent="0.2">
      <c r="A31" s="25"/>
      <c r="B31" s="23"/>
    </row>
    <row r="32" spans="1:2" x14ac:dyDescent="0.2">
      <c r="A32" s="25"/>
      <c r="B32" s="23"/>
    </row>
    <row r="33" spans="1:2" x14ac:dyDescent="0.2">
      <c r="A33" s="25"/>
      <c r="B33" s="23"/>
    </row>
    <row r="34" spans="1:2" x14ac:dyDescent="0.2">
      <c r="A34" s="25"/>
      <c r="B34" s="28"/>
    </row>
    <row r="35" spans="1:2" x14ac:dyDescent="0.2">
      <c r="A35" s="25"/>
      <c r="B35" s="23"/>
    </row>
    <row r="36" spans="1:2" x14ac:dyDescent="0.2">
      <c r="A36" s="25"/>
      <c r="B36" s="23"/>
    </row>
    <row r="37" spans="1:2" x14ac:dyDescent="0.2">
      <c r="A37" s="25"/>
      <c r="B37" s="23"/>
    </row>
    <row r="38" spans="1:2" x14ac:dyDescent="0.2">
      <c r="A38" s="25"/>
      <c r="B38" s="23"/>
    </row>
    <row r="39" spans="1:2" x14ac:dyDescent="0.2">
      <c r="A39" s="25"/>
      <c r="B39" s="23"/>
    </row>
    <row r="40" spans="1:2" x14ac:dyDescent="0.2">
      <c r="A40" s="25"/>
      <c r="B40" s="23"/>
    </row>
    <row r="41" spans="1:2" x14ac:dyDescent="0.2">
      <c r="A41" s="25"/>
      <c r="B41" s="23"/>
    </row>
    <row r="42" spans="1:2" x14ac:dyDescent="0.2">
      <c r="A42" s="25"/>
      <c r="B42" s="23"/>
    </row>
    <row r="43" spans="1:2" x14ac:dyDescent="0.2">
      <c r="A43" s="25"/>
      <c r="B43" s="23"/>
    </row>
    <row r="44" spans="1:2" x14ac:dyDescent="0.2">
      <c r="A44" s="25"/>
      <c r="B44" s="26"/>
    </row>
    <row r="45" spans="1:2" x14ac:dyDescent="0.2">
      <c r="A45" s="25"/>
      <c r="B45" s="26"/>
    </row>
    <row r="46" spans="1:2" x14ac:dyDescent="0.2">
      <c r="A46" s="25"/>
      <c r="B46" s="26"/>
    </row>
    <row r="47" spans="1:2" x14ac:dyDescent="0.2">
      <c r="A47" s="25"/>
      <c r="B47" s="26"/>
    </row>
    <row r="48" spans="1:2" x14ac:dyDescent="0.2">
      <c r="A48" s="25"/>
      <c r="B48" s="26"/>
    </row>
  </sheetData>
  <autoFilter ref="A1:A17" xr:uid="{00000000-0009-0000-0000-000000000000}"/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77"/>
  <sheetViews>
    <sheetView tabSelected="1" zoomScale="140" zoomScaleNormal="140" workbookViewId="0">
      <pane xSplit="2" ySplit="2" topLeftCell="C3" activePane="bottomRight" state="frozen"/>
      <selection activeCell="M26" sqref="M26"/>
      <selection pane="topRight" activeCell="M26" sqref="M26"/>
      <selection pane="bottomLeft" activeCell="M26" sqref="M26"/>
      <selection pane="bottomRight" activeCell="AB6" sqref="AB6"/>
    </sheetView>
  </sheetViews>
  <sheetFormatPr defaultColWidth="3.83203125" defaultRowHeight="12.75" x14ac:dyDescent="0.2"/>
  <cols>
    <col min="1" max="1" width="10.83203125" customWidth="1"/>
    <col min="2" max="2" width="13.83203125" customWidth="1"/>
    <col min="3" max="3" width="4.5" customWidth="1"/>
    <col min="4" max="5" width="6" customWidth="1"/>
    <col min="6" max="6" width="8.83203125" customWidth="1"/>
    <col min="7" max="7" width="4.83203125" customWidth="1"/>
    <col min="10" max="10" width="4.33203125" customWidth="1"/>
    <col min="12" max="12" width="3.5" customWidth="1"/>
    <col min="13" max="13" width="3.6640625" customWidth="1"/>
    <col min="15" max="15" width="6.33203125" customWidth="1"/>
    <col min="16" max="16" width="3.33203125" customWidth="1"/>
    <col min="17" max="17" width="3.6640625" customWidth="1"/>
    <col min="18" max="18" width="5.83203125" customWidth="1"/>
    <col min="19" max="19" width="3.83203125" customWidth="1"/>
    <col min="22" max="22" width="5.33203125" customWidth="1"/>
    <col min="23" max="23" width="7" customWidth="1"/>
    <col min="28" max="28" width="4.33203125" customWidth="1"/>
    <col min="31" max="31" width="5.6640625" customWidth="1"/>
    <col min="33" max="33" width="5.83203125" customWidth="1"/>
    <col min="35" max="35" width="6.1640625" customWidth="1"/>
    <col min="36" max="36" width="10.1640625" bestFit="1" customWidth="1"/>
    <col min="42" max="42" width="7" customWidth="1"/>
    <col min="43" max="43" width="7.1640625" customWidth="1"/>
  </cols>
  <sheetData>
    <row r="1" spans="1:30" s="1" customFormat="1" ht="75.75" customHeight="1" x14ac:dyDescent="0.2">
      <c r="A1"/>
      <c r="B1" s="2"/>
      <c r="C1" s="1" t="s">
        <v>0</v>
      </c>
      <c r="D1" s="1" t="s">
        <v>1</v>
      </c>
      <c r="E1" s="1" t="s">
        <v>35</v>
      </c>
      <c r="F1" s="1" t="s">
        <v>79</v>
      </c>
      <c r="G1" s="1" t="s">
        <v>18</v>
      </c>
      <c r="I1" s="1" t="s">
        <v>9</v>
      </c>
      <c r="J1" s="1" t="s">
        <v>10</v>
      </c>
      <c r="L1" s="1" t="s">
        <v>11</v>
      </c>
      <c r="M1" s="1" t="s">
        <v>12</v>
      </c>
      <c r="O1" s="1" t="s">
        <v>41</v>
      </c>
      <c r="P1" s="1" t="s">
        <v>37</v>
      </c>
      <c r="R1" s="1" t="s">
        <v>13</v>
      </c>
      <c r="S1" s="1" t="s">
        <v>14</v>
      </c>
      <c r="U1" s="1" t="s">
        <v>16</v>
      </c>
      <c r="V1" s="1" t="s">
        <v>17</v>
      </c>
      <c r="X1" s="1" t="s">
        <v>20</v>
      </c>
      <c r="Y1" s="1" t="s">
        <v>21</v>
      </c>
      <c r="AA1" s="16" t="s">
        <v>31</v>
      </c>
      <c r="AB1" s="16" t="s">
        <v>32</v>
      </c>
      <c r="AD1" s="1" t="s">
        <v>80</v>
      </c>
    </row>
    <row r="2" spans="1:30" x14ac:dyDescent="0.2">
      <c r="B2" s="2"/>
      <c r="C2">
        <f>SUM(F2,I2,L2,O2,R2,U2,X2,AA2,AD2)</f>
        <v>154</v>
      </c>
      <c r="F2">
        <v>34</v>
      </c>
      <c r="I2">
        <v>40</v>
      </c>
      <c r="L2">
        <v>35</v>
      </c>
      <c r="O2">
        <v>25</v>
      </c>
      <c r="AD2">
        <v>20</v>
      </c>
    </row>
    <row r="3" spans="1:30" ht="12.75" customHeight="1" x14ac:dyDescent="0.2">
      <c r="A3" t="str">
        <f>Summary!A2</f>
        <v>Butts</v>
      </c>
      <c r="B3" s="2" t="str">
        <f>Summary!B2</f>
        <v>Seymour</v>
      </c>
      <c r="C3">
        <f>SUM(F3,I3,L3,O3,R3,U3,X3,AA3,AD3)</f>
        <v>95</v>
      </c>
      <c r="D3">
        <f>AVERAGE(G3,J3,M3,S3,V3,P3,AE3)</f>
        <v>71.788340336134453</v>
      </c>
      <c r="F3">
        <v>23.5</v>
      </c>
      <c r="G3">
        <f>F3/34*100</f>
        <v>69.117647058823522</v>
      </c>
      <c r="I3">
        <v>25.5</v>
      </c>
      <c r="J3">
        <f t="shared" ref="J3:J4" si="0">I3/40*100</f>
        <v>63.749999999999993</v>
      </c>
      <c r="L3">
        <v>26</v>
      </c>
      <c r="M3">
        <f>L3/L$2*100</f>
        <v>74.285714285714292</v>
      </c>
      <c r="O3">
        <v>20</v>
      </c>
      <c r="P3">
        <f>O3/O2 * 100</f>
        <v>80</v>
      </c>
    </row>
    <row r="4" spans="1:30" ht="12.75" customHeight="1" x14ac:dyDescent="0.2">
      <c r="A4" t="str">
        <f>Summary!A3</f>
        <v>Butreeks</v>
      </c>
      <c r="B4" s="2" t="str">
        <f>Summary!B3</f>
        <v>Maya</v>
      </c>
      <c r="C4">
        <f>SUM(F4,I4,L4,O4,R4,U4,X4,AA4,AD4)</f>
        <v>145</v>
      </c>
      <c r="D4">
        <f>AVERAGE(G4,J4,M4,S4,V4,P4,AE4)</f>
        <v>93.332983193277315</v>
      </c>
      <c r="F4">
        <v>32</v>
      </c>
      <c r="G4">
        <f t="shared" ref="G4" si="1">F4/34*100</f>
        <v>94.117647058823522</v>
      </c>
      <c r="I4">
        <v>39</v>
      </c>
      <c r="J4">
        <f t="shared" si="0"/>
        <v>97.5</v>
      </c>
      <c r="L4">
        <v>30</v>
      </c>
      <c r="M4">
        <f>L4/L$2*100</f>
        <v>85.714285714285708</v>
      </c>
      <c r="O4">
        <v>24</v>
      </c>
      <c r="P4">
        <f>O4/O2 * 100</f>
        <v>96</v>
      </c>
      <c r="AD4">
        <v>20</v>
      </c>
    </row>
    <row r="6" spans="1:30" ht="12.75" customHeight="1" x14ac:dyDescent="0.2">
      <c r="B6" s="2"/>
    </row>
    <row r="7" spans="1:30" ht="12.75" customHeight="1" x14ac:dyDescent="0.2">
      <c r="B7" s="2"/>
    </row>
    <row r="8" spans="1:30" ht="12.75" customHeight="1" x14ac:dyDescent="0.2">
      <c r="B8" s="2"/>
    </row>
    <row r="9" spans="1:30" ht="12.75" customHeight="1" x14ac:dyDescent="0.2">
      <c r="B9" s="2"/>
    </row>
    <row r="10" spans="1:30" ht="12.75" customHeight="1" x14ac:dyDescent="0.2">
      <c r="B10" s="2"/>
    </row>
    <row r="11" spans="1:30" ht="12.75" customHeight="1" x14ac:dyDescent="0.2">
      <c r="B11" s="2"/>
    </row>
    <row r="12" spans="1:30" x14ac:dyDescent="0.2">
      <c r="B12" s="2"/>
    </row>
    <row r="13" spans="1:30" x14ac:dyDescent="0.2">
      <c r="B13" s="2"/>
    </row>
    <row r="14" spans="1:30" x14ac:dyDescent="0.2">
      <c r="B14" s="2"/>
    </row>
    <row r="15" spans="1:30" x14ac:dyDescent="0.2">
      <c r="B15" s="2"/>
    </row>
    <row r="16" spans="1:30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ht="13.5" customHeight="1" x14ac:dyDescent="0.2">
      <c r="B25" s="2"/>
    </row>
    <row r="26" spans="2:2" x14ac:dyDescent="0.2">
      <c r="B26" s="2"/>
    </row>
    <row r="27" spans="2:2" x14ac:dyDescent="0.2">
      <c r="B27" s="2"/>
    </row>
    <row r="28" spans="2:2" x14ac:dyDescent="0.2">
      <c r="B28" s="2"/>
    </row>
    <row r="29" spans="2:2" x14ac:dyDescent="0.2">
      <c r="B29" s="2"/>
    </row>
    <row r="30" spans="2:2" x14ac:dyDescent="0.2">
      <c r="B30" s="2"/>
    </row>
    <row r="31" spans="2:2" x14ac:dyDescent="0.2">
      <c r="B31" s="2"/>
    </row>
    <row r="32" spans="2:2" x14ac:dyDescent="0.2">
      <c r="B32" s="2"/>
    </row>
    <row r="33" spans="2:6" x14ac:dyDescent="0.2">
      <c r="B33" s="2"/>
      <c r="E33" s="3"/>
      <c r="F33" s="24"/>
    </row>
    <row r="34" spans="2:6" x14ac:dyDescent="0.2">
      <c r="B34" s="2"/>
    </row>
    <row r="35" spans="2:6" x14ac:dyDescent="0.2">
      <c r="B35" s="2"/>
    </row>
    <row r="36" spans="2:6" x14ac:dyDescent="0.2">
      <c r="B36" s="2"/>
    </row>
    <row r="37" spans="2:6" x14ac:dyDescent="0.2">
      <c r="B37" s="2"/>
    </row>
    <row r="38" spans="2:6" x14ac:dyDescent="0.2">
      <c r="B38" s="2"/>
    </row>
    <row r="39" spans="2:6" x14ac:dyDescent="0.2">
      <c r="B39" s="2"/>
    </row>
    <row r="40" spans="2:6" x14ac:dyDescent="0.2">
      <c r="B40" s="2"/>
    </row>
    <row r="41" spans="2:6" x14ac:dyDescent="0.2">
      <c r="B41" s="2"/>
    </row>
    <row r="42" spans="2:6" x14ac:dyDescent="0.2">
      <c r="B42" s="2"/>
    </row>
    <row r="43" spans="2:6" x14ac:dyDescent="0.2">
      <c r="B43" s="2"/>
    </row>
    <row r="44" spans="2:6" x14ac:dyDescent="0.2">
      <c r="B44" s="2"/>
    </row>
    <row r="45" spans="2:6" x14ac:dyDescent="0.2">
      <c r="B45" s="2"/>
    </row>
    <row r="46" spans="2:6" x14ac:dyDescent="0.2">
      <c r="B46" s="2"/>
    </row>
    <row r="47" spans="2:6" x14ac:dyDescent="0.2">
      <c r="B47" s="2"/>
    </row>
    <row r="48" spans="2:6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80"/>
  <sheetViews>
    <sheetView zoomScale="137" zoomScaleNormal="80" workbookViewId="0">
      <pane xSplit="2" ySplit="3" topLeftCell="C4" activePane="bottomRight" state="frozen"/>
      <selection activeCell="M26" sqref="M26"/>
      <selection pane="topRight" activeCell="M26" sqref="M26"/>
      <selection pane="bottomLeft" activeCell="M26" sqref="M26"/>
      <selection pane="bottomRight" activeCell="Y3" sqref="Y3"/>
    </sheetView>
  </sheetViews>
  <sheetFormatPr defaultColWidth="3.83203125" defaultRowHeight="12.75" x14ac:dyDescent="0.2"/>
  <cols>
    <col min="1" max="1" width="10.83203125" customWidth="1"/>
    <col min="2" max="2" width="10" customWidth="1"/>
    <col min="3" max="3" width="4.1640625" bestFit="1" customWidth="1"/>
    <col min="4" max="4" width="4.83203125" customWidth="1"/>
    <col min="16" max="16" width="6.1640625" bestFit="1" customWidth="1"/>
    <col min="19" max="19" width="4.83203125" customWidth="1"/>
    <col min="22" max="22" width="5" customWidth="1"/>
    <col min="23" max="23" width="5.1640625" customWidth="1"/>
    <col min="44" max="44" width="4.1640625" bestFit="1" customWidth="1"/>
  </cols>
  <sheetData>
    <row r="1" spans="1:50" s="1" customFormat="1" ht="60" customHeight="1" x14ac:dyDescent="0.2">
      <c r="A1"/>
      <c r="B1" s="2"/>
      <c r="C1" s="1" t="s">
        <v>5</v>
      </c>
      <c r="D1" s="1" t="s">
        <v>2</v>
      </c>
      <c r="F1" s="1" t="s">
        <v>28</v>
      </c>
      <c r="G1" s="1" t="s">
        <v>29</v>
      </c>
      <c r="I1" s="1" t="s">
        <v>25</v>
      </c>
      <c r="J1" s="1" t="s">
        <v>8</v>
      </c>
      <c r="L1" s="1" t="s">
        <v>26</v>
      </c>
      <c r="M1" s="1" t="s">
        <v>27</v>
      </c>
      <c r="O1" s="1" t="s">
        <v>30</v>
      </c>
      <c r="P1" s="1" t="s">
        <v>27</v>
      </c>
      <c r="R1" s="18" t="s">
        <v>51</v>
      </c>
      <c r="S1" s="19" t="s">
        <v>52</v>
      </c>
      <c r="T1" s="19" t="s">
        <v>57</v>
      </c>
      <c r="U1" s="7" t="s">
        <v>58</v>
      </c>
      <c r="V1" s="7" t="s">
        <v>59</v>
      </c>
      <c r="W1" s="7" t="s">
        <v>60</v>
      </c>
      <c r="X1" s="7" t="s">
        <v>64</v>
      </c>
      <c r="Y1" s="7" t="s">
        <v>77</v>
      </c>
      <c r="Z1" s="7"/>
      <c r="AA1" s="7"/>
      <c r="AB1" s="8"/>
      <c r="AC1" s="21"/>
      <c r="AD1" s="22"/>
      <c r="AE1" s="6"/>
      <c r="AF1" s="6"/>
      <c r="AG1" s="6"/>
      <c r="AH1" s="6"/>
      <c r="AI1" s="6"/>
      <c r="AJ1" s="6"/>
      <c r="AK1" s="6"/>
      <c r="AL1" s="6"/>
      <c r="AM1" s="15"/>
      <c r="AN1" s="21"/>
      <c r="AO1" s="22"/>
      <c r="AP1" s="22"/>
      <c r="AQ1" s="22"/>
      <c r="AR1" s="6"/>
      <c r="AS1" s="6"/>
      <c r="AT1" s="6"/>
      <c r="AU1" s="6"/>
      <c r="AV1" s="6"/>
      <c r="AW1" s="6"/>
      <c r="AX1" s="15"/>
    </row>
    <row r="2" spans="1:50" x14ac:dyDescent="0.2">
      <c r="B2" s="2"/>
      <c r="C2">
        <f>SUM(R2:AX2)</f>
        <v>135</v>
      </c>
      <c r="R2" s="9">
        <v>40</v>
      </c>
      <c r="S2" s="4">
        <v>10</v>
      </c>
      <c r="T2" s="4">
        <v>30</v>
      </c>
      <c r="U2" s="5">
        <v>10</v>
      </c>
      <c r="V2" s="5">
        <v>10</v>
      </c>
      <c r="W2" s="5">
        <v>15</v>
      </c>
      <c r="X2" s="5">
        <v>10</v>
      </c>
      <c r="Y2" s="4">
        <v>10</v>
      </c>
      <c r="Z2" s="4"/>
      <c r="AA2" s="4"/>
      <c r="AB2" s="10"/>
      <c r="AC2" s="9"/>
      <c r="AD2" s="4"/>
      <c r="AE2" s="4"/>
      <c r="AF2" s="5"/>
      <c r="AG2" s="5"/>
      <c r="AH2" s="5"/>
      <c r="AI2" s="5"/>
      <c r="AJ2" s="4"/>
      <c r="AK2" s="4"/>
      <c r="AL2" s="4"/>
      <c r="AM2" s="10"/>
      <c r="AN2" s="9"/>
      <c r="AO2" s="4"/>
      <c r="AP2" s="4"/>
      <c r="AQ2" s="5"/>
      <c r="AR2" s="5"/>
      <c r="AS2" s="5"/>
      <c r="AT2" s="4"/>
      <c r="AU2" s="4"/>
      <c r="AV2" s="4"/>
      <c r="AW2" s="4"/>
      <c r="AX2" s="10"/>
    </row>
    <row r="3" spans="1:50" x14ac:dyDescent="0.2">
      <c r="A3" t="str">
        <f>Summary!A2</f>
        <v>Butts</v>
      </c>
      <c r="B3" s="2" t="str">
        <f>Summary!B2</f>
        <v>Seymour</v>
      </c>
      <c r="C3">
        <f>SUM(R3:AX3)</f>
        <v>105</v>
      </c>
      <c r="D3">
        <f ca="1">C3/(C$2-G3)*100</f>
        <v>91.304347826086953</v>
      </c>
      <c r="F3">
        <f>SUM(I3,L3,O3)</f>
        <v>2</v>
      </c>
      <c r="G3">
        <f ca="1">SUM(J3,M3,P3)</f>
        <v>20</v>
      </c>
      <c r="I3">
        <f>COUNT($R$2:$AB$2)-COUNT(R3:AB3)</f>
        <v>2</v>
      </c>
      <c r="J3">
        <f ca="1">IF(I3=0,0,IF(I3=1,(LOOKUP("a",R3:AB3,$R$2:$AB$2)),IF(I3=2,((LOOKUP("a",R3:AB3,$R$2:$AB$2))+(LOOKUP("b",R3:AT3,$R$2:$AB$2))),IF(I3=3,((LOOKUP("a",R3:AB3,$R$2:$AB$2))+(LOOKUP("b",R3:AB3,$R$2:$AB$2))+(LOOKUP("c",R3:AB3,$R$2:$AB$2))),IF(I3=4,((LOOKUP("a",R3:AB3,$R$2:$AB$2))+(LOOKUP("b",R3:AB3,$R$2:$AB$2))+(LOOKUP("c",R3:AB3,$R$2:$AB$2))+(LOOKUP("d",R3:AB3,$R$2:$AB$2))),IF(I3=5,(LOOKUP("a",R3:AB3,$R$2:$AB$2))+(LOOKUP("b",R3:AB3,$R$2:$AB$2))+(LOOKUP("c",R3:AB3,$R$2:$AB$2))+(LOOKUP("d",R3:AB3,$R$2:$AB$2))+(LOOKUP("e",R3:AB3,$R$2:$AB$2)),"do man"))))))</f>
        <v>20</v>
      </c>
      <c r="L3">
        <f>COUNT($AC$2:$AM$2)-COUNT(AC3:AM3)</f>
        <v>0</v>
      </c>
      <c r="M3">
        <f>IF(L3=0,0,IF(L3=1,(LOOKUP("a",AC3:AM3,$AC$2:$AM$2)),IF(L3=2,((LOOKUP("a",AC3:AM3,$AC$2:$AM$2))+(LOOKUP("b",AC3:AM3,$AC$2:$AM$2))),IF(L3=3,((LOOKUP("a",AC3:AM3,$AC$2:$AM$2))+(LOOKUP("b",AC3:AM3,$AC$2:$AM$2))+(LOOKUP("c",AC3:AM3,$AC$2:$AM$2))),IF(L3=4,((LOOKUP("a",AC3:AM3,$AC$2:$AM$2))+(LOOKUP("b",AC3:AM3,$AC$2:$AM$2))+(LOOKUP("c",AC3:AM3,$AC$2:$AM$2))+(LOOKUP("d",AC3:AM3,$AC$2:$AM$2))),IF(L3=5,(LOOKUP("a",AC3:AM3,$AC$2:$AM$2))+(LOOKUP("b",AC3:AM3,$AC$2:$AM$2))+(LOOKUP("c",AC3:AM3,$AC$2:$AM$2))+(LOOKUP("d",AC3:AM3,$AC$2:$AM$2))+(LOOKUP("e",AC3:AM3,$AC$2:$AM$2)),"do man"))))))</f>
        <v>0</v>
      </c>
      <c r="O3">
        <f>COUNT($AN$2:$AX$2)-COUNT(AN3:AX3)</f>
        <v>0</v>
      </c>
      <c r="P3" s="3">
        <f>IF(O3=0,0,IF(O3=1,(LOOKUP("a",AN3:AX3,$AN$2:$AX$2)),IF(O3=2,((LOOKUP("a",AN3:AX3,$AN$2:$AX$2))+(LOOKUP("b",AN3:AX3,$AN$2:$AX$2))),IF(O3=3,((LOOKUP("a",AN3:AX3,$AN$2:$AX$2))+(LOOKUP("b",AN3:AX3,$AN$2:$AX$2))+(LOOKUP("c",AN3:AX3,$AN$2:$AX$2))),IF(O3=4,((LOOKUP("a",AN3:AX3,$AN$2:$AX$2))+(LOOKUP("b",AN3:AX3,$AN$2:$AX$2))+(LOOKUP("c",AN3:AX3,$AN$2:$AX$2))+(LOOKUP("d",AN3:AX3,$AN$2:$AX$2))),IF(O3=5,(LOOKUP("a",AN3:AX3,$AN$2:$AX$2))+(LOOKUP("b",AN3:AX3,$AN$2:$AX$2))+(LOOKUP("c",AN3:AX3,$AN$2:$AX$2))+(LOOKUP("d",AN3:AX3,$AN$2:$AX$2))+(LOOKUP("e",AN3:AX3,$AN$2:$AX$2)),"do man"))))))</f>
        <v>0</v>
      </c>
      <c r="R3" s="9">
        <v>38</v>
      </c>
      <c r="S3" s="20">
        <v>10</v>
      </c>
      <c r="T3" s="4">
        <v>26</v>
      </c>
      <c r="U3" s="5">
        <v>9</v>
      </c>
      <c r="V3" s="5" t="s">
        <v>65</v>
      </c>
      <c r="W3" s="5">
        <v>12</v>
      </c>
      <c r="X3" s="5">
        <v>10</v>
      </c>
      <c r="Y3" s="5" t="s">
        <v>65</v>
      </c>
      <c r="Z3" s="4"/>
      <c r="AA3" s="4"/>
      <c r="AB3" s="10"/>
      <c r="AC3" s="9"/>
      <c r="AD3" s="4"/>
      <c r="AE3" s="4"/>
      <c r="AF3" s="4"/>
      <c r="AG3" s="4"/>
      <c r="AH3" s="4"/>
      <c r="AI3" s="4"/>
      <c r="AJ3" s="4"/>
      <c r="AK3" s="4"/>
      <c r="AL3" s="4"/>
      <c r="AM3" s="10"/>
      <c r="AN3" s="9"/>
      <c r="AO3" s="4"/>
      <c r="AP3" s="5"/>
      <c r="AQ3" s="4"/>
      <c r="AR3" s="4"/>
      <c r="AS3" s="4"/>
      <c r="AT3" s="4"/>
      <c r="AU3" s="4"/>
      <c r="AV3" s="4"/>
      <c r="AW3" s="4"/>
      <c r="AX3" s="10"/>
    </row>
    <row r="4" spans="1:50" x14ac:dyDescent="0.2">
      <c r="A4" t="str">
        <f>Summary!A3</f>
        <v>Butreeks</v>
      </c>
      <c r="B4" s="2" t="str">
        <f>Summary!B3</f>
        <v>Maya</v>
      </c>
      <c r="C4">
        <f t="shared" ref="C4" si="0">SUM(R4:AX4)</f>
        <v>129</v>
      </c>
      <c r="D4">
        <f>C4/(C$2-G4)*100</f>
        <v>95.555555555555557</v>
      </c>
      <c r="F4">
        <f t="shared" ref="F4" si="1">SUM(I4,L4,O4)</f>
        <v>0</v>
      </c>
      <c r="G4">
        <f t="shared" ref="G4" si="2">SUM(J4,M4,P4)</f>
        <v>0</v>
      </c>
      <c r="I4">
        <f t="shared" ref="I4" si="3">COUNT($R$2:$AB$2)-COUNT(R4:AB4)</f>
        <v>0</v>
      </c>
      <c r="J4">
        <f t="shared" ref="J4" si="4">IF(I4=0,0,IF(I4=1,(LOOKUP("a",R4:AB4,$R$2:$AB$2)),IF(I4=2,((LOOKUP("a",R4:AB4,$R$2:$AB$2))+(LOOKUP("b",R4:AT4,$R$2:$AB$2))),IF(I4=3,((LOOKUP("a",R4:AB4,$R$2:$AB$2))+(LOOKUP("b",R4:AB4,$R$2:$AB$2))+(LOOKUP("c",R4:AB4,$R$2:$AB$2))),IF(I4=4,((LOOKUP("a",R4:AB4,$R$2:$AB$2))+(LOOKUP("b",R4:AB4,$R$2:$AB$2))+(LOOKUP("c",R4:AB4,$R$2:$AB$2))+(LOOKUP("d",R4:AB4,$R$2:$AB$2))),IF(I4=5,(LOOKUP("a",R4:AB4,$R$2:$AB$2))+(LOOKUP("b",R4:AB4,$R$2:$AB$2))+(LOOKUP("c",R4:AB4,$R$2:$AB$2))+(LOOKUP("d",R4:AB4,$R$2:$AB$2))+(LOOKUP("e",R4:AB4,$R$2:$AB$2)),"do man"))))))</f>
        <v>0</v>
      </c>
      <c r="L4">
        <f t="shared" ref="L4" si="5">COUNT($AC$2:$AM$2)-COUNT(AC4:AM4)</f>
        <v>0</v>
      </c>
      <c r="M4">
        <f t="shared" ref="M4" si="6">IF(L4=0,0,IF(L4=1,(LOOKUP("a",AC4:AM4,$AC$2:$AM$2)),IF(L4=2,((LOOKUP("a",AC4:AM4,$AC$2:$AM$2))+(LOOKUP("b",AC4:AM4,$AC$2:$AM$2))),IF(L4=3,((LOOKUP("a",AC4:AM4,$AC$2:$AM$2))+(LOOKUP("b",AC4:AM4,$AC$2:$AM$2))+(LOOKUP("c",AC4:AM4,$AC$2:$AM$2))),IF(L4=4,((LOOKUP("a",AC4:AM4,$AC$2:$AM$2))+(LOOKUP("b",AC4:AM4,$AC$2:$AM$2))+(LOOKUP("c",AC4:AM4,$AC$2:$AM$2))+(LOOKUP("d",AC4:AM4,$AC$2:$AM$2))),IF(L4=5,(LOOKUP("a",AC4:AM4,$AC$2:$AM$2))+(LOOKUP("b",AC4:AM4,$AC$2:$AM$2))+(LOOKUP("c",AC4:AM4,$AC$2:$AM$2))+(LOOKUP("d",AC4:AM4,$AC$2:$AM$2))+(LOOKUP("e",AC4:AM4,$AC$2:$AM$2)),"do man"))))))</f>
        <v>0</v>
      </c>
      <c r="O4">
        <f t="shared" ref="O4" si="7">COUNT($AN$2:$AX$2)-COUNT(AN4:AX4)</f>
        <v>0</v>
      </c>
      <c r="P4" s="3">
        <f t="shared" ref="P4" si="8">IF(O4=0,0,IF(O4=1,(LOOKUP("a",AN4:AX4,$AN$2:$AX$2)),IF(O4=2,((LOOKUP("a",AN4:AX4,$AN$2:$AX$2))+(LOOKUP("b",AN4:AX4,$AN$2:$AX$2))),IF(O4=3,((LOOKUP("a",AN4:AX4,$AN$2:$AX$2))+(LOOKUP("b",AN4:AX4,$AN$2:$AX$2))+(LOOKUP("c",AN4:AX4,$AN$2:$AX$2))),IF(O4=4,((LOOKUP("a",AN4:AX4,$AN$2:$AX$2))+(LOOKUP("b",AN4:AX4,$AN$2:$AX$2))+(LOOKUP("c",AN4:AX4,$AN$2:$AX$2))+(LOOKUP("d",AN4:AX4,$AN$2:$AX$2))),IF(O4=5,(LOOKUP("a",AN4:AX4,$AN$2:$AX$2))+(LOOKUP("b",AN4:AX4,$AN$2:$AX$2))+(LOOKUP("c",AN4:AX4,$AN$2:$AX$2))+(LOOKUP("d",AN4:AX4,$AN$2:$AX$2))+(LOOKUP("e",AN4:AX4,$AN$2:$AX$2)),"do man"))))))</f>
        <v>0</v>
      </c>
      <c r="R4" s="9">
        <v>40</v>
      </c>
      <c r="S4" s="20">
        <v>10</v>
      </c>
      <c r="T4" s="5">
        <v>29</v>
      </c>
      <c r="U4" s="5">
        <v>9</v>
      </c>
      <c r="V4" s="5">
        <v>7</v>
      </c>
      <c r="W4" s="5">
        <v>14.5</v>
      </c>
      <c r="X4" s="5">
        <v>9.5</v>
      </c>
      <c r="Y4" s="5">
        <v>10</v>
      </c>
      <c r="Z4" s="4"/>
      <c r="AA4" s="4"/>
      <c r="AB4" s="10"/>
      <c r="AC4" s="9"/>
      <c r="AD4" s="5"/>
      <c r="AE4" s="5"/>
      <c r="AF4" s="4"/>
      <c r="AG4" s="4"/>
      <c r="AH4" s="4"/>
      <c r="AI4" s="4"/>
      <c r="AJ4" s="4"/>
      <c r="AK4" s="4"/>
      <c r="AL4" s="4"/>
      <c r="AM4" s="10"/>
      <c r="AN4" s="9"/>
      <c r="AO4" s="4"/>
      <c r="AP4" s="4"/>
      <c r="AQ4" s="5"/>
      <c r="AR4" s="4"/>
      <c r="AS4" s="4"/>
      <c r="AT4" s="4"/>
      <c r="AU4" s="4"/>
      <c r="AV4" s="4"/>
      <c r="AW4" s="4"/>
      <c r="AX4" s="10"/>
    </row>
    <row r="6" spans="1:50" x14ac:dyDescent="0.2">
      <c r="B6" s="2"/>
      <c r="P6" s="3"/>
      <c r="R6" s="9"/>
      <c r="S6" s="20"/>
      <c r="T6" s="5"/>
      <c r="U6" s="5"/>
      <c r="V6" s="5"/>
      <c r="W6" s="5"/>
      <c r="X6" s="5"/>
      <c r="Y6" s="4"/>
      <c r="Z6" s="4"/>
      <c r="AA6" s="4"/>
      <c r="AB6" s="10"/>
      <c r="AC6" s="9"/>
      <c r="AD6" s="5"/>
      <c r="AE6" s="4"/>
      <c r="AF6" s="4"/>
      <c r="AG6" s="4"/>
      <c r="AH6" s="4"/>
      <c r="AI6" s="4"/>
      <c r="AJ6" s="4"/>
      <c r="AK6" s="4"/>
      <c r="AL6" s="4"/>
      <c r="AM6" s="10"/>
      <c r="AN6" s="9"/>
      <c r="AO6" s="4"/>
      <c r="AP6" s="4"/>
      <c r="AQ6" s="5"/>
      <c r="AR6" s="4"/>
      <c r="AS6" s="4"/>
      <c r="AT6" s="4"/>
      <c r="AU6" s="4"/>
      <c r="AV6" s="4"/>
      <c r="AW6" s="4"/>
      <c r="AX6" s="10"/>
    </row>
    <row r="7" spans="1:50" x14ac:dyDescent="0.2">
      <c r="B7" s="2"/>
      <c r="P7" s="3"/>
      <c r="R7" s="9"/>
      <c r="S7" s="20"/>
      <c r="T7" s="5"/>
      <c r="U7" s="5"/>
      <c r="V7" s="5"/>
      <c r="W7" s="5"/>
      <c r="X7" s="5"/>
      <c r="Y7" s="4"/>
      <c r="Z7" s="4"/>
      <c r="AA7" s="4"/>
      <c r="AB7" s="10"/>
      <c r="AC7" s="9"/>
      <c r="AD7" s="5"/>
      <c r="AE7" s="4"/>
      <c r="AF7" s="4"/>
      <c r="AG7" s="4"/>
      <c r="AH7" s="4"/>
      <c r="AI7" s="4"/>
      <c r="AJ7" s="4"/>
      <c r="AK7" s="4"/>
      <c r="AL7" s="4"/>
      <c r="AM7" s="10"/>
      <c r="AN7" s="9"/>
      <c r="AO7" s="4"/>
      <c r="AP7" s="4"/>
      <c r="AQ7" s="4"/>
      <c r="AR7" s="4"/>
      <c r="AS7" s="4"/>
      <c r="AT7" s="4"/>
      <c r="AU7" s="4"/>
      <c r="AV7" s="4"/>
      <c r="AW7" s="4"/>
      <c r="AX7" s="10"/>
    </row>
    <row r="8" spans="1:50" x14ac:dyDescent="0.2">
      <c r="B8" s="2"/>
      <c r="P8" s="3"/>
      <c r="R8" s="9"/>
      <c r="S8" s="20"/>
      <c r="T8" s="5"/>
      <c r="U8" s="5"/>
      <c r="V8" s="5"/>
      <c r="W8" s="5"/>
      <c r="X8" s="5"/>
      <c r="Y8" s="4"/>
      <c r="Z8" s="4"/>
      <c r="AA8" s="4"/>
      <c r="AB8" s="10"/>
      <c r="AC8" s="9"/>
      <c r="AD8" s="5"/>
      <c r="AE8" s="4"/>
      <c r="AF8" s="4"/>
      <c r="AG8" s="4"/>
      <c r="AH8" s="4"/>
      <c r="AI8" s="4"/>
      <c r="AJ8" s="4"/>
      <c r="AK8" s="4"/>
      <c r="AL8" s="4"/>
      <c r="AM8" s="10"/>
      <c r="AN8" s="9"/>
      <c r="AO8" s="4"/>
      <c r="AP8" s="4"/>
      <c r="AQ8" s="4"/>
      <c r="AR8" s="4"/>
      <c r="AS8" s="4"/>
      <c r="AT8" s="4"/>
      <c r="AU8" s="4"/>
      <c r="AV8" s="4"/>
      <c r="AW8" s="4"/>
      <c r="AX8" s="10"/>
    </row>
    <row r="9" spans="1:50" x14ac:dyDescent="0.2">
      <c r="B9" s="2"/>
      <c r="P9" s="3"/>
      <c r="R9" s="9"/>
      <c r="S9" s="20"/>
      <c r="T9" s="5"/>
      <c r="U9" s="5"/>
      <c r="V9" s="5"/>
      <c r="W9" s="5"/>
      <c r="X9" s="5"/>
      <c r="Y9" s="4"/>
      <c r="Z9" s="4"/>
      <c r="AA9" s="4"/>
      <c r="AB9" s="10"/>
      <c r="AC9" s="9"/>
      <c r="AD9" s="5"/>
      <c r="AE9" s="5"/>
      <c r="AF9" s="4"/>
      <c r="AG9" s="4"/>
      <c r="AH9" s="4"/>
      <c r="AI9" s="4"/>
      <c r="AJ9" s="4"/>
      <c r="AK9" s="4"/>
      <c r="AL9" s="4"/>
      <c r="AM9" s="10"/>
      <c r="AN9" s="9"/>
      <c r="AO9" s="5"/>
      <c r="AP9" s="4"/>
      <c r="AQ9" s="4"/>
      <c r="AR9" s="4"/>
      <c r="AS9" s="4"/>
      <c r="AT9" s="4"/>
      <c r="AU9" s="4"/>
      <c r="AV9" s="4"/>
      <c r="AW9" s="4"/>
      <c r="AX9" s="10"/>
    </row>
    <row r="10" spans="1:50" x14ac:dyDescent="0.2">
      <c r="B10" s="2"/>
      <c r="P10" s="3"/>
      <c r="R10" s="9"/>
      <c r="S10" s="20"/>
      <c r="T10" s="5"/>
      <c r="U10" s="5"/>
      <c r="V10" s="5"/>
      <c r="W10" s="5"/>
      <c r="X10" s="5"/>
      <c r="Y10" s="4"/>
      <c r="Z10" s="4"/>
      <c r="AA10" s="4"/>
      <c r="AB10" s="10"/>
      <c r="AC10" s="9"/>
      <c r="AD10" s="5"/>
      <c r="AE10" s="5"/>
      <c r="AF10" s="4"/>
      <c r="AG10" s="4"/>
      <c r="AH10" s="4"/>
      <c r="AI10" s="4"/>
      <c r="AJ10" s="4"/>
      <c r="AK10" s="4"/>
      <c r="AL10" s="4"/>
      <c r="AM10" s="10"/>
      <c r="AN10" s="9"/>
      <c r="AO10" s="5"/>
      <c r="AP10" s="4"/>
      <c r="AQ10" s="4"/>
      <c r="AR10" s="4"/>
      <c r="AS10" s="4"/>
      <c r="AT10" s="4"/>
      <c r="AU10" s="4"/>
      <c r="AV10" s="4"/>
      <c r="AW10" s="4"/>
      <c r="AX10" s="10"/>
    </row>
    <row r="11" spans="1:50" x14ac:dyDescent="0.2">
      <c r="B11" s="2"/>
      <c r="P11" s="3"/>
      <c r="R11" s="9"/>
      <c r="S11" s="20"/>
      <c r="T11" s="5"/>
      <c r="U11" s="5"/>
      <c r="V11" s="5"/>
      <c r="W11" s="5"/>
      <c r="X11" s="5"/>
      <c r="Y11" s="4"/>
      <c r="Z11" s="4"/>
      <c r="AA11" s="4"/>
      <c r="AB11" s="10"/>
      <c r="AC11" s="9"/>
      <c r="AD11" s="5"/>
      <c r="AE11" s="4"/>
      <c r="AF11" s="4"/>
      <c r="AG11" s="4"/>
      <c r="AH11" s="4"/>
      <c r="AI11" s="4"/>
      <c r="AJ11" s="4"/>
      <c r="AK11" s="4"/>
      <c r="AL11" s="4"/>
      <c r="AM11" s="10"/>
      <c r="AN11" s="9"/>
      <c r="AO11" s="4"/>
      <c r="AP11" s="4"/>
      <c r="AQ11" s="5"/>
      <c r="AR11" s="4"/>
      <c r="AS11" s="4"/>
      <c r="AT11" s="4"/>
      <c r="AU11" s="4"/>
      <c r="AV11" s="4"/>
      <c r="AW11" s="4"/>
      <c r="AX11" s="10"/>
    </row>
    <row r="12" spans="1:50" x14ac:dyDescent="0.2">
      <c r="B12" s="2"/>
      <c r="P12" s="3"/>
      <c r="R12" s="9"/>
      <c r="S12" s="20"/>
      <c r="T12" s="5"/>
      <c r="U12" s="5"/>
      <c r="V12" s="5"/>
      <c r="W12" s="5"/>
      <c r="X12" s="5"/>
      <c r="Y12" s="4"/>
      <c r="Z12" s="4"/>
      <c r="AA12" s="4"/>
      <c r="AB12" s="10"/>
      <c r="AC12" s="9"/>
      <c r="AD12" s="5"/>
      <c r="AE12" s="5"/>
      <c r="AF12" s="4"/>
      <c r="AG12" s="4"/>
      <c r="AH12" s="4"/>
      <c r="AI12" s="4"/>
      <c r="AJ12" s="4"/>
      <c r="AK12" s="4"/>
      <c r="AL12" s="4"/>
      <c r="AM12" s="10"/>
      <c r="AN12" s="9"/>
      <c r="AO12" s="4"/>
      <c r="AP12" s="4"/>
      <c r="AQ12" s="4"/>
      <c r="AR12" s="4"/>
      <c r="AS12" s="4"/>
      <c r="AT12" s="4"/>
      <c r="AU12" s="4"/>
      <c r="AV12" s="4"/>
      <c r="AW12" s="4"/>
      <c r="AX12" s="10"/>
    </row>
    <row r="13" spans="1:50" x14ac:dyDescent="0.2">
      <c r="B13" s="2"/>
      <c r="P13" s="3"/>
      <c r="R13" s="9"/>
      <c r="S13" s="20"/>
      <c r="T13" s="5"/>
      <c r="U13" s="5"/>
      <c r="V13" s="5"/>
      <c r="W13" s="5"/>
      <c r="X13" s="5"/>
      <c r="Y13" s="4"/>
      <c r="Z13" s="4"/>
      <c r="AA13" s="4"/>
      <c r="AB13" s="10"/>
      <c r="AC13" s="9"/>
      <c r="AD13" s="5"/>
      <c r="AE13" s="5"/>
      <c r="AF13" s="4"/>
      <c r="AG13" s="4"/>
      <c r="AH13" s="4"/>
      <c r="AI13" s="4"/>
      <c r="AJ13" s="4"/>
      <c r="AK13" s="4"/>
      <c r="AL13" s="4"/>
      <c r="AM13" s="10"/>
      <c r="AN13" s="9"/>
      <c r="AO13" s="4"/>
      <c r="AP13" s="4"/>
      <c r="AQ13" s="4"/>
      <c r="AR13" s="4"/>
      <c r="AS13" s="4"/>
      <c r="AT13" s="4"/>
      <c r="AU13" s="4"/>
      <c r="AV13" s="4"/>
      <c r="AW13" s="4"/>
      <c r="AX13" s="10"/>
    </row>
    <row r="14" spans="1:50" x14ac:dyDescent="0.2">
      <c r="B14" s="2"/>
      <c r="P14" s="3"/>
      <c r="R14" s="9"/>
      <c r="S14" s="20"/>
      <c r="T14" s="5"/>
      <c r="U14" s="5"/>
      <c r="V14" s="5"/>
      <c r="W14" s="5"/>
      <c r="X14" s="4"/>
      <c r="Y14" s="4"/>
      <c r="Z14" s="4"/>
      <c r="AA14" s="4"/>
      <c r="AB14" s="10"/>
      <c r="AC14" s="9"/>
      <c r="AD14" s="5"/>
      <c r="AE14" s="4"/>
      <c r="AF14" s="4"/>
      <c r="AG14" s="4"/>
      <c r="AH14" s="4"/>
      <c r="AI14" s="4"/>
      <c r="AJ14" s="4"/>
      <c r="AK14" s="4"/>
      <c r="AL14" s="4"/>
      <c r="AM14" s="10"/>
      <c r="AN14" s="9"/>
      <c r="AO14" s="4"/>
      <c r="AP14" s="4"/>
      <c r="AQ14" s="4"/>
      <c r="AR14" s="4"/>
      <c r="AS14" s="4"/>
      <c r="AT14" s="4"/>
      <c r="AU14" s="4"/>
      <c r="AV14" s="4"/>
      <c r="AW14" s="4"/>
      <c r="AX14" s="10"/>
    </row>
    <row r="15" spans="1:50" x14ac:dyDescent="0.2">
      <c r="B15" s="2"/>
      <c r="P15" s="3"/>
      <c r="R15" s="9"/>
      <c r="S15" s="20"/>
      <c r="T15" s="5"/>
      <c r="U15" s="5"/>
      <c r="V15" s="5"/>
      <c r="W15" s="5"/>
      <c r="X15" s="5"/>
      <c r="Y15" s="4"/>
      <c r="Z15" s="4"/>
      <c r="AA15" s="4"/>
      <c r="AB15" s="10"/>
      <c r="AC15" s="9"/>
      <c r="AD15" s="5"/>
      <c r="AE15" s="4"/>
      <c r="AF15" s="4"/>
      <c r="AG15" s="4"/>
      <c r="AH15" s="4"/>
      <c r="AI15" s="4"/>
      <c r="AJ15" s="4"/>
      <c r="AK15" s="4"/>
      <c r="AL15" s="4"/>
      <c r="AM15" s="10"/>
      <c r="AN15" s="9"/>
      <c r="AO15" s="4"/>
      <c r="AP15" s="4"/>
      <c r="AQ15" s="4"/>
      <c r="AR15" s="4"/>
      <c r="AS15" s="4"/>
      <c r="AT15" s="4"/>
      <c r="AU15" s="4"/>
      <c r="AV15" s="4"/>
      <c r="AW15" s="4"/>
      <c r="AX15" s="10"/>
    </row>
    <row r="16" spans="1:50" x14ac:dyDescent="0.2">
      <c r="B16" s="2"/>
      <c r="P16" s="3"/>
      <c r="R16" s="9"/>
      <c r="S16" s="20"/>
      <c r="T16" s="5"/>
      <c r="U16" s="5"/>
      <c r="V16" s="5"/>
      <c r="W16" s="5"/>
      <c r="X16" s="5"/>
      <c r="Y16" s="4"/>
      <c r="Z16" s="4"/>
      <c r="AA16" s="4"/>
      <c r="AB16" s="10"/>
      <c r="AC16" s="9"/>
      <c r="AD16" s="5"/>
      <c r="AE16" s="5"/>
      <c r="AF16" s="4"/>
      <c r="AG16" s="4"/>
      <c r="AH16" s="4"/>
      <c r="AI16" s="4"/>
      <c r="AJ16" s="4"/>
      <c r="AK16" s="4"/>
      <c r="AL16" s="4"/>
      <c r="AM16" s="10"/>
      <c r="AN16" s="9"/>
      <c r="AO16" s="4"/>
      <c r="AP16" s="4"/>
      <c r="AQ16" s="4"/>
      <c r="AR16" s="4"/>
      <c r="AS16" s="4"/>
      <c r="AT16" s="4"/>
      <c r="AU16" s="4"/>
      <c r="AV16" s="4"/>
      <c r="AW16" s="4"/>
      <c r="AX16" s="10"/>
    </row>
    <row r="17" spans="2:50" x14ac:dyDescent="0.2">
      <c r="B17" s="2"/>
      <c r="P17" s="3"/>
      <c r="R17" s="9"/>
      <c r="S17" s="20"/>
      <c r="T17" s="5"/>
      <c r="U17" s="5"/>
      <c r="V17" s="5"/>
      <c r="W17" s="4"/>
      <c r="X17" s="4"/>
      <c r="Y17" s="4"/>
      <c r="Z17" s="4"/>
      <c r="AA17" s="4"/>
      <c r="AB17" s="10"/>
      <c r="AC17" s="9"/>
      <c r="AD17" s="5"/>
      <c r="AE17" s="4"/>
      <c r="AF17" s="12"/>
      <c r="AG17" s="12"/>
      <c r="AH17" s="12"/>
      <c r="AI17" s="12"/>
      <c r="AJ17" s="12"/>
      <c r="AK17" s="12"/>
      <c r="AL17" s="12"/>
      <c r="AM17" s="13"/>
      <c r="AN17" s="11"/>
      <c r="AO17" s="12"/>
      <c r="AP17" s="12"/>
      <c r="AQ17" s="12"/>
      <c r="AR17" s="12"/>
      <c r="AS17" s="12"/>
      <c r="AT17" s="12"/>
      <c r="AU17" s="12"/>
      <c r="AV17" s="12"/>
      <c r="AW17" s="12"/>
      <c r="AX17" s="13"/>
    </row>
    <row r="18" spans="2:50" x14ac:dyDescent="0.2">
      <c r="B18" s="2"/>
      <c r="P18" s="3"/>
      <c r="R18" s="9"/>
      <c r="S18" s="20"/>
      <c r="T18" s="4"/>
      <c r="U18" s="4"/>
      <c r="V18" s="4"/>
      <c r="W18" s="4"/>
      <c r="X18" s="4"/>
      <c r="Y18" s="4"/>
      <c r="Z18" s="4"/>
      <c r="AA18" s="4"/>
      <c r="AB18" s="10"/>
      <c r="AC18" s="9"/>
      <c r="AD18" s="4"/>
      <c r="AE18" s="4"/>
    </row>
    <row r="19" spans="2:50" x14ac:dyDescent="0.2">
      <c r="B19" s="2"/>
      <c r="P19" s="3"/>
      <c r="R19" s="9"/>
      <c r="S19" s="20"/>
      <c r="T19" s="5"/>
      <c r="U19" s="4"/>
      <c r="V19" s="4"/>
      <c r="W19" s="5"/>
      <c r="X19" s="5"/>
      <c r="Y19" s="4"/>
      <c r="Z19" s="4"/>
      <c r="AA19" s="4"/>
      <c r="AB19" s="10"/>
      <c r="AC19" s="9"/>
      <c r="AD19" s="4"/>
      <c r="AE19" s="4"/>
    </row>
    <row r="20" spans="2:50" x14ac:dyDescent="0.2">
      <c r="B20" s="2"/>
      <c r="P20" s="3"/>
      <c r="R20" s="9"/>
      <c r="S20" s="20"/>
      <c r="T20" s="5"/>
      <c r="U20" s="4"/>
      <c r="V20" s="4"/>
      <c r="W20" s="5"/>
      <c r="X20" s="5"/>
      <c r="Y20" s="4"/>
      <c r="Z20" s="4"/>
      <c r="AA20" s="4"/>
      <c r="AB20" s="10"/>
      <c r="AC20" s="9"/>
      <c r="AD20" s="4"/>
      <c r="AE20" s="4"/>
    </row>
    <row r="21" spans="2:50" x14ac:dyDescent="0.2">
      <c r="B21" s="2"/>
      <c r="P21" s="3"/>
      <c r="R21" s="9"/>
      <c r="S21" s="20"/>
      <c r="T21" s="5"/>
      <c r="U21" s="5"/>
      <c r="V21" s="4"/>
      <c r="W21" s="5"/>
      <c r="X21" s="4"/>
      <c r="Y21" s="4"/>
      <c r="Z21" s="4"/>
      <c r="AA21" s="4"/>
      <c r="AB21" s="10"/>
      <c r="AC21" s="9"/>
      <c r="AD21" s="4"/>
      <c r="AE21" s="5"/>
    </row>
    <row r="22" spans="2:50" x14ac:dyDescent="0.2">
      <c r="B22" s="2"/>
      <c r="P22" s="3"/>
      <c r="R22" s="9"/>
      <c r="S22" s="20"/>
      <c r="T22" s="5"/>
      <c r="U22" s="5"/>
      <c r="V22" s="5"/>
      <c r="W22" s="5"/>
      <c r="X22" s="5"/>
      <c r="Y22" s="4"/>
      <c r="Z22" s="4"/>
      <c r="AA22" s="4"/>
      <c r="AB22" s="10"/>
      <c r="AC22" s="9"/>
      <c r="AD22" s="4"/>
      <c r="AE22" s="5"/>
    </row>
    <row r="23" spans="2:50" x14ac:dyDescent="0.2">
      <c r="B23" s="2"/>
      <c r="P23" s="3"/>
      <c r="R23" s="9"/>
      <c r="S23" s="20"/>
      <c r="T23" s="5"/>
      <c r="U23" s="4"/>
      <c r="V23" s="4"/>
      <c r="W23" s="5"/>
      <c r="X23" s="5"/>
      <c r="Y23" s="4"/>
      <c r="Z23" s="4"/>
      <c r="AA23" s="4"/>
      <c r="AB23" s="10"/>
      <c r="AC23" s="9"/>
      <c r="AD23" s="4"/>
      <c r="AE23" s="5"/>
    </row>
    <row r="24" spans="2:50" x14ac:dyDescent="0.2">
      <c r="B24" s="2"/>
      <c r="P24" s="3"/>
      <c r="R24" s="9"/>
      <c r="S24" s="20"/>
      <c r="T24" s="5"/>
      <c r="U24" s="4"/>
      <c r="V24" s="4"/>
      <c r="W24" s="5"/>
      <c r="X24" s="5"/>
      <c r="Y24" s="4"/>
      <c r="Z24" s="4"/>
      <c r="AA24" s="4"/>
      <c r="AB24" s="10"/>
      <c r="AC24" s="9"/>
      <c r="AD24" s="4"/>
      <c r="AE24" s="5"/>
    </row>
    <row r="25" spans="2:50" ht="13.5" customHeight="1" x14ac:dyDescent="0.2">
      <c r="B25" s="2"/>
      <c r="P25" s="3"/>
      <c r="R25" s="9"/>
      <c r="S25" s="20"/>
      <c r="T25" s="5"/>
      <c r="U25" s="5"/>
      <c r="V25" s="4"/>
      <c r="W25" s="5"/>
      <c r="X25" s="5"/>
      <c r="Y25" s="4"/>
      <c r="Z25" s="4"/>
      <c r="AA25" s="4"/>
      <c r="AB25" s="10"/>
      <c r="AC25" s="9"/>
      <c r="AD25" s="5"/>
      <c r="AE25" s="4"/>
    </row>
    <row r="26" spans="2:50" x14ac:dyDescent="0.2">
      <c r="B26" s="2"/>
      <c r="P26" s="3"/>
      <c r="R26" s="9"/>
      <c r="S26" s="20"/>
      <c r="T26" s="5"/>
      <c r="U26" s="5"/>
      <c r="V26" s="4"/>
      <c r="W26" s="5"/>
      <c r="X26" s="5"/>
      <c r="Y26" s="4"/>
      <c r="Z26" s="4"/>
      <c r="AA26" s="4"/>
      <c r="AB26" s="10"/>
      <c r="AC26" s="9"/>
      <c r="AD26" s="5"/>
      <c r="AE26" s="4"/>
    </row>
    <row r="27" spans="2:50" x14ac:dyDescent="0.2">
      <c r="B27" s="2"/>
      <c r="P27" s="3"/>
      <c r="R27" s="9"/>
      <c r="S27" s="20"/>
      <c r="T27" s="5"/>
      <c r="U27" s="4"/>
      <c r="V27" s="4"/>
      <c r="W27" s="5"/>
      <c r="X27" s="5"/>
      <c r="Y27" s="4"/>
      <c r="Z27" s="4"/>
      <c r="AA27" s="4"/>
      <c r="AB27" s="10"/>
      <c r="AC27" s="9"/>
      <c r="AD27" s="4"/>
      <c r="AE27" s="4"/>
    </row>
    <row r="28" spans="2:50" x14ac:dyDescent="0.2">
      <c r="B28" s="2"/>
      <c r="P28" s="3"/>
      <c r="R28" s="9"/>
      <c r="S28" s="20"/>
      <c r="T28" s="5"/>
      <c r="U28" s="5"/>
      <c r="V28" s="5"/>
      <c r="W28" s="5"/>
      <c r="X28" s="5"/>
      <c r="Y28" s="4"/>
      <c r="Z28" s="4"/>
      <c r="AA28" s="4"/>
      <c r="AB28" s="10"/>
      <c r="AC28" s="9"/>
      <c r="AD28" s="5"/>
      <c r="AE28" s="5"/>
    </row>
    <row r="29" spans="2:50" x14ac:dyDescent="0.2">
      <c r="B29" s="2"/>
      <c r="P29" s="3"/>
      <c r="R29" s="9"/>
      <c r="S29" s="20"/>
      <c r="T29" s="5"/>
      <c r="U29" s="5"/>
      <c r="V29" s="4"/>
      <c r="W29" s="5"/>
      <c r="X29" s="5"/>
      <c r="Y29" s="4"/>
      <c r="Z29" s="4"/>
      <c r="AA29" s="4"/>
      <c r="AB29" s="10"/>
      <c r="AC29" s="9"/>
      <c r="AD29" s="5"/>
      <c r="AE29" s="4"/>
    </row>
    <row r="30" spans="2:50" x14ac:dyDescent="0.2">
      <c r="B30" s="2"/>
      <c r="P30" s="3"/>
      <c r="R30" s="9"/>
      <c r="S30" s="20"/>
      <c r="T30" s="5"/>
      <c r="U30" s="4"/>
      <c r="V30" s="4"/>
      <c r="W30" s="5"/>
      <c r="X30" s="5"/>
      <c r="Y30" s="4"/>
      <c r="Z30" s="4"/>
      <c r="AA30" s="4"/>
      <c r="AB30" s="10"/>
      <c r="AC30" s="9"/>
      <c r="AD30" s="5"/>
      <c r="AE30" s="5"/>
    </row>
    <row r="31" spans="2:50" x14ac:dyDescent="0.2">
      <c r="B31" s="2"/>
      <c r="P31" s="3"/>
      <c r="R31" s="9"/>
      <c r="S31" s="20"/>
      <c r="T31" s="5"/>
      <c r="U31" s="5"/>
      <c r="V31" s="4"/>
      <c r="W31" s="5"/>
      <c r="X31" s="5"/>
      <c r="Y31" s="4"/>
      <c r="Z31" s="4"/>
      <c r="AA31" s="4"/>
      <c r="AB31" s="10"/>
      <c r="AC31" s="9"/>
      <c r="AD31" s="5"/>
      <c r="AE31" s="4"/>
    </row>
    <row r="32" spans="2:50" x14ac:dyDescent="0.2">
      <c r="B32" s="2"/>
      <c r="P32" s="3"/>
      <c r="R32" s="9"/>
      <c r="S32" s="20"/>
      <c r="T32" s="5"/>
      <c r="U32" s="5"/>
      <c r="V32" s="4"/>
      <c r="W32" s="5"/>
      <c r="X32" s="4"/>
      <c r="Y32" s="4"/>
      <c r="Z32" s="4"/>
      <c r="AA32" s="4"/>
      <c r="AB32" s="10"/>
      <c r="AC32" s="9"/>
      <c r="AD32" s="4"/>
      <c r="AE32" s="4"/>
    </row>
    <row r="33" spans="2:31" x14ac:dyDescent="0.2">
      <c r="B33" s="2"/>
      <c r="P33" s="3"/>
      <c r="R33" s="9"/>
      <c r="S33" s="20"/>
      <c r="T33" s="5"/>
      <c r="U33" s="5"/>
      <c r="V33" s="4"/>
      <c r="W33" s="5"/>
      <c r="X33" s="5"/>
      <c r="Y33" s="4"/>
      <c r="Z33" s="4"/>
      <c r="AA33" s="4"/>
      <c r="AB33" s="10"/>
      <c r="AC33" s="9"/>
      <c r="AD33" s="4"/>
      <c r="AE33" s="4"/>
    </row>
    <row r="34" spans="2:31" x14ac:dyDescent="0.2">
      <c r="B34" s="2"/>
      <c r="P34" s="3"/>
      <c r="R34" s="9"/>
      <c r="S34" s="20"/>
      <c r="T34" s="5"/>
      <c r="U34" s="5"/>
      <c r="V34" s="4"/>
      <c r="W34" s="5"/>
      <c r="X34" s="5"/>
      <c r="Y34" s="4"/>
      <c r="Z34" s="4"/>
      <c r="AA34" s="4"/>
      <c r="AB34" s="10"/>
      <c r="AC34" s="9"/>
      <c r="AD34" s="5"/>
      <c r="AE34" s="4"/>
    </row>
    <row r="35" spans="2:31" x14ac:dyDescent="0.2">
      <c r="B35" s="2"/>
      <c r="P35" s="3"/>
      <c r="R35" s="9"/>
      <c r="S35" s="20"/>
      <c r="T35" s="4"/>
      <c r="U35" s="4"/>
      <c r="V35" s="4"/>
      <c r="W35" s="4"/>
      <c r="X35" s="4"/>
      <c r="Y35" s="4"/>
      <c r="Z35" s="4"/>
      <c r="AA35" s="4"/>
      <c r="AB35" s="10"/>
      <c r="AC35" s="9"/>
      <c r="AD35" s="4"/>
      <c r="AE35" s="4"/>
    </row>
    <row r="36" spans="2:31" x14ac:dyDescent="0.2">
      <c r="B36" s="2"/>
      <c r="P36" s="3"/>
      <c r="R36" s="9"/>
      <c r="S36" s="20"/>
      <c r="T36" s="4"/>
      <c r="U36" s="4"/>
      <c r="V36" s="4"/>
      <c r="W36" s="4"/>
      <c r="X36" s="4"/>
      <c r="Y36" s="4"/>
      <c r="Z36" s="4"/>
      <c r="AA36" s="4"/>
      <c r="AB36" s="10"/>
      <c r="AC36" s="9"/>
      <c r="AD36" s="4"/>
      <c r="AE36" s="4"/>
    </row>
    <row r="37" spans="2:31" x14ac:dyDescent="0.2">
      <c r="B37" s="2"/>
      <c r="P37" s="3"/>
      <c r="U37" s="5"/>
    </row>
    <row r="38" spans="2:31" x14ac:dyDescent="0.2">
      <c r="B38" s="2"/>
      <c r="P38" s="3"/>
      <c r="U38" s="5"/>
    </row>
    <row r="39" spans="2:31" x14ac:dyDescent="0.2">
      <c r="B39" s="2"/>
      <c r="P39" s="3"/>
    </row>
    <row r="40" spans="2:31" x14ac:dyDescent="0.2">
      <c r="B40" s="2"/>
      <c r="P40" s="3"/>
    </row>
    <row r="41" spans="2:31" x14ac:dyDescent="0.2">
      <c r="B41" s="2"/>
      <c r="P41" s="3"/>
    </row>
    <row r="42" spans="2:31" x14ac:dyDescent="0.2">
      <c r="B42" s="2"/>
      <c r="P42" s="3"/>
    </row>
    <row r="43" spans="2:31" x14ac:dyDescent="0.2">
      <c r="B43" s="2"/>
      <c r="P43" s="3"/>
    </row>
    <row r="44" spans="2:31" x14ac:dyDescent="0.2">
      <c r="B44" s="2"/>
      <c r="P44" s="3"/>
      <c r="AC44" s="3"/>
    </row>
    <row r="45" spans="2:31" x14ac:dyDescent="0.2">
      <c r="B45" s="2"/>
      <c r="P45" s="3"/>
    </row>
    <row r="46" spans="2:31" x14ac:dyDescent="0.2">
      <c r="B46" s="2"/>
      <c r="P46" s="3"/>
      <c r="AC46" s="3"/>
    </row>
    <row r="47" spans="2:31" x14ac:dyDescent="0.2">
      <c r="B47" s="2"/>
      <c r="P47" s="3"/>
      <c r="R47" s="3"/>
      <c r="S47" s="3"/>
      <c r="T47" s="3"/>
      <c r="U47" s="3"/>
    </row>
    <row r="48" spans="2:31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57"/>
  <sheetViews>
    <sheetView zoomScale="160" zoomScaleNormal="160" workbookViewId="0">
      <pane xSplit="2" ySplit="3" topLeftCell="C4" activePane="bottomRight" state="frozen"/>
      <selection activeCell="M26" sqref="M26"/>
      <selection pane="topRight" activeCell="M26" sqref="M26"/>
      <selection pane="bottomLeft" activeCell="M26" sqref="M26"/>
      <selection pane="bottomRight" activeCell="AG3" sqref="AG3"/>
    </sheetView>
  </sheetViews>
  <sheetFormatPr defaultColWidth="3.83203125" defaultRowHeight="12.75" x14ac:dyDescent="0.2"/>
  <cols>
    <col min="1" max="1" width="10.83203125" customWidth="1"/>
    <col min="2" max="2" width="10" customWidth="1"/>
    <col min="3" max="3" width="7.33203125" customWidth="1"/>
    <col min="4" max="4" width="4.83203125" customWidth="1"/>
    <col min="16" max="16" width="6.1640625" bestFit="1" customWidth="1"/>
    <col min="19" max="19" width="4.83203125" customWidth="1"/>
    <col min="22" max="22" width="5" customWidth="1"/>
    <col min="44" max="44" width="4.1640625" bestFit="1" customWidth="1"/>
  </cols>
  <sheetData>
    <row r="1" spans="1:50" s="1" customFormat="1" ht="60" customHeight="1" x14ac:dyDescent="0.2">
      <c r="A1"/>
      <c r="B1" s="2"/>
      <c r="C1" s="1" t="s">
        <v>3</v>
      </c>
      <c r="D1" s="1" t="s">
        <v>4</v>
      </c>
      <c r="F1" s="1" t="s">
        <v>28</v>
      </c>
      <c r="G1" s="1" t="s">
        <v>29</v>
      </c>
      <c r="I1" s="1" t="s">
        <v>25</v>
      </c>
      <c r="J1" s="1" t="s">
        <v>8</v>
      </c>
      <c r="L1" s="1" t="s">
        <v>26</v>
      </c>
      <c r="M1" s="1" t="s">
        <v>27</v>
      </c>
      <c r="O1" s="1" t="s">
        <v>30</v>
      </c>
      <c r="P1" s="1" t="s">
        <v>27</v>
      </c>
      <c r="R1" s="18" t="s">
        <v>46</v>
      </c>
      <c r="S1" s="19" t="s">
        <v>47</v>
      </c>
      <c r="T1" s="19" t="s">
        <v>48</v>
      </c>
      <c r="U1" s="19" t="s">
        <v>49</v>
      </c>
      <c r="V1" s="7" t="s">
        <v>50</v>
      </c>
      <c r="W1" s="7" t="s">
        <v>54</v>
      </c>
      <c r="X1" s="7" t="s">
        <v>55</v>
      </c>
      <c r="Y1" s="7" t="s">
        <v>56</v>
      </c>
      <c r="Z1" s="7"/>
      <c r="AA1" s="7"/>
      <c r="AB1" s="8"/>
      <c r="AC1" s="21" t="s">
        <v>66</v>
      </c>
      <c r="AD1" s="22" t="s">
        <v>78</v>
      </c>
      <c r="AE1" s="6" t="s">
        <v>67</v>
      </c>
      <c r="AF1" s="6" t="s">
        <v>75</v>
      </c>
      <c r="AG1" s="6" t="s">
        <v>76</v>
      </c>
      <c r="AH1" s="6">
        <v>14</v>
      </c>
      <c r="AI1" s="6"/>
      <c r="AJ1" s="6"/>
      <c r="AK1" s="6"/>
      <c r="AL1" s="6"/>
      <c r="AM1" s="15"/>
      <c r="AN1" s="21"/>
      <c r="AO1" s="22"/>
      <c r="AP1" s="22"/>
      <c r="AQ1" s="22"/>
      <c r="AR1" s="6"/>
      <c r="AS1" s="6"/>
      <c r="AT1" s="6"/>
      <c r="AU1" s="6"/>
      <c r="AV1" s="6"/>
      <c r="AW1" s="6"/>
      <c r="AX1" s="15"/>
    </row>
    <row r="2" spans="1:50" x14ac:dyDescent="0.2">
      <c r="B2" s="2"/>
      <c r="C2">
        <f>SUM(R2:AX2)</f>
        <v>13</v>
      </c>
      <c r="R2" s="4">
        <v>1</v>
      </c>
      <c r="S2" s="4">
        <v>1</v>
      </c>
      <c r="T2" s="4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4"/>
      <c r="AA2" s="4"/>
      <c r="AB2" s="10"/>
      <c r="AC2" s="9">
        <v>1</v>
      </c>
      <c r="AD2" s="4">
        <v>1</v>
      </c>
      <c r="AE2" s="4">
        <v>1</v>
      </c>
      <c r="AF2" s="5">
        <v>1</v>
      </c>
      <c r="AG2" s="5">
        <v>1</v>
      </c>
      <c r="AH2" s="5"/>
      <c r="AI2" s="5"/>
      <c r="AJ2" s="4"/>
      <c r="AK2" s="4"/>
      <c r="AL2" s="4"/>
      <c r="AM2" s="10"/>
      <c r="AN2" s="9"/>
      <c r="AO2" s="4"/>
      <c r="AP2" s="4"/>
      <c r="AQ2" s="5"/>
      <c r="AR2" s="5"/>
      <c r="AS2" s="5"/>
      <c r="AT2" s="4"/>
      <c r="AU2" s="4"/>
      <c r="AV2" s="4"/>
      <c r="AW2" s="4"/>
      <c r="AX2" s="10"/>
    </row>
    <row r="3" spans="1:50" x14ac:dyDescent="0.2">
      <c r="A3" t="str">
        <f>Summary!A2</f>
        <v>Butts</v>
      </c>
      <c r="B3" s="2" t="str">
        <f>Summary!B2</f>
        <v>Seymour</v>
      </c>
      <c r="C3">
        <f>SUM(R3:AX3)</f>
        <v>7</v>
      </c>
      <c r="D3">
        <f>C3/(C$2-G3)*100</f>
        <v>63.636363636363633</v>
      </c>
      <c r="F3">
        <f>SUM(I3,L3,O3)</f>
        <v>2</v>
      </c>
      <c r="G3">
        <f>SUM(J3,M3,P3)</f>
        <v>2</v>
      </c>
      <c r="I3">
        <f>COUNT($R$2:$AB$2)-COUNT(R3:AB3)</f>
        <v>0</v>
      </c>
      <c r="J3">
        <f>IF(I3=0,0,IF(I3=1,(LOOKUP("a",R3:AB3,$R$2:$AB$2)),IF(I3=2,((LOOKUP("a",R3:AB3,$R$2:$AB$2))+(LOOKUP("b",R3:AT3,$R$2:$AB$2))),IF(I3=3,((LOOKUP("a",R3:AB3,$R$2:$AB$2))+(LOOKUP("b",R3:AB3,$R$2:$AB$2))+(LOOKUP("c",R3:AB3,$R$2:$AB$2))),IF(I3=4,((LOOKUP("a",R3:AB3,$R$2:$AB$2))+(LOOKUP("b",R3:AB3,$R$2:$AB$2))+(LOOKUP("c",R3:AB3,$R$2:$AB$2))+(LOOKUP("d",R3:AB3,$R$2:$AB$2))),IF(I3=5,(LOOKUP("a",R3:AB3,$R$2:$AB$2))+(LOOKUP("b",R3:AB3,$R$2:$AB$2))+(LOOKUP("c",R3:AB3,$R$2:$AB$2))+(LOOKUP("d",R3:AB3,$R$2:$AB$2))+(LOOKUP("e",R3:AB3,$R$2:$AB$2)),"do man"))))))</f>
        <v>0</v>
      </c>
      <c r="L3">
        <f>COUNT($AC$2:$AM$2)-COUNT(AC3:AM3)</f>
        <v>2</v>
      </c>
      <c r="M3">
        <f>IF(L3=0,0,IF(L3=1,(LOOKUP("a",AC3:AM3,$AC$2:$AM$2)),IF(L3=2,((LOOKUP("a",AC3:AM3,$AC$2:$AM$2))+(LOOKUP("b",AC3:AM3,$AC$2:$AM$2))),IF(L3=3,((LOOKUP("a",AC3:AM3,$AC$2:$AM$2))+(LOOKUP("b",AC3:AM3,$AC$2:$AM$2))+(LOOKUP("c",AC3:AM3,$AC$2:$AM$2))),IF(L3=4,((LOOKUP("a",AC3:AM3,$AC$2:$AM$2))+(LOOKUP("b",AC3:AM3,$AC$2:$AM$2))+(LOOKUP("c",AC3:AM3,$AC$2:$AM$2))+(LOOKUP("d",AC3:AM3,$AC$2:$AM$2))),IF(L3=5,(LOOKUP("a",AC3:AM3,$AC$2:$AM$2))+(LOOKUP("b",AC3:AM3,$AC$2:$AM$2))+(LOOKUP("c",AC3:AM3,$AC$2:$AM$2))+(LOOKUP("d",AC3:AM3,$AC$2:$AM$2))+(LOOKUP("e",AC3:AM3,$AC$2:$AM$2)),"do man"))))))</f>
        <v>2</v>
      </c>
      <c r="O3">
        <f>COUNT($AN$2:$AX$2)-COUNT(AN3:AX3)</f>
        <v>0</v>
      </c>
      <c r="P3" s="3">
        <f>IF(O3=0,0,IF(O3=1,(LOOKUP("a",AN3:AX3,$AN$2:$AX$2)),IF(O3=2,((LOOKUP("a",AN3:AX3,$AN$2:$AX$2))+(LOOKUP("b",AN3:AX3,$AN$2:$AX$2))),IF(O3=3,((LOOKUP("a",AN3:AX3,$AN$2:$AX$2))+(LOOKUP("b",AN3:AX3,$AN$2:$AX$2))+(LOOKUP("c",AN3:AX3,$AN$2:$AX$2))),IF(O3=4,((LOOKUP("a",AN3:AX3,$AN$2:$AX$2))+(LOOKUP("b",AN3:AX3,$AN$2:$AX$2))+(LOOKUP("c",AN3:AX3,$AN$2:$AX$2))+(LOOKUP("d",AN3:AX3,$AN$2:$AX$2))),IF(O3=5,(LOOKUP("a",AN3:AX3,$AN$2:$AX$2))+(LOOKUP("b",AN3:AX3,$AN$2:$AX$2))+(LOOKUP("c",AN3:AX3,$AN$2:$AX$2))+(LOOKUP("d",AN3:AX3,$AN$2:$AX$2))+(LOOKUP("e",AN3:AX3,$AN$2:$AX$2)),"do man"))))))</f>
        <v>0</v>
      </c>
      <c r="R3" s="20">
        <v>1</v>
      </c>
      <c r="S3" s="4">
        <v>1</v>
      </c>
      <c r="T3" s="4">
        <v>1</v>
      </c>
      <c r="U3" s="5">
        <v>1</v>
      </c>
      <c r="V3" s="5">
        <v>0.5</v>
      </c>
      <c r="W3" s="5">
        <v>0.5</v>
      </c>
      <c r="X3" s="5">
        <v>1</v>
      </c>
      <c r="Y3" s="5">
        <v>1</v>
      </c>
      <c r="Z3" s="4"/>
      <c r="AA3" s="4"/>
      <c r="AB3" s="10"/>
      <c r="AC3" s="9">
        <v>0</v>
      </c>
      <c r="AD3" s="4" t="s">
        <v>65</v>
      </c>
      <c r="AE3" s="4">
        <v>0</v>
      </c>
      <c r="AF3" s="4" t="s">
        <v>65</v>
      </c>
      <c r="AG3" s="5">
        <v>0</v>
      </c>
      <c r="AH3" s="4"/>
      <c r="AI3" s="4"/>
      <c r="AJ3" s="4"/>
      <c r="AK3" s="4"/>
      <c r="AL3" s="4"/>
      <c r="AM3" s="10"/>
      <c r="AN3" s="9"/>
      <c r="AO3" s="4"/>
      <c r="AP3" s="5"/>
      <c r="AQ3" s="5"/>
      <c r="AR3" s="4"/>
      <c r="AS3" s="4"/>
      <c r="AT3" s="4"/>
      <c r="AU3" s="4"/>
      <c r="AV3" s="4"/>
      <c r="AW3" s="4"/>
      <c r="AX3" s="10"/>
    </row>
    <row r="4" spans="1:50" x14ac:dyDescent="0.2">
      <c r="A4" t="str">
        <f>Summary!A3</f>
        <v>Butreeks</v>
      </c>
      <c r="B4" s="2" t="str">
        <f>Summary!B3</f>
        <v>Maya</v>
      </c>
      <c r="C4">
        <f t="shared" ref="C4" si="0">SUM(R4:AX4)</f>
        <v>13</v>
      </c>
      <c r="D4">
        <f>C4/(C$2-G4)*100</f>
        <v>100</v>
      </c>
      <c r="F4">
        <f t="shared" ref="F4" si="1">SUM(I4,L4,O4)</f>
        <v>0</v>
      </c>
      <c r="G4">
        <f t="shared" ref="G4" si="2">SUM(J4,M4,P4)</f>
        <v>0</v>
      </c>
      <c r="I4">
        <f t="shared" ref="I4" si="3">COUNT($R$2:$AB$2)-COUNT(R4:AB4)</f>
        <v>0</v>
      </c>
      <c r="J4">
        <f>IF(I4=0,0,IF(I4=1,(LOOKUP("a",R4:AB4,$R$2:$AB$2)),IF(I4=2,((LOOKUP("a",R4:AB4,$R$2:$AB$2))+(LOOKUP("b",R4:AT4,$R$2:$AB$2))),IF(I4=3,((LOOKUP("a",R4:AB4,$R$2:$AB$2))+(LOOKUP("b",R4:AB4,$R$2:$AB$2))+(LOOKUP("c",R4:AB4,$R$2:$AB$2))),IF(I4=4,((LOOKUP("a",R4:AB4,$R$2:$AB$2))+(LOOKUP("b",R4:AB4,$R$2:$AB$2))+(LOOKUP("c",R4:AB4,$R$2:$AB$2))+(LOOKUP("d",R4:AB4,$R$2:$AB$2))),IF(I4=5,(LOOKUP("a",R4:AB4,$R$2:$AB$2))+(LOOKUP("b",R4:AB4,$R$2:$AB$2))+(LOOKUP("c",R4:AB4,$R$2:$AB$2))+(LOOKUP("d",R4:AB4,$R$2:$AB$2))+(LOOKUP("e",R4:AB4,$R$2:$AB$2)),"do man"))))))</f>
        <v>0</v>
      </c>
      <c r="L4">
        <f t="shared" ref="L4" si="4">COUNT($AC$2:$AM$2)-COUNT(AC4:AM4)</f>
        <v>0</v>
      </c>
      <c r="M4">
        <f t="shared" ref="M4" si="5">IF(L4=0,0,IF(L4=1,(LOOKUP("a",AC4:AM4,$AC$2:$AM$2)),IF(L4=2,((LOOKUP("a",AC4:AM4,$AC$2:$AM$2))+(LOOKUP("b",AC4:AM4,$AC$2:$AM$2))),IF(L4=3,((LOOKUP("a",AC4:AM4,$AC$2:$AM$2))+(LOOKUP("b",AC4:AM4,$AC$2:$AM$2))+(LOOKUP("c",AC4:AM4,$AC$2:$AM$2))),IF(L4=4,((LOOKUP("a",AC4:AM4,$AC$2:$AM$2))+(LOOKUP("b",AC4:AM4,$AC$2:$AM$2))+(LOOKUP("c",AC4:AM4,$AC$2:$AM$2))+(LOOKUP("d",AC4:AM4,$AC$2:$AM$2))),IF(L4=5,(LOOKUP("a",AC4:AM4,$AC$2:$AM$2))+(LOOKUP("b",AC4:AM4,$AC$2:$AM$2))+(LOOKUP("c",AC4:AM4,$AC$2:$AM$2))+(LOOKUP("d",AC4:AM4,$AC$2:$AM$2))+(LOOKUP("e",AC4:AM4,$AC$2:$AM$2)),"do man"))))))</f>
        <v>0</v>
      </c>
      <c r="O4">
        <f t="shared" ref="O4" si="6">COUNT($AN$2:$AX$2)-COUNT(AN4:AX4)</f>
        <v>0</v>
      </c>
      <c r="P4" s="3">
        <f t="shared" ref="P4" si="7">IF(O4=0,0,IF(O4=1,(LOOKUP("a",AN4:AX4,$AN$2:$AX$2)),IF(O4=2,((LOOKUP("a",AN4:AX4,$AN$2:$AX$2))+(LOOKUP("b",AN4:AX4,$AN$2:$AX$2))),IF(O4=3,((LOOKUP("a",AN4:AX4,$AN$2:$AX$2))+(LOOKUP("b",AN4:AX4,$AN$2:$AX$2))+(LOOKUP("c",AN4:AX4,$AN$2:$AX$2))),IF(O4=4,((LOOKUP("a",AN4:AX4,$AN$2:$AX$2))+(LOOKUP("b",AN4:AX4,$AN$2:$AX$2))+(LOOKUP("c",AN4:AX4,$AN$2:$AX$2))+(LOOKUP("d",AN4:AX4,$AN$2:$AX$2))),IF(O4=5,(LOOKUP("a",AN4:AX4,$AN$2:$AX$2))+(LOOKUP("b",AN4:AX4,$AN$2:$AX$2))+(LOOKUP("c",AN4:AX4,$AN$2:$AX$2))+(LOOKUP("d",AN4:AX4,$AN$2:$AX$2))+(LOOKUP("e",AN4:AX4,$AN$2:$AX$2)),"do man"))))))</f>
        <v>0</v>
      </c>
      <c r="R4" s="20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4"/>
      <c r="AA4" s="4"/>
      <c r="AB4" s="10"/>
      <c r="AC4" s="9">
        <v>1</v>
      </c>
      <c r="AD4" s="5">
        <v>1</v>
      </c>
      <c r="AE4" s="5">
        <v>1</v>
      </c>
      <c r="AF4" s="5">
        <v>1</v>
      </c>
      <c r="AG4" s="5">
        <v>1</v>
      </c>
      <c r="AH4" s="4"/>
      <c r="AI4" s="4"/>
      <c r="AJ4" s="4"/>
      <c r="AK4" s="4"/>
      <c r="AL4" s="4"/>
      <c r="AM4" s="10"/>
      <c r="AN4" s="9"/>
      <c r="AO4" s="4"/>
      <c r="AP4" s="4"/>
      <c r="AQ4" s="5"/>
      <c r="AR4" s="4"/>
      <c r="AS4" s="4"/>
      <c r="AT4" s="4"/>
      <c r="AU4" s="4"/>
      <c r="AV4" s="4"/>
      <c r="AW4" s="4"/>
      <c r="AX4" s="10"/>
    </row>
    <row r="6" spans="1:50" x14ac:dyDescent="0.2">
      <c r="B6" s="2"/>
      <c r="P6" s="3"/>
      <c r="R6" s="20"/>
      <c r="S6" s="5"/>
      <c r="T6" s="5"/>
      <c r="U6" s="5"/>
      <c r="V6" s="5"/>
      <c r="W6" s="5"/>
      <c r="X6" s="5"/>
      <c r="Y6" s="5"/>
      <c r="Z6" s="4"/>
      <c r="AA6" s="4"/>
      <c r="AB6" s="10"/>
      <c r="AC6" s="9"/>
      <c r="AD6" s="5"/>
      <c r="AE6" s="5"/>
      <c r="AF6" s="5"/>
      <c r="AG6" s="5"/>
      <c r="AH6" s="4"/>
      <c r="AI6" s="4"/>
      <c r="AJ6" s="4"/>
      <c r="AK6" s="4"/>
      <c r="AL6" s="4"/>
      <c r="AM6" s="10"/>
      <c r="AN6" s="9"/>
      <c r="AO6" s="5"/>
      <c r="AP6" s="5"/>
      <c r="AQ6" s="5"/>
      <c r="AR6" s="4"/>
      <c r="AS6" s="4"/>
      <c r="AT6" s="4"/>
      <c r="AU6" s="4"/>
      <c r="AV6" s="4"/>
      <c r="AW6" s="4"/>
      <c r="AX6" s="10"/>
    </row>
    <row r="7" spans="1:50" x14ac:dyDescent="0.2">
      <c r="B7" s="2"/>
      <c r="P7" s="3"/>
      <c r="R7" s="20"/>
      <c r="S7" s="5"/>
      <c r="T7" s="5"/>
      <c r="U7" s="5"/>
      <c r="V7" s="5"/>
      <c r="W7" s="5"/>
      <c r="X7" s="5"/>
      <c r="Y7" s="5"/>
      <c r="Z7" s="4"/>
      <c r="AA7" s="4"/>
      <c r="AB7" s="10"/>
      <c r="AC7" s="9"/>
      <c r="AD7" s="5"/>
      <c r="AE7" s="5"/>
      <c r="AF7" s="5"/>
      <c r="AG7" s="5"/>
      <c r="AH7" s="4"/>
      <c r="AI7" s="4"/>
      <c r="AJ7" s="4"/>
      <c r="AK7" s="4"/>
      <c r="AL7" s="4"/>
      <c r="AM7" s="10"/>
      <c r="AN7" s="9"/>
      <c r="AO7" s="5"/>
      <c r="AP7" s="5"/>
      <c r="AQ7" s="5"/>
      <c r="AR7" s="4"/>
      <c r="AS7" s="4"/>
      <c r="AT7" s="4"/>
      <c r="AU7" s="4"/>
      <c r="AV7" s="4"/>
      <c r="AW7" s="4"/>
      <c r="AX7" s="10"/>
    </row>
    <row r="8" spans="1:50" x14ac:dyDescent="0.2">
      <c r="B8" s="2"/>
      <c r="P8" s="3"/>
      <c r="R8" s="20"/>
      <c r="S8" s="5"/>
      <c r="T8" s="5"/>
      <c r="U8" s="5"/>
      <c r="V8" s="5"/>
      <c r="W8" s="5"/>
      <c r="X8" s="5"/>
      <c r="Y8" s="5"/>
      <c r="Z8" s="4"/>
      <c r="AA8" s="4"/>
      <c r="AB8" s="10"/>
      <c r="AC8" s="9"/>
      <c r="AD8" s="5"/>
      <c r="AE8" s="5"/>
      <c r="AF8" s="5"/>
      <c r="AG8" s="5"/>
      <c r="AH8" s="4"/>
      <c r="AI8" s="4"/>
      <c r="AJ8" s="4"/>
      <c r="AK8" s="4"/>
      <c r="AL8" s="4"/>
      <c r="AM8" s="10"/>
      <c r="AN8" s="9"/>
      <c r="AO8" s="5"/>
      <c r="AP8" s="5"/>
      <c r="AQ8" s="5"/>
      <c r="AR8" s="4"/>
      <c r="AS8" s="4"/>
      <c r="AT8" s="4"/>
      <c r="AU8" s="4"/>
      <c r="AV8" s="4"/>
      <c r="AW8" s="4"/>
      <c r="AX8" s="10"/>
    </row>
    <row r="9" spans="1:50" x14ac:dyDescent="0.2">
      <c r="B9" s="2"/>
      <c r="P9" s="3"/>
      <c r="R9" s="20"/>
      <c r="S9" s="5"/>
      <c r="T9" s="5"/>
      <c r="U9" s="5"/>
      <c r="V9" s="5"/>
      <c r="W9" s="5"/>
      <c r="X9" s="5"/>
      <c r="Y9" s="5"/>
      <c r="Z9" s="4"/>
      <c r="AA9" s="4"/>
      <c r="AB9" s="10"/>
      <c r="AC9" s="9"/>
      <c r="AD9" s="5"/>
      <c r="AE9" s="5"/>
      <c r="AF9" s="5"/>
      <c r="AG9" s="5"/>
      <c r="AH9" s="4"/>
      <c r="AI9" s="4"/>
      <c r="AJ9" s="4"/>
      <c r="AK9" s="4"/>
      <c r="AL9" s="4"/>
      <c r="AM9" s="10"/>
      <c r="AN9" s="9"/>
      <c r="AO9" s="5"/>
      <c r="AP9" s="5"/>
      <c r="AQ9" s="5"/>
      <c r="AR9" s="4"/>
      <c r="AS9" s="4"/>
      <c r="AT9" s="4"/>
      <c r="AU9" s="4"/>
      <c r="AV9" s="4"/>
      <c r="AW9" s="4"/>
      <c r="AX9" s="10"/>
    </row>
    <row r="10" spans="1:50" x14ac:dyDescent="0.2">
      <c r="B10" s="2"/>
      <c r="P10" s="3"/>
      <c r="R10" s="20"/>
      <c r="S10" s="5"/>
      <c r="T10" s="5"/>
      <c r="U10" s="5"/>
      <c r="V10" s="5"/>
      <c r="W10" s="5"/>
      <c r="X10" s="5"/>
      <c r="Y10" s="5"/>
      <c r="Z10" s="4"/>
      <c r="AA10" s="4"/>
      <c r="AB10" s="10"/>
      <c r="AC10" s="9"/>
      <c r="AD10" s="5"/>
      <c r="AE10" s="5"/>
      <c r="AF10" s="5"/>
      <c r="AG10" s="5"/>
      <c r="AH10" s="4"/>
      <c r="AI10" s="4"/>
      <c r="AJ10" s="4"/>
      <c r="AK10" s="4"/>
      <c r="AL10" s="4"/>
      <c r="AM10" s="10"/>
      <c r="AN10" s="9"/>
      <c r="AO10" s="5"/>
      <c r="AP10" s="5"/>
      <c r="AQ10" s="5"/>
      <c r="AR10" s="4"/>
      <c r="AS10" s="4"/>
      <c r="AT10" s="4"/>
      <c r="AU10" s="4"/>
      <c r="AV10" s="4"/>
      <c r="AW10" s="4"/>
      <c r="AX10" s="10"/>
    </row>
    <row r="11" spans="1:50" x14ac:dyDescent="0.2">
      <c r="B11" s="2"/>
      <c r="P11" s="3"/>
      <c r="R11" s="20"/>
      <c r="S11" s="5"/>
      <c r="T11" s="5"/>
      <c r="U11" s="5"/>
      <c r="V11" s="5"/>
      <c r="W11" s="5"/>
      <c r="X11" s="5"/>
      <c r="Y11" s="5"/>
      <c r="Z11" s="4"/>
      <c r="AA11" s="4"/>
      <c r="AB11" s="10"/>
      <c r="AC11" s="9"/>
      <c r="AD11" s="5"/>
      <c r="AE11" s="5"/>
      <c r="AF11" s="5"/>
      <c r="AG11" s="5"/>
      <c r="AH11" s="4"/>
      <c r="AI11" s="4"/>
      <c r="AJ11" s="4"/>
      <c r="AK11" s="4"/>
      <c r="AL11" s="4"/>
      <c r="AM11" s="10"/>
      <c r="AN11" s="9"/>
      <c r="AO11" s="4"/>
      <c r="AP11" s="4"/>
      <c r="AQ11" s="5"/>
      <c r="AR11" s="4"/>
      <c r="AS11" s="4"/>
      <c r="AT11" s="4"/>
      <c r="AU11" s="4"/>
      <c r="AV11" s="4"/>
      <c r="AW11" s="4"/>
      <c r="AX11" s="10"/>
    </row>
    <row r="12" spans="1:50" x14ac:dyDescent="0.2">
      <c r="B12" s="2"/>
      <c r="P12" s="3"/>
      <c r="R12" s="20"/>
      <c r="S12" s="5"/>
      <c r="T12" s="5"/>
      <c r="U12" s="5"/>
      <c r="V12" s="5"/>
      <c r="W12" s="5"/>
      <c r="X12" s="5"/>
      <c r="Y12" s="5"/>
      <c r="Z12" s="4"/>
      <c r="AA12" s="4"/>
      <c r="AB12" s="10"/>
      <c r="AC12" s="9"/>
      <c r="AD12" s="4"/>
      <c r="AE12" s="5"/>
      <c r="AF12" s="5"/>
      <c r="AG12" s="5"/>
      <c r="AH12" s="4"/>
      <c r="AI12" s="4"/>
      <c r="AJ12" s="4"/>
      <c r="AK12" s="4"/>
      <c r="AL12" s="4"/>
      <c r="AM12" s="10"/>
      <c r="AN12" s="9"/>
      <c r="AO12" s="5"/>
      <c r="AP12" s="5"/>
      <c r="AQ12" s="5"/>
      <c r="AR12" s="4"/>
      <c r="AS12" s="4"/>
      <c r="AT12" s="4"/>
      <c r="AU12" s="4"/>
      <c r="AV12" s="4"/>
      <c r="AW12" s="4"/>
      <c r="AX12" s="10"/>
    </row>
    <row r="13" spans="1:50" x14ac:dyDescent="0.2">
      <c r="B13" s="2"/>
      <c r="P13" s="3"/>
      <c r="R13" s="20"/>
      <c r="S13" s="5"/>
      <c r="T13" s="5"/>
      <c r="U13" s="5"/>
      <c r="V13" s="5"/>
      <c r="W13" s="5"/>
      <c r="X13" s="5"/>
      <c r="Y13" s="5"/>
      <c r="Z13" s="4"/>
      <c r="AA13" s="4"/>
      <c r="AB13" s="10"/>
      <c r="AC13" s="9"/>
      <c r="AD13" s="5"/>
      <c r="AE13" s="5"/>
      <c r="AF13" s="5"/>
      <c r="AG13" s="5"/>
      <c r="AH13" s="4"/>
      <c r="AI13" s="4"/>
      <c r="AJ13" s="4"/>
      <c r="AK13" s="4"/>
      <c r="AL13" s="4"/>
      <c r="AM13" s="10"/>
      <c r="AN13" s="9"/>
      <c r="AO13" s="4"/>
      <c r="AP13" s="4"/>
      <c r="AQ13" s="5"/>
      <c r="AR13" s="4"/>
      <c r="AS13" s="4"/>
      <c r="AT13" s="4"/>
      <c r="AU13" s="4"/>
      <c r="AV13" s="4"/>
      <c r="AW13" s="4"/>
      <c r="AX13" s="10"/>
    </row>
    <row r="14" spans="1:50" x14ac:dyDescent="0.2">
      <c r="B14" s="2"/>
      <c r="P14" s="3"/>
      <c r="R14" s="20"/>
      <c r="S14" s="5"/>
      <c r="T14" s="5"/>
      <c r="U14" s="5"/>
      <c r="V14" s="5"/>
      <c r="W14" s="5"/>
      <c r="X14" s="5"/>
      <c r="Y14" s="5"/>
      <c r="Z14" s="4"/>
      <c r="AA14" s="4"/>
      <c r="AB14" s="10"/>
      <c r="AC14" s="9"/>
      <c r="AD14" s="5"/>
      <c r="AE14" s="5"/>
      <c r="AF14" s="5"/>
      <c r="AG14" s="5"/>
      <c r="AH14" s="4"/>
      <c r="AI14" s="4"/>
      <c r="AJ14" s="4"/>
      <c r="AK14" s="4"/>
      <c r="AL14" s="4"/>
      <c r="AM14" s="10"/>
      <c r="AN14" s="9"/>
      <c r="AO14" s="4"/>
      <c r="AP14" s="5"/>
      <c r="AQ14" s="5"/>
      <c r="AR14" s="4"/>
      <c r="AS14" s="4"/>
      <c r="AT14" s="4"/>
      <c r="AU14" s="4"/>
      <c r="AV14" s="4"/>
      <c r="AW14" s="4"/>
      <c r="AX14" s="10"/>
    </row>
    <row r="15" spans="1:50" x14ac:dyDescent="0.2">
      <c r="B15" s="2"/>
      <c r="P15" s="3"/>
      <c r="R15" s="20"/>
      <c r="S15" s="5"/>
      <c r="T15" s="5"/>
      <c r="U15" s="5"/>
      <c r="V15" s="5"/>
      <c r="W15" s="5"/>
      <c r="X15" s="5"/>
      <c r="Y15" s="5"/>
      <c r="Z15" s="4"/>
      <c r="AA15" s="4"/>
      <c r="AB15" s="10"/>
      <c r="AC15" s="9"/>
      <c r="AD15" s="4"/>
      <c r="AE15" s="5"/>
      <c r="AF15" s="5"/>
      <c r="AG15" s="5"/>
      <c r="AH15" s="4"/>
      <c r="AI15" s="4"/>
      <c r="AJ15" s="4"/>
      <c r="AK15" s="4"/>
      <c r="AL15" s="4"/>
      <c r="AM15" s="10"/>
      <c r="AN15" s="9"/>
      <c r="AO15" s="5"/>
      <c r="AP15" s="5"/>
      <c r="AQ15" s="5"/>
      <c r="AR15" s="4"/>
      <c r="AS15" s="4"/>
      <c r="AT15" s="4"/>
      <c r="AU15" s="4"/>
      <c r="AV15" s="4"/>
      <c r="AW15" s="4"/>
      <c r="AX15" s="10"/>
    </row>
    <row r="16" spans="1:50" x14ac:dyDescent="0.2">
      <c r="B16" s="2"/>
      <c r="P16" s="3"/>
      <c r="R16" s="20"/>
      <c r="S16" s="5"/>
      <c r="T16" s="5"/>
      <c r="U16" s="5"/>
      <c r="V16" s="5"/>
      <c r="W16" s="5"/>
      <c r="X16" s="5"/>
      <c r="Y16" s="5"/>
      <c r="Z16" s="4"/>
      <c r="AA16" s="4"/>
      <c r="AB16" s="10"/>
      <c r="AC16" s="9"/>
      <c r="AD16" s="4"/>
      <c r="AE16" s="5"/>
      <c r="AF16" s="5"/>
      <c r="AG16" s="5"/>
      <c r="AH16" s="4"/>
      <c r="AI16" s="4"/>
      <c r="AJ16" s="4"/>
      <c r="AK16" s="4"/>
      <c r="AL16" s="4"/>
      <c r="AM16" s="10"/>
      <c r="AN16" s="9"/>
      <c r="AO16" s="5"/>
      <c r="AP16" s="5"/>
      <c r="AQ16" s="5"/>
      <c r="AR16" s="4"/>
      <c r="AS16" s="4"/>
      <c r="AT16" s="4"/>
      <c r="AU16" s="4"/>
      <c r="AV16" s="4"/>
      <c r="AW16" s="4"/>
      <c r="AX16" s="10"/>
    </row>
    <row r="17" spans="2:50" x14ac:dyDescent="0.2">
      <c r="B17" s="2"/>
      <c r="P17" s="3"/>
      <c r="R17" s="9"/>
      <c r="S17" s="20"/>
      <c r="T17" s="5"/>
      <c r="U17" s="4"/>
      <c r="V17" s="4"/>
      <c r="W17" s="4"/>
      <c r="X17" s="4"/>
      <c r="Y17" s="4"/>
      <c r="Z17" s="4"/>
      <c r="AA17" s="4"/>
      <c r="AB17" s="10"/>
      <c r="AC17" s="9"/>
      <c r="AD17" s="4"/>
      <c r="AE17" s="5"/>
      <c r="AF17" s="12"/>
      <c r="AG17" s="12"/>
      <c r="AH17" s="12"/>
      <c r="AI17" s="12"/>
      <c r="AJ17" s="12"/>
      <c r="AK17" s="12"/>
      <c r="AL17" s="12"/>
      <c r="AM17" s="13"/>
      <c r="AN17" s="11"/>
      <c r="AO17" s="12"/>
      <c r="AP17" s="12"/>
      <c r="AQ17" s="12"/>
      <c r="AR17" s="12"/>
      <c r="AS17" s="12"/>
      <c r="AT17" s="12"/>
      <c r="AU17" s="12"/>
      <c r="AV17" s="12"/>
      <c r="AW17" s="12"/>
      <c r="AX17" s="13"/>
    </row>
    <row r="18" spans="2:50" x14ac:dyDescent="0.2">
      <c r="B18" s="2"/>
      <c r="P18" s="3"/>
      <c r="R18" s="9"/>
      <c r="S18" s="20"/>
      <c r="T18" s="4"/>
      <c r="U18" s="4"/>
      <c r="V18" s="4"/>
      <c r="W18" s="4"/>
      <c r="X18" s="4"/>
      <c r="Y18" s="4"/>
      <c r="Z18" s="4"/>
      <c r="AA18" s="4"/>
      <c r="AB18" s="10"/>
      <c r="AC18" s="9"/>
      <c r="AD18" s="4"/>
      <c r="AE18" s="4"/>
    </row>
    <row r="19" spans="2:50" x14ac:dyDescent="0.2">
      <c r="B19" s="2"/>
      <c r="P19" s="3"/>
      <c r="R19" s="9"/>
      <c r="S19" s="20"/>
      <c r="T19" s="4"/>
      <c r="U19" s="5"/>
      <c r="V19" s="5"/>
      <c r="W19" s="5"/>
      <c r="X19" s="5"/>
      <c r="Y19" s="5"/>
      <c r="Z19" s="4"/>
      <c r="AA19" s="4"/>
      <c r="AB19" s="10"/>
      <c r="AC19" s="9"/>
      <c r="AD19" s="5"/>
      <c r="AE19" s="5"/>
    </row>
    <row r="20" spans="2:50" x14ac:dyDescent="0.2">
      <c r="B20" s="2"/>
      <c r="P20" s="3"/>
      <c r="R20" s="9"/>
      <c r="S20" s="20"/>
      <c r="T20" s="4"/>
      <c r="U20" s="5"/>
      <c r="V20" s="5"/>
      <c r="W20" s="5"/>
      <c r="X20" s="5"/>
      <c r="Y20" s="5"/>
      <c r="Z20" s="4"/>
      <c r="AA20" s="4"/>
      <c r="AB20" s="10"/>
      <c r="AC20" s="9"/>
      <c r="AD20" s="4"/>
      <c r="AE20" s="5"/>
    </row>
    <row r="21" spans="2:50" x14ac:dyDescent="0.2">
      <c r="B21" s="2"/>
      <c r="P21" s="3"/>
      <c r="R21" s="9"/>
      <c r="S21" s="20"/>
      <c r="T21" s="5"/>
      <c r="U21" s="4"/>
      <c r="V21" s="4"/>
      <c r="W21" s="5"/>
      <c r="X21" s="5"/>
      <c r="Y21" s="5"/>
      <c r="Z21" s="4"/>
      <c r="AA21" s="4"/>
      <c r="AB21" s="10"/>
      <c r="AC21" s="9"/>
      <c r="AD21" s="4"/>
      <c r="AE21" s="5"/>
    </row>
    <row r="22" spans="2:50" x14ac:dyDescent="0.2">
      <c r="B22" s="2"/>
      <c r="P22" s="3"/>
      <c r="R22" s="9"/>
      <c r="S22" s="20"/>
      <c r="T22" s="5"/>
      <c r="U22" s="5"/>
      <c r="V22" s="5"/>
      <c r="W22" s="5"/>
      <c r="X22" s="5"/>
      <c r="Y22" s="5"/>
      <c r="Z22" s="4"/>
      <c r="AA22" s="4"/>
      <c r="AB22" s="10"/>
      <c r="AC22" s="9"/>
      <c r="AD22" s="4"/>
      <c r="AE22" s="5"/>
    </row>
    <row r="23" spans="2:50" x14ac:dyDescent="0.2">
      <c r="B23" s="2"/>
      <c r="P23" s="3"/>
      <c r="R23" s="9"/>
      <c r="S23" s="20"/>
      <c r="T23" s="5"/>
      <c r="U23" s="5"/>
      <c r="V23" s="5"/>
      <c r="W23" s="5"/>
      <c r="X23" s="5"/>
      <c r="Y23" s="5"/>
      <c r="Z23" s="4"/>
      <c r="AA23" s="4"/>
      <c r="AB23" s="10"/>
      <c r="AC23" s="9"/>
      <c r="AD23" s="4"/>
      <c r="AE23" s="5"/>
    </row>
    <row r="24" spans="2:50" x14ac:dyDescent="0.2">
      <c r="B24" s="2"/>
      <c r="P24" s="3"/>
      <c r="R24" s="9"/>
      <c r="S24" s="20"/>
      <c r="T24" s="5"/>
      <c r="U24" s="5"/>
      <c r="V24" s="5"/>
      <c r="W24" s="5"/>
      <c r="X24" s="5"/>
      <c r="Y24" s="5"/>
      <c r="Z24" s="4"/>
      <c r="AA24" s="4"/>
      <c r="AB24" s="10"/>
      <c r="AC24" s="9"/>
      <c r="AD24" s="4"/>
      <c r="AE24" s="5"/>
    </row>
    <row r="25" spans="2:50" ht="13.5" customHeight="1" x14ac:dyDescent="0.2">
      <c r="B25" s="2"/>
      <c r="P25" s="3"/>
      <c r="R25" s="9"/>
      <c r="S25" s="20"/>
      <c r="T25" s="5"/>
      <c r="U25" s="5"/>
      <c r="V25" s="5"/>
      <c r="W25" s="5"/>
      <c r="X25" s="5"/>
      <c r="Y25" s="5"/>
      <c r="Z25" s="4"/>
      <c r="AA25" s="4"/>
      <c r="AB25" s="10"/>
      <c r="AC25" s="9"/>
      <c r="AD25" s="5"/>
      <c r="AE25" s="5"/>
    </row>
    <row r="26" spans="2:50" x14ac:dyDescent="0.2">
      <c r="B26" s="2"/>
      <c r="P26" s="3"/>
      <c r="R26" s="9"/>
      <c r="S26" s="20"/>
      <c r="T26" s="4"/>
      <c r="U26" s="5"/>
      <c r="V26" s="5"/>
      <c r="W26" s="5"/>
      <c r="X26" s="5"/>
      <c r="Y26" s="5"/>
      <c r="Z26" s="4"/>
      <c r="AA26" s="4"/>
      <c r="AB26" s="10"/>
      <c r="AC26" s="9"/>
      <c r="AD26" s="5"/>
      <c r="AE26" s="5"/>
    </row>
    <row r="27" spans="2:50" x14ac:dyDescent="0.2">
      <c r="B27" s="2"/>
      <c r="P27" s="3"/>
      <c r="R27" s="9"/>
      <c r="S27" s="20"/>
      <c r="T27" s="5"/>
      <c r="U27" s="5"/>
      <c r="V27" s="5"/>
      <c r="W27" s="5"/>
      <c r="X27" s="5"/>
      <c r="Y27" s="5"/>
      <c r="Z27" s="4"/>
      <c r="AA27" s="4"/>
      <c r="AB27" s="10"/>
      <c r="AC27" s="9"/>
      <c r="AD27" s="4"/>
      <c r="AE27" s="5"/>
    </row>
    <row r="28" spans="2:50" x14ac:dyDescent="0.2">
      <c r="B28" s="2"/>
      <c r="P28" s="3"/>
      <c r="R28" s="9"/>
      <c r="S28" s="20"/>
      <c r="T28" s="5"/>
      <c r="U28" s="5"/>
      <c r="V28" s="5"/>
      <c r="W28" s="5"/>
      <c r="X28" s="5"/>
      <c r="Y28" s="5"/>
      <c r="Z28" s="4"/>
      <c r="AA28" s="4"/>
      <c r="AB28" s="10"/>
      <c r="AC28" s="9"/>
      <c r="AD28" s="5"/>
      <c r="AE28" s="5"/>
    </row>
    <row r="29" spans="2:50" x14ac:dyDescent="0.2">
      <c r="B29" s="2"/>
      <c r="P29" s="3"/>
      <c r="R29" s="9"/>
      <c r="S29" s="20"/>
      <c r="T29" s="5"/>
      <c r="U29" s="5"/>
      <c r="V29" s="4"/>
      <c r="W29" s="5"/>
      <c r="X29" s="5"/>
      <c r="Y29" s="5"/>
      <c r="Z29" s="4"/>
      <c r="AA29" s="4"/>
      <c r="AB29" s="10"/>
      <c r="AC29" s="9"/>
      <c r="AD29" s="5"/>
      <c r="AE29" s="5"/>
    </row>
    <row r="30" spans="2:50" x14ac:dyDescent="0.2">
      <c r="B30" s="2"/>
      <c r="P30" s="3"/>
      <c r="R30" s="9"/>
      <c r="S30" s="20"/>
      <c r="T30" s="5"/>
      <c r="U30" s="5"/>
      <c r="V30" s="5"/>
      <c r="W30" s="5"/>
      <c r="X30" s="5"/>
      <c r="Y30" s="5"/>
      <c r="Z30" s="4"/>
      <c r="AA30" s="4"/>
      <c r="AB30" s="10"/>
      <c r="AC30" s="9"/>
      <c r="AD30" s="4"/>
      <c r="AE30" s="5"/>
    </row>
    <row r="31" spans="2:50" x14ac:dyDescent="0.2">
      <c r="B31" s="2"/>
      <c r="P31" s="3"/>
      <c r="R31" s="9"/>
      <c r="S31" s="20"/>
      <c r="T31" s="5"/>
      <c r="U31" s="5"/>
      <c r="V31" s="5"/>
      <c r="W31" s="5"/>
      <c r="X31" s="5"/>
      <c r="Y31" s="5"/>
      <c r="Z31" s="4"/>
      <c r="AA31" s="4"/>
      <c r="AB31" s="10"/>
      <c r="AC31" s="9"/>
      <c r="AD31" s="5"/>
      <c r="AE31" s="5"/>
    </row>
    <row r="32" spans="2:50" x14ac:dyDescent="0.2">
      <c r="B32" s="2"/>
      <c r="P32" s="3"/>
      <c r="R32" s="9"/>
      <c r="S32" s="20"/>
      <c r="T32" s="5"/>
      <c r="U32" s="5"/>
      <c r="V32" s="5"/>
      <c r="W32" s="5"/>
      <c r="X32" s="5"/>
      <c r="Y32" s="5"/>
      <c r="Z32" s="4"/>
      <c r="AA32" s="4"/>
      <c r="AB32" s="10"/>
      <c r="AC32" s="9"/>
      <c r="AD32" s="4"/>
      <c r="AE32" s="4"/>
    </row>
    <row r="33" spans="2:31" x14ac:dyDescent="0.2">
      <c r="B33" s="2"/>
      <c r="P33" s="3"/>
      <c r="R33" s="9"/>
      <c r="S33" s="20"/>
      <c r="T33" s="5"/>
      <c r="U33" s="5"/>
      <c r="V33" s="5"/>
      <c r="W33" s="5"/>
      <c r="X33" s="5"/>
      <c r="Y33" s="5"/>
      <c r="Z33" s="4"/>
      <c r="AA33" s="4"/>
      <c r="AB33" s="10"/>
      <c r="AC33" s="9"/>
      <c r="AD33" s="4"/>
      <c r="AE33" s="5"/>
    </row>
    <row r="34" spans="2:31" x14ac:dyDescent="0.2">
      <c r="B34" s="2"/>
      <c r="P34" s="3"/>
      <c r="R34" s="9"/>
      <c r="S34" s="20"/>
      <c r="T34" s="5"/>
      <c r="U34" s="5"/>
      <c r="V34" s="5"/>
      <c r="W34" s="5"/>
      <c r="X34" s="5"/>
      <c r="Y34" s="5"/>
      <c r="Z34" s="4"/>
      <c r="AA34" s="4"/>
      <c r="AB34" s="10"/>
      <c r="AC34" s="9"/>
      <c r="AD34" s="4"/>
      <c r="AE34" s="5"/>
    </row>
    <row r="35" spans="2:31" x14ac:dyDescent="0.2">
      <c r="B35" s="2"/>
      <c r="P35" s="3"/>
      <c r="R35" s="9"/>
      <c r="S35" s="20"/>
      <c r="T35" s="4"/>
      <c r="U35" s="4"/>
      <c r="V35" s="4"/>
      <c r="W35" s="4"/>
      <c r="X35" s="4"/>
      <c r="Y35" s="4"/>
      <c r="Z35" s="4"/>
      <c r="AA35" s="4"/>
      <c r="AB35" s="10"/>
      <c r="AC35" s="9"/>
      <c r="AD35" s="4"/>
      <c r="AE35" s="4"/>
    </row>
    <row r="36" spans="2:31" x14ac:dyDescent="0.2">
      <c r="B36" s="2"/>
      <c r="P36" s="3"/>
      <c r="R36" s="9"/>
      <c r="S36" s="20"/>
      <c r="T36" s="4"/>
      <c r="U36" s="4"/>
      <c r="V36" s="4"/>
      <c r="W36" s="4"/>
      <c r="X36" s="4"/>
      <c r="Y36" s="4"/>
      <c r="Z36" s="4"/>
      <c r="AA36" s="4"/>
      <c r="AB36" s="10"/>
      <c r="AC36" s="9"/>
      <c r="AD36" s="4"/>
      <c r="AE36" s="4"/>
    </row>
    <row r="37" spans="2:31" x14ac:dyDescent="0.2">
      <c r="B37" s="2"/>
      <c r="P37" s="3"/>
      <c r="R37" s="27"/>
      <c r="T37" s="5"/>
    </row>
    <row r="38" spans="2:31" x14ac:dyDescent="0.2">
      <c r="B38" s="2"/>
      <c r="P38" s="3"/>
      <c r="R38" s="27"/>
    </row>
    <row r="39" spans="2:31" x14ac:dyDescent="0.2">
      <c r="B39" s="2"/>
      <c r="P39" s="3"/>
      <c r="R39" s="27"/>
    </row>
    <row r="40" spans="2:31" x14ac:dyDescent="0.2">
      <c r="B40" s="2"/>
      <c r="P40" s="3"/>
      <c r="R40" s="27"/>
    </row>
    <row r="41" spans="2:31" x14ac:dyDescent="0.2">
      <c r="B41" s="2"/>
      <c r="P41" s="3"/>
    </row>
    <row r="42" spans="2:31" x14ac:dyDescent="0.2">
      <c r="B42" s="2"/>
      <c r="P42" s="3"/>
    </row>
    <row r="43" spans="2:31" x14ac:dyDescent="0.2">
      <c r="B43" s="2"/>
      <c r="P43" s="3"/>
    </row>
    <row r="44" spans="2:31" x14ac:dyDescent="0.2">
      <c r="B44" s="2"/>
      <c r="P44" s="3"/>
    </row>
    <row r="45" spans="2:31" x14ac:dyDescent="0.2">
      <c r="B45" s="2"/>
      <c r="P45" s="3"/>
    </row>
    <row r="46" spans="2:31" x14ac:dyDescent="0.2">
      <c r="B46" s="2"/>
      <c r="P46" s="3"/>
    </row>
    <row r="47" spans="2:31" x14ac:dyDescent="0.2">
      <c r="B47" s="2"/>
      <c r="P47" s="3"/>
    </row>
    <row r="48" spans="2:31" x14ac:dyDescent="0.2">
      <c r="B48" s="2"/>
      <c r="P48" s="3"/>
    </row>
    <row r="49" spans="2:16" x14ac:dyDescent="0.2">
      <c r="B49" s="2"/>
      <c r="P49" s="3"/>
    </row>
    <row r="50" spans="2:16" x14ac:dyDescent="0.2">
      <c r="B50" s="2"/>
      <c r="P50" s="3"/>
    </row>
    <row r="51" spans="2:16" x14ac:dyDescent="0.2">
      <c r="B51" s="2"/>
      <c r="P51" s="3"/>
    </row>
    <row r="52" spans="2:16" x14ac:dyDescent="0.2">
      <c r="B52" s="2"/>
      <c r="P52" s="3"/>
    </row>
    <row r="53" spans="2:16" x14ac:dyDescent="0.2">
      <c r="B53" s="2"/>
      <c r="P53" s="3"/>
    </row>
    <row r="54" spans="2:16" x14ac:dyDescent="0.2">
      <c r="B54" s="2"/>
      <c r="P54" s="3"/>
    </row>
    <row r="55" spans="2:16" x14ac:dyDescent="0.2">
      <c r="B55" s="2"/>
      <c r="P55" s="3"/>
    </row>
    <row r="56" spans="2:16" x14ac:dyDescent="0.2">
      <c r="B56" s="2"/>
      <c r="P56" s="3"/>
    </row>
    <row r="57" spans="2:16" x14ac:dyDescent="0.2">
      <c r="B57" s="2"/>
      <c r="P57" s="3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393EB-3431-405B-A314-DD31A148998F}">
  <dimension ref="A1:C3"/>
  <sheetViews>
    <sheetView zoomScale="140" workbookViewId="0">
      <selection activeCell="D2" sqref="D2"/>
    </sheetView>
  </sheetViews>
  <sheetFormatPr defaultRowHeight="12.75" x14ac:dyDescent="0.2"/>
  <sheetData>
    <row r="1" spans="1:3" ht="26.25" x14ac:dyDescent="0.2">
      <c r="A1" s="3"/>
      <c r="B1" s="17"/>
      <c r="C1" s="1" t="s">
        <v>72</v>
      </c>
    </row>
    <row r="2" spans="1:3" x14ac:dyDescent="0.2">
      <c r="A2" t="s">
        <v>68</v>
      </c>
      <c r="B2" t="s">
        <v>69</v>
      </c>
      <c r="C2" s="29" t="s">
        <v>73</v>
      </c>
    </row>
    <row r="3" spans="1:3" x14ac:dyDescent="0.2">
      <c r="A3" t="s">
        <v>70</v>
      </c>
      <c r="B3" t="s">
        <v>71</v>
      </c>
      <c r="C3" s="29" t="s">
        <v>74</v>
      </c>
    </row>
  </sheetData>
  <hyperlinks>
    <hyperlink ref="C2" r:id="rId1" xr:uid="{CAF2E233-7D99-4CE9-B455-5CE81676C4B1}"/>
    <hyperlink ref="C3" r:id="rId2" xr:uid="{45DD9C78-8FDF-4D25-AF9D-2A2812AE8C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Tests</vt:lpstr>
      <vt:lpstr>Quizzes</vt:lpstr>
      <vt:lpstr>Obs</vt:lpstr>
      <vt:lpstr>Emails</vt:lpstr>
    </vt:vector>
  </TitlesOfParts>
  <Company>Collingwood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Ravensbergen</dc:creator>
  <cp:lastModifiedBy>Rafael</cp:lastModifiedBy>
  <dcterms:created xsi:type="dcterms:W3CDTF">2000-09-14T19:54:35Z</dcterms:created>
  <dcterms:modified xsi:type="dcterms:W3CDTF">2020-12-03T18:22:47Z</dcterms:modified>
</cp:coreProperties>
</file>