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0775" windowHeight="7620" activeTab="1"/>
  </bookViews>
  <sheets>
    <sheet name="Abril" sheetId="1" r:id="rId1"/>
    <sheet name="Maio" sheetId="2" r:id="rId2"/>
    <sheet name="Plan2" sheetId="3" r:id="rId3"/>
    <sheet name="Plan3" sheetId="4" r:id="rId4"/>
  </sheets>
  <calcPr calcId="125725"/>
</workbook>
</file>

<file path=xl/calcChain.xml><?xml version="1.0" encoding="utf-8"?>
<calcChain xmlns="http://schemas.openxmlformats.org/spreadsheetml/2006/main">
  <c r="R34" i="2"/>
  <c r="R38" s="1"/>
  <c r="R8"/>
  <c r="R15"/>
  <c r="F38"/>
  <c r="R24"/>
  <c r="P24"/>
  <c r="N24"/>
  <c r="L24"/>
  <c r="J24"/>
  <c r="H24"/>
  <c r="F24"/>
  <c r="D24"/>
  <c r="B24"/>
  <c r="P19"/>
  <c r="N19"/>
  <c r="L19"/>
  <c r="J19"/>
  <c r="H19"/>
  <c r="F19"/>
  <c r="D19"/>
  <c r="B19"/>
  <c r="R19"/>
  <c r="P15"/>
  <c r="N15"/>
  <c r="L15"/>
  <c r="J15"/>
  <c r="H15"/>
  <c r="F15"/>
  <c r="D15"/>
  <c r="B15"/>
  <c r="P8"/>
  <c r="P38" s="1"/>
  <c r="N8"/>
  <c r="N38" s="1"/>
  <c r="L8"/>
  <c r="L38" s="1"/>
  <c r="J8"/>
  <c r="J38" s="1"/>
  <c r="H8"/>
  <c r="H38" s="1"/>
  <c r="F8"/>
  <c r="D8"/>
  <c r="D38" s="1"/>
  <c r="B8"/>
  <c r="B38" s="1"/>
  <c r="R5"/>
  <c r="R51" i="1"/>
  <c r="P7"/>
  <c r="N7"/>
  <c r="L7"/>
  <c r="J7"/>
  <c r="H7"/>
  <c r="F7"/>
  <c r="D7"/>
  <c r="B7"/>
  <c r="R56"/>
  <c r="P56"/>
  <c r="N56"/>
  <c r="L56"/>
  <c r="J56"/>
  <c r="H56"/>
  <c r="F56"/>
  <c r="D56"/>
  <c r="B56"/>
  <c r="P51"/>
  <c r="N51"/>
  <c r="L51"/>
  <c r="J51"/>
  <c r="H51"/>
  <c r="F51"/>
  <c r="D51"/>
  <c r="B51"/>
  <c r="F62"/>
  <c r="R37"/>
  <c r="P37"/>
  <c r="N37"/>
  <c r="L37"/>
  <c r="J37"/>
  <c r="H37"/>
  <c r="F37"/>
  <c r="D37"/>
  <c r="B37"/>
  <c r="J27"/>
  <c r="H27"/>
  <c r="F27"/>
  <c r="P24"/>
  <c r="N24"/>
  <c r="L24"/>
  <c r="J24"/>
  <c r="H24"/>
  <c r="F24"/>
  <c r="D24"/>
  <c r="B24"/>
  <c r="J16"/>
  <c r="D16"/>
  <c r="R15"/>
  <c r="H15"/>
  <c r="F15"/>
  <c r="D15"/>
  <c r="H14"/>
  <c r="R13"/>
  <c r="R11"/>
  <c r="P11"/>
  <c r="P62" s="1"/>
  <c r="N11"/>
  <c r="N62" s="1"/>
  <c r="L11"/>
  <c r="L62" s="1"/>
  <c r="J11"/>
  <c r="H11"/>
  <c r="H62" s="1"/>
  <c r="F11"/>
  <c r="D11"/>
  <c r="D62" s="1"/>
  <c r="B11"/>
  <c r="B62" s="1"/>
  <c r="R5"/>
  <c r="R42" i="2" l="1"/>
  <c r="R24" i="1"/>
  <c r="J62"/>
  <c r="R62"/>
</calcChain>
</file>

<file path=xl/sharedStrings.xml><?xml version="1.0" encoding="utf-8"?>
<sst xmlns="http://schemas.openxmlformats.org/spreadsheetml/2006/main" count="318" uniqueCount="104">
  <si>
    <t>Planilha de Controle de Gastos 2016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</si>
  <si>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</si>
  <si>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</si>
  <si>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</si>
  <si>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</si>
  <si>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</si>
  <si>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</si>
  <si>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</si>
  <si>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</si>
  <si>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Gasto com...</t>
  </si>
  <si>
    <t>Quanto foi?</t>
  </si>
  <si>
    <t>Pagar a...</t>
  </si>
  <si>
    <t>Quando foi?</t>
  </si>
  <si>
    <t>Com o que foi?</t>
  </si>
  <si>
    <t>Cama Roh 3-5</t>
  </si>
  <si>
    <t>Cama Roh 4-5</t>
  </si>
  <si>
    <t>Cama Roh 5-5</t>
  </si>
  <si>
    <t>Reh</t>
  </si>
  <si>
    <t>---</t>
  </si>
  <si>
    <t>Restante do débito anterior</t>
  </si>
  <si>
    <t>Home T. 5-10</t>
  </si>
  <si>
    <t>Home T. 6-10</t>
  </si>
  <si>
    <t>Home T. 7-10</t>
  </si>
  <si>
    <t>Home T. 8-10</t>
  </si>
  <si>
    <t>Home T. 9-10</t>
  </si>
  <si>
    <t>Home T. 10-10</t>
  </si>
  <si>
    <t>Ceh</t>
  </si>
  <si>
    <t>1/3 Parcela JNA Peças Aces</t>
  </si>
  <si>
    <t>Total</t>
  </si>
  <si>
    <t>Roh</t>
  </si>
  <si>
    <t>Emprestado Roh</t>
  </si>
  <si>
    <t>Emprestado Ceh</t>
  </si>
  <si>
    <t>Joelma</t>
  </si>
  <si>
    <t>20/04/2016</t>
  </si>
  <si>
    <t>Cartão Reh</t>
  </si>
  <si>
    <t>Cabeça</t>
  </si>
  <si>
    <t>Jordy</t>
  </si>
  <si>
    <t>21/04/2016</t>
  </si>
  <si>
    <t>Bar e Restaurante Bale</t>
  </si>
  <si>
    <t>Cartão Ceh</t>
  </si>
  <si>
    <t>Ezequias 1-4</t>
  </si>
  <si>
    <t>Ezequias 2-4</t>
  </si>
  <si>
    <t>Ezequias 3-4</t>
  </si>
  <si>
    <t>Ezequias 4-4</t>
  </si>
  <si>
    <t>15/04/2016</t>
  </si>
  <si>
    <t>Auto Posto Relix</t>
  </si>
  <si>
    <t>Feh</t>
  </si>
  <si>
    <t>Remédio Mãe</t>
  </si>
  <si>
    <t xml:space="preserve">- </t>
  </si>
  <si>
    <t>Auto Posto Espelho</t>
  </si>
  <si>
    <t>Auto Posto Pérola</t>
  </si>
  <si>
    <t>Mercado</t>
  </si>
  <si>
    <t>Encargos</t>
  </si>
  <si>
    <t>22/04/2016</t>
  </si>
  <si>
    <t>Auto Posto Ancona</t>
  </si>
  <si>
    <t>Kercio</t>
  </si>
  <si>
    <t>Kercio (350)</t>
  </si>
  <si>
    <t>CB COM De Membidas Hort</t>
  </si>
  <si>
    <t>Dantas Sacolao</t>
  </si>
  <si>
    <t>Rotisseria e Acougue B</t>
  </si>
  <si>
    <t>Malu Mercado Ltda EPP</t>
  </si>
  <si>
    <t>Morumby Pizzas VPN</t>
  </si>
  <si>
    <t>Portal do Morumbi Servicos AUTOM</t>
  </si>
  <si>
    <t>Mercadinho Bom Preço</t>
  </si>
  <si>
    <t>Total Geral</t>
  </si>
  <si>
    <t>Jhonatan</t>
  </si>
  <si>
    <t>Adriana de Cassia Cost</t>
  </si>
  <si>
    <t>Rede Ponto Certo</t>
  </si>
  <si>
    <t>Recarga TIM</t>
  </si>
  <si>
    <t>MC Donalds</t>
  </si>
  <si>
    <t>Aluguel</t>
  </si>
  <si>
    <t>Água</t>
  </si>
  <si>
    <t>Auto Posto Helix</t>
  </si>
  <si>
    <t>Espetinho Mimi</t>
  </si>
  <si>
    <t>NUBANK</t>
  </si>
  <si>
    <t>EXTRA</t>
  </si>
  <si>
    <t>BRADESCO</t>
  </si>
  <si>
    <t>Restaurante</t>
  </si>
  <si>
    <t>Auto Posto</t>
  </si>
  <si>
    <t>Taxa Emergencial Credito</t>
  </si>
  <si>
    <t>Saque</t>
  </si>
  <si>
    <t>2/3 Parcela JNA Peças Aces</t>
  </si>
  <si>
    <t>Energia</t>
  </si>
  <si>
    <t xml:space="preserve">TOTAL: </t>
  </si>
  <si>
    <t xml:space="preserve">TOTAL GERAL: </t>
  </si>
  <si>
    <t/>
  </si>
  <si>
    <t>Santander</t>
  </si>
  <si>
    <t>1/24 - Contrato 161117379</t>
  </si>
  <si>
    <t>Riachuelo</t>
  </si>
  <si>
    <t>Telefônica 37429324</t>
  </si>
  <si>
    <t>Telefônica 35013654</t>
  </si>
  <si>
    <t>1/1</t>
  </si>
  <si>
    <t>1/6</t>
  </si>
  <si>
    <t>SALDO TOTAL:</t>
  </si>
  <si>
    <t>SALDO FINAL:</t>
  </si>
  <si>
    <t>SKY</t>
  </si>
  <si>
    <t>Sem Parar</t>
  </si>
  <si>
    <t>Aspirador de Pó - Única Parcela</t>
  </si>
  <si>
    <t>Chip TIM I</t>
  </si>
  <si>
    <t>Chip TIM II</t>
  </si>
  <si>
    <t>Emprétimo Cartão</t>
  </si>
  <si>
    <t>CAIXA (FATTOR)</t>
  </si>
  <si>
    <t>1/7</t>
  </si>
  <si>
    <t>Única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</si>
</sst>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dd/mm/yy;@"/>
  </numFmts>
  <fonts count="16">
    <font>
      <sz val="11"/>
      <color rgb="FF000000"/>
      <name val="Calibri"/>
    </font>
    <font>
      <b/>
      <sz val="11"/>
      <color rgb="FF000000"/>
      <name val="Calibri"/>
    </font>
    <font>
      <sz val="10"/>
      <color rgb="FFC00000"/>
      <name val="Calibri"/>
    </font>
    <font>
      <sz val="10"/>
      <color rgb="FF000000"/>
      <name val="Calibri"/>
    </font>
    <font>
      <sz val="11"/>
      <name val="Calibri"/>
    </font>
    <font>
      <b/>
      <sz val="10"/>
      <color rgb="FF000000"/>
      <name val="Calibri"/>
    </font>
    <font>
      <b/>
      <sz val="11"/>
      <color rgb="FF980000"/>
      <name val="Calibri"/>
    </font>
    <font>
      <sz val="11"/>
      <name val="Calibri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10"/>
      <color rgb="FF980000"/>
      <name val="Calibri"/>
      <family val="2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right" vertical="center"/>
    </xf>
    <xf numFmtId="164" fontId="3" fillId="3" borderId="0" xfId="0" applyNumberFormat="1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vertical="center"/>
    </xf>
    <xf numFmtId="164" fontId="0" fillId="2" borderId="0" xfId="0" applyNumberFormat="1" applyFont="1" applyFill="1" applyBorder="1"/>
    <xf numFmtId="0" fontId="5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7" fillId="3" borderId="0" xfId="0" applyNumberFormat="1" applyFont="1" applyFill="1"/>
    <xf numFmtId="4" fontId="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right" vertical="center"/>
    </xf>
    <xf numFmtId="0" fontId="0" fillId="0" borderId="0" xfId="0" applyFont="1" applyAlignment="1"/>
    <xf numFmtId="4" fontId="3" fillId="4" borderId="0" xfId="0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left" vertical="center"/>
    </xf>
    <xf numFmtId="164" fontId="3" fillId="4" borderId="0" xfId="0" applyNumberFormat="1" applyFont="1" applyFill="1" applyAlignment="1">
      <alignment horizontal="right" vertical="center"/>
    </xf>
    <xf numFmtId="0" fontId="0" fillId="0" borderId="0" xfId="0" applyFont="1" applyAlignment="1"/>
    <xf numFmtId="0" fontId="0" fillId="0" borderId="0" xfId="0" applyAlignment="1"/>
    <xf numFmtId="0" fontId="0" fillId="4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9" fillId="0" borderId="0" xfId="0" applyFont="1" applyFill="1"/>
    <xf numFmtId="4" fontId="8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Alignment="1"/>
    <xf numFmtId="14" fontId="0" fillId="2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/>
    <xf numFmtId="4" fontId="0" fillId="2" borderId="0" xfId="0" applyNumberFormat="1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4" fontId="4" fillId="5" borderId="0" xfId="0" applyNumberFormat="1" applyFont="1" applyFill="1" applyAlignment="1">
      <alignment horizontal="center" vertical="center"/>
    </xf>
    <xf numFmtId="4" fontId="4" fillId="6" borderId="0" xfId="0" applyNumberFormat="1" applyFont="1" applyFill="1" applyAlignment="1">
      <alignment horizontal="center" vertical="center"/>
    </xf>
    <xf numFmtId="4" fontId="0" fillId="5" borderId="0" xfId="0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" fontId="3" fillId="4" borderId="0" xfId="0" applyNumberFormat="1" applyFont="1" applyFill="1" applyAlignment="1">
      <alignment vertical="center"/>
    </xf>
    <xf numFmtId="4" fontId="3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4" fontId="4" fillId="7" borderId="0" xfId="0" applyNumberFormat="1" applyFont="1" applyFill="1" applyAlignment="1">
      <alignment horizontal="center" vertical="center"/>
    </xf>
    <xf numFmtId="0" fontId="0" fillId="0" borderId="0" xfId="0" applyFont="1" applyAlignment="1"/>
    <xf numFmtId="4" fontId="13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horizontal="right" vertical="center"/>
    </xf>
    <xf numFmtId="4" fontId="11" fillId="2" borderId="0" xfId="0" applyNumberFormat="1" applyFont="1" applyFill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4" fontId="14" fillId="0" borderId="0" xfId="0" applyNumberFormat="1" applyFont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4" fontId="11" fillId="4" borderId="0" xfId="0" applyNumberFormat="1" applyFont="1" applyFill="1" applyAlignment="1">
      <alignment vertical="center"/>
    </xf>
    <xf numFmtId="4" fontId="13" fillId="0" borderId="0" xfId="0" applyNumberFormat="1" applyFont="1" applyAlignment="1">
      <alignment vertical="center"/>
    </xf>
    <xf numFmtId="14" fontId="13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vertical="center"/>
    </xf>
    <xf numFmtId="4" fontId="11" fillId="0" borderId="0" xfId="0" applyNumberFormat="1" applyFont="1" applyAlignment="1">
      <alignment horizontal="center" vertical="center"/>
    </xf>
    <xf numFmtId="4" fontId="15" fillId="4" borderId="0" xfId="0" applyNumberFormat="1" applyFont="1" applyFill="1" applyAlignment="1">
      <alignment horizontal="right" vertical="center"/>
    </xf>
    <xf numFmtId="0" fontId="12" fillId="0" borderId="0" xfId="0" quotePrefix="1" applyFont="1" applyAlignment="1"/>
    <xf numFmtId="49" fontId="13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0" fillId="8" borderId="0" xfId="0" applyFont="1" applyFill="1" applyAlignment="1">
      <alignment vertical="center"/>
    </xf>
    <xf numFmtId="4" fontId="0" fillId="8" borderId="0" xfId="0" applyNumberFormat="1" applyFont="1" applyFill="1" applyAlignment="1"/>
    <xf numFmtId="14" fontId="0" fillId="8" borderId="0" xfId="0" applyNumberFormat="1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2"/>
  <sheetViews>
    <sheetView topLeftCell="Q1" zoomScale="85" zoomScaleNormal="85" workbookViewId="0">
      <selection activeCell="Q1" sqref="A1:XFD1048576"/>
    </sheetView>
  </sheetViews>
  <sheetFormatPr defaultColWidth="15.140625" defaultRowHeight="15" customHeight="1"/>
  <cols>
    <col min="1" max="16" width="14.42578125" hidden="1" customWidth="1"/>
    <col min="17" max="17" width="12.85546875" customWidth="1"/>
    <col min="18" max="18" width="12.85546875" style="42" customWidth="1"/>
    <col min="19" max="19" width="12.85546875" style="39" customWidth="1"/>
    <col min="20" max="20" width="33.85546875" style="63" bestFit="1" customWidth="1"/>
    <col min="21" max="21" width="1" style="29" customWidth="1"/>
  </cols>
  <sheetData>
    <row r="1" spans="1:21" ht="26.2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1" ht="7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40"/>
      <c r="S2" s="35"/>
      <c r="T2" s="55"/>
    </row>
    <row r="3" spans="1:21" ht="24" customHeight="1">
      <c r="A3" s="93" t="s">
        <v>1</v>
      </c>
      <c r="B3" s="92"/>
      <c r="C3" s="93" t="s">
        <v>2</v>
      </c>
      <c r="D3" s="92"/>
      <c r="E3" s="93" t="s">
        <v>3</v>
      </c>
      <c r="F3" s="92"/>
      <c r="G3" s="93" t="s">
        <v>4</v>
      </c>
      <c r="H3" s="92"/>
      <c r="I3" s="93" t="s">
        <v>5</v>
      </c>
      <c r="J3" s="92"/>
      <c r="K3" s="93" t="s">
        <v>6</v>
      </c>
      <c r="L3" s="92"/>
      <c r="M3" s="93" t="s">
        <v>7</v>
      </c>
      <c r="N3" s="92"/>
      <c r="O3" s="93" t="s">
        <v>8</v>
      </c>
      <c r="P3" s="92"/>
      <c r="Q3" s="93" t="s">
        <v>1</v>
      </c>
      <c r="R3" s="92"/>
      <c r="S3" s="92"/>
      <c r="T3" s="92"/>
    </row>
    <row r="4" spans="1:21" ht="23.25" customHeight="1">
      <c r="A4" s="3" t="s">
        <v>9</v>
      </c>
      <c r="B4" s="3" t="s">
        <v>10</v>
      </c>
      <c r="C4" s="3" t="s">
        <v>9</v>
      </c>
      <c r="D4" s="3" t="s">
        <v>10</v>
      </c>
      <c r="E4" s="3" t="s">
        <v>9</v>
      </c>
      <c r="F4" s="3" t="s">
        <v>10</v>
      </c>
      <c r="G4" s="3" t="s">
        <v>9</v>
      </c>
      <c r="H4" s="3" t="s">
        <v>10</v>
      </c>
      <c r="I4" s="3" t="s">
        <v>9</v>
      </c>
      <c r="J4" s="3" t="s">
        <v>10</v>
      </c>
      <c r="K4" s="3" t="s">
        <v>9</v>
      </c>
      <c r="L4" s="3" t="s">
        <v>10</v>
      </c>
      <c r="M4" s="3" t="s">
        <v>9</v>
      </c>
      <c r="N4" s="3" t="s">
        <v>10</v>
      </c>
      <c r="O4" s="3" t="s">
        <v>9</v>
      </c>
      <c r="P4" s="3" t="s">
        <v>10</v>
      </c>
      <c r="Q4" s="4" t="s">
        <v>11</v>
      </c>
      <c r="R4" s="41" t="s">
        <v>10</v>
      </c>
      <c r="S4" s="36" t="s">
        <v>12</v>
      </c>
      <c r="T4" s="56" t="s">
        <v>13</v>
      </c>
    </row>
    <row r="5" spans="1:21" ht="23.25" customHeight="1">
      <c r="A5" s="5" t="s">
        <v>14</v>
      </c>
      <c r="B5" s="6">
        <v>242.6</v>
      </c>
      <c r="C5" s="7" t="s">
        <v>15</v>
      </c>
      <c r="D5" s="8">
        <v>242.6</v>
      </c>
      <c r="E5" s="7" t="s">
        <v>16</v>
      </c>
      <c r="F5" s="8">
        <v>242.6</v>
      </c>
      <c r="G5" s="5"/>
      <c r="H5" s="5"/>
      <c r="I5" s="5"/>
      <c r="J5" s="5"/>
      <c r="K5" s="5"/>
      <c r="L5" s="5"/>
      <c r="M5" s="5"/>
      <c r="N5" s="5"/>
      <c r="O5" s="5"/>
      <c r="P5" s="5"/>
      <c r="Q5" s="10" t="s">
        <v>17</v>
      </c>
      <c r="R5" s="12">
        <f>(700+200+100)</f>
        <v>1000</v>
      </c>
      <c r="S5" s="37" t="s">
        <v>18</v>
      </c>
      <c r="T5" s="57" t="s">
        <v>19</v>
      </c>
    </row>
    <row r="6" spans="1:21" s="23" customFormat="1" ht="7.5" customHeight="1">
      <c r="A6" s="1"/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40"/>
      <c r="S6" s="35"/>
      <c r="T6" s="55"/>
      <c r="U6" s="29"/>
    </row>
    <row r="7" spans="1:21" s="23" customFormat="1" ht="23.25" customHeight="1">
      <c r="A7" s="25" t="s">
        <v>28</v>
      </c>
      <c r="B7" s="26" t="e">
        <f>SUM(#REF!)</f>
        <v>#REF!</v>
      </c>
      <c r="C7" s="25" t="s">
        <v>28</v>
      </c>
      <c r="D7" s="26" t="e">
        <f>SUM(#REF!)</f>
        <v>#REF!</v>
      </c>
      <c r="E7" s="25" t="s">
        <v>28</v>
      </c>
      <c r="F7" s="26" t="e">
        <f>SUM(#REF!,#REF!)</f>
        <v>#REF!</v>
      </c>
      <c r="G7" s="25" t="s">
        <v>28</v>
      </c>
      <c r="H7" s="26" t="e">
        <f>SUM(#REF!)</f>
        <v>#REF!</v>
      </c>
      <c r="I7" s="25" t="s">
        <v>28</v>
      </c>
      <c r="J7" s="26" t="e">
        <f>SUM(#REF!)</f>
        <v>#REF!</v>
      </c>
      <c r="K7" s="25" t="s">
        <v>28</v>
      </c>
      <c r="L7" s="26" t="e">
        <f>SUM(#REF!)</f>
        <v>#REF!</v>
      </c>
      <c r="M7" s="25" t="s">
        <v>28</v>
      </c>
      <c r="N7" s="26" t="e">
        <f>SUM(#REF!)</f>
        <v>#REF!</v>
      </c>
      <c r="O7" s="25" t="s">
        <v>28</v>
      </c>
      <c r="P7" s="26" t="e">
        <f>SUM(#REF!)</f>
        <v>#REF!</v>
      </c>
      <c r="Q7" s="24"/>
      <c r="R7" s="20">
        <v>0</v>
      </c>
      <c r="S7" s="38"/>
      <c r="T7" s="58"/>
      <c r="U7" s="29"/>
    </row>
    <row r="8" spans="1:21" s="23" customFormat="1" ht="7.5" customHeight="1">
      <c r="A8" s="1"/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40"/>
      <c r="S8" s="35"/>
      <c r="T8" s="55"/>
      <c r="U8" s="29"/>
    </row>
    <row r="9" spans="1:21" ht="23.25" customHeight="1">
      <c r="A9" s="5" t="s">
        <v>20</v>
      </c>
      <c r="B9" s="6">
        <v>75.75</v>
      </c>
      <c r="C9" s="7" t="s">
        <v>21</v>
      </c>
      <c r="D9" s="9">
        <v>75.739999999999995</v>
      </c>
      <c r="E9" s="7" t="s">
        <v>22</v>
      </c>
      <c r="F9" s="9">
        <v>75.739999999999995</v>
      </c>
      <c r="G9" s="7" t="s">
        <v>23</v>
      </c>
      <c r="H9" s="9">
        <v>75.739999999999995</v>
      </c>
      <c r="I9" s="7" t="s">
        <v>24</v>
      </c>
      <c r="J9" s="9">
        <v>75.739999999999995</v>
      </c>
      <c r="K9" s="10" t="s">
        <v>25</v>
      </c>
      <c r="L9" s="11">
        <v>75.739999999999995</v>
      </c>
      <c r="M9" s="5"/>
      <c r="N9" s="5"/>
      <c r="O9" s="5"/>
      <c r="P9" s="5"/>
      <c r="Q9" s="10" t="s">
        <v>26</v>
      </c>
      <c r="R9" s="12">
        <v>120</v>
      </c>
      <c r="S9" s="37" t="s">
        <v>18</v>
      </c>
      <c r="T9" s="13" t="s">
        <v>27</v>
      </c>
    </row>
    <row r="10" spans="1:21" ht="7.5" customHeight="1">
      <c r="A10" s="1"/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40"/>
      <c r="S10" s="35"/>
      <c r="T10" s="55"/>
    </row>
    <row r="11" spans="1:21" ht="23.25" customHeight="1">
      <c r="A11" s="25" t="s">
        <v>28</v>
      </c>
      <c r="B11" s="26" t="e">
        <f>SUM(#REF!)</f>
        <v>#REF!</v>
      </c>
      <c r="C11" s="25" t="s">
        <v>28</v>
      </c>
      <c r="D11" s="26" t="e">
        <f>SUM(#REF!)</f>
        <v>#REF!</v>
      </c>
      <c r="E11" s="25" t="s">
        <v>28</v>
      </c>
      <c r="F11" s="26" t="e">
        <f>SUM(#REF!,#REF!)</f>
        <v>#REF!</v>
      </c>
      <c r="G11" s="25" t="s">
        <v>28</v>
      </c>
      <c r="H11" s="26" t="e">
        <f>SUM(#REF!)</f>
        <v>#REF!</v>
      </c>
      <c r="I11" s="25" t="s">
        <v>28</v>
      </c>
      <c r="J11" s="26" t="e">
        <f>SUM(#REF!)</f>
        <v>#REF!</v>
      </c>
      <c r="K11" s="25" t="s">
        <v>28</v>
      </c>
      <c r="L11" s="26" t="e">
        <f>SUM(#REF!)</f>
        <v>#REF!</v>
      </c>
      <c r="M11" s="25" t="s">
        <v>28</v>
      </c>
      <c r="N11" s="26" t="e">
        <f>SUM(#REF!)</f>
        <v>#REF!</v>
      </c>
      <c r="O11" s="25" t="s">
        <v>28</v>
      </c>
      <c r="P11" s="26" t="e">
        <f>SUM(#REF!)</f>
        <v>#REF!</v>
      </c>
      <c r="Q11" s="24"/>
      <c r="R11" s="20">
        <f>SUM(R9)</f>
        <v>120</v>
      </c>
      <c r="S11" s="38"/>
      <c r="T11" s="58"/>
    </row>
    <row r="12" spans="1:21" ht="7.5" customHeight="1">
      <c r="A12" s="1"/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40"/>
      <c r="S12" s="35"/>
      <c r="T12" s="55"/>
    </row>
    <row r="13" spans="1:21" ht="23.25" customHeight="1">
      <c r="A13" s="5"/>
      <c r="B13" s="11"/>
      <c r="C13" s="18"/>
      <c r="D13" s="9"/>
      <c r="E13" s="7"/>
      <c r="F13" s="9"/>
      <c r="G13" s="7"/>
      <c r="H13" s="9"/>
      <c r="I13" s="10"/>
      <c r="J13" s="11"/>
      <c r="K13" s="5"/>
      <c r="L13" s="11"/>
      <c r="M13" s="5"/>
      <c r="N13" s="5"/>
      <c r="O13" s="5"/>
      <c r="P13" s="5"/>
      <c r="Q13" s="10" t="s">
        <v>29</v>
      </c>
      <c r="R13" s="12">
        <f>(18+150)</f>
        <v>168</v>
      </c>
      <c r="S13" s="37" t="s">
        <v>18</v>
      </c>
      <c r="T13" s="57" t="s">
        <v>19</v>
      </c>
    </row>
    <row r="14" spans="1:21" ht="23.25" customHeight="1">
      <c r="A14" s="5" t="s">
        <v>30</v>
      </c>
      <c r="B14" s="11">
        <v>80</v>
      </c>
      <c r="C14" s="18" t="s">
        <v>30</v>
      </c>
      <c r="D14" s="9">
        <v>300</v>
      </c>
      <c r="E14" s="7" t="s">
        <v>31</v>
      </c>
      <c r="F14" s="9">
        <v>50</v>
      </c>
      <c r="G14" s="7" t="s">
        <v>29</v>
      </c>
      <c r="H14" s="9">
        <f>SUM(100+ ((100)*10%) )</f>
        <v>110</v>
      </c>
      <c r="I14" s="10" t="s">
        <v>32</v>
      </c>
      <c r="J14" s="11">
        <v>100</v>
      </c>
      <c r="K14" s="5"/>
      <c r="L14" s="11">
        <v>0</v>
      </c>
      <c r="M14" s="5"/>
      <c r="N14" s="5"/>
      <c r="O14" s="5"/>
      <c r="P14" s="5"/>
      <c r="Q14" s="30"/>
      <c r="R14" s="12">
        <v>246.68</v>
      </c>
      <c r="S14" s="21" t="s">
        <v>33</v>
      </c>
      <c r="T14" s="13" t="s">
        <v>27</v>
      </c>
    </row>
    <row r="15" spans="1:21" ht="23.25" customHeight="1">
      <c r="A15" s="5" t="s">
        <v>34</v>
      </c>
      <c r="B15" s="11">
        <v>840.28</v>
      </c>
      <c r="C15" s="18" t="s">
        <v>34</v>
      </c>
      <c r="D15" s="9">
        <f>SUM(140+229.35+191.85+50+30)</f>
        <v>641.20000000000005</v>
      </c>
      <c r="E15" s="7" t="s">
        <v>34</v>
      </c>
      <c r="F15" s="9">
        <f>SUM(140+50+50)</f>
        <v>240</v>
      </c>
      <c r="G15" s="7" t="s">
        <v>35</v>
      </c>
      <c r="H15" s="19">
        <f>SUM((100+60)+ ((100+60)*10%) )</f>
        <v>176</v>
      </c>
      <c r="I15" s="7" t="s">
        <v>35</v>
      </c>
      <c r="J15" s="9">
        <v>110</v>
      </c>
      <c r="K15" s="5"/>
      <c r="L15" s="11">
        <v>0</v>
      </c>
      <c r="M15" s="5"/>
      <c r="N15" s="5"/>
      <c r="O15" s="5"/>
      <c r="P15" s="5"/>
      <c r="Q15" s="31"/>
      <c r="R15" s="12">
        <f>(94.38)</f>
        <v>94.38</v>
      </c>
      <c r="S15" s="21" t="s">
        <v>37</v>
      </c>
      <c r="T15" s="13" t="s">
        <v>38</v>
      </c>
    </row>
    <row r="16" spans="1:21" ht="23.25" customHeight="1">
      <c r="A16" s="5" t="s">
        <v>39</v>
      </c>
      <c r="B16" s="11">
        <v>401</v>
      </c>
      <c r="C16" s="10" t="s">
        <v>40</v>
      </c>
      <c r="D16" s="11">
        <f>SUM(190+75)</f>
        <v>265</v>
      </c>
      <c r="E16" s="10" t="s">
        <v>41</v>
      </c>
      <c r="F16" s="11">
        <v>0</v>
      </c>
      <c r="G16" s="10" t="s">
        <v>41</v>
      </c>
      <c r="H16" s="11">
        <v>0</v>
      </c>
      <c r="I16" s="10" t="s">
        <v>42</v>
      </c>
      <c r="J16" s="11">
        <f>SUM(190+75+212)</f>
        <v>477</v>
      </c>
      <c r="K16" s="10" t="s">
        <v>43</v>
      </c>
      <c r="L16" s="11">
        <v>477</v>
      </c>
      <c r="M16" s="10" t="s">
        <v>43</v>
      </c>
      <c r="N16" s="11">
        <v>530</v>
      </c>
      <c r="O16" s="5"/>
      <c r="P16" s="5"/>
      <c r="Q16" s="31"/>
      <c r="R16" s="12">
        <v>78</v>
      </c>
      <c r="S16" s="21" t="s">
        <v>44</v>
      </c>
      <c r="T16" s="13" t="s">
        <v>45</v>
      </c>
    </row>
    <row r="17" spans="1:20" ht="23.25" customHeight="1">
      <c r="A17" s="10" t="s">
        <v>46</v>
      </c>
      <c r="B17" s="11">
        <v>60</v>
      </c>
      <c r="C17" s="7" t="s">
        <v>46</v>
      </c>
      <c r="D17" s="9">
        <v>165</v>
      </c>
      <c r="E17" s="7" t="s">
        <v>46</v>
      </c>
      <c r="F17" s="9">
        <v>287.5</v>
      </c>
      <c r="G17" s="7" t="s">
        <v>46</v>
      </c>
      <c r="H17" s="9">
        <v>230</v>
      </c>
      <c r="I17" s="7" t="s">
        <v>46</v>
      </c>
      <c r="J17" s="9">
        <v>470</v>
      </c>
      <c r="K17" s="5"/>
      <c r="L17" s="11">
        <v>0</v>
      </c>
      <c r="M17" s="5"/>
      <c r="N17" s="5"/>
      <c r="O17" s="5"/>
      <c r="P17" s="5"/>
      <c r="Q17" s="32"/>
      <c r="R17" s="12">
        <v>128.80000000000001</v>
      </c>
      <c r="S17" s="37" t="s">
        <v>18</v>
      </c>
      <c r="T17" s="13" t="s">
        <v>38</v>
      </c>
    </row>
    <row r="18" spans="1:20" ht="23.25" customHeight="1">
      <c r="A18" s="10"/>
      <c r="B18" s="11"/>
      <c r="C18" s="7"/>
      <c r="D18" s="9"/>
      <c r="E18" s="7"/>
      <c r="F18" s="9"/>
      <c r="G18" s="7"/>
      <c r="H18" s="9"/>
      <c r="I18" s="7"/>
      <c r="J18" s="9"/>
      <c r="K18" s="5"/>
      <c r="L18" s="11"/>
      <c r="M18" s="5"/>
      <c r="N18" s="5"/>
      <c r="O18" s="5"/>
      <c r="P18" s="5"/>
      <c r="Q18" s="32"/>
      <c r="R18" s="12">
        <v>31</v>
      </c>
      <c r="S18" s="37" t="s">
        <v>18</v>
      </c>
      <c r="T18" s="13" t="s">
        <v>47</v>
      </c>
    </row>
    <row r="19" spans="1:20" ht="23.25" customHeight="1">
      <c r="A19" s="10"/>
      <c r="B19" s="11"/>
      <c r="C19" s="7"/>
      <c r="D19" s="9"/>
      <c r="E19" s="7"/>
      <c r="F19" s="9"/>
      <c r="G19" s="7"/>
      <c r="H19" s="9"/>
      <c r="I19" s="7"/>
      <c r="J19" s="9"/>
      <c r="K19" s="5"/>
      <c r="L19" s="11"/>
      <c r="M19" s="5"/>
      <c r="N19" s="5"/>
      <c r="O19" s="5"/>
      <c r="P19" s="5"/>
      <c r="Q19" s="32"/>
      <c r="R19" s="12">
        <v>54</v>
      </c>
      <c r="S19" s="37" t="s">
        <v>48</v>
      </c>
      <c r="T19" s="13" t="s">
        <v>49</v>
      </c>
    </row>
    <row r="20" spans="1:20" ht="23.25" customHeight="1">
      <c r="A20" s="10"/>
      <c r="B20" s="11"/>
      <c r="C20" s="7"/>
      <c r="D20" s="9"/>
      <c r="E20" s="7"/>
      <c r="F20" s="9"/>
      <c r="G20" s="7"/>
      <c r="H20" s="9"/>
      <c r="I20" s="7"/>
      <c r="J20" s="9"/>
      <c r="K20" s="5"/>
      <c r="L20" s="11"/>
      <c r="M20" s="5"/>
      <c r="N20" s="5"/>
      <c r="O20" s="5"/>
      <c r="P20" s="5"/>
      <c r="Q20" s="32"/>
      <c r="R20" s="12">
        <v>15.25</v>
      </c>
      <c r="S20" s="37" t="s">
        <v>18</v>
      </c>
      <c r="T20" s="13" t="s">
        <v>50</v>
      </c>
    </row>
    <row r="21" spans="1:20" ht="23.25" customHeight="1">
      <c r="A21" s="10"/>
      <c r="B21" s="11"/>
      <c r="C21" s="7"/>
      <c r="D21" s="9"/>
      <c r="E21" s="7"/>
      <c r="F21" s="9"/>
      <c r="G21" s="7"/>
      <c r="H21" s="9"/>
      <c r="I21" s="7"/>
      <c r="J21" s="9"/>
      <c r="K21" s="5"/>
      <c r="L21" s="11"/>
      <c r="M21" s="5"/>
      <c r="N21" s="5"/>
      <c r="O21" s="5"/>
      <c r="P21" s="5"/>
      <c r="Q21" s="32"/>
      <c r="R21" s="12">
        <v>25.5</v>
      </c>
      <c r="S21" s="37" t="s">
        <v>18</v>
      </c>
      <c r="T21" s="13" t="s">
        <v>51</v>
      </c>
    </row>
    <row r="22" spans="1:20" ht="23.25" customHeight="1">
      <c r="A22" s="10"/>
      <c r="B22" s="11"/>
      <c r="C22" s="7"/>
      <c r="D22" s="9"/>
      <c r="E22" s="7"/>
      <c r="F22" s="9"/>
      <c r="G22" s="7"/>
      <c r="H22" s="9"/>
      <c r="I22" s="7"/>
      <c r="J22" s="9"/>
      <c r="K22" s="5"/>
      <c r="L22" s="11"/>
      <c r="M22" s="5"/>
      <c r="N22" s="5"/>
      <c r="O22" s="5"/>
      <c r="P22" s="5"/>
      <c r="Q22" s="32"/>
      <c r="R22" s="12">
        <v>18.899999999999999</v>
      </c>
      <c r="S22" s="37" t="s">
        <v>18</v>
      </c>
      <c r="T22" s="13" t="s">
        <v>52</v>
      </c>
    </row>
    <row r="23" spans="1:20" ht="7.5" customHeight="1">
      <c r="A23" s="1"/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40"/>
      <c r="S23" s="35"/>
      <c r="T23" s="55"/>
    </row>
    <row r="24" spans="1:20" ht="23.25" customHeight="1">
      <c r="A24" s="15" t="s">
        <v>28</v>
      </c>
      <c r="B24" s="6" t="e">
        <f>SUM(#REF!)</f>
        <v>#REF!</v>
      </c>
      <c r="C24" s="15" t="s">
        <v>28</v>
      </c>
      <c r="D24" s="6" t="e">
        <f>SUM(#REF!)</f>
        <v>#REF!</v>
      </c>
      <c r="E24" s="15" t="s">
        <v>28</v>
      </c>
      <c r="F24" s="6" t="e">
        <f>SUM(#REF!,#REF!)</f>
        <v>#REF!</v>
      </c>
      <c r="G24" s="15" t="s">
        <v>28</v>
      </c>
      <c r="H24" s="6" t="e">
        <f>SUM(#REF!)</f>
        <v>#REF!</v>
      </c>
      <c r="I24" s="15" t="s">
        <v>28</v>
      </c>
      <c r="J24" s="6" t="e">
        <f>SUM(#REF!)</f>
        <v>#REF!</v>
      </c>
      <c r="K24" s="15" t="s">
        <v>28</v>
      </c>
      <c r="L24" s="6" t="e">
        <f>SUM(#REF!)</f>
        <v>#REF!</v>
      </c>
      <c r="M24" s="15" t="s">
        <v>28</v>
      </c>
      <c r="N24" s="6" t="e">
        <f>SUM(#REF!)</f>
        <v>#REF!</v>
      </c>
      <c r="O24" s="15" t="s">
        <v>28</v>
      </c>
      <c r="P24" s="6" t="e">
        <f>SUM(#REF!)</f>
        <v>#REF!</v>
      </c>
      <c r="Q24" s="24"/>
      <c r="R24" s="20">
        <f>SUM(R13:R22)</f>
        <v>860.50999999999988</v>
      </c>
      <c r="S24" s="38"/>
      <c r="T24" s="58"/>
    </row>
    <row r="25" spans="1:20" ht="7.5" customHeight="1">
      <c r="A25" s="1"/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40"/>
      <c r="S25" s="35"/>
      <c r="T25" s="55"/>
    </row>
    <row r="26" spans="1:20" ht="23.25" customHeight="1">
      <c r="A26" s="10"/>
      <c r="B26" s="11"/>
      <c r="C26" s="7"/>
      <c r="D26" s="9"/>
      <c r="E26" s="7"/>
      <c r="F26" s="9"/>
      <c r="G26" s="7"/>
      <c r="H26" s="9"/>
      <c r="I26" s="7"/>
      <c r="J26" s="9"/>
      <c r="K26" s="5"/>
      <c r="L26" s="11"/>
      <c r="M26" s="5"/>
      <c r="N26" s="5"/>
      <c r="O26" s="5"/>
      <c r="P26" s="5"/>
      <c r="Q26" s="45" t="s">
        <v>36</v>
      </c>
      <c r="R26" s="50">
        <v>12</v>
      </c>
      <c r="S26" s="52">
        <v>42482</v>
      </c>
      <c r="T26" s="13" t="s">
        <v>58</v>
      </c>
    </row>
    <row r="27" spans="1:20" ht="23.25" customHeight="1">
      <c r="A27" s="10" t="s">
        <v>55</v>
      </c>
      <c r="B27" s="11">
        <v>415</v>
      </c>
      <c r="C27" s="7" t="s">
        <v>55</v>
      </c>
      <c r="D27" s="9">
        <v>300</v>
      </c>
      <c r="E27" s="7" t="s">
        <v>55</v>
      </c>
      <c r="F27" s="9">
        <f>SUM(150+75+35+ ((150+75+35)*10%) )</f>
        <v>286</v>
      </c>
      <c r="G27" s="7" t="s">
        <v>56</v>
      </c>
      <c r="H27" s="9">
        <f>SUM(260+32+ ((260+32)*10%) )</f>
        <v>321.2</v>
      </c>
      <c r="I27" s="7" t="s">
        <v>55</v>
      </c>
      <c r="J27" s="9">
        <f>SUM(26+50+100+92+10+150+100+35)</f>
        <v>563</v>
      </c>
      <c r="K27" s="5"/>
      <c r="L27" s="11">
        <v>0</v>
      </c>
      <c r="M27" s="5"/>
      <c r="N27" s="5"/>
      <c r="O27" s="5"/>
      <c r="P27" s="5"/>
      <c r="Q27" s="46" t="s">
        <v>74</v>
      </c>
      <c r="R27" s="50">
        <v>11.5</v>
      </c>
      <c r="S27" s="52">
        <v>42482</v>
      </c>
      <c r="T27" s="13" t="s">
        <v>59</v>
      </c>
    </row>
    <row r="28" spans="1:20" ht="23.25" customHeight="1">
      <c r="A28" s="10"/>
      <c r="B28" s="11"/>
      <c r="C28" s="7"/>
      <c r="D28" s="9"/>
      <c r="E28" s="7"/>
      <c r="F28" s="9"/>
      <c r="G28" s="7"/>
      <c r="H28" s="9"/>
      <c r="I28" s="7"/>
      <c r="J28" s="9"/>
      <c r="K28" s="5"/>
      <c r="L28" s="11"/>
      <c r="M28" s="5"/>
      <c r="N28" s="5"/>
      <c r="O28" s="5"/>
      <c r="P28" s="5"/>
      <c r="Q28" s="47" t="s">
        <v>75</v>
      </c>
      <c r="R28" s="50">
        <v>99.25</v>
      </c>
      <c r="S28" s="52">
        <v>42482</v>
      </c>
      <c r="T28" s="13" t="s">
        <v>59</v>
      </c>
    </row>
    <row r="29" spans="1:20" ht="23.25" customHeight="1">
      <c r="A29" s="10"/>
      <c r="B29" s="11"/>
      <c r="C29" s="7"/>
      <c r="D29" s="9"/>
      <c r="E29" s="7"/>
      <c r="F29" s="9"/>
      <c r="G29" s="7"/>
      <c r="H29" s="9"/>
      <c r="I29" s="7"/>
      <c r="J29" s="9"/>
      <c r="K29" s="5"/>
      <c r="L29" s="11"/>
      <c r="M29" s="5"/>
      <c r="N29" s="5"/>
      <c r="O29" s="5"/>
      <c r="P29" s="5"/>
      <c r="Q29" s="48" t="s">
        <v>76</v>
      </c>
      <c r="R29" s="50">
        <v>11.9</v>
      </c>
      <c r="S29" s="52">
        <v>42482</v>
      </c>
      <c r="T29" s="13" t="s">
        <v>60</v>
      </c>
    </row>
    <row r="30" spans="1:20" ht="23.25" customHeight="1">
      <c r="A30" s="10"/>
      <c r="B30" s="11"/>
      <c r="C30" s="7"/>
      <c r="D30" s="9"/>
      <c r="E30" s="7"/>
      <c r="F30" s="9"/>
      <c r="G30" s="7"/>
      <c r="H30" s="9"/>
      <c r="I30" s="7"/>
      <c r="J30" s="9"/>
      <c r="K30" s="5"/>
      <c r="L30" s="11"/>
      <c r="M30" s="5"/>
      <c r="N30" s="5"/>
      <c r="O30" s="5"/>
      <c r="P30" s="5"/>
      <c r="Q30" s="33"/>
      <c r="R30" s="50">
        <v>35.74</v>
      </c>
      <c r="S30" s="52">
        <v>42482</v>
      </c>
      <c r="T30" s="13" t="s">
        <v>60</v>
      </c>
    </row>
    <row r="31" spans="1:20" ht="23.25" customHeight="1">
      <c r="A31" s="10"/>
      <c r="B31" s="11"/>
      <c r="C31" s="7"/>
      <c r="D31" s="9"/>
      <c r="E31" s="7"/>
      <c r="F31" s="9"/>
      <c r="G31" s="7"/>
      <c r="H31" s="9"/>
      <c r="I31" s="7"/>
      <c r="J31" s="9"/>
      <c r="K31" s="5"/>
      <c r="L31" s="11"/>
      <c r="M31" s="5"/>
      <c r="N31" s="5"/>
      <c r="O31" s="5"/>
      <c r="P31" s="5"/>
      <c r="Q31" s="33"/>
      <c r="R31" s="50">
        <v>37</v>
      </c>
      <c r="S31" s="52">
        <v>42483</v>
      </c>
      <c r="T31" s="13" t="s">
        <v>57</v>
      </c>
    </row>
    <row r="32" spans="1:20" ht="23.25" customHeight="1">
      <c r="A32" s="10"/>
      <c r="B32" s="11"/>
      <c r="C32" s="7"/>
      <c r="D32" s="9"/>
      <c r="E32" s="7"/>
      <c r="F32" s="9"/>
      <c r="G32" s="7"/>
      <c r="H32" s="9"/>
      <c r="I32" s="7"/>
      <c r="J32" s="9"/>
      <c r="K32" s="5"/>
      <c r="L32" s="11"/>
      <c r="M32" s="5"/>
      <c r="N32" s="5"/>
      <c r="O32" s="5"/>
      <c r="P32" s="5"/>
      <c r="Q32" s="33"/>
      <c r="R32" s="49">
        <v>78</v>
      </c>
      <c r="S32" s="52">
        <v>42487</v>
      </c>
      <c r="T32" s="13" t="s">
        <v>62</v>
      </c>
    </row>
    <row r="33" spans="1:21" ht="23.25" customHeight="1">
      <c r="A33" s="10"/>
      <c r="B33" s="11"/>
      <c r="C33" s="7"/>
      <c r="D33" s="9"/>
      <c r="E33" s="7"/>
      <c r="F33" s="9"/>
      <c r="G33" s="7"/>
      <c r="H33" s="9"/>
      <c r="I33" s="7"/>
      <c r="J33" s="9"/>
      <c r="K33" s="5"/>
      <c r="L33" s="11"/>
      <c r="M33" s="5"/>
      <c r="N33" s="5"/>
      <c r="O33" s="5"/>
      <c r="P33" s="5"/>
      <c r="Q33" s="33"/>
      <c r="R33" s="49">
        <v>100</v>
      </c>
      <c r="S33" s="52">
        <v>42488</v>
      </c>
      <c r="T33" s="13" t="s">
        <v>72</v>
      </c>
    </row>
    <row r="34" spans="1:21" ht="23.25" customHeight="1">
      <c r="A34" s="10"/>
      <c r="B34" s="11"/>
      <c r="C34" s="7"/>
      <c r="D34" s="9"/>
      <c r="E34" s="7"/>
      <c r="F34" s="9"/>
      <c r="G34" s="7"/>
      <c r="H34" s="9"/>
      <c r="I34" s="7"/>
      <c r="J34" s="9"/>
      <c r="K34" s="5"/>
      <c r="L34" s="11"/>
      <c r="M34" s="5"/>
      <c r="N34" s="5"/>
      <c r="O34" s="5"/>
      <c r="P34" s="5"/>
      <c r="Q34" s="33"/>
      <c r="R34" s="49">
        <v>58</v>
      </c>
      <c r="S34" s="53">
        <v>42495</v>
      </c>
      <c r="T34" s="13" t="s">
        <v>61</v>
      </c>
    </row>
    <row r="35" spans="1:21" s="27" customFormat="1" ht="23.25" customHeight="1">
      <c r="A35" s="10"/>
      <c r="B35" s="11"/>
      <c r="C35" s="18"/>
      <c r="D35" s="9"/>
      <c r="E35" s="18"/>
      <c r="F35" s="9"/>
      <c r="G35" s="18"/>
      <c r="H35" s="9"/>
      <c r="I35" s="18"/>
      <c r="J35" s="9"/>
      <c r="K35" s="10"/>
      <c r="L35" s="11"/>
      <c r="M35" s="10"/>
      <c r="N35" s="10"/>
      <c r="O35" s="10"/>
      <c r="P35" s="10"/>
      <c r="Q35" s="33"/>
      <c r="R35" s="49">
        <v>30.45</v>
      </c>
      <c r="S35" s="53">
        <v>42495</v>
      </c>
      <c r="T35" s="13" t="s">
        <v>63</v>
      </c>
      <c r="U35" s="29"/>
    </row>
    <row r="36" spans="1:21" ht="7.5" customHeight="1">
      <c r="A36" s="1"/>
      <c r="B36" s="1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40"/>
      <c r="S36" s="35"/>
      <c r="T36" s="55"/>
    </row>
    <row r="37" spans="1:21" ht="23.25" customHeight="1">
      <c r="A37" s="15" t="s">
        <v>28</v>
      </c>
      <c r="B37" s="6" t="e">
        <f>SUM(#REF!)</f>
        <v>#REF!</v>
      </c>
      <c r="C37" s="15" t="s">
        <v>28</v>
      </c>
      <c r="D37" s="6" t="e">
        <f>SUM(#REF!)</f>
        <v>#REF!</v>
      </c>
      <c r="E37" s="15" t="s">
        <v>28</v>
      </c>
      <c r="F37" s="6" t="e">
        <f>SUM(#REF!,#REF!)</f>
        <v>#REF!</v>
      </c>
      <c r="G37" s="15" t="s">
        <v>28</v>
      </c>
      <c r="H37" s="6" t="e">
        <f>SUM(#REF!)</f>
        <v>#REF!</v>
      </c>
      <c r="I37" s="15" t="s">
        <v>28</v>
      </c>
      <c r="J37" s="6" t="e">
        <f>SUM(#REF!)</f>
        <v>#REF!</v>
      </c>
      <c r="K37" s="15" t="s">
        <v>28</v>
      </c>
      <c r="L37" s="6" t="e">
        <f>SUM(#REF!)</f>
        <v>#REF!</v>
      </c>
      <c r="M37" s="15" t="s">
        <v>28</v>
      </c>
      <c r="N37" s="6" t="e">
        <f>SUM(#REF!)</f>
        <v>#REF!</v>
      </c>
      <c r="O37" s="15" t="s">
        <v>28</v>
      </c>
      <c r="P37" s="6" t="e">
        <f>SUM(#REF!)</f>
        <v>#REF!</v>
      </c>
      <c r="Q37" s="16"/>
      <c r="R37" s="20">
        <f>SUM(R26:R35)</f>
        <v>473.84</v>
      </c>
      <c r="S37" s="37"/>
      <c r="T37" s="59"/>
    </row>
    <row r="38" spans="1:21" ht="7.5" customHeight="1">
      <c r="A38" s="1"/>
      <c r="B38" s="1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40"/>
      <c r="S38" s="35"/>
      <c r="T38" s="55"/>
    </row>
    <row r="39" spans="1:21" ht="25.5" customHeight="1">
      <c r="A39" s="10"/>
      <c r="B39" s="11"/>
      <c r="C39" s="18"/>
      <c r="D39" s="9"/>
      <c r="E39" s="18"/>
      <c r="F39" s="9"/>
      <c r="G39" s="18"/>
      <c r="H39" s="9"/>
      <c r="I39" s="18"/>
      <c r="J39" s="9"/>
      <c r="K39" s="10"/>
      <c r="L39" s="11"/>
      <c r="M39" s="10"/>
      <c r="N39" s="10"/>
      <c r="O39" s="10"/>
      <c r="P39" s="10"/>
      <c r="Q39" s="10" t="s">
        <v>65</v>
      </c>
      <c r="R39" s="50">
        <v>8</v>
      </c>
      <c r="S39" s="52">
        <v>42482</v>
      </c>
      <c r="T39" s="60" t="s">
        <v>54</v>
      </c>
    </row>
    <row r="40" spans="1:21" s="43" customFormat="1" ht="25.5" customHeight="1">
      <c r="A40" s="10"/>
      <c r="B40" s="11"/>
      <c r="C40" s="18"/>
      <c r="D40" s="9"/>
      <c r="E40" s="18"/>
      <c r="F40" s="9"/>
      <c r="G40" s="18"/>
      <c r="H40" s="9"/>
      <c r="I40" s="18"/>
      <c r="J40" s="9"/>
      <c r="K40" s="10"/>
      <c r="L40" s="11"/>
      <c r="M40" s="10"/>
      <c r="N40" s="10"/>
      <c r="O40" s="10"/>
      <c r="P40" s="10"/>
      <c r="Q40" s="10"/>
      <c r="R40" s="50">
        <v>45</v>
      </c>
      <c r="S40" s="52">
        <v>42483</v>
      </c>
      <c r="T40" s="13" t="s">
        <v>66</v>
      </c>
      <c r="U40" s="29"/>
    </row>
    <row r="41" spans="1:21" ht="25.5" customHeight="1">
      <c r="R41" s="50">
        <v>28.8</v>
      </c>
      <c r="S41" s="52">
        <v>42486</v>
      </c>
      <c r="T41" s="61" t="s">
        <v>67</v>
      </c>
    </row>
    <row r="42" spans="1:21" ht="25.5" customHeight="1">
      <c r="R42" s="50">
        <v>20</v>
      </c>
      <c r="S42" s="52">
        <v>42488</v>
      </c>
      <c r="T42" s="61" t="s">
        <v>68</v>
      </c>
    </row>
    <row r="43" spans="1:21" ht="25.5" customHeight="1">
      <c r="R43" s="49">
        <v>30</v>
      </c>
      <c r="S43" s="52">
        <v>42488</v>
      </c>
      <c r="T43" s="61" t="s">
        <v>73</v>
      </c>
    </row>
    <row r="44" spans="1:21" s="34" customFormat="1" ht="25.5" customHeight="1">
      <c r="R44" s="49">
        <v>23.8</v>
      </c>
      <c r="S44" s="52">
        <v>42488</v>
      </c>
      <c r="T44" s="61" t="s">
        <v>67</v>
      </c>
      <c r="U44" s="29"/>
    </row>
    <row r="45" spans="1:21" s="43" customFormat="1" ht="25.5" customHeight="1">
      <c r="R45" s="51">
        <v>4</v>
      </c>
      <c r="S45" s="37" t="s">
        <v>18</v>
      </c>
      <c r="T45" s="62" t="s">
        <v>78</v>
      </c>
      <c r="U45" s="29"/>
    </row>
    <row r="46" spans="1:21" s="43" customFormat="1" ht="25.5" customHeight="1">
      <c r="R46" s="49">
        <v>14</v>
      </c>
      <c r="S46" s="52">
        <v>42492</v>
      </c>
      <c r="T46" s="62" t="s">
        <v>77</v>
      </c>
      <c r="U46" s="29"/>
    </row>
    <row r="47" spans="1:21" s="44" customFormat="1" ht="25.5" customHeight="1">
      <c r="R47" s="50">
        <v>27</v>
      </c>
      <c r="S47" s="52">
        <v>42495</v>
      </c>
      <c r="T47" s="61" t="s">
        <v>69</v>
      </c>
      <c r="U47" s="29"/>
    </row>
    <row r="48" spans="1:21" s="54" customFormat="1" ht="25.5" customHeight="1">
      <c r="R48" s="50">
        <v>18.899999999999999</v>
      </c>
      <c r="S48" s="37" t="s">
        <v>18</v>
      </c>
      <c r="T48" s="61" t="s">
        <v>79</v>
      </c>
      <c r="U48" s="29"/>
    </row>
    <row r="49" spans="1:21" ht="25.5" customHeight="1">
      <c r="R49" s="65">
        <v>58.65</v>
      </c>
      <c r="S49" s="37" t="s">
        <v>18</v>
      </c>
      <c r="T49" s="61" t="s">
        <v>80</v>
      </c>
    </row>
    <row r="50" spans="1:21" ht="7.5" customHeight="1">
      <c r="A50" s="1"/>
      <c r="B50" s="1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40"/>
      <c r="S50" s="35"/>
      <c r="T50" s="55"/>
    </row>
    <row r="51" spans="1:21" ht="23.25" customHeight="1">
      <c r="A51" s="15" t="s">
        <v>28</v>
      </c>
      <c r="B51" s="11" t="e">
        <f>SUM(#REF!)</f>
        <v>#REF!</v>
      </c>
      <c r="C51" s="15" t="s">
        <v>28</v>
      </c>
      <c r="D51" s="11" t="e">
        <f>SUM(#REF!)</f>
        <v>#REF!</v>
      </c>
      <c r="E51" s="15" t="s">
        <v>28</v>
      </c>
      <c r="F51" s="11" t="e">
        <f>SUM(#REF!,#REF!)</f>
        <v>#REF!</v>
      </c>
      <c r="G51" s="15" t="s">
        <v>28</v>
      </c>
      <c r="H51" s="11" t="e">
        <f>SUM(#REF!)</f>
        <v>#REF!</v>
      </c>
      <c r="I51" s="15" t="s">
        <v>28</v>
      </c>
      <c r="J51" s="11" t="e">
        <f>SUM(#REF!)</f>
        <v>#REF!</v>
      </c>
      <c r="K51" s="15" t="s">
        <v>28</v>
      </c>
      <c r="L51" s="11" t="e">
        <f>SUM(#REF!)</f>
        <v>#REF!</v>
      </c>
      <c r="M51" s="15" t="s">
        <v>28</v>
      </c>
      <c r="N51" s="11" t="e">
        <f>SUM(#REF!)</f>
        <v>#REF!</v>
      </c>
      <c r="O51" s="15" t="s">
        <v>28</v>
      </c>
      <c r="P51" s="11" t="e">
        <f>SUM(#REF!)</f>
        <v>#REF!</v>
      </c>
      <c r="Q51" s="16"/>
      <c r="R51" s="20">
        <f>SUM(R39:R49)</f>
        <v>278.15000000000003</v>
      </c>
      <c r="S51" s="37"/>
      <c r="T51" s="59"/>
    </row>
    <row r="52" spans="1:21" ht="7.5" customHeight="1">
      <c r="A52" s="1"/>
      <c r="B52" s="1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40"/>
      <c r="S52" s="35"/>
      <c r="T52" s="55"/>
    </row>
    <row r="53" spans="1:21" s="23" customFormat="1" ht="23.25" customHeight="1">
      <c r="A53" s="10"/>
      <c r="B53" s="11"/>
      <c r="C53" s="18"/>
      <c r="D53" s="9"/>
      <c r="E53" s="18"/>
      <c r="F53" s="9"/>
      <c r="G53" s="18"/>
      <c r="H53" s="9"/>
      <c r="I53" s="18"/>
      <c r="J53" s="9"/>
      <c r="K53" s="10"/>
      <c r="L53" s="11"/>
      <c r="M53" s="10"/>
      <c r="N53" s="10"/>
      <c r="O53" s="10"/>
      <c r="P53" s="10"/>
      <c r="Q53" s="10" t="s">
        <v>70</v>
      </c>
      <c r="R53" s="12">
        <v>450</v>
      </c>
      <c r="S53" s="21" t="s">
        <v>53</v>
      </c>
      <c r="T53" s="13" t="s">
        <v>54</v>
      </c>
      <c r="U53" s="29"/>
    </row>
    <row r="54" spans="1:21" ht="15" customHeight="1">
      <c r="Q54" s="28" t="s">
        <v>71</v>
      </c>
      <c r="R54" s="12">
        <v>127</v>
      </c>
      <c r="S54" s="37" t="s">
        <v>18</v>
      </c>
    </row>
    <row r="55" spans="1:21" s="23" customFormat="1" ht="7.5" customHeight="1">
      <c r="A55" s="1"/>
      <c r="B55" s="1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40"/>
      <c r="S55" s="35"/>
      <c r="T55" s="55"/>
      <c r="U55" s="29"/>
    </row>
    <row r="56" spans="1:21" s="23" customFormat="1" ht="23.25" customHeight="1">
      <c r="A56" s="15" t="s">
        <v>28</v>
      </c>
      <c r="B56" s="11" t="e">
        <f>SUM(#REF!)</f>
        <v>#REF!</v>
      </c>
      <c r="C56" s="15" t="s">
        <v>28</v>
      </c>
      <c r="D56" s="11" t="e">
        <f>SUM(#REF!)</f>
        <v>#REF!</v>
      </c>
      <c r="E56" s="15" t="s">
        <v>28</v>
      </c>
      <c r="F56" s="11" t="e">
        <f>SUM(#REF!,#REF!)</f>
        <v>#REF!</v>
      </c>
      <c r="G56" s="15" t="s">
        <v>28</v>
      </c>
      <c r="H56" s="11" t="e">
        <f>SUM(#REF!)</f>
        <v>#REF!</v>
      </c>
      <c r="I56" s="15" t="s">
        <v>28</v>
      </c>
      <c r="J56" s="11" t="e">
        <f>SUM(#REF!)</f>
        <v>#REF!</v>
      </c>
      <c r="K56" s="15" t="s">
        <v>28</v>
      </c>
      <c r="L56" s="11" t="e">
        <f>SUM(#REF!)</f>
        <v>#REF!</v>
      </c>
      <c r="M56" s="15" t="s">
        <v>28</v>
      </c>
      <c r="N56" s="11" t="e">
        <f>SUM(#REF!)</f>
        <v>#REF!</v>
      </c>
      <c r="O56" s="15" t="s">
        <v>28</v>
      </c>
      <c r="P56" s="11" t="e">
        <f>SUM(#REF!)</f>
        <v>#REF!</v>
      </c>
      <c r="Q56" s="16"/>
      <c r="R56" s="20">
        <f>SUM(R53:R54)</f>
        <v>577</v>
      </c>
      <c r="S56" s="37"/>
      <c r="T56" s="59"/>
      <c r="U56" s="29"/>
    </row>
    <row r="57" spans="1:21" s="23" customFormat="1" ht="7.5" customHeight="1">
      <c r="A57" s="1"/>
      <c r="B57" s="1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40"/>
      <c r="S57" s="35"/>
      <c r="T57" s="55"/>
      <c r="U57" s="29"/>
    </row>
    <row r="61" spans="1:21" s="23" customFormat="1" ht="7.5" customHeight="1">
      <c r="A61" s="1"/>
      <c r="B61" s="1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40"/>
      <c r="S61" s="35"/>
      <c r="T61" s="55"/>
      <c r="U61" s="29"/>
    </row>
    <row r="62" spans="1:21" ht="23.25" customHeight="1">
      <c r="A62" s="15" t="s">
        <v>28</v>
      </c>
      <c r="B62" s="6" t="e">
        <f>SUM(B5:B36)</f>
        <v>#REF!</v>
      </c>
      <c r="C62" s="15" t="s">
        <v>28</v>
      </c>
      <c r="D62" s="6" t="e">
        <f>SUM(D5:D36)</f>
        <v>#REF!</v>
      </c>
      <c r="E62" s="15" t="s">
        <v>28</v>
      </c>
      <c r="F62" s="6" t="e">
        <f>SUM(#REF!,F5:F27)</f>
        <v>#REF!</v>
      </c>
      <c r="G62" s="15" t="s">
        <v>28</v>
      </c>
      <c r="H62" s="6" t="e">
        <f>SUM(H5:H36)</f>
        <v>#REF!</v>
      </c>
      <c r="I62" s="15" t="s">
        <v>28</v>
      </c>
      <c r="J62" s="6" t="e">
        <f>SUM(J5:J36)</f>
        <v>#REF!</v>
      </c>
      <c r="K62" s="15" t="s">
        <v>28</v>
      </c>
      <c r="L62" s="6" t="e">
        <f>SUM(L5:L36)</f>
        <v>#REF!</v>
      </c>
      <c r="M62" s="15" t="s">
        <v>28</v>
      </c>
      <c r="N62" s="6" t="e">
        <f>SUM(N5:N36)</f>
        <v>#REF!</v>
      </c>
      <c r="O62" s="15" t="s">
        <v>28</v>
      </c>
      <c r="P62" s="6" t="e">
        <f>SUM(P5:P36)</f>
        <v>#REF!</v>
      </c>
      <c r="Q62" s="22" t="s">
        <v>64</v>
      </c>
      <c r="R62" s="17">
        <f>SUM(R56,R51,R37,R24,R11,R7)</f>
        <v>2309.5</v>
      </c>
      <c r="S62" s="37"/>
      <c r="T62" s="59"/>
    </row>
  </sheetData>
  <sortState ref="S39:V47">
    <sortCondition ref="S39"/>
  </sortState>
  <mergeCells count="10">
    <mergeCell ref="A1:T1"/>
    <mergeCell ref="A3:B3"/>
    <mergeCell ref="E3:F3"/>
    <mergeCell ref="C3:D3"/>
    <mergeCell ref="Q3:T3"/>
    <mergeCell ref="O3:P3"/>
    <mergeCell ref="M3:N3"/>
    <mergeCell ref="I3:J3"/>
    <mergeCell ref="K3:L3"/>
    <mergeCell ref="G3:H3"/>
  </mergeCells>
  <conditionalFormatting sqref="Q17:Q22">
    <cfRule type="notContainsBlanks" dxfId="0" priority="3">
      <formula>LEN(TRIM(Q17))&gt;0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Q1" workbookViewId="0">
      <selection activeCell="T31" sqref="T31"/>
    </sheetView>
  </sheetViews>
  <sheetFormatPr defaultColWidth="15.140625" defaultRowHeight="15" customHeight="1"/>
  <cols>
    <col min="1" max="16" width="14.42578125" style="64" hidden="1" customWidth="1"/>
    <col min="17" max="17" width="27.28515625" style="64" customWidth="1"/>
    <col min="18" max="18" width="12.85546875" style="42" customWidth="1"/>
    <col min="19" max="19" width="12.85546875" style="39" customWidth="1"/>
    <col min="20" max="20" width="33.85546875" style="63" bestFit="1" customWidth="1"/>
    <col min="21" max="21" width="1" style="29" customWidth="1"/>
    <col min="22" max="16384" width="15.140625" style="64"/>
  </cols>
  <sheetData>
    <row r="1" spans="1:21" ht="26.2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1" ht="7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40"/>
      <c r="S2" s="35"/>
      <c r="T2" s="55"/>
    </row>
    <row r="3" spans="1:21" ht="24" customHeight="1">
      <c r="A3" s="93" t="s">
        <v>1</v>
      </c>
      <c r="B3" s="92"/>
      <c r="C3" s="93" t="s">
        <v>2</v>
      </c>
      <c r="D3" s="92"/>
      <c r="E3" s="93" t="s">
        <v>3</v>
      </c>
      <c r="F3" s="92"/>
      <c r="G3" s="93" t="s">
        <v>4</v>
      </c>
      <c r="H3" s="92"/>
      <c r="I3" s="93" t="s">
        <v>5</v>
      </c>
      <c r="J3" s="92"/>
      <c r="K3" s="93" t="s">
        <v>6</v>
      </c>
      <c r="L3" s="92"/>
      <c r="M3" s="93" t="s">
        <v>7</v>
      </c>
      <c r="N3" s="92"/>
      <c r="O3" s="93" t="s">
        <v>8</v>
      </c>
      <c r="P3" s="92"/>
      <c r="Q3" s="93" t="s">
        <v>2</v>
      </c>
      <c r="R3" s="92"/>
      <c r="S3" s="92"/>
      <c r="T3" s="92"/>
    </row>
    <row r="4" spans="1:21" ht="21" customHeight="1">
      <c r="A4" s="4" t="s">
        <v>9</v>
      </c>
      <c r="B4" s="4" t="s">
        <v>10</v>
      </c>
      <c r="C4" s="4" t="s">
        <v>9</v>
      </c>
      <c r="D4" s="4" t="s">
        <v>10</v>
      </c>
      <c r="E4" s="4" t="s">
        <v>9</v>
      </c>
      <c r="F4" s="4" t="s">
        <v>10</v>
      </c>
      <c r="G4" s="4" t="s">
        <v>9</v>
      </c>
      <c r="H4" s="4" t="s">
        <v>10</v>
      </c>
      <c r="I4" s="4" t="s">
        <v>9</v>
      </c>
      <c r="J4" s="4" t="s">
        <v>10</v>
      </c>
      <c r="K4" s="4" t="s">
        <v>9</v>
      </c>
      <c r="L4" s="4" t="s">
        <v>10</v>
      </c>
      <c r="M4" s="4" t="s">
        <v>9</v>
      </c>
      <c r="N4" s="4" t="s">
        <v>10</v>
      </c>
      <c r="O4" s="4" t="s">
        <v>9</v>
      </c>
      <c r="P4" s="4" t="s">
        <v>10</v>
      </c>
      <c r="Q4" s="4" t="s">
        <v>11</v>
      </c>
      <c r="R4" s="41" t="s">
        <v>10</v>
      </c>
      <c r="S4" s="36" t="s">
        <v>12</v>
      </c>
      <c r="T4" s="56" t="s">
        <v>13</v>
      </c>
    </row>
    <row r="5" spans="1:21" ht="21" customHeight="1">
      <c r="A5" s="10" t="s">
        <v>14</v>
      </c>
      <c r="B5" s="11">
        <v>242.6</v>
      </c>
      <c r="C5" s="18" t="s">
        <v>15</v>
      </c>
      <c r="D5" s="9">
        <v>242.6</v>
      </c>
      <c r="E5" s="18" t="s">
        <v>16</v>
      </c>
      <c r="F5" s="9">
        <v>242.6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45" t="s">
        <v>17</v>
      </c>
      <c r="R5" s="67">
        <f>(700+200+100)</f>
        <v>1000</v>
      </c>
      <c r="S5" s="68" t="s">
        <v>18</v>
      </c>
      <c r="T5" s="69" t="s">
        <v>19</v>
      </c>
    </row>
    <row r="6" spans="1:21" ht="15" customHeight="1">
      <c r="R6" s="67">
        <v>50</v>
      </c>
      <c r="S6" s="68" t="s">
        <v>18</v>
      </c>
      <c r="T6" s="69" t="s">
        <v>98</v>
      </c>
    </row>
    <row r="7" spans="1:21" ht="7.5" customHeight="1">
      <c r="A7" s="1"/>
      <c r="B7" s="1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70"/>
      <c r="R7" s="71"/>
      <c r="S7" s="72"/>
      <c r="T7" s="73"/>
    </row>
    <row r="8" spans="1:21" ht="21" customHeight="1">
      <c r="A8" s="25" t="s">
        <v>28</v>
      </c>
      <c r="B8" s="26" t="e">
        <f>SUM(#REF!)</f>
        <v>#REF!</v>
      </c>
      <c r="C8" s="25" t="s">
        <v>28</v>
      </c>
      <c r="D8" s="26" t="e">
        <f>SUM(#REF!)</f>
        <v>#REF!</v>
      </c>
      <c r="E8" s="25" t="s">
        <v>28</v>
      </c>
      <c r="F8" s="26" t="e">
        <f>SUM(#REF!,#REF!)</f>
        <v>#REF!</v>
      </c>
      <c r="G8" s="25" t="s">
        <v>28</v>
      </c>
      <c r="H8" s="26" t="e">
        <f>SUM(#REF!)</f>
        <v>#REF!</v>
      </c>
      <c r="I8" s="25" t="s">
        <v>28</v>
      </c>
      <c r="J8" s="26" t="e">
        <f>SUM(#REF!)</f>
        <v>#REF!</v>
      </c>
      <c r="K8" s="25" t="s">
        <v>28</v>
      </c>
      <c r="L8" s="26" t="e">
        <f>SUM(#REF!)</f>
        <v>#REF!</v>
      </c>
      <c r="M8" s="25" t="s">
        <v>28</v>
      </c>
      <c r="N8" s="26" t="e">
        <f>SUM(#REF!)</f>
        <v>#REF!</v>
      </c>
      <c r="O8" s="25" t="s">
        <v>28</v>
      </c>
      <c r="P8" s="26" t="e">
        <f>SUM(#REF!)</f>
        <v>#REF!</v>
      </c>
      <c r="Q8" s="81" t="s">
        <v>83</v>
      </c>
      <c r="R8" s="74">
        <f>SUM(R5:R6)</f>
        <v>1050</v>
      </c>
      <c r="S8" s="75"/>
      <c r="T8" s="76"/>
    </row>
    <row r="9" spans="1:21" ht="7.5" customHeight="1">
      <c r="A9" s="1"/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70"/>
      <c r="R9" s="71"/>
      <c r="S9" s="72"/>
      <c r="T9" s="73"/>
    </row>
    <row r="10" spans="1:21" s="86" customFormat="1" ht="21" customHeight="1">
      <c r="A10" s="10" t="s">
        <v>20</v>
      </c>
      <c r="B10" s="11">
        <v>75.75</v>
      </c>
      <c r="C10" s="18" t="s">
        <v>21</v>
      </c>
      <c r="D10" s="9">
        <v>75.739999999999995</v>
      </c>
      <c r="E10" s="18" t="s">
        <v>22</v>
      </c>
      <c r="F10" s="9">
        <v>75.739999999999995</v>
      </c>
      <c r="G10" s="18" t="s">
        <v>23</v>
      </c>
      <c r="H10" s="9">
        <v>75.739999999999995</v>
      </c>
      <c r="I10" s="18" t="s">
        <v>24</v>
      </c>
      <c r="J10" s="9">
        <v>75.739999999999995</v>
      </c>
      <c r="K10" s="10" t="s">
        <v>25</v>
      </c>
      <c r="L10" s="11">
        <v>75.739999999999995</v>
      </c>
      <c r="M10" s="10"/>
      <c r="N10" s="10"/>
      <c r="O10" s="10"/>
      <c r="P10" s="10"/>
      <c r="Q10" s="45" t="s">
        <v>26</v>
      </c>
      <c r="R10" s="67">
        <v>120</v>
      </c>
      <c r="S10" s="68" t="s">
        <v>18</v>
      </c>
      <c r="T10" s="77" t="s">
        <v>81</v>
      </c>
      <c r="U10" s="29"/>
    </row>
    <row r="11" spans="1:21" s="90" customFormat="1" ht="21" customHeight="1">
      <c r="A11" s="10"/>
      <c r="B11" s="11"/>
      <c r="C11" s="18"/>
      <c r="D11" s="9"/>
      <c r="E11" s="18"/>
      <c r="F11" s="9"/>
      <c r="G11" s="18"/>
      <c r="H11" s="9"/>
      <c r="I11" s="18"/>
      <c r="J11" s="9"/>
      <c r="K11" s="10"/>
      <c r="L11" s="11"/>
      <c r="M11" s="10"/>
      <c r="N11" s="10"/>
      <c r="O11" s="10"/>
      <c r="P11" s="10"/>
      <c r="Q11" s="45"/>
      <c r="R11" s="67">
        <v>300</v>
      </c>
      <c r="S11" s="68" t="s">
        <v>18</v>
      </c>
      <c r="T11" s="69" t="s">
        <v>100</v>
      </c>
      <c r="U11" s="29"/>
    </row>
    <row r="12" spans="1:21" s="86" customFormat="1" ht="21" customHeight="1">
      <c r="A12" s="10"/>
      <c r="B12" s="11"/>
      <c r="C12" s="18"/>
      <c r="D12" s="9"/>
      <c r="E12" s="18"/>
      <c r="F12" s="9"/>
      <c r="G12" s="18"/>
      <c r="H12" s="9"/>
      <c r="I12" s="18"/>
      <c r="J12" s="9"/>
      <c r="K12" s="10"/>
      <c r="L12" s="11"/>
      <c r="M12" s="10"/>
      <c r="N12" s="10"/>
      <c r="O12" s="10"/>
      <c r="P12" s="10"/>
      <c r="Q12" s="45"/>
      <c r="R12" s="67">
        <v>50</v>
      </c>
      <c r="S12" s="68" t="s">
        <v>18</v>
      </c>
      <c r="T12" s="69" t="s">
        <v>99</v>
      </c>
      <c r="U12" s="29"/>
    </row>
    <row r="13" spans="1:21" ht="21" customHeight="1">
      <c r="A13" s="10" t="s">
        <v>20</v>
      </c>
      <c r="B13" s="11">
        <v>75.75</v>
      </c>
      <c r="C13" s="18" t="s">
        <v>21</v>
      </c>
      <c r="D13" s="9">
        <v>75.739999999999995</v>
      </c>
      <c r="E13" s="18" t="s">
        <v>22</v>
      </c>
      <c r="F13" s="9">
        <v>75.739999999999995</v>
      </c>
      <c r="G13" s="18" t="s">
        <v>23</v>
      </c>
      <c r="H13" s="9">
        <v>75.739999999999995</v>
      </c>
      <c r="I13" s="18" t="s">
        <v>24</v>
      </c>
      <c r="J13" s="9">
        <v>75.739999999999995</v>
      </c>
      <c r="K13" s="10" t="s">
        <v>25</v>
      </c>
      <c r="L13" s="11">
        <v>75.739999999999995</v>
      </c>
      <c r="M13" s="10"/>
      <c r="N13" s="10"/>
      <c r="O13" s="10"/>
      <c r="P13" s="10"/>
      <c r="Q13" s="45"/>
      <c r="R13" s="67">
        <v>136</v>
      </c>
      <c r="S13" s="68" t="s">
        <v>18</v>
      </c>
      <c r="T13" s="77" t="s">
        <v>97</v>
      </c>
    </row>
    <row r="14" spans="1:21" ht="7.5" customHeight="1">
      <c r="A14" s="1"/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70"/>
      <c r="R14" s="71"/>
      <c r="S14" s="72"/>
      <c r="T14" s="73"/>
    </row>
    <row r="15" spans="1:21" ht="21" customHeight="1">
      <c r="A15" s="25" t="s">
        <v>28</v>
      </c>
      <c r="B15" s="26" t="e">
        <f>SUM(#REF!)</f>
        <v>#REF!</v>
      </c>
      <c r="C15" s="25" t="s">
        <v>28</v>
      </c>
      <c r="D15" s="26" t="e">
        <f>SUM(#REF!)</f>
        <v>#REF!</v>
      </c>
      <c r="E15" s="25" t="s">
        <v>28</v>
      </c>
      <c r="F15" s="26" t="e">
        <f>SUM(#REF!,#REF!)</f>
        <v>#REF!</v>
      </c>
      <c r="G15" s="25" t="s">
        <v>28</v>
      </c>
      <c r="H15" s="26" t="e">
        <f>SUM(#REF!)</f>
        <v>#REF!</v>
      </c>
      <c r="I15" s="25" t="s">
        <v>28</v>
      </c>
      <c r="J15" s="26" t="e">
        <f>SUM(#REF!)</f>
        <v>#REF!</v>
      </c>
      <c r="K15" s="25" t="s">
        <v>28</v>
      </c>
      <c r="L15" s="26" t="e">
        <f>SUM(#REF!)</f>
        <v>#REF!</v>
      </c>
      <c r="M15" s="25" t="s">
        <v>28</v>
      </c>
      <c r="N15" s="26" t="e">
        <f>SUM(#REF!)</f>
        <v>#REF!</v>
      </c>
      <c r="O15" s="25" t="s">
        <v>28</v>
      </c>
      <c r="P15" s="26" t="e">
        <f>SUM(#REF!)</f>
        <v>#REF!</v>
      </c>
      <c r="Q15" s="81" t="s">
        <v>83</v>
      </c>
      <c r="R15" s="74">
        <f>SUM(R10:R13)</f>
        <v>606</v>
      </c>
      <c r="S15" s="75"/>
      <c r="T15" s="76"/>
    </row>
    <row r="16" spans="1:21" ht="7.5" customHeight="1">
      <c r="A16" s="1"/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70"/>
      <c r="R16" s="71"/>
      <c r="S16" s="72"/>
      <c r="T16" s="73"/>
    </row>
    <row r="17" spans="1:23" ht="21" customHeight="1">
      <c r="A17" s="10"/>
      <c r="B17" s="11"/>
      <c r="C17" s="18"/>
      <c r="D17" s="9"/>
      <c r="E17" s="18"/>
      <c r="F17" s="9"/>
      <c r="G17" s="18"/>
      <c r="H17" s="9"/>
      <c r="I17" s="10"/>
      <c r="J17" s="11"/>
      <c r="K17" s="10"/>
      <c r="L17" s="11"/>
      <c r="M17" s="10"/>
      <c r="N17" s="10"/>
      <c r="O17" s="10"/>
      <c r="P17" s="10"/>
      <c r="Q17" s="45" t="s">
        <v>29</v>
      </c>
      <c r="R17" s="67">
        <v>246.68</v>
      </c>
      <c r="S17" s="78" t="s">
        <v>33</v>
      </c>
      <c r="T17" s="77" t="s">
        <v>81</v>
      </c>
    </row>
    <row r="18" spans="1:23" ht="7.5" customHeight="1">
      <c r="A18" s="1"/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70"/>
      <c r="R18" s="71"/>
      <c r="S18" s="72"/>
      <c r="T18" s="73"/>
    </row>
    <row r="19" spans="1:23" ht="21" customHeight="1">
      <c r="A19" s="15" t="s">
        <v>28</v>
      </c>
      <c r="B19" s="11" t="e">
        <f>SUM(#REF!)</f>
        <v>#REF!</v>
      </c>
      <c r="C19" s="15" t="s">
        <v>28</v>
      </c>
      <c r="D19" s="11" t="e">
        <f>SUM(#REF!)</f>
        <v>#REF!</v>
      </c>
      <c r="E19" s="15" t="s">
        <v>28</v>
      </c>
      <c r="F19" s="11" t="e">
        <f>SUM(#REF!,#REF!)</f>
        <v>#REF!</v>
      </c>
      <c r="G19" s="15" t="s">
        <v>28</v>
      </c>
      <c r="H19" s="11" t="e">
        <f>SUM(#REF!)</f>
        <v>#REF!</v>
      </c>
      <c r="I19" s="15" t="s">
        <v>28</v>
      </c>
      <c r="J19" s="11" t="e">
        <f>SUM(#REF!)</f>
        <v>#REF!</v>
      </c>
      <c r="K19" s="15" t="s">
        <v>28</v>
      </c>
      <c r="L19" s="11" t="e">
        <f>SUM(#REF!)</f>
        <v>#REF!</v>
      </c>
      <c r="M19" s="15" t="s">
        <v>28</v>
      </c>
      <c r="N19" s="11" t="e">
        <f>SUM(#REF!)</f>
        <v>#REF!</v>
      </c>
      <c r="O19" s="15" t="s">
        <v>28</v>
      </c>
      <c r="P19" s="11" t="e">
        <f>SUM(#REF!)</f>
        <v>#REF!</v>
      </c>
      <c r="Q19" s="81" t="s">
        <v>83</v>
      </c>
      <c r="R19" s="74">
        <f>SUM(R17:R17)</f>
        <v>246.68</v>
      </c>
      <c r="S19" s="75"/>
      <c r="T19" s="76"/>
    </row>
    <row r="20" spans="1:23" ht="7.5" customHeight="1">
      <c r="A20" s="1"/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70"/>
      <c r="R20" s="71"/>
      <c r="S20" s="72"/>
      <c r="T20" s="73"/>
    </row>
    <row r="21" spans="1:23" ht="21" customHeight="1">
      <c r="A21" s="10"/>
      <c r="B21" s="11"/>
      <c r="C21" s="18"/>
      <c r="D21" s="9"/>
      <c r="E21" s="18"/>
      <c r="F21" s="9"/>
      <c r="G21" s="18"/>
      <c r="H21" s="9"/>
      <c r="I21" s="18"/>
      <c r="J21" s="9"/>
      <c r="K21" s="10"/>
      <c r="L21" s="11"/>
      <c r="M21" s="10"/>
      <c r="N21" s="10"/>
      <c r="O21" s="10"/>
      <c r="P21" s="10"/>
      <c r="Q21" s="45" t="s">
        <v>70</v>
      </c>
      <c r="R21" s="67">
        <v>450</v>
      </c>
      <c r="S21" s="68">
        <v>42531</v>
      </c>
      <c r="T21" s="77"/>
    </row>
    <row r="22" spans="1:23" ht="21" customHeight="1">
      <c r="Q22" s="69" t="s">
        <v>82</v>
      </c>
      <c r="R22" s="67">
        <v>78</v>
      </c>
      <c r="S22" s="68">
        <v>42531</v>
      </c>
      <c r="T22" s="69"/>
      <c r="W22" s="82" t="s">
        <v>85</v>
      </c>
    </row>
    <row r="23" spans="1:23" ht="7.5" customHeight="1">
      <c r="A23" s="1"/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70"/>
      <c r="R23" s="71"/>
      <c r="S23" s="72"/>
      <c r="T23" s="73"/>
    </row>
    <row r="24" spans="1:23" ht="21" customHeight="1">
      <c r="A24" s="15" t="s">
        <v>28</v>
      </c>
      <c r="B24" s="11" t="e">
        <f>SUM(#REF!)</f>
        <v>#REF!</v>
      </c>
      <c r="C24" s="15" t="s">
        <v>28</v>
      </c>
      <c r="D24" s="11" t="e">
        <f>SUM(#REF!)</f>
        <v>#REF!</v>
      </c>
      <c r="E24" s="15" t="s">
        <v>28</v>
      </c>
      <c r="F24" s="11" t="e">
        <f>SUM(#REF!,#REF!)</f>
        <v>#REF!</v>
      </c>
      <c r="G24" s="15" t="s">
        <v>28</v>
      </c>
      <c r="H24" s="11" t="e">
        <f>SUM(#REF!)</f>
        <v>#REF!</v>
      </c>
      <c r="I24" s="15" t="s">
        <v>28</v>
      </c>
      <c r="J24" s="11" t="e">
        <f>SUM(#REF!)</f>
        <v>#REF!</v>
      </c>
      <c r="K24" s="15" t="s">
        <v>28</v>
      </c>
      <c r="L24" s="11" t="e">
        <f>SUM(#REF!)</f>
        <v>#REF!</v>
      </c>
      <c r="M24" s="15" t="s">
        <v>28</v>
      </c>
      <c r="N24" s="11" t="e">
        <f>SUM(#REF!)</f>
        <v>#REF!</v>
      </c>
      <c r="O24" s="15" t="s">
        <v>28</v>
      </c>
      <c r="P24" s="11" t="e">
        <f>SUM(#REF!)</f>
        <v>#REF!</v>
      </c>
      <c r="Q24" s="81" t="s">
        <v>83</v>
      </c>
      <c r="R24" s="74">
        <f>SUM(R21:R22)</f>
        <v>528</v>
      </c>
      <c r="S24" s="75"/>
      <c r="T24" s="76"/>
    </row>
    <row r="25" spans="1:23" ht="7.5" customHeight="1">
      <c r="A25" s="1"/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70"/>
      <c r="R25" s="71"/>
      <c r="S25" s="72"/>
      <c r="T25" s="73"/>
    </row>
    <row r="26" spans="1:23" ht="21" customHeight="1">
      <c r="Q26" s="45" t="s">
        <v>86</v>
      </c>
      <c r="R26" s="67">
        <v>658.71</v>
      </c>
      <c r="S26" s="68" t="s">
        <v>18</v>
      </c>
      <c r="T26" s="83" t="s">
        <v>87</v>
      </c>
    </row>
    <row r="27" spans="1:23" ht="21" customHeight="1">
      <c r="Q27" s="69" t="s">
        <v>88</v>
      </c>
      <c r="R27" s="67">
        <v>165</v>
      </c>
      <c r="S27" s="68" t="s">
        <v>18</v>
      </c>
      <c r="T27" s="84" t="s">
        <v>91</v>
      </c>
    </row>
    <row r="28" spans="1:23" ht="21" customHeight="1">
      <c r="Q28" s="45" t="s">
        <v>89</v>
      </c>
      <c r="R28" s="67">
        <v>96.33</v>
      </c>
      <c r="S28" s="68" t="s">
        <v>18</v>
      </c>
      <c r="T28" s="83" t="s">
        <v>91</v>
      </c>
    </row>
    <row r="29" spans="1:23" ht="21" customHeight="1">
      <c r="Q29" s="45" t="s">
        <v>90</v>
      </c>
      <c r="R29" s="67">
        <v>81.47</v>
      </c>
      <c r="S29" s="68" t="s">
        <v>18</v>
      </c>
      <c r="T29" s="83" t="s">
        <v>92</v>
      </c>
    </row>
    <row r="30" spans="1:23" s="85" customFormat="1" ht="21" customHeight="1">
      <c r="Q30" s="45" t="s">
        <v>96</v>
      </c>
      <c r="R30" s="67">
        <v>178.18</v>
      </c>
      <c r="S30" s="68" t="s">
        <v>18</v>
      </c>
      <c r="T30" s="83" t="s">
        <v>103</v>
      </c>
      <c r="U30" s="29"/>
    </row>
    <row r="31" spans="1:23" ht="21" customHeight="1">
      <c r="Q31" s="45" t="s">
        <v>95</v>
      </c>
      <c r="R31" s="67">
        <v>111.9</v>
      </c>
      <c r="S31" s="68" t="s">
        <v>18</v>
      </c>
      <c r="T31" s="83" t="s">
        <v>103</v>
      </c>
    </row>
    <row r="32" spans="1:23" ht="21" customHeight="1">
      <c r="Q32" s="45" t="s">
        <v>101</v>
      </c>
      <c r="R32" s="67">
        <v>170.64</v>
      </c>
      <c r="S32" s="68" t="s">
        <v>18</v>
      </c>
      <c r="T32" s="83" t="s">
        <v>102</v>
      </c>
    </row>
    <row r="33" spans="1:21" ht="15" customHeight="1">
      <c r="Q33" s="70"/>
      <c r="R33" s="71"/>
      <c r="S33" s="72"/>
      <c r="T33" s="73"/>
    </row>
    <row r="34" spans="1:21" ht="21" customHeight="1">
      <c r="Q34" s="81" t="s">
        <v>83</v>
      </c>
      <c r="R34" s="74">
        <f>SUM(R26:R32)</f>
        <v>1462.23</v>
      </c>
      <c r="S34" s="75"/>
      <c r="T34" s="76"/>
    </row>
    <row r="35" spans="1:21" ht="15" customHeight="1">
      <c r="Q35" s="70"/>
      <c r="R35" s="71"/>
      <c r="S35" s="72"/>
      <c r="T35" s="73"/>
    </row>
    <row r="36" spans="1:21" ht="6" customHeight="1">
      <c r="Q36" s="87"/>
      <c r="R36" s="88"/>
      <c r="S36" s="89"/>
      <c r="T36" s="87"/>
    </row>
    <row r="37" spans="1:21" ht="7.5" customHeight="1">
      <c r="A37" s="1"/>
      <c r="B37" s="1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70"/>
      <c r="R37" s="71"/>
      <c r="S37" s="72"/>
      <c r="T37" s="73"/>
    </row>
    <row r="38" spans="1:21" ht="21" customHeight="1">
      <c r="A38" s="15" t="s">
        <v>28</v>
      </c>
      <c r="B38" s="11" t="e">
        <f>SUM(B5:B20)</f>
        <v>#REF!</v>
      </c>
      <c r="C38" s="15" t="s">
        <v>28</v>
      </c>
      <c r="D38" s="11" t="e">
        <f>SUM(D5:D20)</f>
        <v>#REF!</v>
      </c>
      <c r="E38" s="15" t="s">
        <v>28</v>
      </c>
      <c r="F38" s="11" t="e">
        <f>SUM(#REF!,F5:F20)</f>
        <v>#REF!</v>
      </c>
      <c r="G38" s="15" t="s">
        <v>28</v>
      </c>
      <c r="H38" s="11" t="e">
        <f>SUM(H5:H20)</f>
        <v>#REF!</v>
      </c>
      <c r="I38" s="15" t="s">
        <v>28</v>
      </c>
      <c r="J38" s="11" t="e">
        <f>SUM(J5:J20)</f>
        <v>#REF!</v>
      </c>
      <c r="K38" s="15" t="s">
        <v>28</v>
      </c>
      <c r="L38" s="11" t="e">
        <f>SUM(L5:L20)</f>
        <v>#REF!</v>
      </c>
      <c r="M38" s="15" t="s">
        <v>28</v>
      </c>
      <c r="N38" s="11" t="e">
        <f>SUM(N5:N20)</f>
        <v>#REF!</v>
      </c>
      <c r="O38" s="15" t="s">
        <v>28</v>
      </c>
      <c r="P38" s="11" t="e">
        <f>SUM(P5:P20)</f>
        <v>#REF!</v>
      </c>
      <c r="Q38" s="81" t="s">
        <v>84</v>
      </c>
      <c r="R38" s="80">
        <f>SUM(R34,R24,R19,R15,R8)</f>
        <v>3892.91</v>
      </c>
      <c r="S38" s="68"/>
      <c r="T38" s="79"/>
    </row>
    <row r="39" spans="1:21" ht="7.5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70"/>
      <c r="R39" s="71"/>
      <c r="S39" s="72"/>
      <c r="T39" s="73"/>
    </row>
    <row r="40" spans="1:21" ht="21" customHeight="1">
      <c r="Q40" s="81" t="s">
        <v>93</v>
      </c>
      <c r="R40" s="80">
        <v>4000</v>
      </c>
    </row>
    <row r="41" spans="1:21" s="66" customFormat="1" ht="7.5" customHeight="1">
      <c r="A41" s="1"/>
      <c r="B41" s="1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70"/>
      <c r="R41" s="71"/>
      <c r="S41" s="72"/>
      <c r="T41" s="73"/>
      <c r="U41" s="29"/>
    </row>
    <row r="42" spans="1:21" s="66" customFormat="1" ht="21" customHeight="1">
      <c r="Q42" s="81" t="s">
        <v>94</v>
      </c>
      <c r="R42" s="80">
        <f>R40-R38</f>
        <v>107.09000000000015</v>
      </c>
      <c r="S42" s="39"/>
      <c r="T42" s="63"/>
      <c r="U42" s="29"/>
    </row>
    <row r="43" spans="1:21" s="66" customFormat="1" ht="7.5" customHeight="1">
      <c r="A43" s="1"/>
      <c r="B43" s="1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70"/>
      <c r="R43" s="71"/>
      <c r="S43" s="72"/>
      <c r="T43" s="73"/>
      <c r="U43" s="29"/>
    </row>
  </sheetData>
  <mergeCells count="10">
    <mergeCell ref="A1:T1"/>
    <mergeCell ref="A3:B3"/>
    <mergeCell ref="C3:D3"/>
    <mergeCell ref="E3:F3"/>
    <mergeCell ref="G3:H3"/>
    <mergeCell ref="I3:J3"/>
    <mergeCell ref="K3:L3"/>
    <mergeCell ref="M3:N3"/>
    <mergeCell ref="O3:P3"/>
    <mergeCell ref="Q3:T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40625" defaultRowHeight="15" customHeight="1"/>
  <cols>
    <col min="1" max="6" width="7.5703125" customWidth="1"/>
  </cols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40625" defaultRowHeight="15" customHeight="1"/>
  <cols>
    <col min="1" max="6" width="7.570312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Abril</vt:lpstr>
      <vt:lpstr>Maio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Sistemas - Rafael Silva do Nascimento</dc:creator>
  <cp:lastModifiedBy>Rafael Nascimento</cp:lastModifiedBy>
  <dcterms:created xsi:type="dcterms:W3CDTF">2016-05-12T19:58:57Z</dcterms:created>
  <dcterms:modified xsi:type="dcterms:W3CDTF">2016-05-19T15:33:48Z</dcterms:modified>
</cp:coreProperties>
</file>