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ap103/Dropbox (UC Enterprise)/research/NZ_Energy/generated-data/"/>
    </mc:Choice>
  </mc:AlternateContent>
  <xr:revisionPtr revIDLastSave="0" documentId="13_ncr:1_{96A8B8F5-9139-044F-9F46-CC7A2391D98F}" xr6:coauthVersionLast="47" xr6:coauthVersionMax="47" xr10:uidLastSave="{00000000-0000-0000-0000-000000000000}"/>
  <bookViews>
    <workbookView xWindow="9520" yWindow="500" windowWidth="10000" windowHeight="10180" firstSheet="1" activeTab="2" xr2:uid="{A717C547-4923-4DC5-BF13-A9B840090FE9}"/>
  </bookViews>
  <sheets>
    <sheet name="Current" sheetId="1" r:id="rId1"/>
    <sheet name="Historic Info" sheetId="4" r:id="rId2"/>
    <sheet name="Historic" sheetId="2" r:id="rId3"/>
    <sheet name="Proposed" sheetId="3" r:id="rId4"/>
  </sheets>
  <definedNames>
    <definedName name="_xlnm._FilterDatabase" localSheetId="0" hidden="1">Current!$A$2:$B$186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1" i="1" l="1"/>
  <c r="AG223" i="1"/>
  <c r="AG205" i="1"/>
  <c r="AG204" i="1"/>
  <c r="I204" i="1"/>
  <c r="Y203" i="1"/>
  <c r="K194" i="1"/>
  <c r="AG189" i="1"/>
  <c r="AG180" i="1"/>
  <c r="AG179" i="1"/>
  <c r="AG178" i="1"/>
  <c r="AG176" i="1"/>
  <c r="AG172" i="1"/>
  <c r="AG171" i="1"/>
  <c r="I171" i="1"/>
  <c r="AG170" i="1"/>
  <c r="AG168" i="1"/>
  <c r="AG159" i="1"/>
  <c r="I159" i="1"/>
  <c r="Y155" i="1"/>
  <c r="AG146" i="1"/>
  <c r="M126" i="1"/>
  <c r="AG123" i="1"/>
  <c r="AG122" i="1"/>
  <c r="AG120" i="1"/>
  <c r="AG112" i="1"/>
  <c r="AG108" i="1"/>
  <c r="Y100" i="1"/>
  <c r="Y99" i="1"/>
  <c r="AG92" i="1"/>
  <c r="AG79" i="1"/>
  <c r="AG77" i="1"/>
  <c r="AG76" i="1"/>
  <c r="AG75" i="1"/>
  <c r="AG74" i="1"/>
  <c r="AG70" i="1"/>
  <c r="AG66" i="1"/>
  <c r="AG63" i="1"/>
  <c r="AG62" i="1"/>
  <c r="AG47" i="1"/>
  <c r="AG36" i="1"/>
  <c r="AG19" i="1"/>
  <c r="I156" i="2"/>
  <c r="AG156" i="2"/>
  <c r="I57" i="2" l="1"/>
  <c r="J58" i="2"/>
  <c r="AG280" i="2"/>
  <c r="AG257" i="2"/>
  <c r="AG256" i="2"/>
  <c r="I256" i="2"/>
  <c r="Y251" i="2"/>
  <c r="K242" i="2"/>
  <c r="AG237" i="2"/>
  <c r="AG228" i="2"/>
  <c r="AG227" i="2"/>
  <c r="AG226" i="2"/>
  <c r="AG222" i="2"/>
  <c r="AG218" i="2"/>
  <c r="AG214" i="2"/>
  <c r="AG203" i="2"/>
  <c r="I203" i="2"/>
  <c r="Y195" i="2"/>
  <c r="AG186" i="2"/>
  <c r="M160" i="2"/>
  <c r="AG151" i="2"/>
  <c r="AG149" i="2"/>
  <c r="AG147" i="2"/>
  <c r="AG134" i="2"/>
  <c r="AG130" i="2"/>
  <c r="Y116" i="2"/>
  <c r="Y115" i="2"/>
  <c r="AG108" i="2"/>
  <c r="AG95" i="2"/>
  <c r="AG93" i="2"/>
  <c r="AG91" i="2"/>
  <c r="AG88" i="2"/>
  <c r="AG84" i="2"/>
  <c r="AG79" i="2"/>
  <c r="AG75" i="2"/>
  <c r="AG72" i="2"/>
  <c r="AG71" i="2"/>
  <c r="AG53" i="2"/>
  <c r="AG42" i="2"/>
  <c r="AG20" i="2"/>
  <c r="H39" i="3"/>
  <c r="AG87" i="2" l="1"/>
  <c r="AG90" i="2"/>
  <c r="AG150" i="2"/>
  <c r="I202" i="2"/>
  <c r="AG201" i="2"/>
  <c r="AG135" i="2"/>
  <c r="AG83" i="2"/>
  <c r="AG155" i="2"/>
  <c r="AG252" i="2"/>
  <c r="I8" i="3" l="1"/>
  <c r="H6" i="3"/>
  <c r="I217" i="2" l="1"/>
  <c r="AG217" i="2"/>
  <c r="AG216" i="2"/>
  <c r="AG69" i="2"/>
  <c r="AG70" i="2"/>
</calcChain>
</file>

<file path=xl/sharedStrings.xml><?xml version="1.0" encoding="utf-8"?>
<sst xmlns="http://schemas.openxmlformats.org/spreadsheetml/2006/main" count="9094" uniqueCount="1335">
  <si>
    <t>Name</t>
  </si>
  <si>
    <t>lat</t>
  </si>
  <si>
    <t>long</t>
  </si>
  <si>
    <t>Capacity_MW</t>
  </si>
  <si>
    <t>Status</t>
  </si>
  <si>
    <t>Avg_Ann_Gen_GWh</t>
  </si>
  <si>
    <t>Lifetime</t>
  </si>
  <si>
    <t>Type</t>
  </si>
  <si>
    <t>Fuel</t>
  </si>
  <si>
    <t>Secondary_fuel</t>
  </si>
  <si>
    <t>Contact Energy</t>
  </si>
  <si>
    <t>Kawerau</t>
  </si>
  <si>
    <t>Kawerau Binary (TG1)</t>
  </si>
  <si>
    <t>Ohaaki</t>
  </si>
  <si>
    <t>Kawerau Binary (TG2)</t>
  </si>
  <si>
    <t>Rotokawa</t>
  </si>
  <si>
    <t>Mercury</t>
  </si>
  <si>
    <t>Ngawha</t>
  </si>
  <si>
    <t>Top Energy</t>
  </si>
  <si>
    <t>Wairakei Binary</t>
  </si>
  <si>
    <t>Kawerau (KGL)</t>
  </si>
  <si>
    <t>Eastland Group</t>
  </si>
  <si>
    <t>Nga Awa Purua</t>
  </si>
  <si>
    <t>TOPP1</t>
  </si>
  <si>
    <t>Ngatamariki</t>
  </si>
  <si>
    <t>Te Mihi</t>
  </si>
  <si>
    <t>Nova Energy</t>
  </si>
  <si>
    <t>Geothermal</t>
  </si>
  <si>
    <t>Norske Skog Tasman</t>
  </si>
  <si>
    <t>Owner_1</t>
  </si>
  <si>
    <t>Owner_2</t>
  </si>
  <si>
    <t>Ngati Tuwharetoa Geothermal Assets Limited</t>
  </si>
  <si>
    <t>Year</t>
  </si>
  <si>
    <t xml:space="preserve">Nova Energy </t>
  </si>
  <si>
    <t>Tuaropaki Power Company</t>
  </si>
  <si>
    <t>Geothermal Binary</t>
  </si>
  <si>
    <t>Kawerau BP</t>
  </si>
  <si>
    <t>Mokai</t>
  </si>
  <si>
    <t>Installed</t>
  </si>
  <si>
    <t>Derating</t>
  </si>
  <si>
    <t>Rerating</t>
  </si>
  <si>
    <t>Tauhara North No. 2 Trust</t>
  </si>
  <si>
    <t>Basin</t>
  </si>
  <si>
    <t>Wairakei-Tauhara</t>
  </si>
  <si>
    <t>Poihipi</t>
  </si>
  <si>
    <t>Te Huka</t>
  </si>
  <si>
    <t>Te Ahi O Maui</t>
  </si>
  <si>
    <t>Year_proposed</t>
  </si>
  <si>
    <t>Kawerau A8D Ahuwhenua Trust</t>
  </si>
  <si>
    <t>Ngawha 3</t>
  </si>
  <si>
    <t>Tauhara II</t>
  </si>
  <si>
    <t>Tikitere</t>
  </si>
  <si>
    <t>Rotoma</t>
  </si>
  <si>
    <t>Rotoma No 1 Inc</t>
  </si>
  <si>
    <t>Taheke</t>
  </si>
  <si>
    <t>Contact &amp; Taheke 8C and the Adjoining Blocks Inc</t>
  </si>
  <si>
    <t>Te ai o Tutea (Taheke)</t>
  </si>
  <si>
    <t>MRP, Okere Inc and Ruahine Kuharua Inc</t>
  </si>
  <si>
    <t>Various</t>
  </si>
  <si>
    <t>Balance of unspecified projects including further stages of existing developments</t>
  </si>
  <si>
    <t>Tikitere Geothermal Power Limited</t>
  </si>
  <si>
    <t>Ngati Rangiteaorere</t>
  </si>
  <si>
    <t>Consenting and investigation</t>
  </si>
  <si>
    <t>Consents under appeal</t>
  </si>
  <si>
    <t>Miscellaneous</t>
  </si>
  <si>
    <t>Operational</t>
  </si>
  <si>
    <t>Geothermal triple flash</t>
  </si>
  <si>
    <t>Wairakei (A&amp;B)</t>
  </si>
  <si>
    <t>Geothermal single flash</t>
  </si>
  <si>
    <t>Prime_mover_1</t>
  </si>
  <si>
    <t>Prime_mover_2</t>
  </si>
  <si>
    <t>CST</t>
  </si>
  <si>
    <t>back pressure turbine (BPT)</t>
  </si>
  <si>
    <t>condensed steam turbine (CST)</t>
  </si>
  <si>
    <t>binary</t>
  </si>
  <si>
    <t>Geothermal double flash</t>
  </si>
  <si>
    <t>Waikato river</t>
  </si>
  <si>
    <t>Steam repurposed</t>
  </si>
  <si>
    <t>Air</t>
  </si>
  <si>
    <t>Mechanical evaporative water</t>
  </si>
  <si>
    <t>Geothermal dry steam</t>
  </si>
  <si>
    <t>combined cycle</t>
  </si>
  <si>
    <t>Geoothermal binary</t>
  </si>
  <si>
    <t>Geothermal binary</t>
  </si>
  <si>
    <t>Kawerau-GDL (KA24)</t>
  </si>
  <si>
    <t>Cooling_source</t>
  </si>
  <si>
    <t>Cooling_type</t>
  </si>
  <si>
    <t>River</t>
  </si>
  <si>
    <t>Aratiatia</t>
  </si>
  <si>
    <t>WRK</t>
  </si>
  <si>
    <t>Waikato</t>
  </si>
  <si>
    <t>Ohakuri</t>
  </si>
  <si>
    <t>WKM</t>
  </si>
  <si>
    <t>Atiamuri</t>
  </si>
  <si>
    <t>Whakamaru</t>
  </si>
  <si>
    <t>Waipapa</t>
  </si>
  <si>
    <t>Arapuni</t>
  </si>
  <si>
    <t>ARI</t>
  </si>
  <si>
    <t>Karapiro</t>
  </si>
  <si>
    <t>KPO</t>
  </si>
  <si>
    <t>Maraetai I</t>
  </si>
  <si>
    <t>Maraetai II</t>
  </si>
  <si>
    <t>Trustpower</t>
  </si>
  <si>
    <t>Genesis</t>
  </si>
  <si>
    <t>Contact</t>
  </si>
  <si>
    <t>Grid</t>
  </si>
  <si>
    <t>Matahina</t>
  </si>
  <si>
    <t>Wheao</t>
  </si>
  <si>
    <t>Flaxy</t>
  </si>
  <si>
    <t>Aniwhenua</t>
  </si>
  <si>
    <t>Wairoa</t>
  </si>
  <si>
    <t>Rangataiki</t>
  </si>
  <si>
    <t>Waikaremoana</t>
  </si>
  <si>
    <t>Patea</t>
  </si>
  <si>
    <t>Tongariro</t>
  </si>
  <si>
    <t>Mangahao</t>
  </si>
  <si>
    <t>Cobb</t>
  </si>
  <si>
    <t>Rakaia</t>
  </si>
  <si>
    <t>Waitaki</t>
  </si>
  <si>
    <t>Clutha</t>
  </si>
  <si>
    <t>Waipori</t>
  </si>
  <si>
    <t>Taieri</t>
  </si>
  <si>
    <t>MAT</t>
  </si>
  <si>
    <t>ROT</t>
  </si>
  <si>
    <t>TGA</t>
  </si>
  <si>
    <t>Tuai</t>
  </si>
  <si>
    <t>Piripaua</t>
  </si>
  <si>
    <t>Kaitawa</t>
  </si>
  <si>
    <t>Taranaki</t>
  </si>
  <si>
    <t>Tokaanu</t>
  </si>
  <si>
    <t>Rangipo</t>
  </si>
  <si>
    <t>TUI</t>
  </si>
  <si>
    <t>HWA</t>
  </si>
  <si>
    <t>TKU</t>
  </si>
  <si>
    <t>RPO</t>
  </si>
  <si>
    <t>MHO</t>
  </si>
  <si>
    <t>Horizons</t>
  </si>
  <si>
    <t>STK</t>
  </si>
  <si>
    <t>Tasman</t>
  </si>
  <si>
    <t>Coleridge</t>
  </si>
  <si>
    <t>Highbank</t>
  </si>
  <si>
    <t>ASB</t>
  </si>
  <si>
    <t>Montalto</t>
  </si>
  <si>
    <t>COL</t>
  </si>
  <si>
    <t>ECan</t>
  </si>
  <si>
    <t>Otago</t>
  </si>
  <si>
    <t>Aviemore</t>
  </si>
  <si>
    <t>Benmore</t>
  </si>
  <si>
    <t>TKB</t>
  </si>
  <si>
    <t>AVI</t>
  </si>
  <si>
    <t>BEN</t>
  </si>
  <si>
    <t>OHA</t>
  </si>
  <si>
    <t>OHB</t>
  </si>
  <si>
    <t>OHC</t>
  </si>
  <si>
    <t>WTK</t>
  </si>
  <si>
    <t>TKA</t>
  </si>
  <si>
    <t>Clyde</t>
  </si>
  <si>
    <t>Roxburgh</t>
  </si>
  <si>
    <t>CYD</t>
  </si>
  <si>
    <t>ROX</t>
  </si>
  <si>
    <t>HWB</t>
  </si>
  <si>
    <t>BWK/HWB</t>
  </si>
  <si>
    <t>BWK</t>
  </si>
  <si>
    <t>Paerau</t>
  </si>
  <si>
    <t>NSY</t>
  </si>
  <si>
    <t>Patearoa</t>
  </si>
  <si>
    <t>Manapouri</t>
  </si>
  <si>
    <t>MAN</t>
  </si>
  <si>
    <t>Ohau A</t>
  </si>
  <si>
    <t>Ohau B</t>
  </si>
  <si>
    <t>Ohau C</t>
  </si>
  <si>
    <t>Tekapo A</t>
  </si>
  <si>
    <t>Southern Generation</t>
  </si>
  <si>
    <t>King Country Energy</t>
  </si>
  <si>
    <t>Meridian Energy</t>
  </si>
  <si>
    <t>GIP substation</t>
  </si>
  <si>
    <t>consent expiry</t>
  </si>
  <si>
    <t>Lloyd Mandeno (Kaimai)</t>
  </si>
  <si>
    <t>Lower Mangapapa (Kaimai)</t>
  </si>
  <si>
    <t>Kaimai 5</t>
  </si>
  <si>
    <t>Ruahihi (Kaimai)</t>
  </si>
  <si>
    <t>Bay of Plenty</t>
  </si>
  <si>
    <t>Wairoa river</t>
  </si>
  <si>
    <t>Deep Stream</t>
  </si>
  <si>
    <t>Hawkes Bay</t>
  </si>
  <si>
    <t>Mangahao (inc mini)</t>
  </si>
  <si>
    <t>Environment Southland</t>
  </si>
  <si>
    <t>Tekapo B</t>
  </si>
  <si>
    <t>Waipori 1A</t>
  </si>
  <si>
    <t>Waipori 2A</t>
  </si>
  <si>
    <t>Waipori 3</t>
  </si>
  <si>
    <t>Waipori 4</t>
  </si>
  <si>
    <t>yr built+50</t>
  </si>
  <si>
    <t>Regional_auth</t>
  </si>
  <si>
    <t>Largest_unit_MW</t>
  </si>
  <si>
    <t>Hydroelectric</t>
  </si>
  <si>
    <t>Genesis Energy</t>
  </si>
  <si>
    <t>Diesel</t>
  </si>
  <si>
    <t>Operator</t>
  </si>
  <si>
    <t>Edgecumbe</t>
  </si>
  <si>
    <t>Glenbrook</t>
  </si>
  <si>
    <t>Kapuni</t>
  </si>
  <si>
    <t>Kinleith</t>
  </si>
  <si>
    <t>Mangahewa</t>
  </si>
  <si>
    <t>McKee</t>
  </si>
  <si>
    <t>Stratford</t>
  </si>
  <si>
    <t>Whirinaki</t>
  </si>
  <si>
    <t>Natural gas</t>
  </si>
  <si>
    <t>Coal</t>
  </si>
  <si>
    <t>Wood</t>
  </si>
  <si>
    <t>Bluescope</t>
  </si>
  <si>
    <t>Fonterra</t>
  </si>
  <si>
    <t>Todd Generation Taranaki</t>
  </si>
  <si>
    <t>Oji Fibre Solutions</t>
  </si>
  <si>
    <t>Bream Bay Peaker</t>
  </si>
  <si>
    <t>Huntly Unit 5</t>
  </si>
  <si>
    <t>Huntly Unit 6</t>
  </si>
  <si>
    <t>Huntly Unit 1-2-4</t>
  </si>
  <si>
    <t>Junction Road</t>
  </si>
  <si>
    <t>Taranaki Combined Cycle</t>
  </si>
  <si>
    <t>Te Rapa</t>
  </si>
  <si>
    <t>Thermal</t>
  </si>
  <si>
    <t>Waikato Power Station</t>
  </si>
  <si>
    <t>reciprocating engine</t>
  </si>
  <si>
    <t>Cogeneration</t>
  </si>
  <si>
    <t>Y</t>
  </si>
  <si>
    <t>steam turbine</t>
  </si>
  <si>
    <t>combined cycle gas turbine (CCGT)</t>
  </si>
  <si>
    <t>open cycle gas turbine (OCGT)</t>
  </si>
  <si>
    <t>BRB</t>
  </si>
  <si>
    <t>EDG</t>
  </si>
  <si>
    <t>GLN</t>
  </si>
  <si>
    <t>HLY</t>
  </si>
  <si>
    <t>KPA</t>
  </si>
  <si>
    <t>KIN</t>
  </si>
  <si>
    <t>SFD</t>
  </si>
  <si>
    <t>TRC</t>
  </si>
  <si>
    <t>WHI</t>
  </si>
  <si>
    <t>Group_name</t>
  </si>
  <si>
    <t>Waikato Hydro Scheme</t>
  </si>
  <si>
    <t>Lifetime_notes</t>
  </si>
  <si>
    <t>Connection_type</t>
  </si>
  <si>
    <t>Primary_efficiency</t>
  </si>
  <si>
    <t>Primary_fuel</t>
  </si>
  <si>
    <t>Hydro_max_storage_m3</t>
  </si>
  <si>
    <t>Node_name</t>
  </si>
  <si>
    <t>Island_name</t>
  </si>
  <si>
    <t>Comments</t>
  </si>
  <si>
    <t>Data_source</t>
  </si>
  <si>
    <t>Water</t>
  </si>
  <si>
    <t>N</t>
  </si>
  <si>
    <t>NI</t>
  </si>
  <si>
    <t>ARI1101</t>
  </si>
  <si>
    <t>With eight generating units, Arapuni has the largest single capacity of any of the stations in the Waikato hydro system. Due to its close proximity to Hamilton's urban centre, Arapuni provides a voltage support role for power transmissions to the area. Recent upgrades to the station have enhanced its capability in this area. This station is occasionally used for frequency keeping. The Arapuni power station was the first government-built hydroelectric station on the Waikato River. During the initial surveying in 1916, an old watercourse was found just upstream of one of the narrowest parts of the gorge. In 1920, the surveying was halted due to lack of government funds to progress the project. 
Construction finally began in 1924, but repeated heavy rain and the resulting floods dogged the early works. Just after the project was commissioned in mid-1929, the station was closed for two years while a water seepage problem was investigated and the headrace lined. The station began operating again in May 1932 with four generators installed. Four more machines have since been added. In 2001, work was completed on four of Arapuni's turbines to increase capacity from 24.7MW to 26.7MW each and to improve their peak efficiency to 94 percent.</t>
  </si>
  <si>
    <t>4 x 26.7 MW; 4x 24.7 MW</t>
  </si>
  <si>
    <t>Generating_units_notes</t>
  </si>
  <si>
    <t>Generating_units_number</t>
  </si>
  <si>
    <t>ARA2201</t>
  </si>
  <si>
    <t>As the smallest of the hydro reservoirs, Aratiatia's lake level fluctuates through its storage range regularly throughout the day. Aratiatia is largely a 'run of river' station, passing water released from the Taupo Gates down to Lake Ohakuri.</t>
  </si>
  <si>
    <t>3 x 17 MW</t>
  </si>
  <si>
    <t>Construction was completed six months ahead of schedule and the station was commissioned early in November 1958. The additional generation from the Atiamuri station, together with the newly built Meremere coal-fired station, allowed post-war electricity restrictions in the North Island to be lifted by Christmas 1958. Although originally designed for three generators, a fourth was later added and commissioned in 1962. (Note : The reconcilation process models Atiamuri as a grid connected network rather than generation)</t>
  </si>
  <si>
    <t>Ohakuri has an earth dam with concrete gravity sections for the intake and spillway structures. Steel penstocks lead from the intake to the four Francis turbines in the powerhouse. An auxiliary turbine takes water through a dedicated penstock to generate electricity for the station. An open concrete spillway sweeps around the right end of the dam and down to the river below. A special feature is the fantail-shaped outlet which throws the water in a high, wide arc to minimise any erosion while the gates are open. The powerhouse lies below the dam on the left bank. For 1 MW of electricity to be generated at this station, 3.6 tonnes of water every second is required. Each of the four generators produces electricity at 11,000 volts. Transformers step up the voltage to 220,000 volts for transmission over the national grid.</t>
  </si>
  <si>
    <t>As the last station on the Waikato River, Karapiro is required to release a minimum flow to maintain the water levels in the lower Waikato River. The required minimum flow means that at least two of the three generating units at Karapiro are typically operating at all times. Transmission lines connect the station with the national grid at Hamilton, as well as supplying sub-stations at Hinuera and Te Awamutu.</t>
  </si>
  <si>
    <t>KPO1101</t>
  </si>
  <si>
    <t>3 x 32 MW</t>
  </si>
  <si>
    <t>The two power stations ( A + B) have the largest capacity of any of the stations of the Waikato hydro system. The generating units in the Maraetai B have sophisticated frequency control and time - error corrections equipment allowing this powerhouse to be used for frequency keeping - they respond to the ebb and flow of power on the national grid in order to maintain a constant current and voltage.</t>
  </si>
  <si>
    <t>MTI2201</t>
  </si>
  <si>
    <t>5 x 36 MW</t>
  </si>
  <si>
    <t>As the smallest power station in the Waikato River hydro system, the role of Waipapa is to supplement the other stations during periods of heavy demand. At these times, the lake level fluctuates over a wide range. On other occasions, Waipapa is required to spill water past the station to accommodate upstream and downstream generation requirements. The volume of water flowing from the Maraetai station upstream, as well as the small reservoir size can create a 'bottleneck' in the Waikato hydro system. Capacity is normally 51MW, although under favourable hydrology conditions this may rise as high as 58.7MW (Mighty River Power website).</t>
  </si>
  <si>
    <t>WPA2201</t>
  </si>
  <si>
    <t>OHK2201</t>
  </si>
  <si>
    <t>ATI2201</t>
  </si>
  <si>
    <t>WKM2201</t>
  </si>
  <si>
    <t>The Whakamaru power station plays a pivotal role in the Waikato River hydro system. As well as being a significant contributor of electricity to the national grid, its main switching station receives generated power from all the upper Waikato stations, supplying the transmission system that leads north to Otahuhu and South to Bunnythorpe and Haywards.</t>
  </si>
  <si>
    <t>3 x 20 MW</t>
  </si>
  <si>
    <t>2 x 21 MW</t>
  </si>
  <si>
    <t>2 x 22 x 18 MW</t>
  </si>
  <si>
    <t>TUI1101</t>
  </si>
  <si>
    <t>Waikaremoana Hydro Scheme</t>
  </si>
  <si>
    <t>Tongariro Power Development</t>
  </si>
  <si>
    <t>4 x 60 MW</t>
  </si>
  <si>
    <t>2 x 60 MW</t>
  </si>
  <si>
    <t>TKU0331</t>
  </si>
  <si>
    <t>RPO2201</t>
  </si>
  <si>
    <t>Region_name</t>
  </si>
  <si>
    <t>CEN - Central</t>
  </si>
  <si>
    <t>HBY - Hawkes Bay</t>
  </si>
  <si>
    <t>WTO - Waikato</t>
  </si>
  <si>
    <t>The Waikaremoana Hydro Scheme is located between the remote Te Urewera National Park and Wairoa. The scheme includes the Kaitawa (36MW), Tuai (60MW), and Piripaua (42MW) 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</si>
  <si>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Piripaua is the last station of the Waikaremoana system drawing water from Lake Whakamarino before releasing it into the Waikaretaheke River. The Waikaremoana Hydro Scheme is located between the remote Te Urewera National Park and Wairoa. The scheme includes the Kaitawa (36MW), Tuai (60MW)and Piripaua (42MW)hydro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</si>
  <si>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The Tuai station draws water from the Lake Kaitawa and discharges into the man made Lake Whakamarino. The Waikaremoana Hydro Scheme is located between the remote Te Urewera National Park and Wairoa. The scheme includes the Kaitawa (36MW), Tuai (60MW) and Piripaua (42MW) hydro stations, and is centrally controlled from Tuai. Water from Lake Waikaremoana flows through the Kaitawa power station and into Lake Kaitawa before reaching the Tuai power station. From there it flows into the man-made Lake Whakamarino and through the Piripaua power station, before being released into the Waikaretaheke River and making its way to the sea.</t>
  </si>
  <si>
    <t>BOP - Bay of Plenty</t>
  </si>
  <si>
    <t>Waitaki Hydro Scheme</t>
  </si>
  <si>
    <t>7 x 15 MW</t>
  </si>
  <si>
    <t>SCN - South Canterbury</t>
  </si>
  <si>
    <t>SI</t>
  </si>
  <si>
    <t>AVI2201</t>
  </si>
  <si>
    <t>BEN2202</t>
  </si>
  <si>
    <t>OHA2201</t>
  </si>
  <si>
    <t>OHB2201</t>
  </si>
  <si>
    <t>OHC2201</t>
  </si>
  <si>
    <t>WTK0111</t>
  </si>
  <si>
    <t>TKA0111</t>
  </si>
  <si>
    <t>TKB2201</t>
  </si>
  <si>
    <t>OTG - Otago/Southland</t>
  </si>
  <si>
    <t>Group_order</t>
  </si>
  <si>
    <t>Due to limited storage capacity Aviemore predominantly acts as run of river station with as water flows from Lake Benmore and through to Lake Waitaki.</t>
  </si>
  <si>
    <t>Lake Benmore draws water from the Ohau, Pukaki and Tekapo Rivers and the Ohau canal as the culmination point for the outflows from the Upper Waitaki stations. With a capacity of 540 MW the Benmore station is the largest of the Waitaki system. Benmore is also the location of the southern stating point of the HVDC line that links the electricity systems of the North and South Islands. Previously injected onto the grid through 2 metered buses BEN0162 and BEN0163. Since reconfigured and injects through BEN2202.</t>
  </si>
  <si>
    <t>Water flowing from Lake Pukaki enters the Pukaki canal or can be spilled into the normally dry Pukaki Riverbed. Water flowing down the Pukaki canal merges with the Ohau Canal just before the Ohau A station, the Pukaki River flows to Lake Benmore. After passing through Ohau A the water flows into Lake Ruataniwha.</t>
  </si>
  <si>
    <t>Ohau C is situated downstream of Ohau B on a canal that links Lakes Ruataniwha and Benmore. A complex series of weirs allows water to be diverted from the canal into the nearby Ohau River (that also flows to Lake Benmore) allowing Ohau B to continue operating when Ohau C is out of action.</t>
  </si>
  <si>
    <t>It was constructed in two parts, starting with a cofferdam (a temporary dam used to hold water during construction) to divert water to the Otago (south) side of the river. The other part was built on the Canterbury (north) side of the river, with 11 sluice gates enabling water to flow through while the second section was being built on the Otago side. The station’s powerhouse was completed in 1934 after the dam was built. It was made of reinforced concrete and was 109 metres long. It was extended to 152 metres in the early 1950s to house the last set of new generators. The station’s first two generators were commissioned in 1935, and a third generator in 1940. Two more generators were installed in 1941 and 1949, bringing the station to its capacity of 75 MW. In 1952 the Pukaki and Tekapo water storage projects were finished, and the power station took advantage of the improved water flow. The station’s sixth and seventh generators – each 15 MW – were installed in 1954, and the station increased its capacity to the present-day level of 105 MW. 'The Waitaki is the last station of the system and must be operated to maintain the minimum flow requirements under the Waitaki Water Allocation Rules. In 2011 one of the units (Unit 3) was mothballed, bringing the operating capacity back down to 90 MW.</t>
  </si>
  <si>
    <t>The Tekapo A station flows are supplied by a 1.6 km tunnel from the Lake Tekapo intake. The flow of water is controlled by a dam at Tekapo that can store flood waters or spill excess capacity into the Tekapo River. Water that passes through Tekapo A continues down a canal to the Tekapo B station situated on Lake Pukaki. Water spilled into the Tekapo River can be diverted into the Tekapo canal and onto Tekapo B or allowed to flow down the river to Lake Benmore.</t>
  </si>
  <si>
    <t>Located at end of a 26.5 kilometre-long canal which takes water from Tekapo A; average canal depth, 5.3 metres. There is a 147 metre height difference between the canal and Lake Pukaki. Constructed in 1977 on dry land but was surrounded by water when Lake Pukaki was raised to a new range of operating levels following the completion of the Pukaki high dam. Substructure is 32 metres high on top of which is the (visible) station superstructure.</t>
  </si>
  <si>
    <t>Clutha Hydro Scheme</t>
  </si>
  <si>
    <t>4 x 108 MW</t>
  </si>
  <si>
    <t>8 x 40 MW</t>
  </si>
  <si>
    <t>CYD2201</t>
  </si>
  <si>
    <t>ROX1101</t>
  </si>
  <si>
    <t>Clyde is the largest concrete gravity dam in New Zealand. There are a million cubic metres of concrete in the dam with another 200,000 cubic metres in the powerhouse. Before Lake Dunstan could be filled and the power station commissioned, a great deal of landslide stabilisation work was carried out behind the dam. Over 14 kilometres of tunnels were excavated into the hillsides to prevent water build-up that could destabilise the hillsides. Huge buttresses of compacted rock and gravel have been built to strengthen the hillsides and a total of 3,500 measuring and monitoring instruments have been installed around the lakeshore.</t>
  </si>
  <si>
    <t>Roxburgh injects on 110kv and 220kv buses, ROX1101 and ROX2201, 3 units and 5 units respectively. The first of Roxburgh's eight generators was commissioned in 1956, the last in 1962. The power station has a capacity of 320 megawatts. Roxburgh is a concrete gravity dam, and with the powerhouse, contains about half a million cubic metres of concrete, weighing 1.5 million tonnes. The lake formed by the dam covers an area of nearly six square kilometres.</t>
  </si>
  <si>
    <t>4 x 55 MW</t>
  </si>
  <si>
    <t>6 x 90 MW</t>
  </si>
  <si>
    <t>4 x 66 MW</t>
  </si>
  <si>
    <t>4 x 53 MW</t>
  </si>
  <si>
    <t>1 x 30 MW</t>
  </si>
  <si>
    <t>2 x 80 MW</t>
  </si>
  <si>
    <t>Wairau</t>
  </si>
  <si>
    <t>Argyle</t>
  </si>
  <si>
    <t>1 x 7.2 MW</t>
  </si>
  <si>
    <t>1 x 3.8 MW</t>
  </si>
  <si>
    <t>Branch River Power Scheme</t>
  </si>
  <si>
    <t>Branch River</t>
  </si>
  <si>
    <t>NEL - Nelson/Malbourough</t>
  </si>
  <si>
    <t>ARG1101</t>
  </si>
  <si>
    <t>ARG</t>
  </si>
  <si>
    <t>Investigations into the feasibility of Branch River Power scheme began in 1978, and following a detailed investigation in 1980 finance was approved with construction beginning soon afterwards. Canal filling commenced in March 1983, with generation commencing at the Wairau Power House in June, and at Argyle two months later. A run of the river scheme with daily storage, the water first passes through the Argyle station of 3800kw capacity with a head of 21.9 meters. A 3385 meter canal then carries the water to the Wairau Power Station of 7200kw at a head of 41.3 metres. CDS output data is believed to be net of some local load.</t>
  </si>
  <si>
    <t>Dillmans</t>
  </si>
  <si>
    <t>Duffers</t>
  </si>
  <si>
    <t>Kumara</t>
  </si>
  <si>
    <t>Dillmans Hydro Power Scheme</t>
  </si>
  <si>
    <t>Embedded</t>
  </si>
  <si>
    <t>WEC - West Coast</t>
  </si>
  <si>
    <t>KUM0661</t>
  </si>
  <si>
    <t>KUM0662</t>
  </si>
  <si>
    <t>KUM</t>
  </si>
  <si>
    <t>This scheme had its beginnings in 1927, with power being generated for the first time in 1928. The scheme today consists of the Duffers Power Station, fed by races that in turn feed into the Kawhaka Creek, downstream artificial lake storage that in turn feeds the Dillmans Power Station, and the Kumara Power station fed by a race from Dillmans. With heads of 13 metres at Duffers, 46 metres at Dillmans and 78 metres at Kumara, and capacities of 500 kW, 3,500 kW and 6,500 kW respectively, the scheme has an average annual output of 47.9 GWh.</t>
  </si>
  <si>
    <t>Hinemaiaia A</t>
  </si>
  <si>
    <t>Hinemaiaia B</t>
  </si>
  <si>
    <t>Hinemaiaia C</t>
  </si>
  <si>
    <t>Hinemaiaia Hydro Scheme</t>
  </si>
  <si>
    <t>WRK0331</t>
  </si>
  <si>
    <t>The Hinemaiaia scheme had it's beginnings in 1939 in the quest to develop an electric power supply for Taupo, with power eventually being generated in late 1952, and fed into the national grid in 1958. Fed by the Hinemaiaia River, the scheme today consists of 2,400kW HA, 1,350kW HB and 2,850kW HC stations giving a total annual output of 29.3GWh. The 33 hectare lake of the HA Station has an average depth of only 1.2m and contains 16.6 hours of storage at mean river flow. The river carries considerable pumice debris and the original lake was fully silted in it's first 25 years of existence. 
Levees have been built to form future silt ponds for the time when dredging of the lake area above the weir will become necessary to maintain storage. The HA lake is a wildlife sanctuary and has become the habitat of a wide variety of wild fowl. The lake in the past has been stocked with salvelinus fontinalis brook trout by the Wildlife Conservancy. The HA dam is comprised of an arch dam 12m deep in a narrow ignimbright gorge with an adjacent 90m long weir perched on the surface of the ignimbright rock with the intake structure situated on the left bank at the end of the weir. 
A remote controlled and hydraulically operated bypass gate has been placed in the dam which is capable of passing 5 cumecs when required. 
The intake chamber contains hydraulically operated bypass gates, intake screens and screen scraper mechanism. The screen scrapers cope with pumice debris and lake weed and the scraper operation is initiated by both pressure differential across the screen and time switch control. 
Two 243 metre long penstocks, one 1.67m in diameter and one 1.8m in diameter, lead from the intake chamber to the power station. The power station contains two horizontal shaft machines with Francis turbines</t>
  </si>
  <si>
    <t>Situated some 3km below the HC Station, the HB Station Dam is a 12 metre high arch dam in a narrow ignimbright gorge with a 75m long spillway weir adjacent. The 12.1 hectare lake provides independent storage from the HB station giving 7 hours storage at mean flow.  From the intake structure with its gate and intake screen 360 metres of concrete conduit, 2.3 metres in diameter, and 168 metres of steel penstock conducts the water to the HB Power Station which houses a horizontal Francis turbine driving a 1350kW induction generator.</t>
  </si>
  <si>
    <t>The Hinemaiaia C dam has been built 2km down river from the HA Power Station in a very narrow ignimbright gorge some 27 metres deep. The lower section of the dam extends horizontally between the gorge walls while the the upper section has been designed as a buttressed wall. 
An ogee spillway has been incorporated into the dam structure to discharge flood waters and the weight counterbalanced radial gate controlling the impound waters self adjusts to spill flood waters. The 2 hectares of water confined in the lake provide negligible storage and the HC Station is operated in tandem with HA Station.</t>
  </si>
  <si>
    <t>Hinemaiaia river</t>
  </si>
  <si>
    <t>Kaimai Hydro Power Scheme</t>
  </si>
  <si>
    <t>TGA0331</t>
  </si>
  <si>
    <t>Lloyd Mandeno is the most up-stream station in the Kaimai scheme. A lake has been formed by building a 29m earth dam across the Mangaonui valley, this creates the main ponding reservoir for the station. The Lake has a surface area of 8.1ha and an operating range of 3m. There are 9 km of diversion tunnels in this part of the scheme. Water flows from the lake into the canal through a feed tunnel that is regulated to maintain a constant water level in the canal and constant head on the machines. In the power station there are two sets of turbines and generators, each producing 7,800kW at 11,000 volts. Operating speed is 750rpm and each set uses 6.1 cubic metres per second at full load.</t>
  </si>
  <si>
    <t>The Lower Mangapapa Power Station is situated on the right bank of the Mangapapa River 4km further downstream from Lloyd Mandeno. The station was constructed after the summer of 1976 and was completed in the April of 1979. This section has a concrete arch dam built across a narrow gorge in the Mangapapa River. The dam is 26m high forming a lake that extends upstream to the Lloyd Mandeno station. Water is taken from the lake through a 3m diametre concrete lined tunnel 400 m in length. A steel tunnel outlet into the station divides to supply two horizontal turbines which drive a centrally located 6,000 kW induction generator. The combined output of the turbines is 6250kW at 32.8m head. The unit has an operating speed of 375rpm and a water consumption of 21.5 cubic metres per second. The average energy produced is 16.7 GWh per year.</t>
  </si>
  <si>
    <t>The Ruahihi Power Station is situated on the Wairoa River adjacent to SH29.</t>
  </si>
  <si>
    <t>Kaniere Forks</t>
  </si>
  <si>
    <t>McKays Creek</t>
  </si>
  <si>
    <t>HKK0661</t>
  </si>
  <si>
    <t>HKK</t>
  </si>
  <si>
    <t>Kaniere River</t>
  </si>
  <si>
    <t>Paerau Gorge Power Scheme</t>
  </si>
  <si>
    <t>NSY0331</t>
  </si>
  <si>
    <t>The combined power and irrigation scheme operates by diverting the Taieri River's flow at Paerau using a substantial weir structure in the river which maintains the water level into the scheme while allowing floods and a minimum river flow to pass. The scheme's inflow passes along an aquaduct through substantial cuttings and a 1.3 kilometre long tunnel before feeding the Paerau Power Station. The outflow from the power station fills a large ponding area from which the irrigation scheme and Patearoa Power Station draw. The irrigation scheme now extends for 35 kilometres down the western side of Maniototo basin. The east side proposal is limited to the second power station near Patearoa which discharges back into the Taieri river. When low flows occur during summer, supplementary flows will be released from the Loganburn Reservoir formed at the site of Great Moss Swamp to ensure minimum river flows are maintained and that sufficient irrigation water is available to the scheme.</t>
  </si>
  <si>
    <t>Kaniere river</t>
  </si>
  <si>
    <t>Rangitata Diversion Race</t>
  </si>
  <si>
    <t>Partially embedded</t>
  </si>
  <si>
    <t>CAN - Canterbury</t>
  </si>
  <si>
    <t>ASB0661</t>
  </si>
  <si>
    <t>ASB0331</t>
  </si>
  <si>
    <t>The Highbank Power Station was constructed between 1939 and 1945 as part of a combined project to irrigate dry farmland and generate electricity.  Water for the station is collected from the Rangitata River by means of a 66km long irrigation race, which provides water for use by farms in summer, when demand for electricity is lower. In winter when electricity demand increases, and demand for irrigation water reduces, the water is used for power generation purposes. With an installed capacity of 25.2 MW, the Highbank scheme has an average annual output of 94 GWh. 
Highbank was previously grid connected (POC name : HBK0661 TRUS GG) but is now treated as embedded generation (POC name : HBK0661 TRUS EG behind ASB0661) for market purposes</t>
  </si>
  <si>
    <t>The Montalto Power Scheme had it's beginnings in 1958, when design work started on a project to generate electricity utilising the stepped flow of the Rangitata Diversion Race - an irrigation project completed in the early 1940's. Commissioning of the Montalto Power Station, which produces 1,100kW during irrigation season and 1,800 kW at other times was completed in 1982. Today the station has an annual output of 12GWh.</t>
  </si>
  <si>
    <t>Horseshoe Bend</t>
  </si>
  <si>
    <t>Kowhai</t>
  </si>
  <si>
    <t>Teviot</t>
  </si>
  <si>
    <t>Pioneer Generation</t>
  </si>
  <si>
    <t>Teviot Hydro Scheme</t>
  </si>
  <si>
    <t>1 x 6.8 MW; 1 x 1.125 MW; 1 x 1.6 MW; 1 x 1 MW</t>
  </si>
  <si>
    <t>CYD0331</t>
  </si>
  <si>
    <t>Horseshoe Bend 23 annual GWh from Pioneer Generation fact sheet</t>
  </si>
  <si>
    <t>The station has a maximum generating capacity of 1.9MW and will produces an estimated 5.5GWh of energy each year. The site of the power station is approximately 3.5km east of Roxburgh adjacent to the Teviot Irrigation Company (TIC) Intake Weir on the Teviot River.  The pipeline and penstock associated with the power station runs from the Marslin Dam some 1.5 km upstream.</t>
  </si>
  <si>
    <t>Teviot 55 GWh from Pioneer Generation fact sheet published on Central Lakes Trust website based on Teviot total scheme 78 Gwh, with 55 GWh under Teviot and the remaining 23 GWh under Horseshoe Bend based on MW capacity. Capacity:  Ellis 6.8MW, Teviot Bridge 1.125MW, George Station 1 MW, Michelle Station 1.6MW</t>
  </si>
  <si>
    <t>Amethyst</t>
  </si>
  <si>
    <t>Westpower</t>
  </si>
  <si>
    <t>ARA</t>
  </si>
  <si>
    <t>GWh estimated</t>
  </si>
  <si>
    <t>Constructed over three years at a cost of $27 million in the late 1970's, the Aniwhenua scheme involved the damming of the Rangitaiki River, forming a 255 hectare storage lake. Aniwhenua is named after the falls which are adjacent to the power house. The Aniwhenua scheme consists of a 200 meter long, 10 meter high dam structure with two radial control gates which can discharge 1,270 cubic meters of water per second. Three additional flap gates are designed to handle higher flood conditions. A 2.2 kilometer canal with a fall rate of 1 in 2,500 diverts water from the lake to a head pond above the powerhouse. Water flows from the head of the pond through steeply dropping penstocks at a rate of 75 cubic meters a second to the powerhouse. There, it drives two 12.5 MW generators before being discharged back to the river just below the Aniwhenua Falls.</t>
  </si>
  <si>
    <t>MAT1101</t>
  </si>
  <si>
    <t>Todd Energy</t>
  </si>
  <si>
    <t>Arnold</t>
  </si>
  <si>
    <t>DOB0331</t>
  </si>
  <si>
    <t>DOB</t>
  </si>
  <si>
    <t>Estimated GWH based on high capacity usage</t>
  </si>
  <si>
    <t>Brooklyn Power Station</t>
  </si>
  <si>
    <t>Cleardale</t>
  </si>
  <si>
    <t>Lloyd Wensley</t>
  </si>
  <si>
    <t>MainPower</t>
  </si>
  <si>
    <t>MOT0111</t>
  </si>
  <si>
    <t>MOT</t>
  </si>
  <si>
    <t>Cobb is located in the Tasman Mountains northwest of Nelson, at the confluence of the Cobb and Takaka Rivers. The Cobb station was built by the Government during the 1940s and 1950s and connected to the national grid in 1956. The station was put up for sale in 1999 following the carve-up of state-owned ECNZ into three companies - Meridian Energy, Mighty River Power and Genesis. NGC acquired the Cobb Valley station in 2000, when it bought TransAlta New Zealand. TransAlta had owned the station for just over a year, after buying it from Meridian Energy.  In March 2003 TrustPower completed the purchase of the Cobb hydro power station for $92.5m from NGC.</t>
  </si>
  <si>
    <t>COB0661</t>
  </si>
  <si>
    <t>4 x 3.35 MW; 2 x 10.45 MW</t>
  </si>
  <si>
    <t>COL0661</t>
  </si>
  <si>
    <t>The Coleridge power station, about 100km inland from Christchurch, was New Zealand's first major hydropower scheme. The Government completed a study of the suitability of the area for hydro electricity generation in 1906 and commenced work in 1911. In 1914 the power station was commissioned with three turbines and was then progressively expanded over the next decade. Much of the station still dates from this period. In 1930 the Acheron River was diverted into Lake Coleridge, increasing the catchment area to more than 800 square kilometres and in 1977 a diversion of the Wilberforce River further increased the amount of water, boosting average annual output to 205 GWh. The Coleridge power station is fed from Lake Coleridge via 2 kilometres of tunnels and pipes, and after passing through the powerhouse the water empties into the Rakaia River approximately 140 meters below the level of the Lake. Lake Coleridge can store 2 to 3 months inflows. TrustPower purchased Coleridge from ECNZ in October 1998 for $91 million and over the next two years upgraded the station at a cost of about $6 million. The investment increased capacity from 36 MW to 45 MW and target annual output from 205 GWh to 300 GWh. Resource consents to re-permit the existing scheme were granted in 1996 for a 35-year term to 2031.</t>
  </si>
  <si>
    <t>HWB0331</t>
  </si>
  <si>
    <t>Drysdale</t>
  </si>
  <si>
    <t>Drysdale Hydro Company</t>
  </si>
  <si>
    <t>MTN0331</t>
  </si>
  <si>
    <t>MTN</t>
  </si>
  <si>
    <t>GWh and MW data from Centralised Dataset 2006 calendar year</t>
  </si>
  <si>
    <t>Falls Dam</t>
  </si>
  <si>
    <t>Fox</t>
  </si>
  <si>
    <t>Fraser</t>
  </si>
  <si>
    <t>Kourarau</t>
  </si>
  <si>
    <t>Kuratau</t>
  </si>
  <si>
    <t>Mangapehi</t>
  </si>
  <si>
    <t>Mangatangi Dam</t>
  </si>
  <si>
    <t>Mangatawhiri</t>
  </si>
  <si>
    <t>Mangorei</t>
  </si>
  <si>
    <t>Maraetai Embedded</t>
  </si>
  <si>
    <t>Marokopa Power Station</t>
  </si>
  <si>
    <t>Mataura</t>
  </si>
  <si>
    <t>Matawai</t>
  </si>
  <si>
    <t>Mokauiti</t>
  </si>
  <si>
    <t>Monowai</t>
  </si>
  <si>
    <t>Motukawa</t>
  </si>
  <si>
    <t>Ngahere</t>
  </si>
  <si>
    <t>Onekaka</t>
  </si>
  <si>
    <t>Opuha</t>
  </si>
  <si>
    <t>Opunake</t>
  </si>
  <si>
    <t>Oxburn/Glenorchy</t>
  </si>
  <si>
    <t>Palmerston Nth Mini Hydro</t>
  </si>
  <si>
    <t>Piriaka</t>
  </si>
  <si>
    <t>Pupu Hydro</t>
  </si>
  <si>
    <t>Raetihi</t>
  </si>
  <si>
    <t>Roaring Meg</t>
  </si>
  <si>
    <t xml:space="preserve">Rochfort </t>
  </si>
  <si>
    <t>Talla Burn</t>
  </si>
  <si>
    <t>Turitea Hydro</t>
  </si>
  <si>
    <t>Wahapo (Okarito Forks)</t>
  </si>
  <si>
    <t>Waihi Station</t>
  </si>
  <si>
    <t>Waihopai</t>
  </si>
  <si>
    <t>Wairere Falls</t>
  </si>
  <si>
    <t>Wairua Falls</t>
  </si>
  <si>
    <t>Wye Creek</t>
  </si>
  <si>
    <t>MBIE hydro large scale stack update (2020); EA exisiting generating plants (2015)</t>
  </si>
  <si>
    <t>EA exisiting generating plants (2015)</t>
  </si>
  <si>
    <t>NZ Geothermal Association (2019)</t>
  </si>
  <si>
    <t>MBIE thermal stack update (2020)</t>
  </si>
  <si>
    <t>The scheme's development was commenced in 1902 by the Waipori Falls Electric Power Company, which in 1904 was purchased by Dunedin City Council. The first electricity generation occurred in 1907 and development of the hydro capacity of the Waipori River has been ongoing ever since. In 1998 TrustPower acquired the scheme from Dunedin City Council for $70 million. The Waipori hydro scheme is some 30 kilometres inland from Dunedin in the Lammerlaw Range. It comprises four individual dams and power stations that act in sequence with the powerhouses delivering output of 12 MW, 57 MW, 7 MW and 8 MW respectively as water descends down the Waipori River. The scheme is partially grid connected and partially embedded within the local line network. One of the units on the 2A station is switchable between the 33kv system (embedded) and the 110 kv system (31 MW is embedded, 34 MW is grid connected and 19MW can be switched betwen either). Grid connection bus is BWK1101 TRUS GG. Embedded bus is behind HWB0331. CDS output data is believed to be net of some local load.</t>
  </si>
  <si>
    <t>Combination grid/embedded</t>
  </si>
  <si>
    <t>BWK1101</t>
  </si>
  <si>
    <t>BWK1101, HWB0331</t>
  </si>
  <si>
    <t>Waipori Hydro Scheme</t>
  </si>
  <si>
    <t>Clearwater Hydro</t>
  </si>
  <si>
    <t>Watercare Services</t>
  </si>
  <si>
    <t>Counties Power</t>
  </si>
  <si>
    <t>Marakopa Generation</t>
  </si>
  <si>
    <t>Niblick Trust</t>
  </si>
  <si>
    <t>Simply Energy</t>
  </si>
  <si>
    <t>The Lines Company</t>
  </si>
  <si>
    <t>Birchfield Minerals</t>
  </si>
  <si>
    <t>Onekaha Energy</t>
  </si>
  <si>
    <t>Alpine Energy</t>
  </si>
  <si>
    <t>Palmerston North City Council</t>
  </si>
  <si>
    <t>Pupu Hydro Society</t>
  </si>
  <si>
    <t>Kawatiri Energy</t>
  </si>
  <si>
    <t>Talla Burn Generation</t>
  </si>
  <si>
    <t>Northpower</t>
  </si>
  <si>
    <t xml:space="preserve">United Networks </t>
  </si>
  <si>
    <t>TRN - Taranaki</t>
  </si>
  <si>
    <t>WEL - Wellington</t>
  </si>
  <si>
    <t>AKL - Auckland</t>
  </si>
  <si>
    <t>NIS - North Isthmus</t>
  </si>
  <si>
    <t>RDF0331</t>
  </si>
  <si>
    <t>MST0331</t>
  </si>
  <si>
    <t>ONG0331</t>
  </si>
  <si>
    <t>MAN2201</t>
  </si>
  <si>
    <t>MHO0331</t>
  </si>
  <si>
    <t>HTI0331</t>
  </si>
  <si>
    <t>BOB0331</t>
  </si>
  <si>
    <t>CST0331</t>
  </si>
  <si>
    <t>GOR0331</t>
  </si>
  <si>
    <t>GIS0501</t>
  </si>
  <si>
    <t>NMA0331</t>
  </si>
  <si>
    <t>HUI0331</t>
  </si>
  <si>
    <t>MPI0661</t>
  </si>
  <si>
    <t>ABY0111</t>
  </si>
  <si>
    <t>OPK0331</t>
  </si>
  <si>
    <t>FKN0331</t>
  </si>
  <si>
    <t>BPE0331</t>
  </si>
  <si>
    <t>HWA1101</t>
  </si>
  <si>
    <t>OKN0111</t>
  </si>
  <si>
    <t>CML0331</t>
  </si>
  <si>
    <t>ORO1101</t>
  </si>
  <si>
    <t>LTN0331</t>
  </si>
  <si>
    <t>WRA0111</t>
  </si>
  <si>
    <t>BLN0331</t>
  </si>
  <si>
    <t>MPE0331</t>
  </si>
  <si>
    <t>HEN0331</t>
  </si>
  <si>
    <t>ROT0111</t>
  </si>
  <si>
    <t>RDF</t>
  </si>
  <si>
    <t>MST</t>
  </si>
  <si>
    <t>ONG</t>
  </si>
  <si>
    <t>HTI</t>
  </si>
  <si>
    <t>BOB</t>
  </si>
  <si>
    <t>GOR</t>
  </si>
  <si>
    <t>GIS</t>
  </si>
  <si>
    <t>NMA</t>
  </si>
  <si>
    <t>HUI</t>
  </si>
  <si>
    <t>MPI</t>
  </si>
  <si>
    <t>ABY</t>
  </si>
  <si>
    <t>OPK</t>
  </si>
  <si>
    <t>FKN</t>
  </si>
  <si>
    <t>BPE</t>
  </si>
  <si>
    <t>OKN</t>
  </si>
  <si>
    <t>CML</t>
  </si>
  <si>
    <t>ORO</t>
  </si>
  <si>
    <t>LTN</t>
  </si>
  <si>
    <t>WRA</t>
  </si>
  <si>
    <t>BLN</t>
  </si>
  <si>
    <t>MPE</t>
  </si>
  <si>
    <t>HEN</t>
  </si>
  <si>
    <t>The Esk scheme consists of two power stations situated on the Esk river in Hawkes Bay. Rimu Power Station has a head of 140 m and uses a maximum flow of one cubic metre a second (m3/s) of water to produce up to 1.4 MW of power. Toronui Power Station has a head of 320 m and uses no more than 1.2 m3/s to produce up to 2.8 MW. While Toronui has a head pond that can store about 4000 cubic metres the scheme is essentially run-of-river.</t>
  </si>
  <si>
    <t>The Kourarau Power Scheme has an installed generating capacity of 1100 KW, however, generation rarely exceeds 900 KW. The scheme was designed to meet the generating needs of some 235 consumers. The Kourarau Power Scheme does not feed directly into the national grid. The electricity is distributed throughout the Wairarapa area. Each station is fed by a small artificial reservoir formed by the damming of Kourarau Stream. Between each reservoir and the associated power station are sections of pipeline and penstocks that take water from the reservoir to a power station. Water from the Lower Power Station is discharged back into the natural channel of the Kourarau Stream. The Upper Dam and Reservoir were formed in 1925 by the damming of Kourarau Stream with an earth dam. The reservoir covers approximately 15 hectares. Water from the upper reservoir is taken through the Upper Power Station at a maximum rate of 290 litres per second. The upper reservoir has a normal operating range of 650 mm between minimum level and the spillway crest. During floods water that cannot be taken into the power station flows over the spillway and into the natural channel of Kourarau Stream. The Upper Power Station is a 200 KW (actual generator rating 250KW) station that uses a maximum flow of 290 litres per second to generate electricity. Water enters the Upper Power Station from the Upper Reservoir via a 785 metre long pipeline and single penstock system. A surge chamber is situated between the penstock and the pipeline to relieve pressure from the system that builds up due to fluctuating flows and generation patterns. The Lower Reservoir is 1.4 hectares in area and located downstream of the confluence of the Kourarau Stream and Sailormans Creek. The reservoir is formed by an earth dam, approximately 4 metres in height. Water enters the lake from the Upper Power Station tailrace and from the Kourarau Stream, including the flow from Sailormans Creek. The upper level of the lake is controlled by a fixed weir concrete-lined spillway. During floods, any water that cannot pass through the Lower Power Station, via the intake, flows over the spillway down the natural channel of Kourarau Stream. From the Lower Reservoir, water passes through a single 1182-metre pipeline to a surge tower. The pipeline then splits into two penstocks that carry water a further 2136 metres to the Lower Power Station. Water enters the two penstocks at a maximum rate of 900 litres per second. The Lower Power Station is a 900 KW station (actual generator rating 700 KW) situated adjacent to Kourarau Stream. Water then passes through a short tail-race before being discharged back into Kourarau Stream.</t>
  </si>
  <si>
    <t>Water is channeled down an open canal to a top screen with an earthquake gate from lake Kuratau. The two penstock pipes are both constructed from concrete until the surge chamber, from there on they are steel, each one feeds it's own turbine. Station Statistics: Location: Hydro Rd, Kuratau. Head:64 metres. Turbines: Boving Horizontal Francis (x 2), Generator:2 x ASEA , 3 MW at 600 rpm. Station Mean Output: 30 GWh</t>
  </si>
  <si>
    <t>The power station is located underground within Fiordland National Park. The turbines, generators and other equipment are contained in the powerhouse located in an underground cavern. The cavern was cut from solid rock and is 111 metres long, 18 metres wide and 39 metres high. Vehicles can drive down to the powerhouse through an access tunnel which is more than two kilometres long. It descends at a 1-in-10 gradient, and is wide enough to allow vehicles to pass. The powerhouse can also be reached by an elevator which descends 220 metres (equivalent to a 70-storey building) in two-and-a-half minutes. Uses 178 metre height difference between Lake Manapouri and the sea at Deep Cove. Once water has passed through turbines it leaves the station through two 10 kilometre-long tunnels to Deep Cove. The station was originally built with only one tailrace tunnel, but a second tunnel was commissioned in 2002. Reconditioning of the plant and the new tail race have resulted in an increase in maximum output, although actual output is constrained by resource management requirements.</t>
  </si>
  <si>
    <t xml:space="preserve">The water stored in the reservoirs formed by the two dams on the Mangahao river is brought by a 1.6km long tunnel to the third reservoir on the Tokomaru stream and then to the surge chamber by a 2.1km tunnel. The headwaters of the Mangahao River are a major tributary of the Manawatu River. The total catchment area of the scheme is 86 square kilometers in an area of high annual rainfall, which on average exceeds 3,700 millimeters. Location: East road, Shannon. Average Annual Output: 126 GWh, Total MW rating : 38 MW, Head 271 meters. Turbines Francis Type: 26 MW at 7250 rpm, Pelton-wheel Type:2 at 6 MW at 375 rpm Generators 1 machine of 28.9 MW at 11,000 volts, 2 machines of 6 MW at 11,000 volts. An addition mini hydro station added 4 MW in 2004. Mini Hydro Stats: Average Annual Output: 10 GWh, Total MW rating : 4 MW. King Country Energy, in conjunction with Todd Energy, acquired this generation plant in 1997. (50/50 joint venture). (As at 20/5/2012 ownership of this plant was to be fully transferred to KCE subject to regulatory and shareholder approval) </t>
  </si>
  <si>
    <t>Originally constructed in 1904 to use water from the Waiwakaiho River, the Mangorei Power Station first supplied power in 1906 - for street lighting in New Plymouth and 41 customers. A steady increase in demand for electricity resulted in plans to store water for generation purposes behind a dam across the Mangamahoe Stream, with work finally starting in 1930. Said at the time of it's completion in 1931 to be the highest earth dam in Australiasia, the 25 metre high dam supplies water via two tunnels to one 600kW and three 1300kW horizontal turbines. With a total capacity of 4,500 kW, the Mangorei power scheme has an average annual output of 20.9 GWh.</t>
  </si>
  <si>
    <t>5 kilometres south of Whakatane, the Matahina earth dam is New Zealand's second largest. It is 86 metres high, built on 24 metre deep foundations, 365 metres wide at its base, and 396 metres long. The 3.8 million cubic metres (3.8 billion litres) of water behind the dam drive two 50,000 hp turbines that in turn drive two 36 MW generators producing an average annual output of approximately 300 GWh. The station was commissioned in 1967, but was damaged in the 1987 Edgecumbe earthquake and extensive strengthening work was subsequently undertaken. In 1999 TrustPower purchased the Station from ECNZ for $115 million. An eel pass has been constructed over the dam to allow young eels to migrate upstream.</t>
  </si>
  <si>
    <t>The original power station was commissioned on the Mokau River beside the Wairere Falls in 1925 (turbine 1) with just one machine giving an output of 490 kilowatts. Later three more machines were added in 1938 (turbine 2), 1952 (turbine 3) and 1981 (turbine 4) with associated penstocks, buildings and tailraces. The pipeline runs from a pond interrupting the Mokauiti Stream, a tributary of the Mokau river.</t>
  </si>
  <si>
    <t>Commissioned in January of 1927, the Motukawa scheme uses 99 of an available 122 metre difference in elevation between the Manganui River near Tariki and the Waitara River near Motukawa to drive three generating sets, the last of which was added in 1938. To provide temporary power during construction a 200kVA hydro plant, the remains of which still exist today, was constructed at the headworks near Tariki. With a total capacity of 4,800 kW, the Motukawa scheme has an average annual output of 25.8 GWh.</t>
  </si>
  <si>
    <t>Patea power station is situated on the Patea River in South Taranaki and takes advantage of the river's good water flows, 871km2 catchment and long deep river gorge. The site was identified in 1974 and the dam was completed in 1983 with the station commissioned in 1984. The dam is 82 metres high and holds back Lake Rotorangi, which at 45 kilometres is New Zealand's longest man made lake. The station has 31 MW generation capacity and has an average annual output of 118 GWh. As there is a significant eel fishery up and down stream of Patea dam, a pass for young eels has been constructed and is maintained by TrustPower. An active trap and transfer programme, partially funded by TrustPower, is also in operation, and gate operations are timed to help downstream migration of mature eels</t>
  </si>
  <si>
    <t>The station was opened in 1924 to supply Taumarunui with electricity. In 1938 an agreement was signed with the Government and the local system was connected to the national electricity system to cope with local load growth. In 1971 an additional hydro generator was added.</t>
  </si>
  <si>
    <t>The scheme was originally commissioned in 1936 and is made up of an upper and lower station. The intake dam is located 3.6km upstream of the confluence with the Kawarau River. The 10 metre high intake dam feeds a series of pipelines terminating at the stations, which each house two turbines. The lower station discharges directly into the Kawarau River while the upper station discharges both into a pipeline feeding the lower station and the Roaring Meg Stream</t>
  </si>
  <si>
    <t xml:space="preserve">The station is about 30 minutes drive from Roxburgh and operates with a 252-metre gross head and a 1.1 cubic metres per second flow. </t>
  </si>
  <si>
    <t>The Wahapo Power Station, formerly known as the Okarito Forks Power Station, had its beginnings at a public meeting in June 1957, and was commissioned, using a generator set of 250 kw that had been employed at the Homer Tunnel project, in 1960. In late 1991 a new station was comissioned using the natural storage of Lake Wahapo, the station has a rated output of 3,100kw and an average annual output of 14.5Gwh</t>
  </si>
  <si>
    <t>Originally of 1,000 kW capacity, and intended to supply the entire Marlborough province, the Waihopai scheme was expanded to meet growing demand for electricity thorugh the installation of diesel generating sets in 1930 and 1937. Plans to increase capacity during 1943 were blocked due to Government wartime import restrictions. In 1996 a new 2,000 kw generator and turbine were installed to supplement one of the existing 500 kW units. This and other upgrade work has seen the scheme's maximum output increase from 1,000kw to 2,500 kW, with an annual generation output of 11.8 GWh.</t>
  </si>
  <si>
    <t>The Mokau River has a catchment area of 580 square kilometers, dammed by a concrete dam rising 3.5 meters in height above the top of the falls. The original power station was commissioned in 1925 beside the Wairere Falls (turbine 1) with just one machine giving an output of 490 kilowatts. Later three more machines were added in 1938 (turbine 2), 1952 (turbine 3) and 1981 (turbine 4) with associated penstocks, buildings and tailraces.</t>
  </si>
  <si>
    <t>The station was upgraded from 3.6MW to 5MW in 2007. A 5 MW generator would give approximately 22 GWh p.a. (50% plant factor).</t>
  </si>
  <si>
    <t>The Wheao and Flaxy scheme had it's beginnings in 1974, with the scheme being commissioned in 1980. The Wheao Hydro Electric Scheme, in the Kaingaroa forest is 82km from Rotorua, 25km from Murupara and 74km from Taupo. The 26MW scheme produces power using water from the Wheao and Rangitaiki Rivers as well as from Flaxy creek. Water from the the Rangitaiki River flows along a 4.7 kilometre open canal into the Wheao penstock intake. When a lot of power is needed the Flaxy Power Station supplements supply. A complex arrangement of canals, tunnels and pipelines feed the water from the upper Wheao River and Flaxy Creek to the Flaxy Power station.</t>
  </si>
  <si>
    <t>Wye Creek was shut down in 2008 after a pressure build up caused the generator to hurle through a wall into the creek. The scheme is run of the river. Water is collected from small intakes on the north and south branches of Wye Creek which fee 1350m of pipeline varying from 450mm to 600mm in diameter, which in turn supply a small power house downstream of the State Highway 6 road bridge. The scheme was upgraded in 1991 with the addition of a generator, turbine, renewal of penstocks, and foundations and exterior cladding of the powerhouse. The Wye Creek scheme has a peak generation output of 1.35 megawatts and an average energy production 10 Gigawatt hours.</t>
  </si>
  <si>
    <t>WRK2201</t>
  </si>
  <si>
    <t>KAW0111</t>
  </si>
  <si>
    <t>KAW</t>
  </si>
  <si>
    <t>OKI2201</t>
  </si>
  <si>
    <t>OKI</t>
  </si>
  <si>
    <t>PPI2201</t>
  </si>
  <si>
    <t>PPI</t>
  </si>
  <si>
    <t>KOE0331</t>
  </si>
  <si>
    <t>KOE</t>
  </si>
  <si>
    <t>KAW1101</t>
  </si>
  <si>
    <t>NAP2201</t>
  </si>
  <si>
    <t>NAP</t>
  </si>
  <si>
    <t>KAW0112</t>
  </si>
  <si>
    <t>NAP2202</t>
  </si>
  <si>
    <t>THI2201</t>
  </si>
  <si>
    <t>THI</t>
  </si>
  <si>
    <t>The Wairakei power plant is situated above a large geothermal system containing water at temperatures up to 240°C. Currently, about 5,000 tonnes per hour of fluid is taken from the reservoir. This is separated into roughly 1,500 tonnes per hour of steam and 3,500 tonnes per hour of water at a temperature of about 130°C. Dry steam is also taken from shallow production wells (up to 500 m depth) and piped directly to the turbines. The steam is directed towards the turbines through the network of pipes around the Wairakei steam field. _x000D_Once steam has passed through the turbines it is condensed within 'direct contact' condensers. This cooling system uses water pumped from the adjacent Waikato River. After use, the cooling water and steam condensate is discharged back into the river. Gases found in the steam supply are pumped from the condenser and released to the air via gas stacks situated on the power station roof. The hot geothermal water is discharged into a system of drains (that lead to the Waikato River), or it is injected back into the ground. The Binary Plant uses heat energy in waste hot water to drive two 8 MW generators. However the binary plant needs about 2MW of power just to run its own pumps and fans so the overall generation is 14MW</t>
  </si>
  <si>
    <t>TG1, the first of two developments, was commissioned in 1989 and generates 2.56 MW of electricity. It has two turbines, each  driving a 1.3 MW generator. TG2, was commissioned in 1993 using two turbines to drive a single 3.8 MW generator.</t>
  </si>
  <si>
    <t>Production wells at Ohaaki are, on average, 1.2 km deep and reach water at temperatures up to 280°C. The most distinctive feature at Ohaaki is the 105 metre high cooling tower. Using natural convection, the tower cools the water used to condense the steam as it exits the power turbines. Although Ohaaki still has 116 MWe of plant installed on site, high pressure turbines are now decommissioned and only one of the two remaining turbines is operating. The station generates between 30 and 40 MWe due to field limitations. Some additional Ohaaki drilling has been undertaken to fully load the remaining turbine.</t>
  </si>
  <si>
    <t>The Poihipi Road power station was commissioned in 1997 and was bought by Contact in January 2000. It is now operated as an integral part of the Wairakei facility and is supplied with steam from the Wairakei geothermal system. Poihipi currently generates around 200 GWh per year. Poihipi is subject to resource constraints hence the reduced GWh relative to installed MW</t>
  </si>
  <si>
    <t>Commissioned in November 2008</t>
  </si>
  <si>
    <t>A.K.A. Tauhara 1 and Centennial Drive</t>
  </si>
  <si>
    <t>The Rotokawa power station is part of a joint venture between Mercury and Tauhara North No.2 Trust. It includes the generation plant owned by Mercury, and wells that tap the steam field which are owned by Rotokawa Joint Venture Ltd. The nominal capacity of Rotokawa was initially 25MW, but has since been expanded to 34MW. The output of the binary units is highly dependent on ambient air temperature as they use a low boiling point (34C) hydrocarbon heated by exhaust steam to drive the secondary turbines. Units : 1 16MW back pressure steam turbine, 4 6.5MW binary units.</t>
  </si>
  <si>
    <t>The Mokai power station was commissioned in February 2000, and is owned by the Tuaropaki Power Company. Mercury is contracted to operate and maintain the station. The Mokai station is basically a larger version of the plant at Rotokawa, with a nominal generation capacity of 94MW. The station was upgraded by an additional 17MW in August 2007 Like Rotokawa, Mokai’s generating plant consists of a main steam back pressure turbine and an ORMAT binary plant
. Mokai is modelled as a grid connected network for the purposes of market reconciliation</t>
  </si>
  <si>
    <t>The generation plant was developed by Mercury in partnership with the Tauhara North No 2 Trust. It is close to the existing Rotokawa geothermal power station and connects into existing 220kv transmission lines directly over the field.</t>
  </si>
  <si>
    <t>While Mercury wholly ownes the power station, the Tauhara North No. 2 Trust receives a revenue stream from the operation of the plant, and has the option to take a market-value equity stake in the power station after its first 10 years of operation.</t>
  </si>
  <si>
    <t>hydrokinetic turbine</t>
  </si>
  <si>
    <t>Addington</t>
  </si>
  <si>
    <t>Orion</t>
  </si>
  <si>
    <t>Unknown</t>
  </si>
  <si>
    <t/>
  </si>
  <si>
    <t>ADD0111</t>
  </si>
  <si>
    <t>Aluminium Diecasting Ltd</t>
  </si>
  <si>
    <t>Aluminium Diecasting</t>
  </si>
  <si>
    <t>BRY0111</t>
  </si>
  <si>
    <t>Anchor Products</t>
  </si>
  <si>
    <t>TMU0111</t>
  </si>
  <si>
    <t>Ascot Ave</t>
  </si>
  <si>
    <t>Manson Developments</t>
  </si>
  <si>
    <t>Mighty River Power</t>
  </si>
  <si>
    <t>PEN0331</t>
  </si>
  <si>
    <t>Auckland District Hospital</t>
  </si>
  <si>
    <t>Auckland District Hospital Board</t>
  </si>
  <si>
    <t>2 x 1.8MW</t>
  </si>
  <si>
    <t>Built by Energy for Industry, Baseload heat: 4.2MW, electricity: 3.6MW net, standby power: 2.8MW</t>
  </si>
  <si>
    <t>Ballance Agri</t>
  </si>
  <si>
    <t>MTM0111</t>
  </si>
  <si>
    <t>BOP - Bay Of Plenty</t>
  </si>
  <si>
    <t>EDG0331</t>
  </si>
  <si>
    <t>Belfast</t>
  </si>
  <si>
    <t>Christchurch City Council</t>
  </si>
  <si>
    <t>PAP0111</t>
  </si>
  <si>
    <t>Blue Mountain Lumber</t>
  </si>
  <si>
    <t>Bombay</t>
  </si>
  <si>
    <t>Greymouth Power Company</t>
  </si>
  <si>
    <t>BOB1101</t>
  </si>
  <si>
    <t>GWh and MW estimated from Centralised Dataset</t>
  </si>
  <si>
    <t>Burwood Hospital</t>
  </si>
  <si>
    <t>Christchurch District Health</t>
  </si>
  <si>
    <t>BRY0661</t>
  </si>
  <si>
    <t>Christchurch Airport (Harewood)</t>
  </si>
  <si>
    <t>Christchurch Airport Authority</t>
  </si>
  <si>
    <t>ISL0661</t>
  </si>
  <si>
    <t>818 Wairakai Road, Harewood. '3 units (separate points of supply) HAR0011 HAR0012 HAR0013. Max generation 0.04MW for HAR0011, 0.09MW for HAR0012 and 0.11 MW for HAR0013</t>
  </si>
  <si>
    <t>Christchurch City Wastewater</t>
  </si>
  <si>
    <t>Biogas</t>
  </si>
  <si>
    <t>Christchurch Hospital Campus</t>
  </si>
  <si>
    <t>ADD0661</t>
  </si>
  <si>
    <t>Backup plant, max generation in CDS 0.26 MW</t>
  </si>
  <si>
    <t>Cloudy Bay</t>
  </si>
  <si>
    <t>Indevin</t>
  </si>
  <si>
    <t>NEL - Nelson/Marlbourough</t>
  </si>
  <si>
    <t>Crowne Plaza</t>
  </si>
  <si>
    <t>GWh and MW data from Centralised Dataset 2006 calendar year. Assumed decommissioned with the demolition of the earthquake damaged Crown Plaza building.</t>
  </si>
  <si>
    <t>Darfield</t>
  </si>
  <si>
    <t>WD Boyes &amp; Sons</t>
  </si>
  <si>
    <t>HOR0331</t>
  </si>
  <si>
    <t>Canterbury Clay Bricks, Negligible GWh</t>
  </si>
  <si>
    <t>Enfield</t>
  </si>
  <si>
    <t>Network Waitaki</t>
  </si>
  <si>
    <t>OAM0331</t>
  </si>
  <si>
    <t>Fletcher Forests</t>
  </si>
  <si>
    <t>GWh data from Centralised Dataset 2006 calendar year, capacity 3.5MW, average closer to 3MW</t>
  </si>
  <si>
    <t>FoodStuffs Hickory Place</t>
  </si>
  <si>
    <t>Foodstuffs (South Island)</t>
  </si>
  <si>
    <t>ISL0331</t>
  </si>
  <si>
    <t>Forest Research</t>
  </si>
  <si>
    <t>Gisborne</t>
  </si>
  <si>
    <t>Eastland Networks</t>
  </si>
  <si>
    <t>GLN0332</t>
  </si>
  <si>
    <t>Glenbrook Cogeneration Plant produces electricity using the by-product gasses from BHP Steel's New Zealand Steel's direct reduction iron-making process. The facility generates about 550,000 megawatt hours a year of electricity. Heating raw materials as part of the iron production process creates gases. The gases are used to fuel boilers which provide steam for turbines to generate electricity at two stages in the iron-making process: from four multiple hearth furnaces, which heat iron sand and coal; and at four direct reduction rotary kilns, which reduce the heated sand and coal char to a metalised product. Together with the multiple hearth furnace cogeneration plant, Glenbrook Cogeneration Plant produces around half of the steel mill's annual power requirements. Glenbrook generates at 11kv and 33kv (GLN0111 and GLN0332). Continuous output rating for the 38MW unit is around 25MW</t>
  </si>
  <si>
    <t>Government Communications Satellite</t>
  </si>
  <si>
    <t>Greenmount Landfill</t>
  </si>
  <si>
    <t>EnviroWaste</t>
  </si>
  <si>
    <t>6 x 0.92 MW</t>
  </si>
  <si>
    <t>OTA0221</t>
  </si>
  <si>
    <t>Annual output of 38GWh has been estimated based on 80% utilisation. Meter data series GMT0221 MRPL EG, reconciliation manager series GMT0221 VECT EG. The landfill has closed to new refuse. Gas extraction may continue for 10-20 years after landfill closure.</t>
  </si>
  <si>
    <t>Hampton Downs Landfill</t>
  </si>
  <si>
    <t>4 x 1 MW</t>
  </si>
  <si>
    <t>MER0331</t>
  </si>
  <si>
    <t>Annual output of 28GWh has been estimated based on 80% utilisation</t>
  </si>
  <si>
    <t>Hokitika Diesel</t>
  </si>
  <si>
    <t xml:space="preserve">GWh and MW data estimated from Centralised Dataset. Reconciliation Manager generation end date 31/08/2007 </t>
  </si>
  <si>
    <t>Hornby, Christchurch</t>
  </si>
  <si>
    <t>Ravensdown Fertiliser Co-op</t>
  </si>
  <si>
    <t>Horotiu Landfill</t>
  </si>
  <si>
    <t>Green Energy</t>
  </si>
  <si>
    <t>WEL Networks</t>
  </si>
  <si>
    <t>TWH0331</t>
  </si>
  <si>
    <t>It was expected that the landfill would be shut in 2006, but would to continue to produce gas for another 20 years</t>
  </si>
  <si>
    <t>HLY2201</t>
  </si>
  <si>
    <t>Each unit is capable of burning coal, natural gas or a combination of the two. Annual output of 5695GWh has been estimated based on actual output 2005-2006 calendar years less estimated Huntly p40 (total output for whole Huntly 2005+6 = 6030 GWh per annum average).Unit 4 was mothballed in December 2012. A second unit was mothballed late 2013, at which point Unit 4 was decommissioned.</t>
  </si>
  <si>
    <t>HLY2202</t>
  </si>
  <si>
    <t>Distillate</t>
  </si>
  <si>
    <t>Annual output of 335GWh has been estimated based on 80% utilisation</t>
  </si>
  <si>
    <t>Iwitahi</t>
  </si>
  <si>
    <t>Radio New Zealand</t>
  </si>
  <si>
    <t>Jackson Estate</t>
  </si>
  <si>
    <t>GWh and MW data from Centralised Dataset</t>
  </si>
  <si>
    <t>KPA1101</t>
  </si>
  <si>
    <t>The plant provides heat and power for local industry. Some 490,000 tonnes of steam a year is also produced for use in the NGC Kapuni Gas Treatment Plant. This steam allows NGC's Benfield plants to strip carbon dioxide from Kapuni gas to maintain pipeline specifications. Steam excess to NGC's needs is transported via a dedicated 3 km long steam line to Lactose New Zealand's dairy processing plant. Units : Gas: 2 at 10.3 MW, steam: 1 at 3.2MW, 1 at 1.5 MW. The plant has a rated output of 25 MW. Of this 20 MW is exported to the national grid.The plant is owned by Bay of Plenty Energy and NGC as a joint venture</t>
  </si>
  <si>
    <t>Kawerau - CHH</t>
  </si>
  <si>
    <t>Carter Holt Harvey</t>
  </si>
  <si>
    <t>Kawerau - TPP</t>
  </si>
  <si>
    <t>Kew Hospital</t>
  </si>
  <si>
    <t>INV0331</t>
  </si>
  <si>
    <t>KIN0112</t>
  </si>
  <si>
    <t>4 x 10.9 MW, 1 x 26 MW</t>
  </si>
  <si>
    <t>HWA1102</t>
  </si>
  <si>
    <t>The Kiwi Cogeneration Station is located onsite at Fonterra's factory in Hawera, Taranaki and first entered production in 1996 as a gas-driven twin 10 MW turbine. A further two 10 MW turbines were later installed in conjunction with a 26 MW back pressure steam turbine. Gas is fed directly from the Kapuni production station, 22 kilometers, away via a dedicated pipeline. Note : Generation is metered at HWA1102 KIWI GG. For reconciliation generation is split equally between two buses HWA1102 TODD GG and HWA1102 MERI GG</t>
  </si>
  <si>
    <t>Kongahu</t>
  </si>
  <si>
    <t>Buller Electricity</t>
  </si>
  <si>
    <t>Mansons Developments</t>
  </si>
  <si>
    <t>PEN1101</t>
  </si>
  <si>
    <t>Marlborough Lines Diesel</t>
  </si>
  <si>
    <t>Marlborough Lines</t>
  </si>
  <si>
    <t>Primarily backup/peak management plant with peak of 9 MW from CDS. Discountinued from June 2006 so assumed Gwh = 0. _x000D_Marlborough Lines have indicated that they expect to purchase 1 MW of portable generation in the 2006/2007 year (2006 Annual Repor</t>
  </si>
  <si>
    <t>Marlborough Lines Diesel II</t>
  </si>
  <si>
    <t>BLN0332</t>
  </si>
  <si>
    <t>Reconciliation Manager generation end date 31/08/2007</t>
  </si>
  <si>
    <t>Marsden B</t>
  </si>
  <si>
    <t>MDN1101</t>
  </si>
  <si>
    <t>Mothballed. As at April 2012 the plant had been dismantled, pending shipment to an overseas buyer</t>
  </si>
  <si>
    <t>Marsden Diesel</t>
  </si>
  <si>
    <t>5 x 1.8 MW</t>
  </si>
  <si>
    <t>BRB0331</t>
  </si>
  <si>
    <t>Maungatapere</t>
  </si>
  <si>
    <t>MKE1101</t>
  </si>
  <si>
    <t>Two 50MW gas turbines and 2 x 1 MW cogen units. GWh estimated based on CDS data.</t>
  </si>
  <si>
    <t>Middleton</t>
  </si>
  <si>
    <t>CWF Hamilton &amp; Co</t>
  </si>
  <si>
    <t>Milburn</t>
  </si>
  <si>
    <t>Department of Corrections</t>
  </si>
  <si>
    <t>BAL0331</t>
  </si>
  <si>
    <t>Mokoia Road, Hawera</t>
  </si>
  <si>
    <t>Swift Energy</t>
  </si>
  <si>
    <t>HWA0331</t>
  </si>
  <si>
    <t>Mud House</t>
  </si>
  <si>
    <t>Kiwi Wine Company</t>
  </si>
  <si>
    <t>New Plymouth</t>
  </si>
  <si>
    <t>NPL1101</t>
  </si>
  <si>
    <t>'The plant is now mothballed following the discovery of asbestos in the plant earlier in 2007. The first of the station's five generating units was commissioned in 1974. It injected into the grid on two buses (110kv and 200kv, NPL1101 and NPL2201, 2 units and 1 unit respectively). The station's 198 metre chimney is one of the tallest in New Zealand and contains one million bricks, 16,400 tonnes of concrete and 1,200 tonnes of reinforcing steel. It is designed to sway between five and eight cm during 40 to 60 knot winds.</t>
  </si>
  <si>
    <t>Waitaki Power</t>
  </si>
  <si>
    <t>WTK0331</t>
  </si>
  <si>
    <t>Orion Diesel</t>
  </si>
  <si>
    <t>Orion Diesel II</t>
  </si>
  <si>
    <t>Otahuhu A</t>
  </si>
  <si>
    <t>OTA1101</t>
  </si>
  <si>
    <t xml:space="preserve">The first four units of Otahuhu A were commissioned in 1968. At the time it was the first large gas turbine power station in Australasia. Because of age and low thermal efficiency the plant is now only ever operated for emergency reasons. Two of the three available units were operated to provide 'reactive power' for the electricity transmission system. Plant site to be decommisioned along with Otahuhu B </t>
  </si>
  <si>
    <t>Otahuhu B</t>
  </si>
  <si>
    <t>OTA2202</t>
  </si>
  <si>
    <t>Otahuhu B capacity varies with the source of the data. The 380 MW figure comes from Contact Energy's website. Transpower reserve modelling documentation lists OTAB's capacity at 395 MW. ACS data has capacity at 372 MW. Plant ceased operation September 2015.</t>
  </si>
  <si>
    <t>OTT0011</t>
  </si>
  <si>
    <t>Pacific Steel</t>
  </si>
  <si>
    <t>Vector</t>
  </si>
  <si>
    <t>MNG0331</t>
  </si>
  <si>
    <t>Peak injection of 170kw for 2006/07 from CDS</t>
  </si>
  <si>
    <t>Pan Pac</t>
  </si>
  <si>
    <t>Pan Pac Forest Products</t>
  </si>
  <si>
    <t>WHI0111</t>
  </si>
  <si>
    <t>Rated at 12.8MW but actually generating 5.5MW on average</t>
  </si>
  <si>
    <t>Plimmerton</t>
  </si>
  <si>
    <t>Right House</t>
  </si>
  <si>
    <t>PNI0331</t>
  </si>
  <si>
    <t>Port Chalmers</t>
  </si>
  <si>
    <t>Port Otago</t>
  </si>
  <si>
    <t>PukePine</t>
  </si>
  <si>
    <t>PukePine Sawmills</t>
  </si>
  <si>
    <t>TMI0331</t>
  </si>
  <si>
    <t>Ravensbourne</t>
  </si>
  <si>
    <t>HWB0332</t>
  </si>
  <si>
    <t>Ravensdown</t>
  </si>
  <si>
    <t>Redvale Landfill</t>
  </si>
  <si>
    <t>Waste Management</t>
  </si>
  <si>
    <t>7 x 1 MW</t>
  </si>
  <si>
    <t>SVL0331</t>
  </si>
  <si>
    <t>Rosedale Landfill</t>
  </si>
  <si>
    <t>3 x 0.92 MW</t>
  </si>
  <si>
    <t>ALB0331</t>
  </si>
  <si>
    <t>Silverstream Landfill</t>
  </si>
  <si>
    <t>3 x 0.9 MW</t>
  </si>
  <si>
    <t>HAY0331</t>
  </si>
  <si>
    <t>Simeon Quay</t>
  </si>
  <si>
    <t>South Pacific Cellars</t>
  </si>
  <si>
    <t>Southdown</t>
  </si>
  <si>
    <t>3 x 45 MW , 1 x 35 MW (although total is reported as 175MW)</t>
  </si>
  <si>
    <t>SWN2201</t>
  </si>
  <si>
    <t>The 35MW gas turbine was mothballed end of 2013. MRP have announced that the remaining units will be decommissioned at the end of 2015.</t>
  </si>
  <si>
    <t>Southern Landfill</t>
  </si>
  <si>
    <t>CPK0331</t>
  </si>
  <si>
    <t>GWh estimated based on capacity factors for other landfill based generation</t>
  </si>
  <si>
    <t>St Albans, Christchurch</t>
  </si>
  <si>
    <t>PAP0661</t>
  </si>
  <si>
    <t>SFD2201</t>
  </si>
  <si>
    <t>The two units are high efficiency LMS-100 gas turbine generators. Have assumed 20% utilisation to estimate GWh</t>
  </si>
  <si>
    <t>Taranaki Combined Cycle was the first large-scale combined cycle gas turbine station to be built in New Zealand. Construction began in July 1996, with the plant completed in July 1998. The 367 megawatt station uses approximately 1.4 million cubic metres of natural gas per day in generation, and has an efficiency of around 55.5%. Capacity at the plant was increased from 367 to 385 MW during refurbishment in 2008.</t>
  </si>
  <si>
    <t>Te Awamutu - Anchor Products</t>
  </si>
  <si>
    <t>TMU1101</t>
  </si>
  <si>
    <t>The generation plant was decommissioned in November 2007. The plant was based on a 54MW Pratt and Whitney aero-derivative Twinpak gas turbine exhausting into a heat recovery boiler to raise steam for process use. In normal operation only one of the two gas turbines of the Twinpak was in service, with the other available for backup in the case of an outage of the operating unit, or for operation as a peaking unit.</t>
  </si>
  <si>
    <t>The Te Rapa power station was commissioned in 1999 and is a cogeneration facility providing high quality steam and electricity to Fonterra's Te Rapa factory, one of the world's largest milk powder drying plants. Surplus electricity is directed back to the local area.</t>
  </si>
  <si>
    <t>Templeton</t>
  </si>
  <si>
    <t>Tirohia Landfill</t>
  </si>
  <si>
    <t>H.G. Leach &amp; Co.</t>
  </si>
  <si>
    <t>WKO0331</t>
  </si>
  <si>
    <t>The landfill gas engine is a Waukesha APG1000 48 liitre V16 operating at 1500RPM.</t>
  </si>
  <si>
    <t>Totara Road</t>
  </si>
  <si>
    <t>Watercare Clevedon</t>
  </si>
  <si>
    <t>TAK0331</t>
  </si>
  <si>
    <t>Watercare Mangere</t>
  </si>
  <si>
    <t>Total annual injection into local network less than 0.1 GWh for 2006/07 in CDS</t>
  </si>
  <si>
    <t>Wellington Hospital</t>
  </si>
  <si>
    <t>Total annual injection into local network less than 0.1GWh per annum from CDS. Primarily used for backup. Consumption mainly internal to hospital when running. 4x Merriless-Blackstone 8cyl recip diesels with Brush Alternators 2.5MW rated, 2.0MW MCR</t>
  </si>
  <si>
    <t>Whangarei</t>
  </si>
  <si>
    <t>Northland District Health Board</t>
  </si>
  <si>
    <t>WHI2201</t>
  </si>
  <si>
    <t>Whisper Tech</t>
  </si>
  <si>
    <t>SBK0331</t>
  </si>
  <si>
    <t>Whitford Landfill</t>
  </si>
  <si>
    <t>3 x 1 MW</t>
  </si>
  <si>
    <t>Fuel oil</t>
  </si>
  <si>
    <t>Wood waste</t>
  </si>
  <si>
    <t>BU</t>
  </si>
  <si>
    <t>Decomissioned</t>
  </si>
  <si>
    <t xml:space="preserve">SI </t>
  </si>
  <si>
    <t xml:space="preserve">NI </t>
  </si>
  <si>
    <t>ADD</t>
  </si>
  <si>
    <t>BRY</t>
  </si>
  <si>
    <t>TMU</t>
  </si>
  <si>
    <t>PEN</t>
  </si>
  <si>
    <t>MTM</t>
  </si>
  <si>
    <t>PAP</t>
  </si>
  <si>
    <t>ISL</t>
  </si>
  <si>
    <t>HOR</t>
  </si>
  <si>
    <t>OAM</t>
  </si>
  <si>
    <t>OTA</t>
  </si>
  <si>
    <t>MER</t>
  </si>
  <si>
    <t>TWH</t>
  </si>
  <si>
    <t>INV</t>
  </si>
  <si>
    <t>MDN</t>
  </si>
  <si>
    <t>MKE</t>
  </si>
  <si>
    <t>BAL</t>
  </si>
  <si>
    <t>NPL</t>
  </si>
  <si>
    <t>OTT</t>
  </si>
  <si>
    <t>MNG</t>
  </si>
  <si>
    <t>PNI</t>
  </si>
  <si>
    <t>TMI</t>
  </si>
  <si>
    <t>SVL</t>
  </si>
  <si>
    <t>ALB</t>
  </si>
  <si>
    <t>HAY</t>
  </si>
  <si>
    <t>SWN</t>
  </si>
  <si>
    <t>CPK</t>
  </si>
  <si>
    <t>WKO</t>
  </si>
  <si>
    <t>TAK</t>
  </si>
  <si>
    <t>SBK</t>
  </si>
  <si>
    <t>MBIE thermal stack update (2020); EA exisiting generating plants (2015)</t>
  </si>
  <si>
    <t>Natural gas waste heat</t>
  </si>
  <si>
    <t>3 x 250 MW</t>
  </si>
  <si>
    <t>4 x 250 MW</t>
  </si>
  <si>
    <t>Carter Holt Energy</t>
  </si>
  <si>
    <t>TRC0331</t>
  </si>
  <si>
    <t>Gid</t>
  </si>
  <si>
    <t>Manawa Energy</t>
  </si>
  <si>
    <t>Chathams Wind</t>
  </si>
  <si>
    <t>CBD Energy</t>
  </si>
  <si>
    <t>CBDEnergy</t>
  </si>
  <si>
    <t>Wind</t>
  </si>
  <si>
    <t>2 x 0.225 MW</t>
  </si>
  <si>
    <t>OFFGRID</t>
  </si>
  <si>
    <t>OTH - Other</t>
  </si>
  <si>
    <t>The wind farm has two 225kW Vergnet machines, which have been integrated with the existing diesel generation plant on the island. The turbines are two-bladed machines designed in France. They are designed so they can be raised and lowered on guy ropes, mainly to prevent damage during storms, but also for maintenance.</t>
  </si>
  <si>
    <t xml:space="preserve"> </t>
  </si>
  <si>
    <t>Christchurch Wind Turbine</t>
  </si>
  <si>
    <t>SPN0331</t>
  </si>
  <si>
    <t>Located at Gebbies Pass. GWh and MW data from Centralised Dataset 2006 calendar year</t>
  </si>
  <si>
    <t>Flat Hill</t>
  </si>
  <si>
    <t>8 x 0.85 MW</t>
  </si>
  <si>
    <t>Annual output estimated based on 40% utilisation</t>
  </si>
  <si>
    <t>15 x 0.6 MW</t>
  </si>
  <si>
    <t>GYT0331</t>
  </si>
  <si>
    <t xml:space="preserve">Hau Nui wind farm is situated about 20 kilometres from the Martinborough township. Stage 1 commissioned in 1996 with 3.65 MW capacity, stage 2 commissioned in Dec 2004 with 4.8 MW The structures are designed to withstand wind speeds up to 240km/h. The 15 turbines operate in a wind speed range of 10 - 120 km/h above which they shut down. </t>
  </si>
  <si>
    <t>Horseshoe Bend Wind</t>
  </si>
  <si>
    <t>3 x 0.75 MW</t>
  </si>
  <si>
    <t>Situated adjacent to the Horseshoe Bend Hydro station the wind project consists of three 750kW NEG Micon wind turbines giving a maximum output of 2.25MW.  The turbines have 45m high steel tubular towers and 44m diameter rotors giving an overall height of 69m.</t>
  </si>
  <si>
    <t>Lake Grassmere</t>
  </si>
  <si>
    <t>Energy3</t>
  </si>
  <si>
    <t>1 x 0.66 MW</t>
  </si>
  <si>
    <t>Lulworth Wind</t>
  </si>
  <si>
    <t>4 x 0.25 MW</t>
  </si>
  <si>
    <t xml:space="preserve">Energy3 installed four secondhand Micon 530 wind turbines at the site. The turbines have a capacity of 250kW each, giving the wind farm a capacity of 1 MW.
</t>
  </si>
  <si>
    <t>Mahinerangi</t>
  </si>
  <si>
    <t>12 x 3 MW</t>
  </si>
  <si>
    <t>Mahinerangi is currently metered as part of Waipori local output.</t>
  </si>
  <si>
    <t>Mill Creek</t>
  </si>
  <si>
    <t>26 x 2.3 MW</t>
  </si>
  <si>
    <t>WIL0331</t>
  </si>
  <si>
    <t>First electricity generated May 2014. Covers approx 18 km2, using Seimens turbines</t>
  </si>
  <si>
    <t>Mount Stuart</t>
  </si>
  <si>
    <t>The wind farm has 9 wind turbines, with a combined generating capacity of 7.65MW. The 850kW turbines are supplied by Gamesa, a wind turbine manufacture based in Spain. The turbines have a 45 metre tower, and their blades have a 52 metre diameter. Mt Stuart is the first wind farm in New Zealand and Australia to use Gamesa turbines.
Pioneer began construction of the wind farm in April 2011. The wind farm was commissioned in November 2011. The wind farm produces about 25,600MWh per year and feeds its electricity into the OtagoNet network.</t>
  </si>
  <si>
    <t>Southbridge Wind</t>
  </si>
  <si>
    <t>1 x 0.1 MW</t>
  </si>
  <si>
    <t>Tararua Stage 1</t>
  </si>
  <si>
    <t>48 x 0.66 MW</t>
  </si>
  <si>
    <t>Tararua Stage 2</t>
  </si>
  <si>
    <t>55 x 0.66 MW</t>
  </si>
  <si>
    <t>Tararua Stage 3</t>
  </si>
  <si>
    <t>31 x 3 MW</t>
  </si>
  <si>
    <t>TWC2201</t>
  </si>
  <si>
    <t>Tararua 3 consists of 31 3MW turbines totalling 93 MW. Assuming a similar plant factor as the existing plant gives an approximate yield of 375 Gwh per annum._x000D_
_x000D_
Construction of Tararua 3 is expected to be completed by July 2007</t>
  </si>
  <si>
    <t>Te Apiti</t>
  </si>
  <si>
    <t>55 x 1.65 MW</t>
  </si>
  <si>
    <t>WDV1101</t>
  </si>
  <si>
    <t>Te Rere Hau</t>
  </si>
  <si>
    <t>New Zealand Wind Farms</t>
  </si>
  <si>
    <t>Partially Embedded</t>
  </si>
  <si>
    <t>97 x 0.5 MW</t>
  </si>
  <si>
    <t xml:space="preserve">The windfarm was built in separate stages between 2006 and 2011. While all 5 stages are technically embedded behind Tararua C, their output is mainly injected onto the grid. Stage 1 (5 turbines) was completed in September 2006 and was initially embedded fully in the local lines network. Stage 2 (28 turbines) was completed in April 2009, at which point a notionally-embedded connection to the grid was installed. Stage 3 (32 turbines) was completed in November 2009. Stages 4 and 5 (32 turbines) were completed in July 2011. </t>
  </si>
  <si>
    <t>Te Uku</t>
  </si>
  <si>
    <t>28 x 2.3 MW</t>
  </si>
  <si>
    <t>Joint partnership between WEL and Meridian</t>
  </si>
  <si>
    <t>Weld Cone Wind</t>
  </si>
  <si>
    <t>3 x 0.25 MW</t>
  </si>
  <si>
    <t>The wind farm's three turbines are secondhand Micon 530 wind turbines, each with a capacity of 250kW. They were brought in from Germany and Denmark and refurbished in Christchurch.</t>
  </si>
  <si>
    <t>Wellington Wind Turbine</t>
  </si>
  <si>
    <t>West Wind</t>
  </si>
  <si>
    <t>62 x 2.3 MW</t>
  </si>
  <si>
    <t>WWD1102, WWD1103</t>
  </si>
  <si>
    <t>White Hill</t>
  </si>
  <si>
    <t>29 x 2 MW</t>
  </si>
  <si>
    <t>Estimated GWh assumes 40% load factor</t>
  </si>
  <si>
    <t xml:space="preserve">OT </t>
  </si>
  <si>
    <t>Waipipi Wind Farm</t>
  </si>
  <si>
    <t>Turitea Wind Farm</t>
  </si>
  <si>
    <t>31 x 4.3 MW</t>
  </si>
  <si>
    <t>60 x 3.69 MW</t>
  </si>
  <si>
    <t>MBIE Wind generation stack update(2020)</t>
  </si>
  <si>
    <t>Mt Cass</t>
  </si>
  <si>
    <t>Harapaki</t>
  </si>
  <si>
    <t>AKA QEII Park Diesel generators. GWh and MW data from Centralised Dataset 2006 calendar year</t>
  </si>
  <si>
    <t>Our Mount Maunganui site produces superphosphate – the most common fertiliser used in New Zealand farming. It contains both phosphate and sulphur, two nutrients that are typically deficient in New Zealand soils. 
We import the phosphate rock from all around the world to use in the manufacture of fertiliser. The sulphur we use is a waste product from oil refining and comes from two main sources – the Marsden Point refinery in Whangarei, and Canada. 
We recycle the sulphur to make sulphuric acid. This is then reacted with the phosphate rock to solubilise the phosphate, making superphosphate fertiliser. The production of sulphuric acid also generates heat, which we capture and convert to electricity. We create enough electricity to power our site and the excess (which is enough to power around 3000 homes in our community) is fed back into the National Grid. Sulphuric acid is also sold into local industry for industrial cleaning, sanitation, wastewater treatment, power generation and food/pharmaceutical manufacture.</t>
  </si>
  <si>
    <t>Waste heat</t>
  </si>
  <si>
    <t>Biomass</t>
  </si>
  <si>
    <t>-42.65546016114694,</t>
  </si>
  <si>
    <t>-43.1589072, 170.6285018</t>
  </si>
  <si>
    <t>location estimated</t>
  </si>
  <si>
    <t>Rimu</t>
  </si>
  <si>
    <t>Toronui</t>
  </si>
  <si>
    <t>Esk Hydro Scheme</t>
  </si>
  <si>
    <t>At Mangatangi, power from the generator is used to run compressors that pump air into the dam water. Air is pumped into the dam water to reduce the risk of algae growing in the dam. At Waitakere, the generator powers the treatment plant. Location estimated.</t>
  </si>
  <si>
    <t xml:space="preserve">GWh and MW data from Centralised Dataset 2006 calendar year. Location estimated. </t>
  </si>
  <si>
    <t>A.K.A. Waikohu hydro scheme. Location estimated</t>
  </si>
  <si>
    <t>GWh and MW data from Centralised Dataset 2006 calendar year. Location estimated.</t>
  </si>
  <si>
    <t>Water supply dam?</t>
  </si>
  <si>
    <t>GWh and MW data from Centralised Dataset 2006 calendar year. Water supply dam?</t>
  </si>
  <si>
    <t>GWh and MW data from Centralised Dataset 2006 calendar year. Location estimated (McKechnie Aluminum Supplier)</t>
  </si>
  <si>
    <t>GWh and MW data from Centralised Dataset 2006 calendar year. Location estimated (Fonterra Te Rapa)</t>
  </si>
  <si>
    <t>Location estimated (Ellerslie Racecourse)</t>
  </si>
  <si>
    <t>Location estimated (Belfast town)</t>
  </si>
  <si>
    <t>GWh and MW estimated from Centralised Dataset. Location estimated (Greymouth town)</t>
  </si>
  <si>
    <t>Location estimated (Enfield town)</t>
  </si>
  <si>
    <t>GWh and MW data from Centralised Dataset 2006 calendar year. Location estimated</t>
  </si>
  <si>
    <t>Location estimated</t>
  </si>
  <si>
    <t>GWh and MW data from Centralised Dataset 2006 calendar year. Location estimated (Scion head office)</t>
  </si>
  <si>
    <t xml:space="preserve">GWh from Centralised Dataset 2006 calendar year. CDS peak was 21.1MW but only occurred once in 2006, ramping up and down over a 3 hour period and again to a peak of 12.5MW 2 days later (origin unknown). Normal generation appears to peak at around 4.5MW. Location estimated </t>
  </si>
  <si>
    <t>GWh and MW data from Centralised Dataset 2006 calendar year. Location estimated (Iwitahi town)</t>
  </si>
  <si>
    <t>Steam turbine from wood waste, turbine has capacity of 27MW however due to a lack of steam has been generating only 13.5MW. Location estimated (Carter Holt Harvey)</t>
  </si>
  <si>
    <t>Location estimated (Tasman Mill)</t>
  </si>
  <si>
    <t>Location estimated (Kongahu town)</t>
  </si>
  <si>
    <t xml:space="preserve">Todd Energy McKee Mangahewa </t>
  </si>
  <si>
    <t>Caterpillar diesel units used as peaking plant to mitigate price peaks. The plant is operated remotely from Tauranga. Location estimated (Marsden Point Refinery)</t>
  </si>
  <si>
    <t>GWh and MW data from Centralised Dataset 2006 calendar year. Location estimated (Maungatapere town)</t>
  </si>
  <si>
    <t>GWh and MW data from Centralised Dataset 2006 calendar year. Location estimated (Middleton, Chch)</t>
  </si>
  <si>
    <t>South Otago community corrections</t>
  </si>
  <si>
    <t>GWh and MW data from Centralised Dataset 2006 calendar year. Location estimated (Westside Rimu Production)</t>
  </si>
  <si>
    <t>GWh and MW data from Centralised Dataset 2006 calendar year. Location estimated (Omarama town)</t>
  </si>
  <si>
    <t>GWh and MW data from Centralised Dataset 2006 calendar year. Location estimated (Orion head offices)</t>
  </si>
  <si>
    <t>Located at Kurow (location estimated based on this info)</t>
  </si>
  <si>
    <t>Negligible GWh. Location estimated.</t>
  </si>
  <si>
    <t>GWh and MW data from Centralised Dataset 2006 calendar year. Location estimated (St Albans, Chch)</t>
  </si>
  <si>
    <t>GWh and MW data from Centralised Dataset 2006 calendar year. Location estimated (Chch Men's prison)</t>
  </si>
  <si>
    <t>GWh and MW data from Centralised Dataset 2006 calendar year. Location estimated (Wairoa town)</t>
  </si>
  <si>
    <t>GWh and MW data from Centralised Dataset 2006 calendar year. Location estimated (Ardmore treatment plant)</t>
  </si>
  <si>
    <t>10 x 4.3 MW</t>
  </si>
  <si>
    <t>Mercury company website</t>
  </si>
  <si>
    <t>We [Mercury] are building the New Zealand’s largest wind farm. The Turitea wind farm is located in the Tararua Ranges near Palmerston North. Location estimated.</t>
  </si>
  <si>
    <t>Mercury's newest wind farm is being built 15km southeast of Gore in the South Island. There will be 10 wind turbines with a combined generation capacity of 43MW when Stage 1 is completed at the end of 2023. Location estimated.</t>
  </si>
  <si>
    <t>22 x 4.2 MW</t>
  </si>
  <si>
    <t>In construction</t>
  </si>
  <si>
    <t>Mt Cass Wind Ltd</t>
  </si>
  <si>
    <t>41 x 4.3 MW</t>
  </si>
  <si>
    <t>GWh and MW data from Centralised Dataset 2006 calendar year. Location estimated (Mangatawhiri town)</t>
  </si>
  <si>
    <t>GWh and MW data from Centralised Dataset 2006 calendar year. Location estimated (Maraetai suburb)</t>
  </si>
  <si>
    <t>Location estimated (Ngahere town)</t>
  </si>
  <si>
    <t>Location estimated (Plimmerton suburb)</t>
  </si>
  <si>
    <t>Location estimated (Kaihurangi estate)</t>
  </si>
  <si>
    <t>manapouri</t>
  </si>
  <si>
    <t>huntly_1_4</t>
  </si>
  <si>
    <t>benmore</t>
  </si>
  <si>
    <t>clyde</t>
  </si>
  <si>
    <t>huntly_p40</t>
  </si>
  <si>
    <t>huntly_e3p</t>
  </si>
  <si>
    <t>roxburgh</t>
  </si>
  <si>
    <t>ohau_a</t>
  </si>
  <si>
    <t>ohau_b</t>
  </si>
  <si>
    <t>ohau_c</t>
  </si>
  <si>
    <t>tokaanu</t>
  </si>
  <si>
    <t>aviemore</t>
  </si>
  <si>
    <t>stratford</t>
  </si>
  <si>
    <t>arapuni</t>
  </si>
  <si>
    <t>maraetai</t>
  </si>
  <si>
    <t>wairakei</t>
  </si>
  <si>
    <t>tekapo_b</t>
  </si>
  <si>
    <t>whirinaki</t>
  </si>
  <si>
    <t>west_wind</t>
  </si>
  <si>
    <t>whakamaru</t>
  </si>
  <si>
    <t>rangipo</t>
  </si>
  <si>
    <t>mokai</t>
  </si>
  <si>
    <t>glenbrook_kilns</t>
  </si>
  <si>
    <t>kawerau_geo</t>
  </si>
  <si>
    <t>ohakuri</t>
  </si>
  <si>
    <t>waitaki</t>
  </si>
  <si>
    <t>junctionroad</t>
  </si>
  <si>
    <t>karapiro</t>
  </si>
  <si>
    <t>twf_3</t>
  </si>
  <si>
    <t>twf_12</t>
  </si>
  <si>
    <t>te_apiti</t>
  </si>
  <si>
    <t>matahina</t>
  </si>
  <si>
    <t>aratiatia</t>
  </si>
  <si>
    <t>atiamuri</t>
  </si>
  <si>
    <t>waikaremoana</t>
  </si>
  <si>
    <t>waipapa</t>
  </si>
  <si>
    <t>ohaaki</t>
  </si>
  <si>
    <t>poihipi</t>
  </si>
  <si>
    <t>coleridge</t>
  </si>
  <si>
    <t>kinleith</t>
  </si>
  <si>
    <t>mangahao</t>
  </si>
  <si>
    <t>cobb</t>
  </si>
  <si>
    <t>patea</t>
  </si>
  <si>
    <t>tekapo_a</t>
  </si>
  <si>
    <t>kapuni</t>
  </si>
  <si>
    <t>wheao_flaxy</t>
  </si>
  <si>
    <t>waipori</t>
  </si>
  <si>
    <t>argyle_wairau</t>
  </si>
  <si>
    <t>whareroa</t>
  </si>
  <si>
    <t>te_rere_hau</t>
  </si>
  <si>
    <t>te_rapa</t>
  </si>
  <si>
    <t>highbank</t>
  </si>
  <si>
    <t>aniwhenua</t>
  </si>
  <si>
    <t>teviot</t>
  </si>
  <si>
    <t>kawerau_new</t>
  </si>
  <si>
    <t>edgecumbe</t>
  </si>
  <si>
    <t>norskeskog</t>
  </si>
  <si>
    <t>ngawha</t>
  </si>
  <si>
    <t>tehuka</t>
  </si>
  <si>
    <t>kaimai</t>
  </si>
  <si>
    <t>white_hill</t>
  </si>
  <si>
    <t>te_uku</t>
  </si>
  <si>
    <t>kumara_dillmans</t>
  </si>
  <si>
    <t>nap</t>
  </si>
  <si>
    <t>new_plymouth</t>
  </si>
  <si>
    <t>rotokawa</t>
  </si>
  <si>
    <t>paerau</t>
  </si>
  <si>
    <t>JRD</t>
  </si>
  <si>
    <t>JRD1101</t>
  </si>
  <si>
    <t>WDV</t>
  </si>
  <si>
    <t>TWC</t>
  </si>
  <si>
    <t>WIL</t>
  </si>
  <si>
    <t>GYT</t>
  </si>
  <si>
    <t>SPN</t>
  </si>
  <si>
    <t>WVY1101</t>
  </si>
  <si>
    <t>WVY</t>
  </si>
  <si>
    <t>Yr built + 50</t>
  </si>
  <si>
    <t>waipipi</t>
  </si>
  <si>
    <t>turitea</t>
  </si>
  <si>
    <t>LTN2201</t>
  </si>
  <si>
    <t>Patea river</t>
  </si>
  <si>
    <t>Mechanical draft cooling tower</t>
  </si>
  <si>
    <t>Natural draft cooling tower</t>
  </si>
  <si>
    <t>Hawera (Whareroa)</t>
  </si>
  <si>
    <t>EA exisiting generating plants (2015); MBIE thermal stack update (2020)</t>
  </si>
  <si>
    <t>otahuhu_a</t>
  </si>
  <si>
    <t>otahuhu_b</t>
  </si>
  <si>
    <t>southdown</t>
  </si>
  <si>
    <t>te_awamutu</t>
  </si>
  <si>
    <t>Hybrid</t>
  </si>
  <si>
    <t>Sea</t>
  </si>
  <si>
    <t>1 x 380 MW</t>
  </si>
  <si>
    <t>EA existing generating plants (2015)</t>
  </si>
  <si>
    <t>9 x 0.85 MW</t>
  </si>
  <si>
    <t>EA exisiting generating plants (2015), https://pioneerenergy.co.nz/projects-and-partnerships/sustainable-cities/mt-stuart-wind-farm/</t>
  </si>
  <si>
    <t>AKA Bromley wastewater treatment plant, conflicting notes: congeneration Y and 2.4MW capacity according to https://www.biogas.org.nz/documents/resource/WB06-biogas-overview.pdf (2015)</t>
  </si>
  <si>
    <t>7 x 122 MW</t>
  </si>
  <si>
    <t>MBIE hydro large scale stack update (2020); EA exisiting generating plants (2015), https://www.wsp.com/en-nz/projects/manapouri-hydropower</t>
  </si>
  <si>
    <t>1 x 6 MW</t>
  </si>
  <si>
    <t>2 x 12.5 MW</t>
  </si>
  <si>
    <t>1 x 3.1 MW</t>
  </si>
  <si>
    <t>1 x 0.2 MW</t>
  </si>
  <si>
    <t>1 x 0.5 MW</t>
  </si>
  <si>
    <t>1 x 0.9 MW</t>
  </si>
  <si>
    <t>2 x 2.5 MW</t>
  </si>
  <si>
    <t>2 x 5 MW</t>
  </si>
  <si>
    <t>1 x 3.5 MW</t>
  </si>
  <si>
    <t>1 x 1.3 MW</t>
  </si>
  <si>
    <t>1 x 2 MW</t>
  </si>
  <si>
    <t>1 x 2.8 MW</t>
  </si>
  <si>
    <t>1 x 2.4 MW</t>
  </si>
  <si>
    <t>1 x 1.35 MW</t>
  </si>
  <si>
    <t>1 x 2.85 MW</t>
  </si>
  <si>
    <t>1 x 25 MW</t>
  </si>
  <si>
    <t>1 x 4.3 MW</t>
  </si>
  <si>
    <t>1 x 0.35 MW</t>
  </si>
  <si>
    <t>1 x 1.9 MW</t>
  </si>
  <si>
    <t>1 x 6.5 MW</t>
  </si>
  <si>
    <t>2 x 3 MW</t>
  </si>
  <si>
    <t>2 x 8 MW</t>
  </si>
  <si>
    <t>1 x 9 MW</t>
  </si>
  <si>
    <t>2 x 0.8 MW</t>
  </si>
  <si>
    <t>1 x 0.6 MW</t>
  </si>
  <si>
    <t>2 x 40 MW</t>
  </si>
  <si>
    <t>2 x 1 MW</t>
  </si>
  <si>
    <t>1 x 1.1 MW</t>
  </si>
  <si>
    <t>1 x 1.8 MW</t>
  </si>
  <si>
    <t>1 x 1 MW</t>
  </si>
  <si>
    <t>1 x 7.5 MW</t>
  </si>
  <si>
    <t>1 x 0.3 MW</t>
  </si>
  <si>
    <t>1 x 0.4 MW</t>
  </si>
  <si>
    <t>1 x 0.02 MW</t>
  </si>
  <si>
    <t>1 x 2.3 MW</t>
  </si>
  <si>
    <t>1 x 1.4 MW</t>
  </si>
  <si>
    <t>1 x 4.2 MW</t>
  </si>
  <si>
    <t>2 x 10 MW</t>
  </si>
  <si>
    <t>1 x 1.1 MW (inferred as largest unit = cap.)</t>
  </si>
  <si>
    <t>1 x 2.15 MW</t>
  </si>
  <si>
    <t>2 x 2.35 MW</t>
  </si>
  <si>
    <t>1 x 10 MW</t>
  </si>
  <si>
    <t>1 x 7.6 MW</t>
  </si>
  <si>
    <t>1 x 8 MW</t>
  </si>
  <si>
    <t>2 x 12 MW</t>
  </si>
  <si>
    <t>1 x 10 MW, 1 x 8 MW, 1 x 18.7 MW (= to 36.7)</t>
  </si>
  <si>
    <t>2 x 50 MW, 2 x 2 MW (= to 104MW)</t>
  </si>
  <si>
    <t>1 x 107 MW (inferred from largest unit)</t>
  </si>
  <si>
    <t>1 x 8 MW (inferred from largest unit)</t>
  </si>
  <si>
    <t>1 x 140 MW (inferred from largest unit)</t>
  </si>
  <si>
    <t>1 x 55 MW (inferred from largest unit, larger than cap.)</t>
  </si>
  <si>
    <t>1 x 25 MW (inferred from largest unit)</t>
  </si>
  <si>
    <t>1 x 24 MW (inferred from largest unit)</t>
  </si>
  <si>
    <t>1 x 21 MW (inferred from largest unit)</t>
  </si>
  <si>
    <t>1 x 14 MW (inferred from largest unit)</t>
  </si>
  <si>
    <t>Located on the Kawerau geothermal reservoir in the eastern Bay of Plenty</t>
  </si>
  <si>
    <t>1 x 32 MW, 6 x 6 MW, 1 x 34 MW, 1 x 8 MW (= 110 MW)</t>
  </si>
  <si>
    <t>NZ Geothermal Association (2019), https://www.power-technology.com/projects/mokai/ (2003, for generation cap. and units)</t>
  </si>
  <si>
    <t>4 x 20.5 MW</t>
  </si>
  <si>
    <t>NZ Geothermal Association (2019), https://www.nzgeothermal.org.nz/geothermal-in-nz/nz-geothermal-fields/ngatamariki/ (for gen. units and cap., accessed 26/06/23)</t>
  </si>
  <si>
    <t>Complete</t>
  </si>
  <si>
    <t>Top Energy website (2021)</t>
  </si>
  <si>
    <t>Ngawha 4</t>
  </si>
  <si>
    <t xml:space="preserve">Subject to success of Ngawha 3 field monitoring and an acceptable business case development </t>
  </si>
  <si>
    <t>TBD</t>
  </si>
  <si>
    <t xml:space="preserve">1 x 8 MW (OEC1 and OEC2), 1 x 15.3 MW (OEC3) </t>
  </si>
  <si>
    <t>200 (65GWh and 130GWh)</t>
  </si>
  <si>
    <t>Located approximately seven kilometers from Kaikohe, the Ngawha Geothermal Power Station was set up to use geothermal energy from the Ngawha Springs area to generate electricity. Using four of twenty existing wells drilled by the Ministry of Works in the early 1980's, the plant uses a binary-generating unit manufactured by Ormat Industries of Israel. Operation commenced in June 1998. OEC1 and OEC2 make up Ngawha 1 and are connected to Ngawha 2 (OEC3)</t>
  </si>
  <si>
    <t>NZ Geothermal Association (2019), https://www.energylink.co.nz/sites/default/files/sites/default/files/202210%20RFP%20-%20Ngawha%20Generation%20Ltd.pdf for gen. units and cap (2022)</t>
  </si>
  <si>
    <t>1 x 16 MW, 4 x 6.5 MW (= to 42 MW)</t>
  </si>
  <si>
    <t>NZ Geothermal Association (2019), https://www.power-technology.com/projects/rotokawaiigeothermal/ for gen. units and cap (2011)</t>
  </si>
  <si>
    <t>2 x 83 MW</t>
  </si>
  <si>
    <t>In April 2014 TeMihi was still undergoing commissioing testing. The full plant was expecting to be running by July 2014, although some issues were struck with the hot well pumps vibrating when in use that may limit capacity until the problem can be remedied. Two 83 MW steam turbine generators using dual-flash steam separation</t>
  </si>
  <si>
    <t>NZ Geothermal Association (2019), https://www.power-technology.com/projects/te-mihi-station/ for gen. units and cap. (2014)</t>
  </si>
  <si>
    <t>7 x 11.2 MW, 3 x 30 MW, 1 x 5 MW = 173.4 MW (unit 6, 11.2 MW may have been decomissioned = 162.2 MW)</t>
  </si>
  <si>
    <t>NZ Geothermal Association (2019), https://www.power-technology.com/marketdata/wairakei-geothermal-power-plant-new-zealand/ for gen. units and cap. (2021)</t>
  </si>
  <si>
    <t>3 x 31 MW (nameplate cap. so diferent total)</t>
  </si>
  <si>
    <t>MBIE hydro large scale stack update (2020); EA exisiting generating plants (2015), https://www.power-technology.com/marketdata/power-plant-profile-aratiatia-new-zealand/ units cap. (2023)</t>
  </si>
  <si>
    <t>4 x 21 MW</t>
  </si>
  <si>
    <t>MBIE hydro large scale stack update (2020); EA exisiting generating plants (2015), https://www.power-technology.com/marketdata/atiamuri-new-zealand-2/ for units cap. (2022)</t>
  </si>
  <si>
    <t>3 x 4.8 MW, 1 x 26 MW</t>
  </si>
  <si>
    <t>MBIE hydro large scale stack update (2020); EA exisiting generating plants (2015), https://www.engineeringnz.org/programmes/heritage/heritage-records/mangahao-power-station/ for gen. units cap. (accessed 26/06/23)</t>
  </si>
  <si>
    <t>4 x 28 MW</t>
  </si>
  <si>
    <t>MBIE hydro large scale stack update (2020); EA exisiting generating plants (2015), https://www.hydroreview.com/technology-and-equipment/turbines-and-mechanical-components/rehabilitation-of-turbines-at-the-ohakuri-hydro-power-station/ for unit cap. (2014)</t>
  </si>
  <si>
    <t>1 x 1.3 MW…</t>
  </si>
  <si>
    <t>1 x 1.2 MW…</t>
  </si>
  <si>
    <t>1 x 135 MW, 1 x 250 MW</t>
  </si>
  <si>
    <t>MBIE thermal stack update (2020); EA exisiting generating plants (2015), https://www.power-technology.com/marketdata/power-plant-profile-huntly-power-station-unit-5-new-zealand/ for units size (last updated 2023)</t>
  </si>
  <si>
    <t>1 x 50.8 MW (greater than cap.)</t>
  </si>
  <si>
    <t>MBIE thermal stack update (2020); EA exisiting generating plants (2015), Genesis Energy Huntly webpage (accessed 26/06/23)</t>
  </si>
  <si>
    <t>Operational (temporarily shutdown in Jan 2023 -NZ Herald)</t>
  </si>
  <si>
    <t>1 x 27 MW  (inferred as largest unit = cap.)</t>
  </si>
  <si>
    <t>1 x12.8 MW  (inferred as largest unit = cap.)</t>
  </si>
  <si>
    <t>1 x 8 MW  (inferred as largest unit = cap.)</t>
  </si>
  <si>
    <t>1 x 54 MW  (inferred as largest unit = cap.)</t>
  </si>
  <si>
    <t>1 x 44MW  (inferred as largest unit = cap.)</t>
  </si>
  <si>
    <t>1 x 0.8 MW (inferred as largest unit = cap.)</t>
  </si>
  <si>
    <t>1 x 7MW (inferred as largest unit = cap.)</t>
  </si>
  <si>
    <t>1 x 0.4 MW (inferred as largest unit = cap.)</t>
  </si>
  <si>
    <t>1 x 0.2 MW (inferred as largest unit = cap.)</t>
  </si>
  <si>
    <t>1 x 1.4 MW (inferred as largest unit = cap.)</t>
  </si>
  <si>
    <t>1 x 3.2 MW (inferred as largest unit = cap.)</t>
  </si>
  <si>
    <t>1 x 0.3 MW (inferred as largest unit = cap.)</t>
  </si>
  <si>
    <t>1 x 0.1 MW (inferred as largest unit = cap.)</t>
  </si>
  <si>
    <t>1 x 3.3 MW (inferred as largest unit = cap.)</t>
  </si>
  <si>
    <t>1 x 0.7 MW (inferred as largest unit = cap.)</t>
  </si>
  <si>
    <t>1 x 0.5 MW (inferred as largest unit = cap.)</t>
  </si>
  <si>
    <t>1 x 3.5 MW (inferred as largest unit = cap.)</t>
  </si>
  <si>
    <t>1 x 4.5 MW (inferred as largest unit = cap.)</t>
  </si>
  <si>
    <t>1 x 0.9 MW (inferred as largest unit = cap.)</t>
  </si>
  <si>
    <t>2 x 50 MW</t>
  </si>
  <si>
    <t>2 x 10.5 MW, 1 x 1.5 MW, 1 x 2 MW</t>
  </si>
  <si>
    <t>1 x 40 MW</t>
  </si>
  <si>
    <r>
      <t>Maintained by Carter Holt Energy. This plant is located at the Carter Holt Harvey Pulp and Paper Plant at Kinleith, Tokoroa. It is fuelled by wood waste biomass supplemented as necessary with gas. The waste wood is a combination of bark, sawdust and chips, mainly pine with some eucalyptus. New Zealand biomass fuel is considered a renewable energy because it can be replenished by new plantations. The fuel is burnt in a boiler to produce steam for a 28MW steam turbine and for the pulp and paper mill (</t>
    </r>
    <r>
      <rPr>
        <u/>
        <sz val="12"/>
        <color theme="1"/>
        <rFont val="Calibri"/>
        <family val="2"/>
        <scheme val="minor"/>
      </rPr>
      <t>contradicting info</t>
    </r>
    <r>
      <rPr>
        <sz val="12"/>
        <color theme="1"/>
        <rFont val="Calibri"/>
        <family val="2"/>
        <scheme val="minor"/>
      </rPr>
      <t>: Allen 39.6 Mwe Type H-6, pass-out back pressure steam turbine (STG) driving a Peebles generator through an Allen Gears parallel shaft speed reduction gearbox. Gear speed – 4393/1500 rpm, from MBIE thermal generation stack update 2020). The bulk of the electricity generated is used on site. Carter Holt Harvey and Genesis Energy work closely to ensure a reliable steam supply for this major wood-processing site. The plant is owned by Genesis Energy, and Carter Holt Harvey operate and maintain the plant under contract to Genesis Energy. Engineering support for the plant is provided by the Genesis Energy engineering team based at Huntly Power Station. Total capacity is 28MW about 11% is from natural gas (about 3 MW) the rest is generated from Wood (about 25MW).</t>
    </r>
  </si>
  <si>
    <t>1 x 3.9 MW (inferred as largest unit = cap.)</t>
  </si>
  <si>
    <t>1 x 2.3 MW (inferred as largest unit = cap.)</t>
  </si>
  <si>
    <t>1 x 6.5 MW (inferred as largest unit = cap.)</t>
  </si>
  <si>
    <t>4 x 31.8 MW (assuming installation was completed in 2020 as described, Andritz Group)</t>
  </si>
  <si>
    <t>Omarama (looks like there's only a substation)</t>
  </si>
  <si>
    <t>Otematata (looks like only hydro - Lake Benmore)</t>
  </si>
  <si>
    <t>Watercare Cossey's Dam (this is a water supply dam)</t>
  </si>
  <si>
    <t>Watercare Wairoa Dam (this is a water supply dam)</t>
  </si>
  <si>
    <t>Watercare Waitakere (reservoir/water supply dam, not hydro-electric)</t>
  </si>
  <si>
    <t>Partial decomission</t>
  </si>
  <si>
    <t>Two turbines were decomissioned in 1982, due to falling reservoir pressure, and then another two were in 2014 ('Contact Energy re-configured the field to better utilise the resource'). https://www.nzgeothermal.org.nz/geothermal-in-nz/nz-geothermal-fields/wairakei/</t>
  </si>
  <si>
    <t xml:space="preserve">1 x 100 MW </t>
  </si>
  <si>
    <t>Capacity_change_MW</t>
  </si>
  <si>
    <t xml:space="preserve">Mokai (1) </t>
  </si>
  <si>
    <t>Mokai (2)</t>
  </si>
  <si>
    <t>Mokai (3)</t>
  </si>
  <si>
    <t>Ngawha (2)</t>
  </si>
  <si>
    <t xml:space="preserve">1 x 3.5 MW </t>
  </si>
  <si>
    <t>NZ Geothermal Association (2019), https://www.geothermal-energy.org/pdf/IGAstandard/WGC/2015/28026.pdf (2015)</t>
  </si>
  <si>
    <t>Replaced</t>
  </si>
  <si>
    <t xml:space="preserve">1 x 2.4 MW </t>
  </si>
  <si>
    <t>1 x 2.4 MW, 1 x 3.5 MW</t>
  </si>
  <si>
    <t>Retired</t>
  </si>
  <si>
    <t>Kawerau Binary (TG1 + TG2)</t>
  </si>
  <si>
    <t>Temporarily out of action</t>
  </si>
  <si>
    <t>https://www.meridianenergy.co.nz/power-stations/wind/brooklyn</t>
  </si>
  <si>
    <t>EA exisiting generating plants (2015), https://www.meridianenergy.co.nz/power-stations/wind/brooklyn</t>
  </si>
  <si>
    <t>Central Wind</t>
  </si>
  <si>
    <t>Puketoi</t>
  </si>
  <si>
    <t>Castle Hill</t>
  </si>
  <si>
    <t>Hurunui</t>
  </si>
  <si>
    <t>Kaiwera Downs (1)</t>
  </si>
  <si>
    <t>Kaiwera Downs (2)</t>
  </si>
  <si>
    <t>Ventus</t>
  </si>
  <si>
    <t>Consent lapsed</t>
  </si>
  <si>
    <t>Project Huriwaka</t>
  </si>
  <si>
    <t>Announced</t>
  </si>
  <si>
    <t>https://www.stuff.co.nz/manawatu-standard/news/131924826/central-north-islands-wind-power-to-be-captured-by-manawa-energy,  https://www.manawaenergy.co.nz/huriwaka-wind</t>
  </si>
  <si>
    <t>https://www.stuff.co.nz/manawatu-standard/news/131924826/central-north-islands-wind-power-to-be-captured-by-manawa-energy</t>
  </si>
  <si>
    <t>Consented Wind Farms in NZ (windenergy.org.nz)</t>
  </si>
  <si>
    <t>https://www.windenergy.org.nz/consented-wind-farms, https://www.stuff.co.nz/environment/131513590/winding-road-to-turbine-sites-provides-lessons-for-next-wind-farm-projects</t>
  </si>
  <si>
    <t>Consented</t>
  </si>
  <si>
    <t>https://www.stuff.co.nz/business/124102651/genesis-may-revive-plan-for-16-billion-wind-farm-at-castle-hill</t>
  </si>
  <si>
    <t>Consented Wind Farms in NZ (windenergy.org.nz), https://www.boffamiskell.co.nz/project.php?v=hurunui-wind-farm</t>
  </si>
  <si>
    <t>Lake Onslow</t>
  </si>
  <si>
    <t>https://contact.co.nz/aboutus/our-story/our-projects/tauhara</t>
  </si>
  <si>
    <t>Additional funding received</t>
  </si>
  <si>
    <t>https://www.beehive.govt.nz/release/rotorua-benefits-over-62-million-boost</t>
  </si>
  <si>
    <t>Drilling pad consented and constructed</t>
  </si>
  <si>
    <t>http://kaitiakiadvisory.co.nz/portfolio-item/te-ia-a-tutea-geothermal/</t>
  </si>
  <si>
    <t>Todd Generation</t>
  </si>
  <si>
    <t>Expected to be commissioned</t>
  </si>
  <si>
    <t>https://www.power-technology.com/uncategorized/power-plant-profile-waikato-gas-power-plant-new-zealand/#:~:text=Description%20The%20project%20is%20being%20developed%20and%20currently,project%20cost%20is%20expected%20to%20be%20around%20%24350m.</t>
  </si>
  <si>
    <t>Investigations began (Phase 1)</t>
  </si>
  <si>
    <t>https://www.mbie.govt.nz/building-and-energy/energy-and-natural-resources/low-emissions-economy/nz-battery/lake-onslow-option/</t>
  </si>
  <si>
    <t>South Taranaki</t>
  </si>
  <si>
    <t>Hiringa Energy Limited and Ballance Agri-Nutrients Limited</t>
  </si>
  <si>
    <t>Part of a larger green hydrogen project by the same companies</t>
  </si>
  <si>
    <t>https://www.stuff.co.nz/environment/300428537/wind-turbines-reaching-206m-tall-proposed-for-taranaki-site-as-part-of-70m-green-hydrogen-project</t>
  </si>
  <si>
    <t>Offshore Wind</t>
  </si>
  <si>
    <t>BlueFloat Energy, Energy Estate and Elemental Group</t>
  </si>
  <si>
    <t>NZ regulations for offshore wind to be passed</t>
  </si>
  <si>
    <t>https://www.stuff.co.nz/taranaki-daily-news/news/300728999/new-zealands-first-offshore-wind-farm-gets-under-way-in-taranaki</t>
  </si>
  <si>
    <t>The 65-turbine scheme is the first of four offshore wind projects in three regions – Taranaki, Waikato and Southland – planned by a consortium comprising BlueFloat Energy, Energy Estate and Elemental Group.</t>
  </si>
  <si>
    <t>Kaitaia</t>
  </si>
  <si>
    <t>Solar</t>
  </si>
  <si>
    <t>Lodestone Energy Ltd</t>
  </si>
  <si>
    <t>Dargaville</t>
  </si>
  <si>
    <t>Lodestone One is a 120 GWh solar farm located near Dargaville. The farm will contain at least 125,000 panels and include 170 hectares of farming operations. Electricity produced by Lodestone One will be used by the 5,000 residents living along the Wairoa River, with surplus electricity flowing through to Whangarei.</t>
  </si>
  <si>
    <t>https://lodestoneenergy.co.nz/farms/</t>
  </si>
  <si>
    <t>https://lodestoneenergy.co.nz/farms/, https://www.nzherald.co.nz/northern-advocate/news/work-starts-on-nzs-biggest-solar-farm-at-pukenui/5QUQASWLUBMVLZ4GKUUCA4UMJM/</t>
  </si>
  <si>
    <t>In construction, not yet consented to supply power</t>
  </si>
  <si>
    <t>Lodestone Two is our northern most farm, located near Kaitaia. A 55 GWh solar plant, Lodestone Two will have up to 60,000 solar panels and will supply electricity directly to a Top Energy substation, where it will help power the local mill. The project will also incorporate native replanting with just over 7 hectares of the property to be revegetated.</t>
  </si>
  <si>
    <t>https://lodestoneenergy.co.nz/farms/, https://www.nzherald.co.nz/northern-advocate/news/nzs-biggest-solar-farm-due-to-power-up-kaitaia-next-year/UIIUAKNWU5HV5GLX2ITHZ3P6ZY/</t>
  </si>
  <si>
    <t>Groundwork started</t>
  </si>
  <si>
    <t>Waiotahe Valley</t>
  </si>
  <si>
    <t>Under development</t>
  </si>
  <si>
    <t>Transpower</t>
  </si>
  <si>
    <t>Lodestone Three is in the fertile Waiotahe Valley, east of Whakatane. The 85 GWh solar farm is in one of the sunniest locations in New Zealand and will contain up to 115,000 solar panels. Lodestone Three will complement Lodestone Four providing electricity to the greater Bay of Plenty.</t>
  </si>
  <si>
    <t>https://lodestoneenergy.co.nz/farms/, https://lodestoneenergy.co.nz/lodestone-energy-takes-important-step-at-its-solar-farm-at-waiotahe/</t>
  </si>
  <si>
    <t>Located near Edgecumbe, Lodestone Four is a 52 GWh solar plant. The farm will include up to 70,000 panels and will supply electricity to the 1,700 local residents, the local Fonterra dairy plant and other nearby commercial and industrial users.</t>
  </si>
  <si>
    <t>https://lodestoneenergy.co.nz/farms/, https://lodestoneenergy.co.nz/lodestone-energy-begins-construction-at-its-edgecumbe-site/</t>
  </si>
  <si>
    <t>Whitianga</t>
  </si>
  <si>
    <t>Lodestone Five is near Whitianga, where seasonal demand for electricity closely follows the sun. This 54 GWh farm will have up to 80,000 solar panels and will likely utilise battery storage to help meet evening demand and improve the reliability of the growing network.</t>
  </si>
  <si>
    <t>Pukenui</t>
  </si>
  <si>
    <t>First sod turned</t>
  </si>
  <si>
    <t>Far North Solar Farm Ltd</t>
  </si>
  <si>
    <t xml:space="preserve">Far North Solar turned the first sod on the Pukenui Solar Farm with RT Hon Jacinda Ardern in July 2021. Since then, Far North Solar has accumulated 1.13GW of solar assets under development, which are all rapidly reaching a Ready To Build (RTB) status in preparation for a construction rollout in 2022. </t>
  </si>
  <si>
    <t>https://fnsf.co.nz/about-us/, https://www.nzherald.co.nz/northern-advocate/news/nzs-biggest-solar-farm-due-to-power-up-kaitaia-next-year/UIIUAKNWU5HV5GLX2ITHZ3P6ZY/</t>
  </si>
  <si>
    <t>Project Kea</t>
  </si>
  <si>
    <t>Waste-to-energy</t>
  </si>
  <si>
    <t>Waste</t>
  </si>
  <si>
    <t>Discussion with Ecan</t>
  </si>
  <si>
    <t>South Island Resource Recovery Limited</t>
  </si>
  <si>
    <t>Project Kea’s Energy-from-Waste facility will be the first of its kind in New Zealand. It will safely convert 365,000 tonnes of waste, that would otherwise be dumped into South Island landfills annually, into renewable electricity.</t>
  </si>
  <si>
    <t>https://www.projectkea.co.nz/</t>
  </si>
  <si>
    <t>Rangitāiki</t>
  </si>
  <si>
    <t>The Taupō District Council has granted Todd Generation a land use consent to construct a solar farm on a 1022-hectare property at Rangitāiki, southeast of Taupō, following a hearing in September.</t>
  </si>
  <si>
    <t>https://www.farmersweekly.co.nz/news/consent-granted-for-large-scale-solar-farm-near-taupo/#:~:text=The%20Taup%C5%8D%20District%20Council%20has%20granted%20Todd%20Generation,southeast%20of%20Taup%C5%8D%2C%20following%20a%20hearing%20in%20September.</t>
  </si>
  <si>
    <t>Taumatatotara (Stage 1)</t>
  </si>
  <si>
    <t>8 x 4 MW</t>
  </si>
  <si>
    <t>Construction expected to start late 2023</t>
  </si>
  <si>
    <t>https://ventusenergy.co.nz/wind-farms/</t>
  </si>
  <si>
    <t>Taumatatotara (Stage 2)</t>
  </si>
  <si>
    <t>12 x 5 MW</t>
  </si>
  <si>
    <t>Construction expected to start late 2025</t>
  </si>
  <si>
    <t>Kaimai</t>
  </si>
  <si>
    <t>24 x 7 MW</t>
  </si>
  <si>
    <t>Hearing with Hauraki District Council in August 2023</t>
  </si>
  <si>
    <t>Kaimai Wind Farm is proposed on the northern end of the Kaimai Ranges above Paeroa and Te Aroha townships. 24 turbines x 7MW are proposed with tip heights up to 207m high (168MW). Connection will be into the onsite double circuit 110kV network via a new sub-station. The RMA hearing is scheduled to occur in August 2023.</t>
  </si>
  <si>
    <t>Project M</t>
  </si>
  <si>
    <t>22 x 8 MW</t>
  </si>
  <si>
    <t>No information on timelines</t>
  </si>
  <si>
    <t>Project M is at an early stage of development with land rights recently acquired. The average windspeeds are estimated above 8m/s with capacity of 22 x 8 MW at 180m diameter (176 MW). The Transpower 110kV and 220kV networks are within 5km proximity. The grid connection process to Transpower has started.</t>
  </si>
  <si>
    <t>Kaiwaikawe</t>
  </si>
  <si>
    <t>A resource consent has been granted by the Kaipara District Council in March 2022</t>
  </si>
  <si>
    <t>https://www.mercury.co.nz/about-us/renewable-energy/wind-generation/kaiwaikawe-wind-farm</t>
  </si>
  <si>
    <t>The proposed Kaiwaikawe Wind Farm site (previously named Ōmāmari Wind Farm) is approximately 10km north-west of Dargaville. The wind farm was granted resource consent from the Kaipara District Council in March 2022 and will generate approximately 73MW of renewable wind energy.</t>
  </si>
  <si>
    <t>Mt Munro</t>
  </si>
  <si>
    <t>20 x 4.5 MW</t>
  </si>
  <si>
    <t>Resource consent application lodged on Monday 22 May 2023</t>
  </si>
  <si>
    <t>https://www.meridianenergy.co.nz/power-stations/wind/mt-munro</t>
  </si>
  <si>
    <t>Southland</t>
  </si>
  <si>
    <t>If approved, construction would start in 2025 and take two years to complete</t>
  </si>
  <si>
    <t>Contact Energy is developing a pipeline of wind farm opportunities to meet Aotearoa New Zealand’s growing demand for electricity and to meet the country’s emission reduction targets. We’re looking to develop a wind farm on the elevated land east of Wyndham. A wind farm was previously proposed for this location over a decade ago and was known as the ‘Slopedown wind farm’. Our initial investigations suggest the wind farm could consist of about 50 wind turbines and generate as much as 300MW, providing a significant contribution to the electricity supply in Southland. We have started engagement with local communities, stakeholders and mana whenua. We value strong and meaningful relationships in the communities where we operate – this is vitally important to us.</t>
  </si>
  <si>
    <t>https://contact.co.nz/aboutus/our-story/our-projects/southland-wind-farm</t>
  </si>
  <si>
    <t>Te Awamutu</t>
  </si>
  <si>
    <t>Global Contracting Solutions</t>
  </si>
  <si>
    <t>Seeking resource consent</t>
  </si>
  <si>
    <t>https://www.nzherald.co.nz/waikato-news/news/waste-to-energy-plant-planned-for-te-awamutu-company-seeks-resource-consent/MBTOKPSI4ZP42UWUBRHNPUU3GY/</t>
  </si>
  <si>
    <t>Closed</t>
  </si>
  <si>
    <t>There is a 10 MWth steam boiler fuelled by the sawmill wood residues and a 1.4 MWe steam turbine generator to utilise any surplus steam for electricity generation. The 1.9 Gwh annual output reflects the turbine being used as a means to dump heat and so is operated for about 20% of the time. Blue Mountain Lumber sawmill closed in 2009.</t>
  </si>
  <si>
    <t>EA exisiting generating plants (2015), https://www.odt.co.nz/regions/south-otago/unwelcome-stillness-settles-sawmill</t>
  </si>
  <si>
    <t>EA exisiting generating plants (2015), https://www.stuff.co.nz/environment/131623473/new-biomass-boilers-help-slash-canterburys-reliance-on-coal-for-hospitals</t>
  </si>
  <si>
    <t>https://www.stuff.co.nz/environment/131623473/new-biomass-boilers-help-slash-canterburys-reliance-on-coal-for-hospitals</t>
  </si>
  <si>
    <t>Unused</t>
  </si>
  <si>
    <t>http://www.sharechat.co.nz/article/106fadb7/owner-of-mothballed-wind-turbines-on-chatham-islands-finally-put-in-liquidation.html?printable=1</t>
  </si>
  <si>
    <t>The contract was terminated in 2014 after the parent of Chatham Island Wind, now known as BlueNRGY Group, got into financial difficulties. While BlueNRGY emerged from administration in 2015, efforts to renegotiate the agreement on terms more favourable to the local community and get the turbines running again were unsuccessful.</t>
  </si>
  <si>
    <t>Kōwhai Park </t>
  </si>
  <si>
    <t>Christchurch Airport</t>
  </si>
  <si>
    <t>https://www.christchurchairport.co.nz/about-us/who-we-are/media/2021/net-zero-2050---christchurch-airport-announces-innovative-and-world-leading-renewable-energy-park/</t>
  </si>
  <si>
    <t>EA exisiting generating plants (2015), https://www.stuff.co.nz/business/farming/78003346/going-green-and-staying-out-of-the-red</t>
  </si>
  <si>
    <t>7 x 0.6 MW</t>
  </si>
  <si>
    <t>Hau Nui (Stage 2)</t>
  </si>
  <si>
    <t>EA exisiting generating plants (2015), https://nzhistory.govt.nz/page/new-zealand%e2%80%99s-first-wind-farm-becomes-operational, Genesis Energy company website</t>
  </si>
  <si>
    <t>Hau Nui (Stage 1)</t>
  </si>
  <si>
    <t>Unit 6 is a 50.8MW open cycle gas turbine, which was commissioned in 2004. This unit can burn 100% gas or diesel to generate electricity. Unit 6 is operated as a Peaking unit when wholesale electricity prices reach high levels or when it is economic to operate it over short periods</t>
  </si>
  <si>
    <t>In construction, expected to continue until 2025</t>
  </si>
  <si>
    <t>https://www.mercury.co.nz/karapiro-dam</t>
  </si>
  <si>
    <t>Possibly closing in June</t>
  </si>
  <si>
    <t>https://contact.co.nz/aboutus/media-centre/2022/06/21/te-rapa-power-station-closing-in-june-2023</t>
  </si>
  <si>
    <t>2 x 0.85 MW</t>
  </si>
  <si>
    <t>2 x 0.85 MW, 1 x 2 MW</t>
  </si>
  <si>
    <t>EA exisiting generating plants (2015),https://pioneerenergy.co.nz/our-history/</t>
  </si>
  <si>
    <t>EA exisiting generating plants (2015), https://pioneerenergy.co.nz/our-history/</t>
  </si>
  <si>
    <t>Originally the Lower Roaring Meg Scheme had a generating plant of 1,700 kW. The station was upgraded in 1989 when a 2 MW Reliance Synchronous Generator was installed, replacing one of the Metropolitan-Vickers generators, increasing Meg's output to 3,000 kW.</t>
  </si>
  <si>
    <t>The original Lower Roaring Meg scheme had an intake in the stream, giving a 304m head. The water was fed through 2.4 km of 762 mm and 609 mm concrete lined steel pipes, (now replaced with steel pipe) to two Pelton wheels, direct coupled to two 850 kW, 6,600 volt alternators.</t>
  </si>
  <si>
    <t>1 x 0.4 MW, 1 x 1 MW</t>
  </si>
  <si>
    <t>Ea_gen_code</t>
  </si>
  <si>
    <t>kumara</t>
  </si>
  <si>
    <t>mckee</t>
  </si>
  <si>
    <t>ngatamariki</t>
  </si>
  <si>
    <t>te_Mihi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</si>
</sst>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u/>
      <sz val="12"/>
      <color theme="1"/>
      <name val="Calibri"/>
      <family val="2"/>
      <scheme val="minor"/>
    </font>
    <font>
      <u/>
      <sz val="12"/>
      <color theme="10"/>
      <name val="Calibri"/>
      <family val="2"/>
      <scheme val="minor"/>
    </font>
    <font>
      <sz val="11"/>
      <color rgb="FF0061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7CE"/>
      </patternFill>
    </fill>
    <fill>
      <patternFill patternType="solid">
        <fgColor rgb="FFFFEB9C"/>
      </patternFill>
    </fill>
    <fill>
      <patternFill patternType="solid">
        <fgColor rgb="FFC6EFCE"/>
      </patternFill>
    </fill>
  </fills>
  <borders count="1">
    <border>
      <left/>
      <right/>
      <top/>
      <bottom/>
      <diagonal/>
    </border>
  </borders>
  <cellStyleXfs count="5">
    <xf numFmtId="0" fontId="0" fillId="0" borderId="0"/>
    <xf numFmtId="0" fontId="4" fillId="4" borderId="0" applyNumberFormat="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8" fillId="6" borderId="0" applyNumberFormat="0" applyBorder="0" applyAlignment="0" applyProtection="0"/>
  </cellStyleXfs>
  <cellXfs count="12">
    <xf numFmtId="0" fontId="0" fillId="0" borderId="0" xfId="0"/>
    <xf numFmtId="0" fontId="2" fillId="0" borderId="0" xfId="0" applyFont="1"/>
    <xf numFmtId="0" fontId="0" fillId="0" borderId="0" xfId="0" quotePrefix="1"/>
    <xf numFmtId="0" fontId="0" fillId="2" borderId="0" xfId="0" applyFill="1"/>
    <xf numFmtId="0" fontId="0" fillId="3" borderId="0" xfId="0" applyFill="1"/>
    <xf numFmtId="0" fontId="4" fillId="4" borderId="0" xfId="1" quotePrefix="1"/>
    <xf numFmtId="0" fontId="4" fillId="4" borderId="0" xfId="1"/>
    <xf numFmtId="0" fontId="5" fillId="5" borderId="0" xfId="2"/>
    <xf numFmtId="0" fontId="7" fillId="0" borderId="0" xfId="3"/>
    <xf numFmtId="0" fontId="1" fillId="0" borderId="0" xfId="0" applyFont="1"/>
    <xf numFmtId="0" fontId="5" fillId="5" borderId="0" xfId="2" quotePrefix="1"/>
    <xf numFmtId="0" fontId="8" fillId="6" borderId="0" xfId="4"/>
  </cellXfs>
  <cellStyles count="5">
    <cellStyle name="Bad" xfId="1" builtinId="27"/>
    <cellStyle name="Good" xfId="4" builtinId="26"/>
    <cellStyle name="Hyperlink" xfId="3"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542925</xdr:colOff>
      <xdr:row>1</xdr:row>
      <xdr:rowOff>28575</xdr:rowOff>
    </xdr:from>
    <xdr:to>
      <xdr:col>11</xdr:col>
      <xdr:colOff>457200</xdr:colOff>
      <xdr:row>17</xdr:row>
      <xdr:rowOff>180975</xdr:rowOff>
    </xdr:to>
    <xdr:sp macro="" textlink="">
      <xdr:nvSpPr>
        <xdr:cNvPr id="2" name="TextBox 1">
          <a:extLst>
            <a:ext uri="{FF2B5EF4-FFF2-40B4-BE49-F238E27FC236}">
              <a16:creationId xmlns:a16="http://schemas.microsoft.com/office/drawing/2014/main" id="{6ED74AF4-B95F-4E89-857B-E99C01AB6C74}"/>
            </a:ext>
          </a:extLst>
        </xdr:cNvPr>
        <xdr:cNvSpPr txBox="1"/>
      </xdr:nvSpPr>
      <xdr:spPr>
        <a:xfrm>
          <a:off x="542925" y="228600"/>
          <a:ext cx="7458075"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b="1"/>
            <a:t>How</a:t>
          </a:r>
          <a:r>
            <a:rPr lang="en-NZ" sz="1100" b="1" baseline="0"/>
            <a:t> to read 'Historic' sheet:</a:t>
          </a:r>
        </a:p>
        <a:p>
          <a:pPr lvl="0"/>
          <a:r>
            <a:rPr lang="en-NZ" sz="1100" b="0" baseline="0"/>
            <a:t>- unexplained lack of capacity/generation = red (i.e. 'Bad' cell </a:t>
          </a:r>
          <a:r>
            <a:rPr lang="en-NZ" sz="1100" b="0" baseline="0">
              <a:solidFill>
                <a:schemeClr val="dk1"/>
              </a:solidFill>
              <a:effectLst/>
              <a:latin typeface="+mn-lt"/>
              <a:ea typeface="+mn-ea"/>
              <a:cs typeface="+mn-cs"/>
            </a:rPr>
            <a:t>style</a:t>
          </a:r>
          <a:r>
            <a:rPr lang="en-NZ" sz="1100" b="0" baseline="0"/>
            <a:t>)</a:t>
          </a:r>
        </a:p>
        <a:p>
          <a:pPr lvl="0"/>
          <a:r>
            <a:rPr lang="en-NZ" sz="1100" b="0" baseline="0"/>
            <a:t>- confirmed decommissioned = yellow (i.e. 'Neutral' cell </a:t>
          </a:r>
          <a:r>
            <a:rPr lang="en-NZ" sz="1100" b="0" baseline="0">
              <a:solidFill>
                <a:schemeClr val="dk1"/>
              </a:solidFill>
              <a:effectLst/>
              <a:latin typeface="+mn-lt"/>
              <a:ea typeface="+mn-ea"/>
              <a:cs typeface="+mn-cs"/>
            </a:rPr>
            <a:t>style</a:t>
          </a:r>
          <a:r>
            <a:rPr lang="en-NZ" sz="1100" b="0" baseline="0"/>
            <a:t>)</a:t>
          </a:r>
        </a:p>
        <a:p>
          <a:pPr lvl="0"/>
          <a:r>
            <a:rPr lang="en-NZ" sz="1100" b="0" baseline="0"/>
            <a:t>- confirmed operational = green (i.e. 'Good' cell style)</a:t>
          </a:r>
        </a:p>
        <a:p>
          <a:pPr lvl="0"/>
          <a:r>
            <a:rPr lang="en-NZ" sz="1100" b="0" baseline="0"/>
            <a:t>- unknown status = blank cell</a:t>
          </a:r>
          <a:endParaRPr lang="en-NZ"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sharechat.co.nz/article/106fadb7/owner-of-mothballed-wind-turbines-on-chatham-islands-finally-put-in-liquidation.html?printable=1" TargetMode="External"/><Relationship Id="rId2" Type="http://schemas.openxmlformats.org/officeDocument/2006/relationships/hyperlink" Target="https://www.stuff.co.nz/environment/131623473/new-biomass-boilers-help-slash-canterburys-reliance-on-coal-for-hospitals" TargetMode="External"/><Relationship Id="rId1" Type="http://schemas.openxmlformats.org/officeDocument/2006/relationships/hyperlink" Target="https://www.meridianenergy.co.nz/power-stations/wind/brooklyn"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beehive.govt.nz/release/rotorua-benefits-over-62-million-boost" TargetMode="External"/><Relationship Id="rId13" Type="http://schemas.openxmlformats.org/officeDocument/2006/relationships/hyperlink" Target="https://www.stuff.co.nz/taranaki-daily-news/news/300728999/new-zealands-first-offshore-wind-farm-gets-under-way-in-taranaki" TargetMode="External"/><Relationship Id="rId18" Type="http://schemas.openxmlformats.org/officeDocument/2006/relationships/hyperlink" Target="https://www.farmersweekly.co.nz/news/consent-granted-for-large-scale-solar-farm-near-taupo/" TargetMode="External"/><Relationship Id="rId26" Type="http://schemas.openxmlformats.org/officeDocument/2006/relationships/hyperlink" Target="https://www.nzherald.co.nz/waikato-news/news/waste-to-energy-plant-planned-for-te-awamutu-company-seeks-resource-consent/MBTOKPSI4ZP42UWUBRHNPUU3GY/" TargetMode="External"/><Relationship Id="rId3" Type="http://schemas.openxmlformats.org/officeDocument/2006/relationships/hyperlink" Target="https://www.windenergy.org.nz/consented-wind-farms" TargetMode="External"/><Relationship Id="rId21" Type="http://schemas.openxmlformats.org/officeDocument/2006/relationships/hyperlink" Target="https://ventusenergy.co.nz/wind-farms/" TargetMode="External"/><Relationship Id="rId7" Type="http://schemas.openxmlformats.org/officeDocument/2006/relationships/hyperlink" Target="https://contact.co.nz/aboutus/our-story/our-projects/tauhara" TargetMode="External"/><Relationship Id="rId12" Type="http://schemas.openxmlformats.org/officeDocument/2006/relationships/hyperlink" Target="https://www.stuff.co.nz/environment/300428537/wind-turbines-reaching-206m-tall-proposed-for-taranaki-site-as-part-of-70m-green-hydrogen-project" TargetMode="External"/><Relationship Id="rId17" Type="http://schemas.openxmlformats.org/officeDocument/2006/relationships/hyperlink" Target="https://www.projectkea.co.nz/" TargetMode="External"/><Relationship Id="rId25" Type="http://schemas.openxmlformats.org/officeDocument/2006/relationships/hyperlink" Target="https://contact.co.nz/aboutus/our-story/our-projects/southland-wind-farm" TargetMode="External"/><Relationship Id="rId2" Type="http://schemas.openxmlformats.org/officeDocument/2006/relationships/hyperlink" Target="https://www.stuff.co.nz/manawatu-standard/news/131924826/central-north-islands-wind-power-to-be-captured-by-manawa-energy" TargetMode="External"/><Relationship Id="rId16" Type="http://schemas.openxmlformats.org/officeDocument/2006/relationships/hyperlink" Target="https://lodestoneenergy.co.nz/farms/" TargetMode="External"/><Relationship Id="rId20" Type="http://schemas.openxmlformats.org/officeDocument/2006/relationships/hyperlink" Target="https://ventusenergy.co.nz/wind-farms/" TargetMode="External"/><Relationship Id="rId29" Type="http://schemas.openxmlformats.org/officeDocument/2006/relationships/hyperlink" Target="https://contact.co.nz/aboutus/media-centre/2022/06/21/te-rapa-power-station-closing-in-june-2023" TargetMode="External"/><Relationship Id="rId1" Type="http://schemas.openxmlformats.org/officeDocument/2006/relationships/hyperlink" Target="https://www.stuff.co.nz/manawatu-standard/news/131924826/central-north-islands-wind-power-to-be-captured-by-manawa-energy" TargetMode="External"/><Relationship Id="rId6" Type="http://schemas.openxmlformats.org/officeDocument/2006/relationships/hyperlink" Target="https://www.windenergy.org.nz/consented-wind-farms" TargetMode="External"/><Relationship Id="rId11" Type="http://schemas.openxmlformats.org/officeDocument/2006/relationships/hyperlink" Target="https://www.mbie.govt.nz/building-and-energy/energy-and-natural-resources/low-emissions-economy/nz-battery/lake-onslow-option/" TargetMode="External"/><Relationship Id="rId24" Type="http://schemas.openxmlformats.org/officeDocument/2006/relationships/hyperlink" Target="https://www.meridianenergy.co.nz/power-stations/wind/mt-munro" TargetMode="External"/><Relationship Id="rId5" Type="http://schemas.openxmlformats.org/officeDocument/2006/relationships/hyperlink" Target="https://www.windenergy.org.nz/consented-wind-farms" TargetMode="External"/><Relationship Id="rId15" Type="http://schemas.openxmlformats.org/officeDocument/2006/relationships/hyperlink" Target="https://lodestoneenergy.co.nz/farms/" TargetMode="External"/><Relationship Id="rId23" Type="http://schemas.openxmlformats.org/officeDocument/2006/relationships/hyperlink" Target="https://www.mercury.co.nz/about-us/renewable-energy/wind-generation/kaiwaikawe-wind-farm" TargetMode="External"/><Relationship Id="rId28" Type="http://schemas.openxmlformats.org/officeDocument/2006/relationships/hyperlink" Target="https://www.mercury.co.nz/karapiro-dam" TargetMode="External"/><Relationship Id="rId10" Type="http://schemas.openxmlformats.org/officeDocument/2006/relationships/hyperlink" Target="https://www.power-technology.com/uncategorized/power-plant-profile-waikato-gas-power-plant-new-zealand/" TargetMode="External"/><Relationship Id="rId19" Type="http://schemas.openxmlformats.org/officeDocument/2006/relationships/hyperlink" Target="https://ventusenergy.co.nz/wind-farms/" TargetMode="External"/><Relationship Id="rId4" Type="http://schemas.openxmlformats.org/officeDocument/2006/relationships/hyperlink" Target="https://www.stuff.co.nz/business/124102651/genesis-may-revive-plan-for-16-billion-wind-farm-at-castle-hill" TargetMode="External"/><Relationship Id="rId9" Type="http://schemas.openxmlformats.org/officeDocument/2006/relationships/hyperlink" Target="http://kaitiakiadvisory.co.nz/portfolio-item/te-ia-a-tutea-geothermal/" TargetMode="External"/><Relationship Id="rId14" Type="http://schemas.openxmlformats.org/officeDocument/2006/relationships/hyperlink" Target="https://lodestoneenergy.co.nz/farms/" TargetMode="External"/><Relationship Id="rId22" Type="http://schemas.openxmlformats.org/officeDocument/2006/relationships/hyperlink" Target="https://ventusenergy.co.nz/wind-farms/" TargetMode="External"/><Relationship Id="rId27" Type="http://schemas.openxmlformats.org/officeDocument/2006/relationships/hyperlink" Target="https://www.christchurchairport.co.nz/about-us/who-we-are/media/2021/net-zero-2050---christchurch-airport-announces-innovative-and-world-leading-renewable-energy-park/"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4D55-BF47-474A-8AC0-AF196D17FD2F}">
  <dimension ref="A1:AL227"/>
  <sheetViews>
    <sheetView zoomScale="40" workbookViewId="0"/>
  </sheetViews>
  <sheetFormatPr baseColWidth="10" defaultColWidth="10.5" defaultRowHeight="16"/>
  <cols>
    <col min="1" max="37" width="13.5" customWidth="1"/>
  </cols>
  <sheetData>
    <row r="1" spans="1:38">
      <c r="A1" t="s">
        <v>1330</v>
      </c>
      <c r="B1" t="s">
        <v>0</v>
      </c>
      <c r="C1" t="s">
        <v>7</v>
      </c>
      <c r="D1" t="s">
        <v>243</v>
      </c>
      <c r="E1" t="s">
        <v>9</v>
      </c>
      <c r="F1" t="s">
        <v>69</v>
      </c>
      <c r="G1" t="s">
        <v>70</v>
      </c>
      <c r="H1" t="s">
        <v>224</v>
      </c>
      <c r="I1" t="s">
        <v>3</v>
      </c>
      <c r="J1" t="s">
        <v>1184</v>
      </c>
      <c r="K1" t="s">
        <v>194</v>
      </c>
      <c r="L1" t="s">
        <v>242</v>
      </c>
      <c r="M1" t="s">
        <v>256</v>
      </c>
      <c r="N1" t="s">
        <v>255</v>
      </c>
      <c r="O1" t="s">
        <v>32</v>
      </c>
      <c r="P1" t="s">
        <v>4</v>
      </c>
      <c r="Q1" t="s">
        <v>86</v>
      </c>
      <c r="R1" t="s">
        <v>85</v>
      </c>
      <c r="S1" t="s">
        <v>238</v>
      </c>
      <c r="T1" t="s">
        <v>305</v>
      </c>
      <c r="U1" t="s">
        <v>29</v>
      </c>
      <c r="V1" t="s">
        <v>30</v>
      </c>
      <c r="W1" t="s">
        <v>198</v>
      </c>
      <c r="X1" t="s">
        <v>241</v>
      </c>
      <c r="Y1" t="s">
        <v>5</v>
      </c>
      <c r="Z1" t="s">
        <v>244</v>
      </c>
      <c r="AA1" t="s">
        <v>42</v>
      </c>
      <c r="AB1" t="s">
        <v>193</v>
      </c>
      <c r="AC1" t="s">
        <v>284</v>
      </c>
      <c r="AD1" t="s">
        <v>246</v>
      </c>
      <c r="AE1" t="s">
        <v>245</v>
      </c>
      <c r="AF1" t="s">
        <v>175</v>
      </c>
      <c r="AG1" t="s">
        <v>6</v>
      </c>
      <c r="AH1" t="s">
        <v>240</v>
      </c>
      <c r="AI1" t="s">
        <v>247</v>
      </c>
      <c r="AJ1" t="s">
        <v>248</v>
      </c>
      <c r="AK1" t="s">
        <v>1</v>
      </c>
      <c r="AL1" t="s">
        <v>2</v>
      </c>
    </row>
    <row r="2" spans="1:38">
      <c r="B2" s="2" t="s">
        <v>573</v>
      </c>
      <c r="C2" t="s">
        <v>221</v>
      </c>
      <c r="D2" s="2" t="s">
        <v>197</v>
      </c>
      <c r="E2" s="2"/>
      <c r="H2" s="2" t="s">
        <v>250</v>
      </c>
      <c r="I2">
        <v>0.4</v>
      </c>
      <c r="K2" s="2">
        <v>0.4</v>
      </c>
      <c r="L2" s="2">
        <v>0</v>
      </c>
      <c r="M2">
        <v>1</v>
      </c>
      <c r="N2" s="2" t="s">
        <v>1156</v>
      </c>
      <c r="O2" s="2" t="s">
        <v>836</v>
      </c>
      <c r="U2" s="2" t="s">
        <v>574</v>
      </c>
      <c r="W2" s="2" t="s">
        <v>174</v>
      </c>
      <c r="X2" s="2" t="s">
        <v>340</v>
      </c>
      <c r="Y2" s="5">
        <v>0</v>
      </c>
      <c r="Z2" s="2"/>
      <c r="AA2" s="2"/>
      <c r="AC2" s="2" t="s">
        <v>371</v>
      </c>
      <c r="AD2" s="2" t="s">
        <v>789</v>
      </c>
      <c r="AE2" s="2" t="s">
        <v>577</v>
      </c>
      <c r="AF2" s="2" t="s">
        <v>791</v>
      </c>
      <c r="AI2" s="2" t="s">
        <v>903</v>
      </c>
      <c r="AJ2" t="s">
        <v>450</v>
      </c>
      <c r="AK2">
        <v>-43.491119445526301</v>
      </c>
      <c r="AL2">
        <v>172.707969795682</v>
      </c>
    </row>
    <row r="3" spans="1:38">
      <c r="B3" s="2" t="s">
        <v>578</v>
      </c>
      <c r="C3" t="s">
        <v>221</v>
      </c>
      <c r="D3" s="2" t="s">
        <v>575</v>
      </c>
      <c r="E3" s="2"/>
      <c r="H3" s="2" t="s">
        <v>250</v>
      </c>
      <c r="I3">
        <v>0.2</v>
      </c>
      <c r="K3" s="2">
        <v>0.2</v>
      </c>
      <c r="L3" s="2">
        <v>0</v>
      </c>
      <c r="M3">
        <v>1</v>
      </c>
      <c r="N3" s="2" t="s">
        <v>1157</v>
      </c>
      <c r="O3" s="2" t="s">
        <v>576</v>
      </c>
      <c r="P3" t="s">
        <v>576</v>
      </c>
      <c r="U3" s="2" t="s">
        <v>579</v>
      </c>
      <c r="W3" s="2" t="s">
        <v>174</v>
      </c>
      <c r="X3" s="2" t="s">
        <v>340</v>
      </c>
      <c r="Y3" s="5">
        <v>0</v>
      </c>
      <c r="Z3" s="2"/>
      <c r="AA3" s="2"/>
      <c r="AC3" s="2" t="s">
        <v>371</v>
      </c>
      <c r="AD3" s="2" t="s">
        <v>789</v>
      </c>
      <c r="AE3" s="2" t="s">
        <v>580</v>
      </c>
      <c r="AF3" s="2" t="s">
        <v>792</v>
      </c>
      <c r="AI3" s="2" t="s">
        <v>919</v>
      </c>
      <c r="AJ3" t="s">
        <v>450</v>
      </c>
      <c r="AK3">
        <v>-43.542571707949897</v>
      </c>
      <c r="AL3">
        <v>172.585464928802</v>
      </c>
    </row>
    <row r="4" spans="1:38">
      <c r="B4" s="2" t="s">
        <v>386</v>
      </c>
      <c r="C4" t="s">
        <v>195</v>
      </c>
      <c r="D4" t="s">
        <v>249</v>
      </c>
      <c r="F4" t="s">
        <v>572</v>
      </c>
      <c r="H4" t="s">
        <v>250</v>
      </c>
      <c r="I4">
        <v>6</v>
      </c>
      <c r="K4">
        <v>6</v>
      </c>
      <c r="M4">
        <v>1</v>
      </c>
      <c r="N4" t="s">
        <v>1058</v>
      </c>
      <c r="O4">
        <v>2013</v>
      </c>
      <c r="P4" s="11" t="s">
        <v>65</v>
      </c>
      <c r="S4" s="2"/>
      <c r="U4" s="2" t="s">
        <v>387</v>
      </c>
      <c r="W4" t="s">
        <v>387</v>
      </c>
      <c r="X4" t="s">
        <v>340</v>
      </c>
      <c r="Y4">
        <v>30</v>
      </c>
      <c r="Z4">
        <v>0</v>
      </c>
      <c r="AC4" t="s">
        <v>341</v>
      </c>
      <c r="AD4" t="s">
        <v>295</v>
      </c>
      <c r="AE4" t="s">
        <v>257</v>
      </c>
      <c r="AF4" t="s">
        <v>388</v>
      </c>
      <c r="AI4" t="s">
        <v>389</v>
      </c>
      <c r="AJ4" t="s">
        <v>450</v>
      </c>
      <c r="AK4" t="s">
        <v>908</v>
      </c>
    </row>
    <row r="5" spans="1:38">
      <c r="B5" s="2" t="s">
        <v>581</v>
      </c>
      <c r="C5" t="s">
        <v>221</v>
      </c>
      <c r="D5" s="2" t="s">
        <v>575</v>
      </c>
      <c r="E5" s="2"/>
      <c r="H5" s="2" t="s">
        <v>250</v>
      </c>
      <c r="I5">
        <v>3.9</v>
      </c>
      <c r="K5" s="2">
        <v>3.9</v>
      </c>
      <c r="L5" s="2">
        <v>0</v>
      </c>
      <c r="M5">
        <v>1</v>
      </c>
      <c r="N5" s="2" t="s">
        <v>1172</v>
      </c>
      <c r="O5" s="2" t="s">
        <v>576</v>
      </c>
      <c r="P5" t="s">
        <v>576</v>
      </c>
      <c r="U5" s="2" t="s">
        <v>102</v>
      </c>
      <c r="W5" s="2" t="s">
        <v>102</v>
      </c>
      <c r="X5" s="2" t="s">
        <v>340</v>
      </c>
      <c r="Y5" s="2">
        <v>3.3</v>
      </c>
      <c r="Z5" s="2"/>
      <c r="AA5" s="2"/>
      <c r="AC5" s="2" t="s">
        <v>287</v>
      </c>
      <c r="AD5" s="2" t="s">
        <v>790</v>
      </c>
      <c r="AE5" s="2" t="s">
        <v>582</v>
      </c>
      <c r="AF5" s="2" t="s">
        <v>793</v>
      </c>
      <c r="AI5" s="2" t="s">
        <v>920</v>
      </c>
      <c r="AJ5" t="s">
        <v>450</v>
      </c>
      <c r="AK5">
        <v>-37.6974722125589</v>
      </c>
      <c r="AL5">
        <v>175.212912808759</v>
      </c>
    </row>
    <row r="6" spans="1:38">
      <c r="A6" t="s">
        <v>1012</v>
      </c>
      <c r="B6" t="s">
        <v>109</v>
      </c>
      <c r="C6" t="s">
        <v>195</v>
      </c>
      <c r="D6" t="s">
        <v>249</v>
      </c>
      <c r="F6" t="s">
        <v>572</v>
      </c>
      <c r="H6" t="s">
        <v>250</v>
      </c>
      <c r="I6">
        <v>25</v>
      </c>
      <c r="K6">
        <v>12.5</v>
      </c>
      <c r="L6">
        <v>0.17299999999999999</v>
      </c>
      <c r="M6">
        <v>2</v>
      </c>
      <c r="N6" t="s">
        <v>1059</v>
      </c>
      <c r="O6">
        <v>1982</v>
      </c>
      <c r="P6" s="11" t="s">
        <v>65</v>
      </c>
      <c r="U6" t="s">
        <v>172</v>
      </c>
      <c r="W6" t="s">
        <v>392</v>
      </c>
      <c r="X6" t="s">
        <v>370</v>
      </c>
      <c r="Y6">
        <v>105</v>
      </c>
      <c r="Z6">
        <v>0</v>
      </c>
      <c r="AA6" t="s">
        <v>111</v>
      </c>
      <c r="AB6" t="s">
        <v>181</v>
      </c>
      <c r="AC6" t="s">
        <v>291</v>
      </c>
      <c r="AD6" t="s">
        <v>251</v>
      </c>
      <c r="AE6" t="s">
        <v>391</v>
      </c>
      <c r="AF6" t="s">
        <v>122</v>
      </c>
      <c r="AG6">
        <v>2026</v>
      </c>
      <c r="AH6" t="s">
        <v>176</v>
      </c>
      <c r="AI6" t="s">
        <v>390</v>
      </c>
      <c r="AJ6" t="s">
        <v>449</v>
      </c>
      <c r="AK6">
        <v>-38.293303302926702</v>
      </c>
      <c r="AL6">
        <v>176.79304227191901</v>
      </c>
    </row>
    <row r="7" spans="1:38">
      <c r="A7" t="s">
        <v>973</v>
      </c>
      <c r="B7" t="s">
        <v>96</v>
      </c>
      <c r="C7" t="s">
        <v>195</v>
      </c>
      <c r="D7" t="s">
        <v>249</v>
      </c>
      <c r="F7" t="s">
        <v>572</v>
      </c>
      <c r="H7" t="s">
        <v>250</v>
      </c>
      <c r="I7">
        <v>196.7</v>
      </c>
      <c r="K7">
        <v>26.7</v>
      </c>
      <c r="L7">
        <v>0.46300000000000002</v>
      </c>
      <c r="M7">
        <v>8</v>
      </c>
      <c r="N7" t="s">
        <v>254</v>
      </c>
      <c r="O7">
        <v>1929</v>
      </c>
      <c r="P7" s="11" t="s">
        <v>65</v>
      </c>
      <c r="S7" t="s">
        <v>239</v>
      </c>
      <c r="T7">
        <v>7</v>
      </c>
      <c r="U7" t="s">
        <v>16</v>
      </c>
      <c r="W7" t="s">
        <v>16</v>
      </c>
      <c r="X7" t="s">
        <v>105</v>
      </c>
      <c r="Y7">
        <v>805</v>
      </c>
      <c r="Z7">
        <v>10</v>
      </c>
      <c r="AA7" t="s">
        <v>90</v>
      </c>
      <c r="AB7" t="s">
        <v>90</v>
      </c>
      <c r="AC7" t="s">
        <v>287</v>
      </c>
      <c r="AD7" t="s">
        <v>251</v>
      </c>
      <c r="AE7" t="s">
        <v>252</v>
      </c>
      <c r="AF7" t="s">
        <v>97</v>
      </c>
      <c r="AG7">
        <v>2041</v>
      </c>
      <c r="AH7" t="s">
        <v>176</v>
      </c>
      <c r="AI7" s="2" t="s">
        <v>253</v>
      </c>
      <c r="AJ7" t="s">
        <v>449</v>
      </c>
      <c r="AK7">
        <v>-38.070410000000003</v>
      </c>
      <c r="AL7">
        <v>175.64384000000001</v>
      </c>
    </row>
    <row r="8" spans="1:38">
      <c r="A8" t="s">
        <v>992</v>
      </c>
      <c r="B8" t="s">
        <v>88</v>
      </c>
      <c r="C8" t="s">
        <v>195</v>
      </c>
      <c r="D8" t="s">
        <v>249</v>
      </c>
      <c r="F8" t="s">
        <v>572</v>
      </c>
      <c r="H8" t="s">
        <v>250</v>
      </c>
      <c r="I8">
        <v>78</v>
      </c>
      <c r="K8">
        <v>31</v>
      </c>
      <c r="L8">
        <v>0.26800000000000002</v>
      </c>
      <c r="M8">
        <v>3</v>
      </c>
      <c r="N8" t="s">
        <v>1134</v>
      </c>
      <c r="O8">
        <v>1964</v>
      </c>
      <c r="P8" s="11" t="s">
        <v>65</v>
      </c>
      <c r="S8" t="s">
        <v>239</v>
      </c>
      <c r="T8">
        <v>1</v>
      </c>
      <c r="U8" t="s">
        <v>16</v>
      </c>
      <c r="W8" t="s">
        <v>16</v>
      </c>
      <c r="X8" t="s">
        <v>105</v>
      </c>
      <c r="Y8">
        <v>330</v>
      </c>
      <c r="Z8">
        <v>0</v>
      </c>
      <c r="AA8" t="s">
        <v>90</v>
      </c>
      <c r="AB8" t="s">
        <v>90</v>
      </c>
      <c r="AC8" t="s">
        <v>287</v>
      </c>
      <c r="AD8" t="s">
        <v>251</v>
      </c>
      <c r="AE8" t="s">
        <v>257</v>
      </c>
      <c r="AF8" t="s">
        <v>89</v>
      </c>
      <c r="AG8">
        <v>2041</v>
      </c>
      <c r="AH8" t="s">
        <v>176</v>
      </c>
      <c r="AI8" s="2" t="s">
        <v>258</v>
      </c>
      <c r="AJ8" t="s">
        <v>1135</v>
      </c>
      <c r="AK8">
        <v>-38.616129999999998</v>
      </c>
      <c r="AL8">
        <v>176.14219</v>
      </c>
    </row>
    <row r="9" spans="1:38">
      <c r="A9" t="s">
        <v>1007</v>
      </c>
      <c r="B9" t="s">
        <v>327</v>
      </c>
      <c r="C9" t="s">
        <v>195</v>
      </c>
      <c r="D9" t="s">
        <v>249</v>
      </c>
      <c r="F9" t="s">
        <v>572</v>
      </c>
      <c r="H9" t="s">
        <v>250</v>
      </c>
      <c r="I9">
        <v>3.8</v>
      </c>
      <c r="K9">
        <v>3.8</v>
      </c>
      <c r="M9">
        <v>1</v>
      </c>
      <c r="N9" t="s">
        <v>329</v>
      </c>
      <c r="O9">
        <v>1983</v>
      </c>
      <c r="P9" s="11" t="s">
        <v>65</v>
      </c>
      <c r="S9" t="s">
        <v>330</v>
      </c>
      <c r="T9">
        <v>1</v>
      </c>
      <c r="U9" t="s">
        <v>102</v>
      </c>
      <c r="W9" t="s">
        <v>102</v>
      </c>
      <c r="X9" t="s">
        <v>105</v>
      </c>
      <c r="Y9">
        <v>17</v>
      </c>
      <c r="Z9">
        <v>0</v>
      </c>
      <c r="AA9" t="s">
        <v>331</v>
      </c>
      <c r="AB9" t="s">
        <v>138</v>
      </c>
      <c r="AC9" t="s">
        <v>332</v>
      </c>
      <c r="AD9" t="s">
        <v>295</v>
      </c>
      <c r="AE9" t="s">
        <v>333</v>
      </c>
      <c r="AF9" t="s">
        <v>334</v>
      </c>
      <c r="AI9" t="s">
        <v>335</v>
      </c>
      <c r="AJ9" t="s">
        <v>450</v>
      </c>
      <c r="AK9">
        <v>-41.670657823575603</v>
      </c>
      <c r="AL9">
        <v>173.20320146916001</v>
      </c>
    </row>
    <row r="10" spans="1:38">
      <c r="B10" s="2" t="s">
        <v>393</v>
      </c>
      <c r="C10" t="s">
        <v>195</v>
      </c>
      <c r="D10" t="s">
        <v>249</v>
      </c>
      <c r="F10" t="s">
        <v>572</v>
      </c>
      <c r="H10" t="s">
        <v>250</v>
      </c>
      <c r="I10">
        <v>3.1</v>
      </c>
      <c r="K10">
        <v>3.1</v>
      </c>
      <c r="M10">
        <v>1</v>
      </c>
      <c r="N10" t="s">
        <v>1060</v>
      </c>
      <c r="O10">
        <v>1932</v>
      </c>
      <c r="P10" s="11" t="s">
        <v>65</v>
      </c>
      <c r="S10" s="2"/>
      <c r="U10" s="2" t="s">
        <v>102</v>
      </c>
      <c r="W10" t="s">
        <v>102</v>
      </c>
      <c r="X10" t="s">
        <v>340</v>
      </c>
      <c r="Y10">
        <v>20</v>
      </c>
      <c r="Z10">
        <v>0</v>
      </c>
      <c r="AC10" t="s">
        <v>341</v>
      </c>
      <c r="AD10" t="s">
        <v>295</v>
      </c>
      <c r="AE10" t="s">
        <v>394</v>
      </c>
      <c r="AF10" t="s">
        <v>395</v>
      </c>
      <c r="AI10" t="s">
        <v>396</v>
      </c>
      <c r="AJ10" t="s">
        <v>450</v>
      </c>
      <c r="AK10">
        <v>-42.5235900222822</v>
      </c>
      <c r="AL10">
        <v>171.40790308452401</v>
      </c>
    </row>
    <row r="11" spans="1:38">
      <c r="B11" t="s">
        <v>583</v>
      </c>
      <c r="C11" t="s">
        <v>221</v>
      </c>
      <c r="D11" t="s">
        <v>575</v>
      </c>
      <c r="E11" s="2"/>
      <c r="H11" t="s">
        <v>250</v>
      </c>
      <c r="I11">
        <v>0.1</v>
      </c>
      <c r="K11">
        <v>0.1</v>
      </c>
      <c r="L11" s="2">
        <v>0</v>
      </c>
      <c r="M11">
        <v>1</v>
      </c>
      <c r="N11" s="2" t="s">
        <v>1161</v>
      </c>
      <c r="O11" s="2" t="s">
        <v>576</v>
      </c>
      <c r="P11" t="s">
        <v>576</v>
      </c>
      <c r="U11" t="s">
        <v>584</v>
      </c>
      <c r="W11" t="s">
        <v>16</v>
      </c>
      <c r="X11" t="s">
        <v>340</v>
      </c>
      <c r="Y11" s="5">
        <v>0</v>
      </c>
      <c r="Z11" s="2"/>
      <c r="AA11" s="2"/>
      <c r="AC11" t="s">
        <v>476</v>
      </c>
      <c r="AD11" t="s">
        <v>790</v>
      </c>
      <c r="AE11" t="s">
        <v>586</v>
      </c>
      <c r="AF11" t="s">
        <v>794</v>
      </c>
      <c r="AI11" s="2" t="s">
        <v>921</v>
      </c>
      <c r="AJ11" t="s">
        <v>450</v>
      </c>
      <c r="AK11">
        <v>-36.889912197707503</v>
      </c>
      <c r="AL11">
        <v>174.802507296383</v>
      </c>
    </row>
    <row r="12" spans="1:38">
      <c r="A12" t="s">
        <v>993</v>
      </c>
      <c r="B12" t="s">
        <v>93</v>
      </c>
      <c r="C12" t="s">
        <v>195</v>
      </c>
      <c r="D12" t="s">
        <v>249</v>
      </c>
      <c r="F12" t="s">
        <v>572</v>
      </c>
      <c r="H12" t="s">
        <v>250</v>
      </c>
      <c r="I12">
        <v>74</v>
      </c>
      <c r="K12">
        <v>21</v>
      </c>
      <c r="L12">
        <v>0.20399999999999999</v>
      </c>
      <c r="M12">
        <v>4</v>
      </c>
      <c r="N12" t="s">
        <v>1136</v>
      </c>
      <c r="O12">
        <v>1957</v>
      </c>
      <c r="P12" s="11" t="s">
        <v>65</v>
      </c>
      <c r="S12" t="s">
        <v>239</v>
      </c>
      <c r="T12">
        <v>3</v>
      </c>
      <c r="U12" t="s">
        <v>16</v>
      </c>
      <c r="W12" t="s">
        <v>16</v>
      </c>
      <c r="X12" t="s">
        <v>105</v>
      </c>
      <c r="Y12">
        <v>289</v>
      </c>
      <c r="Z12">
        <v>0</v>
      </c>
      <c r="AA12" t="s">
        <v>90</v>
      </c>
      <c r="AB12" t="s">
        <v>90</v>
      </c>
      <c r="AC12" t="s">
        <v>291</v>
      </c>
      <c r="AD12" t="s">
        <v>251</v>
      </c>
      <c r="AE12" t="s">
        <v>271</v>
      </c>
      <c r="AF12" t="s">
        <v>92</v>
      </c>
      <c r="AG12">
        <v>2041</v>
      </c>
      <c r="AH12" t="s">
        <v>176</v>
      </c>
      <c r="AI12" s="2" t="s">
        <v>260</v>
      </c>
      <c r="AJ12" t="s">
        <v>1137</v>
      </c>
      <c r="AK12">
        <v>-38.391882586008798</v>
      </c>
      <c r="AL12">
        <v>176.02228297670001</v>
      </c>
    </row>
    <row r="13" spans="1:38">
      <c r="B13" s="2" t="s">
        <v>587</v>
      </c>
      <c r="C13" t="s">
        <v>221</v>
      </c>
      <c r="D13" t="s">
        <v>207</v>
      </c>
      <c r="E13" s="2" t="s">
        <v>197</v>
      </c>
      <c r="H13" s="2" t="s">
        <v>225</v>
      </c>
      <c r="I13">
        <v>3.6</v>
      </c>
      <c r="K13" s="2">
        <v>1.8</v>
      </c>
      <c r="L13" s="2">
        <v>0</v>
      </c>
      <c r="M13">
        <v>2</v>
      </c>
      <c r="N13" s="2" t="s">
        <v>589</v>
      </c>
      <c r="O13" s="2">
        <v>2005</v>
      </c>
      <c r="P13" t="s">
        <v>65</v>
      </c>
      <c r="U13" s="2" t="s">
        <v>588</v>
      </c>
      <c r="W13" t="s">
        <v>174</v>
      </c>
      <c r="X13" s="2" t="s">
        <v>340</v>
      </c>
      <c r="Y13" s="2">
        <v>7</v>
      </c>
      <c r="Z13" s="2"/>
      <c r="AA13" s="2"/>
      <c r="AC13" s="2" t="s">
        <v>476</v>
      </c>
      <c r="AD13" s="2" t="s">
        <v>790</v>
      </c>
      <c r="AE13" s="2" t="s">
        <v>586</v>
      </c>
      <c r="AF13" s="2" t="s">
        <v>794</v>
      </c>
      <c r="AI13" s="2" t="s">
        <v>590</v>
      </c>
      <c r="AJ13" t="s">
        <v>450</v>
      </c>
      <c r="AK13">
        <v>-36.848460000000003</v>
      </c>
      <c r="AL13">
        <v>174.76333</v>
      </c>
    </row>
    <row r="14" spans="1:38">
      <c r="A14" t="s">
        <v>971</v>
      </c>
      <c r="B14" t="s">
        <v>146</v>
      </c>
      <c r="C14" t="s">
        <v>195</v>
      </c>
      <c r="D14" t="s">
        <v>249</v>
      </c>
      <c r="F14" t="s">
        <v>572</v>
      </c>
      <c r="H14" t="s">
        <v>250</v>
      </c>
      <c r="I14">
        <v>220</v>
      </c>
      <c r="K14">
        <v>55</v>
      </c>
      <c r="L14">
        <v>0.31</v>
      </c>
      <c r="M14">
        <v>4</v>
      </c>
      <c r="N14" t="s">
        <v>320</v>
      </c>
      <c r="O14">
        <v>1968</v>
      </c>
      <c r="P14" s="11" t="s">
        <v>65</v>
      </c>
      <c r="S14" t="s">
        <v>292</v>
      </c>
      <c r="T14">
        <v>7</v>
      </c>
      <c r="U14" t="s">
        <v>174</v>
      </c>
      <c r="W14" t="s">
        <v>174</v>
      </c>
      <c r="X14" t="s">
        <v>105</v>
      </c>
      <c r="Y14">
        <v>930</v>
      </c>
      <c r="Z14">
        <v>17</v>
      </c>
      <c r="AA14" t="s">
        <v>118</v>
      </c>
      <c r="AB14" t="s">
        <v>144</v>
      </c>
      <c r="AC14" t="s">
        <v>294</v>
      </c>
      <c r="AD14" t="s">
        <v>295</v>
      </c>
      <c r="AE14" t="s">
        <v>296</v>
      </c>
      <c r="AF14" t="s">
        <v>149</v>
      </c>
      <c r="AG14">
        <v>2025</v>
      </c>
      <c r="AH14" t="s">
        <v>176</v>
      </c>
      <c r="AI14" t="s">
        <v>306</v>
      </c>
      <c r="AJ14" t="s">
        <v>449</v>
      </c>
      <c r="AK14">
        <v>-44.566009999999999</v>
      </c>
      <c r="AL14">
        <v>170.19917000000001</v>
      </c>
    </row>
    <row r="15" spans="1:38">
      <c r="B15" s="2" t="s">
        <v>591</v>
      </c>
      <c r="C15" t="s">
        <v>221</v>
      </c>
      <c r="D15" s="2" t="s">
        <v>905</v>
      </c>
      <c r="E15" s="2"/>
      <c r="H15" s="2" t="s">
        <v>225</v>
      </c>
      <c r="I15">
        <v>6.5</v>
      </c>
      <c r="K15" s="2">
        <v>6.5</v>
      </c>
      <c r="L15" s="2">
        <v>0</v>
      </c>
      <c r="M15">
        <v>1</v>
      </c>
      <c r="N15" s="2" t="s">
        <v>1174</v>
      </c>
      <c r="O15" s="2" t="s">
        <v>576</v>
      </c>
      <c r="P15" t="s">
        <v>576</v>
      </c>
      <c r="U15" t="s">
        <v>102</v>
      </c>
      <c r="W15" t="s">
        <v>102</v>
      </c>
      <c r="X15" s="2" t="s">
        <v>340</v>
      </c>
      <c r="Y15" s="2">
        <v>11</v>
      </c>
      <c r="Z15" s="2"/>
      <c r="AA15" s="2"/>
      <c r="AC15" s="2" t="s">
        <v>593</v>
      </c>
      <c r="AD15" s="2" t="s">
        <v>790</v>
      </c>
      <c r="AE15" s="2" t="s">
        <v>592</v>
      </c>
      <c r="AF15" s="2" t="s">
        <v>795</v>
      </c>
      <c r="AI15" s="2" t="s">
        <v>904</v>
      </c>
      <c r="AJ15" t="s">
        <v>450</v>
      </c>
      <c r="AK15">
        <v>-37.665813787672903</v>
      </c>
      <c r="AL15">
        <v>176.18446022687601</v>
      </c>
    </row>
    <row r="16" spans="1:38" s="3" customFormat="1">
      <c r="A16"/>
      <c r="B16" t="s">
        <v>595</v>
      </c>
      <c r="C16" t="s">
        <v>221</v>
      </c>
      <c r="D16" t="s">
        <v>575</v>
      </c>
      <c r="E16"/>
      <c r="F16"/>
      <c r="G16"/>
      <c r="H16" t="s">
        <v>250</v>
      </c>
      <c r="I16" s="6">
        <v>0</v>
      </c>
      <c r="J16"/>
      <c r="K16">
        <v>0</v>
      </c>
      <c r="L16" s="2">
        <v>0</v>
      </c>
      <c r="M16"/>
      <c r="N16" s="2"/>
      <c r="O16" s="2" t="s">
        <v>576</v>
      </c>
      <c r="P16"/>
      <c r="Q16"/>
      <c r="R16"/>
      <c r="S16"/>
      <c r="T16"/>
      <c r="U16" t="s">
        <v>596</v>
      </c>
      <c r="V16"/>
      <c r="W16" t="s">
        <v>174</v>
      </c>
      <c r="X16" t="s">
        <v>340</v>
      </c>
      <c r="Y16" s="5">
        <v>0</v>
      </c>
      <c r="Z16" s="2"/>
      <c r="AA16" s="2"/>
      <c r="AB16"/>
      <c r="AC16" t="s">
        <v>371</v>
      </c>
      <c r="AD16" t="s">
        <v>789</v>
      </c>
      <c r="AE16" t="s">
        <v>597</v>
      </c>
      <c r="AF16" t="s">
        <v>796</v>
      </c>
      <c r="AG16"/>
      <c r="AH16"/>
      <c r="AI16" s="2" t="s">
        <v>922</v>
      </c>
      <c r="AJ16" t="s">
        <v>450</v>
      </c>
      <c r="AK16">
        <v>-43.4431992130636</v>
      </c>
      <c r="AL16">
        <v>172.63354973189001</v>
      </c>
    </row>
    <row r="17" spans="1:38" s="3" customFormat="1">
      <c r="A17" t="s">
        <v>962</v>
      </c>
      <c r="B17" t="s">
        <v>147</v>
      </c>
      <c r="C17" t="s">
        <v>195</v>
      </c>
      <c r="D17" t="s">
        <v>249</v>
      </c>
      <c r="E17"/>
      <c r="F17" t="s">
        <v>572</v>
      </c>
      <c r="G17"/>
      <c r="H17" t="s">
        <v>250</v>
      </c>
      <c r="I17">
        <v>540</v>
      </c>
      <c r="J17"/>
      <c r="K17">
        <v>90</v>
      </c>
      <c r="L17">
        <v>0.81799999999999995</v>
      </c>
      <c r="M17">
        <v>6</v>
      </c>
      <c r="N17" t="s">
        <v>321</v>
      </c>
      <c r="O17">
        <v>1966</v>
      </c>
      <c r="P17" s="11" t="s">
        <v>65</v>
      </c>
      <c r="Q17"/>
      <c r="R17"/>
      <c r="S17" t="s">
        <v>292</v>
      </c>
      <c r="T17">
        <v>6</v>
      </c>
      <c r="U17" t="s">
        <v>174</v>
      </c>
      <c r="V17"/>
      <c r="W17" t="s">
        <v>174</v>
      </c>
      <c r="X17" t="s">
        <v>105</v>
      </c>
      <c r="Y17">
        <v>2500</v>
      </c>
      <c r="Z17">
        <v>74</v>
      </c>
      <c r="AA17" t="s">
        <v>118</v>
      </c>
      <c r="AB17" t="s">
        <v>144</v>
      </c>
      <c r="AC17" t="s">
        <v>294</v>
      </c>
      <c r="AD17" t="s">
        <v>295</v>
      </c>
      <c r="AE17" t="s">
        <v>297</v>
      </c>
      <c r="AF17" t="s">
        <v>150</v>
      </c>
      <c r="AG17">
        <v>2025</v>
      </c>
      <c r="AH17" t="s">
        <v>176</v>
      </c>
      <c r="AI17" t="s">
        <v>307</v>
      </c>
      <c r="AJ17" t="s">
        <v>449</v>
      </c>
      <c r="AK17">
        <v>-44.566009999999999</v>
      </c>
      <c r="AL17">
        <v>170.19918000000001</v>
      </c>
    </row>
    <row r="18" spans="1:38">
      <c r="B18" s="2" t="s">
        <v>599</v>
      </c>
      <c r="C18" t="s">
        <v>221</v>
      </c>
      <c r="D18" s="2" t="s">
        <v>575</v>
      </c>
      <c r="E18" s="2"/>
      <c r="H18" s="2" t="s">
        <v>250</v>
      </c>
      <c r="I18">
        <v>2.2999999999999998</v>
      </c>
      <c r="K18" s="2">
        <v>2.2999999999999998</v>
      </c>
      <c r="L18" s="2">
        <v>0</v>
      </c>
      <c r="M18">
        <v>1</v>
      </c>
      <c r="N18" s="2" t="s">
        <v>1173</v>
      </c>
      <c r="O18" s="2" t="s">
        <v>576</v>
      </c>
      <c r="P18" t="s">
        <v>576</v>
      </c>
      <c r="U18" s="2" t="s">
        <v>600</v>
      </c>
      <c r="W18" s="2" t="s">
        <v>10</v>
      </c>
      <c r="X18" s="2" t="s">
        <v>340</v>
      </c>
      <c r="Y18" s="5">
        <v>0</v>
      </c>
      <c r="Z18" s="2"/>
      <c r="AA18" s="2"/>
      <c r="AC18" s="2" t="s">
        <v>476</v>
      </c>
      <c r="AD18" s="2" t="s">
        <v>790</v>
      </c>
      <c r="AE18" s="2" t="s">
        <v>601</v>
      </c>
      <c r="AF18" s="2" t="s">
        <v>509</v>
      </c>
      <c r="AI18" s="2" t="s">
        <v>923</v>
      </c>
      <c r="AJ18" t="s">
        <v>450</v>
      </c>
      <c r="AK18">
        <v>-42.461353967507897</v>
      </c>
      <c r="AL18">
        <v>171.19826272780099</v>
      </c>
    </row>
    <row r="19" spans="1:38">
      <c r="B19" t="s">
        <v>214</v>
      </c>
      <c r="C19" t="s">
        <v>221</v>
      </c>
      <c r="D19" t="s">
        <v>197</v>
      </c>
      <c r="F19" t="s">
        <v>223</v>
      </c>
      <c r="H19" t="s">
        <v>250</v>
      </c>
      <c r="I19">
        <v>9</v>
      </c>
      <c r="O19">
        <v>2011</v>
      </c>
      <c r="P19" s="11" t="s">
        <v>65</v>
      </c>
      <c r="U19" t="s">
        <v>827</v>
      </c>
      <c r="W19" t="s">
        <v>102</v>
      </c>
      <c r="AC19" t="s">
        <v>477</v>
      </c>
      <c r="AD19" t="s">
        <v>790</v>
      </c>
      <c r="AF19" t="s">
        <v>229</v>
      </c>
      <c r="AG19">
        <f>O19+25</f>
        <v>2036</v>
      </c>
      <c r="AJ19" t="s">
        <v>452</v>
      </c>
      <c r="AK19">
        <v>-35.725110000000001</v>
      </c>
      <c r="AL19">
        <v>174.3237</v>
      </c>
    </row>
    <row r="20" spans="1:38">
      <c r="B20" s="2" t="s">
        <v>397</v>
      </c>
      <c r="C20" t="s">
        <v>195</v>
      </c>
      <c r="D20" t="s">
        <v>249</v>
      </c>
      <c r="F20" t="s">
        <v>572</v>
      </c>
      <c r="H20" t="s">
        <v>250</v>
      </c>
      <c r="I20">
        <v>0.2</v>
      </c>
      <c r="K20">
        <v>0.2</v>
      </c>
      <c r="M20">
        <v>1</v>
      </c>
      <c r="N20" t="s">
        <v>1061</v>
      </c>
      <c r="O20">
        <v>1934</v>
      </c>
      <c r="P20" t="s">
        <v>65</v>
      </c>
      <c r="S20" s="2"/>
      <c r="U20" s="2" t="s">
        <v>399</v>
      </c>
      <c r="W20" s="2" t="s">
        <v>399</v>
      </c>
      <c r="X20" t="s">
        <v>340</v>
      </c>
      <c r="Y20">
        <v>1</v>
      </c>
      <c r="Z20">
        <v>0</v>
      </c>
      <c r="AB20" t="s">
        <v>138</v>
      </c>
      <c r="AC20" t="s">
        <v>332</v>
      </c>
      <c r="AD20" t="s">
        <v>295</v>
      </c>
      <c r="AE20" t="s">
        <v>401</v>
      </c>
      <c r="AF20" t="s">
        <v>402</v>
      </c>
      <c r="AI20" t="s">
        <v>909</v>
      </c>
      <c r="AJ20" t="s">
        <v>450</v>
      </c>
      <c r="AK20">
        <v>-41.097246952466001</v>
      </c>
      <c r="AL20">
        <v>172.972587103743</v>
      </c>
    </row>
    <row r="21" spans="1:38">
      <c r="B21" s="2" t="s">
        <v>603</v>
      </c>
      <c r="C21" t="s">
        <v>221</v>
      </c>
      <c r="D21" s="2" t="s">
        <v>906</v>
      </c>
      <c r="E21" s="2" t="s">
        <v>197</v>
      </c>
      <c r="H21" s="2" t="s">
        <v>250</v>
      </c>
      <c r="I21">
        <v>0.2</v>
      </c>
      <c r="K21" s="2">
        <v>0.2</v>
      </c>
      <c r="L21" s="2">
        <v>0</v>
      </c>
      <c r="M21">
        <v>1</v>
      </c>
      <c r="N21" s="2" t="s">
        <v>1157</v>
      </c>
      <c r="O21" s="2">
        <v>2017</v>
      </c>
      <c r="P21" s="11" t="s">
        <v>65</v>
      </c>
      <c r="U21" s="2" t="s">
        <v>604</v>
      </c>
      <c r="W21" s="2" t="s">
        <v>174</v>
      </c>
      <c r="X21" s="2" t="s">
        <v>340</v>
      </c>
      <c r="Y21" s="5">
        <v>0</v>
      </c>
      <c r="Z21" s="2"/>
      <c r="AA21" s="2"/>
      <c r="AC21" s="2" t="s">
        <v>371</v>
      </c>
      <c r="AD21" s="2" t="s">
        <v>789</v>
      </c>
      <c r="AE21" s="2" t="s">
        <v>605</v>
      </c>
      <c r="AF21" s="2" t="s">
        <v>792</v>
      </c>
      <c r="AI21" s="2" t="s">
        <v>413</v>
      </c>
      <c r="AJ21" t="s">
        <v>1305</v>
      </c>
      <c r="AK21">
        <v>-43.480210525013099</v>
      </c>
      <c r="AL21">
        <v>172.68414262712699</v>
      </c>
    </row>
    <row r="22" spans="1:38">
      <c r="B22" s="2" t="s">
        <v>606</v>
      </c>
      <c r="C22" t="s">
        <v>221</v>
      </c>
      <c r="D22" s="2" t="s">
        <v>197</v>
      </c>
      <c r="E22" s="2"/>
      <c r="H22" s="2" t="s">
        <v>787</v>
      </c>
      <c r="I22">
        <v>0.1</v>
      </c>
      <c r="K22" s="2">
        <v>0.1</v>
      </c>
      <c r="L22" s="2">
        <v>0</v>
      </c>
      <c r="M22">
        <v>1</v>
      </c>
      <c r="N22" s="2" t="s">
        <v>1161</v>
      </c>
      <c r="O22" s="2" t="s">
        <v>576</v>
      </c>
      <c r="P22" t="s">
        <v>576</v>
      </c>
      <c r="U22" s="2" t="s">
        <v>607</v>
      </c>
      <c r="W22" t="s">
        <v>174</v>
      </c>
      <c r="X22" s="2" t="s">
        <v>340</v>
      </c>
      <c r="Y22" s="5">
        <v>0</v>
      </c>
      <c r="Z22" s="2"/>
      <c r="AA22" s="2"/>
      <c r="AC22" s="2" t="s">
        <v>371</v>
      </c>
      <c r="AD22" s="2" t="s">
        <v>789</v>
      </c>
      <c r="AE22" s="2" t="s">
        <v>608</v>
      </c>
      <c r="AF22" s="2" t="s">
        <v>797</v>
      </c>
      <c r="AI22" s="2" t="s">
        <v>609</v>
      </c>
      <c r="AJ22" t="s">
        <v>450</v>
      </c>
      <c r="AK22">
        <v>-43.484870523173299</v>
      </c>
      <c r="AL22">
        <v>172.547792798291</v>
      </c>
    </row>
    <row r="23" spans="1:38">
      <c r="B23" s="2" t="s">
        <v>610</v>
      </c>
      <c r="C23" t="s">
        <v>221</v>
      </c>
      <c r="D23" s="2" t="s">
        <v>611</v>
      </c>
      <c r="E23" s="2"/>
      <c r="H23" s="2" t="s">
        <v>250</v>
      </c>
      <c r="I23">
        <v>3.2</v>
      </c>
      <c r="K23" s="2">
        <v>3.2</v>
      </c>
      <c r="L23" s="2">
        <v>0</v>
      </c>
      <c r="M23">
        <v>1</v>
      </c>
      <c r="N23" s="2" t="s">
        <v>1159</v>
      </c>
      <c r="O23" s="2">
        <v>1996</v>
      </c>
      <c r="P23" t="s">
        <v>38</v>
      </c>
      <c r="U23" s="2" t="s">
        <v>574</v>
      </c>
      <c r="W23" s="2" t="s">
        <v>174</v>
      </c>
      <c r="X23" s="2" t="s">
        <v>340</v>
      </c>
      <c r="Y23" s="2">
        <v>2</v>
      </c>
      <c r="Z23" s="2"/>
      <c r="AA23" s="2"/>
      <c r="AC23" s="2" t="s">
        <v>371</v>
      </c>
      <c r="AD23" s="2" t="s">
        <v>789</v>
      </c>
      <c r="AE23" s="2" t="s">
        <v>580</v>
      </c>
      <c r="AF23" s="2" t="s">
        <v>792</v>
      </c>
      <c r="AI23" s="2" t="s">
        <v>1055</v>
      </c>
      <c r="AJ23" t="s">
        <v>450</v>
      </c>
      <c r="AK23">
        <v>-43.524776232094098</v>
      </c>
      <c r="AL23">
        <v>172.70130948890099</v>
      </c>
    </row>
    <row r="24" spans="1:38">
      <c r="B24" s="2" t="s">
        <v>612</v>
      </c>
      <c r="C24" t="s">
        <v>221</v>
      </c>
      <c r="D24" s="2" t="s">
        <v>197</v>
      </c>
      <c r="E24" s="2"/>
      <c r="H24" s="2" t="s">
        <v>787</v>
      </c>
      <c r="I24">
        <v>0.3</v>
      </c>
      <c r="K24" s="2">
        <v>0.3</v>
      </c>
      <c r="L24" s="2">
        <v>0</v>
      </c>
      <c r="M24">
        <v>1</v>
      </c>
      <c r="N24" s="2" t="s">
        <v>1160</v>
      </c>
      <c r="O24" s="2" t="s">
        <v>576</v>
      </c>
      <c r="P24" t="s">
        <v>576</v>
      </c>
      <c r="U24" s="2" t="s">
        <v>604</v>
      </c>
      <c r="W24" t="s">
        <v>174</v>
      </c>
      <c r="X24" s="2" t="s">
        <v>340</v>
      </c>
      <c r="Y24" s="5">
        <v>0</v>
      </c>
      <c r="Z24" s="2"/>
      <c r="AA24" s="2"/>
      <c r="AC24" s="2" t="s">
        <v>371</v>
      </c>
      <c r="AD24" s="2" t="s">
        <v>789</v>
      </c>
      <c r="AE24" s="2" t="s">
        <v>613</v>
      </c>
      <c r="AF24" s="2" t="s">
        <v>791</v>
      </c>
      <c r="AI24" s="2" t="s">
        <v>614</v>
      </c>
      <c r="AJ24" t="s">
        <v>450</v>
      </c>
      <c r="AK24">
        <v>-43.534255165131803</v>
      </c>
      <c r="AL24">
        <v>172.625543782948</v>
      </c>
    </row>
    <row r="25" spans="1:38">
      <c r="B25" t="s">
        <v>837</v>
      </c>
      <c r="C25" s="2" t="s">
        <v>831</v>
      </c>
      <c r="D25" s="2" t="s">
        <v>831</v>
      </c>
      <c r="F25" s="2"/>
      <c r="I25">
        <v>0.5</v>
      </c>
      <c r="K25">
        <v>0.5</v>
      </c>
      <c r="L25" s="2"/>
      <c r="M25" s="2">
        <v>1</v>
      </c>
      <c r="N25" t="s">
        <v>1062</v>
      </c>
      <c r="O25" s="2">
        <v>2003</v>
      </c>
      <c r="T25" s="2" t="s">
        <v>576</v>
      </c>
      <c r="U25" t="s">
        <v>574</v>
      </c>
      <c r="W25" t="s">
        <v>174</v>
      </c>
      <c r="X25" s="2" t="s">
        <v>340</v>
      </c>
      <c r="Y25" s="2">
        <v>0.8</v>
      </c>
      <c r="Z25" s="2"/>
      <c r="AA25" s="2" t="s">
        <v>576</v>
      </c>
      <c r="AB25" s="2"/>
      <c r="AC25" s="2" t="s">
        <v>371</v>
      </c>
      <c r="AD25" s="2" t="s">
        <v>789</v>
      </c>
      <c r="AE25" t="s">
        <v>838</v>
      </c>
      <c r="AF25" t="s">
        <v>1033</v>
      </c>
      <c r="AI25" s="2" t="s">
        <v>839</v>
      </c>
      <c r="AJ25" t="s">
        <v>450</v>
      </c>
      <c r="AK25">
        <v>-43.697690000000001</v>
      </c>
      <c r="AL25">
        <v>172.64178999999999</v>
      </c>
    </row>
    <row r="26" spans="1:38">
      <c r="B26" s="2" t="s">
        <v>398</v>
      </c>
      <c r="C26" t="s">
        <v>195</v>
      </c>
      <c r="D26" t="s">
        <v>249</v>
      </c>
      <c r="F26" t="s">
        <v>572</v>
      </c>
      <c r="H26" t="s">
        <v>250</v>
      </c>
      <c r="I26">
        <v>0.9</v>
      </c>
      <c r="K26">
        <v>0.9</v>
      </c>
      <c r="M26">
        <v>1</v>
      </c>
      <c r="N26" t="s">
        <v>1063</v>
      </c>
      <c r="O26">
        <v>2010</v>
      </c>
      <c r="P26" s="11" t="s">
        <v>65</v>
      </c>
      <c r="S26" s="2"/>
      <c r="U26" s="2" t="s">
        <v>400</v>
      </c>
      <c r="W26" s="2" t="s">
        <v>400</v>
      </c>
      <c r="X26" t="s">
        <v>340</v>
      </c>
      <c r="Y26">
        <v>4</v>
      </c>
      <c r="Z26">
        <v>0</v>
      </c>
      <c r="AB26" t="s">
        <v>144</v>
      </c>
      <c r="AC26" t="s">
        <v>371</v>
      </c>
      <c r="AD26" t="s">
        <v>295</v>
      </c>
      <c r="AE26" t="s">
        <v>372</v>
      </c>
      <c r="AF26" t="s">
        <v>141</v>
      </c>
      <c r="AJ26" t="s">
        <v>1313</v>
      </c>
      <c r="AK26">
        <v>-43.452523484103899</v>
      </c>
      <c r="AL26">
        <v>171.584275465903</v>
      </c>
    </row>
    <row r="27" spans="1:38">
      <c r="B27" s="2" t="s">
        <v>615</v>
      </c>
      <c r="C27" t="s">
        <v>221</v>
      </c>
      <c r="D27" s="2" t="s">
        <v>197</v>
      </c>
      <c r="E27" s="2"/>
      <c r="H27" s="2" t="s">
        <v>250</v>
      </c>
      <c r="I27" s="6">
        <v>0</v>
      </c>
      <c r="K27" s="2">
        <v>0</v>
      </c>
      <c r="L27" s="2">
        <v>0</v>
      </c>
      <c r="N27" s="2"/>
      <c r="O27" s="2" t="s">
        <v>576</v>
      </c>
      <c r="P27" t="s">
        <v>576</v>
      </c>
      <c r="U27" s="2" t="s">
        <v>616</v>
      </c>
      <c r="W27" s="2" t="s">
        <v>102</v>
      </c>
      <c r="X27" s="2" t="s">
        <v>340</v>
      </c>
      <c r="Y27" s="5">
        <v>0</v>
      </c>
      <c r="Z27" s="2"/>
      <c r="AA27" s="2"/>
      <c r="AC27" s="2" t="s">
        <v>617</v>
      </c>
      <c r="AD27" s="2" t="s">
        <v>789</v>
      </c>
      <c r="AE27" s="2" t="s">
        <v>501</v>
      </c>
      <c r="AF27" s="2" t="s">
        <v>524</v>
      </c>
      <c r="AI27" s="2"/>
      <c r="AJ27" t="s">
        <v>450</v>
      </c>
      <c r="AK27">
        <v>-41.4912115937545</v>
      </c>
      <c r="AL27">
        <v>173.878907655897</v>
      </c>
    </row>
    <row r="28" spans="1:38">
      <c r="A28" t="s">
        <v>963</v>
      </c>
      <c r="B28" t="s">
        <v>156</v>
      </c>
      <c r="C28" t="s">
        <v>195</v>
      </c>
      <c r="D28" t="s">
        <v>249</v>
      </c>
      <c r="F28" t="s">
        <v>572</v>
      </c>
      <c r="H28" t="s">
        <v>250</v>
      </c>
      <c r="I28">
        <v>432</v>
      </c>
      <c r="K28">
        <v>108</v>
      </c>
      <c r="L28">
        <v>0.51300000000000001</v>
      </c>
      <c r="M28">
        <v>4</v>
      </c>
      <c r="N28" t="s">
        <v>314</v>
      </c>
      <c r="O28">
        <v>1992</v>
      </c>
      <c r="P28" s="11" t="s">
        <v>65</v>
      </c>
      <c r="S28" t="s">
        <v>313</v>
      </c>
      <c r="U28" t="s">
        <v>104</v>
      </c>
      <c r="W28" t="s">
        <v>104</v>
      </c>
      <c r="X28" t="s">
        <v>105</v>
      </c>
      <c r="Y28">
        <v>2050</v>
      </c>
      <c r="Z28">
        <v>24</v>
      </c>
      <c r="AA28" t="s">
        <v>119</v>
      </c>
      <c r="AB28" t="s">
        <v>145</v>
      </c>
      <c r="AC28" t="s">
        <v>304</v>
      </c>
      <c r="AD28" t="s">
        <v>295</v>
      </c>
      <c r="AE28" t="s">
        <v>316</v>
      </c>
      <c r="AF28" t="s">
        <v>158</v>
      </c>
      <c r="AG28">
        <v>2042</v>
      </c>
      <c r="AH28" t="s">
        <v>176</v>
      </c>
      <c r="AI28" t="s">
        <v>318</v>
      </c>
      <c r="AJ28" t="s">
        <v>449</v>
      </c>
      <c r="AK28">
        <v>-45.180019999999999</v>
      </c>
      <c r="AL28">
        <v>169.30644000000001</v>
      </c>
    </row>
    <row r="29" spans="1:38">
      <c r="A29" t="s">
        <v>1001</v>
      </c>
      <c r="B29" t="s">
        <v>116</v>
      </c>
      <c r="C29" t="s">
        <v>195</v>
      </c>
      <c r="D29" t="s">
        <v>249</v>
      </c>
      <c r="F29" t="s">
        <v>572</v>
      </c>
      <c r="H29" t="s">
        <v>250</v>
      </c>
      <c r="I29">
        <v>34.299999999999997</v>
      </c>
      <c r="K29">
        <v>10.45</v>
      </c>
      <c r="L29">
        <v>4.4050000000000002</v>
      </c>
      <c r="M29">
        <v>6</v>
      </c>
      <c r="N29" t="s">
        <v>405</v>
      </c>
      <c r="O29">
        <v>1944</v>
      </c>
      <c r="P29" s="11" t="s">
        <v>65</v>
      </c>
      <c r="U29" t="s">
        <v>102</v>
      </c>
      <c r="W29" t="s">
        <v>102</v>
      </c>
      <c r="X29" t="s">
        <v>105</v>
      </c>
      <c r="Y29">
        <v>190</v>
      </c>
      <c r="Z29">
        <v>24</v>
      </c>
      <c r="AA29" t="s">
        <v>116</v>
      </c>
      <c r="AB29" t="s">
        <v>138</v>
      </c>
      <c r="AC29" t="s">
        <v>332</v>
      </c>
      <c r="AD29" t="s">
        <v>295</v>
      </c>
      <c r="AE29" t="s">
        <v>404</v>
      </c>
      <c r="AF29" t="s">
        <v>137</v>
      </c>
      <c r="AG29">
        <v>2038</v>
      </c>
      <c r="AH29" t="s">
        <v>176</v>
      </c>
      <c r="AI29" t="s">
        <v>403</v>
      </c>
      <c r="AJ29" t="s">
        <v>449</v>
      </c>
      <c r="AK29">
        <v>-41.086100000000002</v>
      </c>
      <c r="AL29">
        <v>172.73249999999999</v>
      </c>
    </row>
    <row r="30" spans="1:38">
      <c r="A30" t="s">
        <v>998</v>
      </c>
      <c r="B30" t="s">
        <v>139</v>
      </c>
      <c r="C30" t="s">
        <v>195</v>
      </c>
      <c r="D30" t="s">
        <v>249</v>
      </c>
      <c r="F30" t="s">
        <v>572</v>
      </c>
      <c r="H30" t="s">
        <v>250</v>
      </c>
      <c r="I30">
        <v>45</v>
      </c>
      <c r="K30">
        <v>9.5</v>
      </c>
      <c r="L30">
        <v>1.0089999999999999</v>
      </c>
      <c r="M30">
        <v>4</v>
      </c>
      <c r="O30">
        <v>1914</v>
      </c>
      <c r="P30" s="11" t="s">
        <v>65</v>
      </c>
      <c r="U30" t="s">
        <v>102</v>
      </c>
      <c r="W30" t="s">
        <v>102</v>
      </c>
      <c r="X30" t="s">
        <v>105</v>
      </c>
      <c r="Y30">
        <v>300</v>
      </c>
      <c r="Z30">
        <v>138</v>
      </c>
      <c r="AA30" t="s">
        <v>117</v>
      </c>
      <c r="AB30" t="s">
        <v>144</v>
      </c>
      <c r="AC30" t="s">
        <v>371</v>
      </c>
      <c r="AD30" t="s">
        <v>295</v>
      </c>
      <c r="AE30" t="s">
        <v>406</v>
      </c>
      <c r="AF30" t="s">
        <v>143</v>
      </c>
      <c r="AG30">
        <v>2031</v>
      </c>
      <c r="AH30" t="s">
        <v>176</v>
      </c>
      <c r="AI30" t="s">
        <v>407</v>
      </c>
      <c r="AJ30" t="s">
        <v>449</v>
      </c>
      <c r="AK30">
        <v>-43.364040000000003</v>
      </c>
      <c r="AL30">
        <v>171.52669</v>
      </c>
    </row>
    <row r="31" spans="1:38">
      <c r="B31" s="2" t="s">
        <v>620</v>
      </c>
      <c r="C31" t="s">
        <v>221</v>
      </c>
      <c r="D31" s="2" t="s">
        <v>197</v>
      </c>
      <c r="E31" s="2"/>
      <c r="H31" s="2" t="s">
        <v>250</v>
      </c>
      <c r="I31">
        <v>0.1</v>
      </c>
      <c r="K31" s="2">
        <v>0.1</v>
      </c>
      <c r="L31" s="2">
        <v>0</v>
      </c>
      <c r="M31">
        <v>1</v>
      </c>
      <c r="N31" s="2" t="s">
        <v>1161</v>
      </c>
      <c r="O31" s="2" t="s">
        <v>576</v>
      </c>
      <c r="P31" t="s">
        <v>576</v>
      </c>
      <c r="U31" s="2" t="s">
        <v>621</v>
      </c>
      <c r="W31" t="s">
        <v>174</v>
      </c>
      <c r="X31" s="2" t="s">
        <v>340</v>
      </c>
      <c r="Y31" s="5">
        <v>0</v>
      </c>
      <c r="Z31" s="2"/>
      <c r="AA31" s="2"/>
      <c r="AC31" s="2" t="s">
        <v>371</v>
      </c>
      <c r="AD31" s="2" t="s">
        <v>789</v>
      </c>
      <c r="AE31" s="2" t="s">
        <v>622</v>
      </c>
      <c r="AF31" s="2" t="s">
        <v>798</v>
      </c>
      <c r="AI31" s="2" t="s">
        <v>623</v>
      </c>
      <c r="AJ31" t="s">
        <v>450</v>
      </c>
      <c r="AK31">
        <v>-43.489800000000002</v>
      </c>
      <c r="AL31">
        <v>172.11147</v>
      </c>
    </row>
    <row r="32" spans="1:38">
      <c r="B32" t="s">
        <v>183</v>
      </c>
      <c r="C32" t="s">
        <v>195</v>
      </c>
      <c r="D32" t="s">
        <v>249</v>
      </c>
      <c r="F32" t="s">
        <v>572</v>
      </c>
      <c r="H32" t="s">
        <v>250</v>
      </c>
      <c r="I32">
        <v>5</v>
      </c>
      <c r="K32">
        <v>2.5</v>
      </c>
      <c r="M32">
        <v>2</v>
      </c>
      <c r="N32" s="2" t="s">
        <v>1064</v>
      </c>
      <c r="O32">
        <v>2008</v>
      </c>
      <c r="P32" s="11" t="s">
        <v>65</v>
      </c>
      <c r="U32" t="s">
        <v>102</v>
      </c>
      <c r="W32" t="s">
        <v>102</v>
      </c>
      <c r="X32" t="s">
        <v>340</v>
      </c>
      <c r="Y32">
        <v>25</v>
      </c>
      <c r="Z32">
        <v>0</v>
      </c>
      <c r="AA32" t="s">
        <v>183</v>
      </c>
      <c r="AB32" t="s">
        <v>145</v>
      </c>
      <c r="AC32" t="s">
        <v>304</v>
      </c>
      <c r="AD32" t="s">
        <v>295</v>
      </c>
      <c r="AE32" t="s">
        <v>408</v>
      </c>
      <c r="AF32" t="s">
        <v>160</v>
      </c>
      <c r="AG32">
        <v>2038</v>
      </c>
      <c r="AH32" t="s">
        <v>176</v>
      </c>
      <c r="AJ32" t="s">
        <v>449</v>
      </c>
      <c r="AK32">
        <v>-45.803569839997103</v>
      </c>
      <c r="AL32">
        <v>169.90526485090501</v>
      </c>
    </row>
    <row r="33" spans="1:38">
      <c r="A33" t="s">
        <v>1022</v>
      </c>
      <c r="B33" s="2" t="s">
        <v>336</v>
      </c>
      <c r="C33" t="s">
        <v>195</v>
      </c>
      <c r="D33" t="s">
        <v>249</v>
      </c>
      <c r="F33" t="s">
        <v>572</v>
      </c>
      <c r="H33" t="s">
        <v>250</v>
      </c>
      <c r="I33">
        <v>3.5</v>
      </c>
      <c r="K33">
        <v>3.5</v>
      </c>
      <c r="M33">
        <v>1</v>
      </c>
      <c r="N33" t="s">
        <v>1066</v>
      </c>
      <c r="O33">
        <v>1928</v>
      </c>
      <c r="P33" s="11" t="s">
        <v>65</v>
      </c>
      <c r="S33" t="s">
        <v>339</v>
      </c>
      <c r="T33">
        <v>2</v>
      </c>
      <c r="U33" t="s">
        <v>102</v>
      </c>
      <c r="W33" t="s">
        <v>102</v>
      </c>
      <c r="X33" t="s">
        <v>340</v>
      </c>
      <c r="Y33">
        <v>16</v>
      </c>
      <c r="Z33">
        <v>0</v>
      </c>
      <c r="AC33" t="s">
        <v>341</v>
      </c>
      <c r="AD33" t="s">
        <v>295</v>
      </c>
      <c r="AE33" s="2" t="s">
        <v>342</v>
      </c>
      <c r="AF33" t="s">
        <v>344</v>
      </c>
      <c r="AI33" t="s">
        <v>345</v>
      </c>
      <c r="AJ33" t="s">
        <v>450</v>
      </c>
      <c r="AK33" t="s">
        <v>907</v>
      </c>
      <c r="AL33">
        <v>171.19490892685701</v>
      </c>
    </row>
    <row r="34" spans="1:38">
      <c r="B34" s="2" t="s">
        <v>409</v>
      </c>
      <c r="C34" t="s">
        <v>195</v>
      </c>
      <c r="D34" t="s">
        <v>249</v>
      </c>
      <c r="F34" t="s">
        <v>572</v>
      </c>
      <c r="H34" t="s">
        <v>250</v>
      </c>
      <c r="I34">
        <v>0.1</v>
      </c>
      <c r="K34">
        <v>0.1</v>
      </c>
      <c r="M34">
        <v>1</v>
      </c>
      <c r="N34" t="s">
        <v>865</v>
      </c>
      <c r="S34" s="2"/>
      <c r="U34" s="2" t="s">
        <v>410</v>
      </c>
      <c r="W34" t="s">
        <v>16</v>
      </c>
      <c r="X34" t="s">
        <v>340</v>
      </c>
      <c r="Y34">
        <v>0.3</v>
      </c>
      <c r="Z34">
        <v>0</v>
      </c>
      <c r="AC34" t="s">
        <v>285</v>
      </c>
      <c r="AD34" t="s">
        <v>251</v>
      </c>
      <c r="AE34" t="s">
        <v>411</v>
      </c>
      <c r="AF34" t="s">
        <v>412</v>
      </c>
      <c r="AI34" t="s">
        <v>413</v>
      </c>
      <c r="AJ34" t="s">
        <v>450</v>
      </c>
      <c r="AK34">
        <v>-39.546689646724701</v>
      </c>
      <c r="AL34">
        <v>174.56874461438801</v>
      </c>
    </row>
    <row r="35" spans="1:38">
      <c r="B35" s="2" t="s">
        <v>337</v>
      </c>
      <c r="C35" t="s">
        <v>195</v>
      </c>
      <c r="D35" t="s">
        <v>249</v>
      </c>
      <c r="F35" t="s">
        <v>572</v>
      </c>
      <c r="H35" t="s">
        <v>250</v>
      </c>
      <c r="I35">
        <v>0.5</v>
      </c>
      <c r="K35">
        <v>0.5</v>
      </c>
      <c r="M35">
        <v>1</v>
      </c>
      <c r="N35" t="s">
        <v>1062</v>
      </c>
      <c r="O35">
        <v>1928</v>
      </c>
      <c r="P35" s="11" t="s">
        <v>65</v>
      </c>
      <c r="S35" t="s">
        <v>339</v>
      </c>
      <c r="T35">
        <v>1</v>
      </c>
      <c r="U35" t="s">
        <v>102</v>
      </c>
      <c r="W35" t="s">
        <v>102</v>
      </c>
      <c r="X35" t="s">
        <v>340</v>
      </c>
      <c r="Y35">
        <v>2</v>
      </c>
      <c r="Z35">
        <v>0</v>
      </c>
      <c r="AC35" t="s">
        <v>341</v>
      </c>
      <c r="AD35" t="s">
        <v>295</v>
      </c>
      <c r="AE35" s="2" t="s">
        <v>343</v>
      </c>
      <c r="AF35" t="s">
        <v>344</v>
      </c>
      <c r="AI35" t="s">
        <v>345</v>
      </c>
      <c r="AJ35" t="s">
        <v>450</v>
      </c>
      <c r="AK35">
        <v>-42.729797564380497</v>
      </c>
      <c r="AL35">
        <v>171.206034411519</v>
      </c>
    </row>
    <row r="36" spans="1:38">
      <c r="A36" t="s">
        <v>1015</v>
      </c>
      <c r="B36" t="s">
        <v>199</v>
      </c>
      <c r="C36" t="s">
        <v>221</v>
      </c>
      <c r="D36" t="s">
        <v>207</v>
      </c>
      <c r="F36" t="s">
        <v>228</v>
      </c>
      <c r="H36" t="s">
        <v>225</v>
      </c>
      <c r="I36">
        <v>10</v>
      </c>
      <c r="K36" s="2">
        <v>5</v>
      </c>
      <c r="L36" s="2">
        <v>12500</v>
      </c>
      <c r="M36">
        <v>2</v>
      </c>
      <c r="N36" s="2" t="s">
        <v>1065</v>
      </c>
      <c r="O36">
        <v>1996</v>
      </c>
      <c r="P36" s="11" t="s">
        <v>65</v>
      </c>
      <c r="U36" t="s">
        <v>26</v>
      </c>
      <c r="W36" t="s">
        <v>392</v>
      </c>
      <c r="X36" t="s">
        <v>340</v>
      </c>
      <c r="Y36" s="2">
        <v>54</v>
      </c>
      <c r="AC36" t="s">
        <v>593</v>
      </c>
      <c r="AE36" t="s">
        <v>594</v>
      </c>
      <c r="AF36" t="s">
        <v>230</v>
      </c>
      <c r="AG36">
        <f>O36+37</f>
        <v>2033</v>
      </c>
      <c r="AJ36" t="s">
        <v>820</v>
      </c>
      <c r="AK36">
        <v>-37.976390000000002</v>
      </c>
      <c r="AL36">
        <v>176.82783000000001</v>
      </c>
    </row>
    <row r="37" spans="1:38">
      <c r="B37" t="s">
        <v>624</v>
      </c>
      <c r="C37" t="s">
        <v>221</v>
      </c>
      <c r="D37" t="s">
        <v>575</v>
      </c>
      <c r="H37" t="s">
        <v>250</v>
      </c>
      <c r="I37" s="6">
        <v>0</v>
      </c>
      <c r="K37">
        <v>0</v>
      </c>
      <c r="L37" s="2">
        <v>0</v>
      </c>
      <c r="N37" s="2"/>
      <c r="O37" s="2" t="s">
        <v>576</v>
      </c>
      <c r="P37" t="s">
        <v>576</v>
      </c>
      <c r="U37" t="s">
        <v>625</v>
      </c>
      <c r="W37" t="s">
        <v>174</v>
      </c>
      <c r="X37" t="s">
        <v>340</v>
      </c>
      <c r="Y37" s="6">
        <v>0</v>
      </c>
      <c r="Z37" s="2"/>
      <c r="AA37" s="2"/>
      <c r="AC37" t="s">
        <v>304</v>
      </c>
      <c r="AD37" t="s">
        <v>789</v>
      </c>
      <c r="AE37" t="s">
        <v>626</v>
      </c>
      <c r="AF37" t="s">
        <v>799</v>
      </c>
      <c r="AI37" s="2" t="s">
        <v>924</v>
      </c>
      <c r="AJ37" t="s">
        <v>450</v>
      </c>
      <c r="AK37">
        <v>-45.0426983373887</v>
      </c>
      <c r="AL37">
        <v>170.871114618566</v>
      </c>
    </row>
    <row r="38" spans="1:38">
      <c r="B38" s="2" t="s">
        <v>414</v>
      </c>
      <c r="C38" t="s">
        <v>195</v>
      </c>
      <c r="D38" t="s">
        <v>249</v>
      </c>
      <c r="F38" t="s">
        <v>572</v>
      </c>
      <c r="H38" t="s">
        <v>250</v>
      </c>
      <c r="I38">
        <v>1.3</v>
      </c>
      <c r="K38">
        <v>1.3</v>
      </c>
      <c r="M38">
        <v>1</v>
      </c>
      <c r="N38" t="s">
        <v>1067</v>
      </c>
      <c r="O38">
        <v>2003</v>
      </c>
      <c r="P38" s="11" t="s">
        <v>65</v>
      </c>
      <c r="S38" s="2"/>
      <c r="U38" s="2" t="s">
        <v>379</v>
      </c>
      <c r="W38" s="2" t="s">
        <v>102</v>
      </c>
      <c r="X38" t="s">
        <v>340</v>
      </c>
      <c r="Y38">
        <v>9</v>
      </c>
      <c r="AC38" t="s">
        <v>304</v>
      </c>
      <c r="AD38" t="s">
        <v>295</v>
      </c>
      <c r="AE38" s="2" t="s">
        <v>366</v>
      </c>
      <c r="AF38" t="s">
        <v>164</v>
      </c>
      <c r="AI38" s="2" t="s">
        <v>413</v>
      </c>
      <c r="AJ38" t="s">
        <v>450</v>
      </c>
      <c r="AK38">
        <v>-44.874167596236802</v>
      </c>
      <c r="AL38">
        <v>169.90193595775901</v>
      </c>
    </row>
    <row r="39" spans="1:38">
      <c r="B39" s="2" t="s">
        <v>840</v>
      </c>
      <c r="C39" s="2" t="s">
        <v>831</v>
      </c>
      <c r="D39" s="2" t="s">
        <v>831</v>
      </c>
      <c r="F39" s="2"/>
      <c r="G39" s="2"/>
      <c r="I39">
        <v>6.8</v>
      </c>
      <c r="K39" s="2">
        <v>0.85</v>
      </c>
      <c r="L39" s="2"/>
      <c r="M39" s="2">
        <v>8</v>
      </c>
      <c r="N39" s="2" t="s">
        <v>841</v>
      </c>
      <c r="O39" s="2">
        <v>2015</v>
      </c>
      <c r="P39" s="11" t="s">
        <v>65</v>
      </c>
      <c r="T39" s="2"/>
      <c r="U39" t="s">
        <v>379</v>
      </c>
      <c r="W39" s="2" t="s">
        <v>102</v>
      </c>
      <c r="X39" s="2" t="s">
        <v>340</v>
      </c>
      <c r="Y39" s="2">
        <v>24</v>
      </c>
      <c r="Z39" s="2"/>
      <c r="AA39" s="2" t="s">
        <v>576</v>
      </c>
      <c r="AB39" s="2"/>
      <c r="AC39" s="2" t="s">
        <v>304</v>
      </c>
      <c r="AD39" s="2" t="s">
        <v>789</v>
      </c>
      <c r="AE39" s="2" t="s">
        <v>671</v>
      </c>
      <c r="AF39" t="s">
        <v>803</v>
      </c>
      <c r="AI39" s="2" t="s">
        <v>842</v>
      </c>
      <c r="AJ39" t="s">
        <v>450</v>
      </c>
      <c r="AK39">
        <v>-46.606789999999997</v>
      </c>
      <c r="AL39">
        <v>168.33690000000001</v>
      </c>
    </row>
    <row r="40" spans="1:38">
      <c r="A40" t="s">
        <v>1005</v>
      </c>
      <c r="B40" t="s">
        <v>108</v>
      </c>
      <c r="C40" t="s">
        <v>195</v>
      </c>
      <c r="D40" t="s">
        <v>249</v>
      </c>
      <c r="F40" t="s">
        <v>572</v>
      </c>
      <c r="H40" t="s">
        <v>250</v>
      </c>
      <c r="I40">
        <v>2</v>
      </c>
      <c r="K40">
        <v>2</v>
      </c>
      <c r="M40">
        <v>1</v>
      </c>
      <c r="N40" t="s">
        <v>1068</v>
      </c>
      <c r="O40">
        <v>1982</v>
      </c>
      <c r="P40" s="11" t="s">
        <v>65</v>
      </c>
      <c r="U40" t="s">
        <v>102</v>
      </c>
      <c r="W40" t="s">
        <v>102</v>
      </c>
      <c r="X40" t="s">
        <v>105</v>
      </c>
      <c r="Z40">
        <v>0</v>
      </c>
      <c r="AA40" t="s">
        <v>108</v>
      </c>
      <c r="AB40" t="s">
        <v>181</v>
      </c>
      <c r="AC40" t="s">
        <v>291</v>
      </c>
      <c r="AD40" t="s">
        <v>251</v>
      </c>
      <c r="AE40" t="s">
        <v>504</v>
      </c>
      <c r="AF40" t="s">
        <v>123</v>
      </c>
      <c r="AG40">
        <v>2026</v>
      </c>
      <c r="AH40" t="s">
        <v>176</v>
      </c>
      <c r="AI40" s="2" t="s">
        <v>544</v>
      </c>
      <c r="AJ40" t="s">
        <v>449</v>
      </c>
      <c r="AK40">
        <v>-38.634021798020598</v>
      </c>
      <c r="AL40">
        <v>176.557952010397</v>
      </c>
    </row>
    <row r="41" spans="1:38">
      <c r="B41" s="2" t="s">
        <v>627</v>
      </c>
      <c r="C41" t="s">
        <v>221</v>
      </c>
      <c r="D41" s="2" t="s">
        <v>786</v>
      </c>
      <c r="E41" s="2"/>
      <c r="H41" t="s">
        <v>250</v>
      </c>
      <c r="I41">
        <v>3.5</v>
      </c>
      <c r="K41" s="2">
        <v>3.5</v>
      </c>
      <c r="L41" s="2">
        <v>0</v>
      </c>
      <c r="M41">
        <v>1</v>
      </c>
      <c r="N41" s="2" t="s">
        <v>1165</v>
      </c>
      <c r="O41" s="2" t="s">
        <v>576</v>
      </c>
      <c r="P41" t="s">
        <v>576</v>
      </c>
      <c r="U41" s="2" t="s">
        <v>102</v>
      </c>
      <c r="W41" s="2" t="s">
        <v>102</v>
      </c>
      <c r="X41" s="2" t="s">
        <v>340</v>
      </c>
      <c r="Y41" s="2">
        <v>26</v>
      </c>
      <c r="Z41" s="2"/>
      <c r="AA41" s="2"/>
      <c r="AC41" s="2" t="s">
        <v>593</v>
      </c>
      <c r="AD41" s="2" t="s">
        <v>790</v>
      </c>
      <c r="AE41" s="2" t="s">
        <v>504</v>
      </c>
      <c r="AF41" s="2" t="s">
        <v>123</v>
      </c>
      <c r="AI41" s="2" t="s">
        <v>628</v>
      </c>
      <c r="AJ41" t="s">
        <v>450</v>
      </c>
      <c r="AK41">
        <v>-38.179928474993197</v>
      </c>
      <c r="AL41">
        <v>176.26120356928399</v>
      </c>
    </row>
    <row r="42" spans="1:38">
      <c r="B42" s="2" t="s">
        <v>629</v>
      </c>
      <c r="C42" t="s">
        <v>221</v>
      </c>
      <c r="D42" s="2" t="s">
        <v>575</v>
      </c>
      <c r="E42" s="2"/>
      <c r="H42" t="s">
        <v>250</v>
      </c>
      <c r="I42" s="6">
        <v>0</v>
      </c>
      <c r="K42" s="2">
        <v>0</v>
      </c>
      <c r="L42" s="2">
        <v>0</v>
      </c>
      <c r="N42" s="2"/>
      <c r="O42" s="2" t="s">
        <v>576</v>
      </c>
      <c r="P42" t="s">
        <v>576</v>
      </c>
      <c r="U42" s="2" t="s">
        <v>630</v>
      </c>
      <c r="W42" s="2" t="s">
        <v>174</v>
      </c>
      <c r="X42" s="2" t="s">
        <v>340</v>
      </c>
      <c r="Y42" s="5">
        <v>0</v>
      </c>
      <c r="Z42" s="2"/>
      <c r="AA42" s="2"/>
      <c r="AC42" s="2" t="s">
        <v>371</v>
      </c>
      <c r="AD42" s="2" t="s">
        <v>789</v>
      </c>
      <c r="AE42" s="2" t="s">
        <v>631</v>
      </c>
      <c r="AF42" s="2" t="s">
        <v>797</v>
      </c>
      <c r="AI42" s="2" t="s">
        <v>602</v>
      </c>
      <c r="AJ42" t="s">
        <v>450</v>
      </c>
      <c r="AK42">
        <v>-43.549606379954298</v>
      </c>
      <c r="AL42">
        <v>172.506542760749</v>
      </c>
    </row>
    <row r="43" spans="1:38">
      <c r="B43" s="2" t="s">
        <v>632</v>
      </c>
      <c r="C43" t="s">
        <v>221</v>
      </c>
      <c r="D43" t="s">
        <v>207</v>
      </c>
      <c r="E43" s="2"/>
      <c r="H43" t="s">
        <v>250</v>
      </c>
      <c r="I43">
        <v>0.3</v>
      </c>
      <c r="K43" s="2">
        <v>0.3</v>
      </c>
      <c r="L43" s="2">
        <v>0</v>
      </c>
      <c r="M43">
        <v>1</v>
      </c>
      <c r="N43" s="2" t="s">
        <v>1160</v>
      </c>
      <c r="O43" s="2" t="s">
        <v>576</v>
      </c>
      <c r="P43" t="s">
        <v>576</v>
      </c>
      <c r="U43" s="2" t="s">
        <v>392</v>
      </c>
      <c r="W43" s="2" t="s">
        <v>392</v>
      </c>
      <c r="X43" s="2" t="s">
        <v>340</v>
      </c>
      <c r="Y43" s="5">
        <v>0</v>
      </c>
      <c r="Z43" s="2"/>
      <c r="AA43" s="2"/>
      <c r="AC43" s="2" t="s">
        <v>593</v>
      </c>
      <c r="AD43" s="2" t="s">
        <v>790</v>
      </c>
      <c r="AE43" s="2" t="s">
        <v>504</v>
      </c>
      <c r="AF43" s="2" t="s">
        <v>123</v>
      </c>
      <c r="AI43" s="2" t="s">
        <v>927</v>
      </c>
      <c r="AJ43" t="s">
        <v>450</v>
      </c>
      <c r="AK43">
        <v>-38.160603498480299</v>
      </c>
      <c r="AL43">
        <v>176.264757751844</v>
      </c>
    </row>
    <row r="44" spans="1:38">
      <c r="B44" s="2" t="s">
        <v>415</v>
      </c>
      <c r="C44" t="s">
        <v>195</v>
      </c>
      <c r="D44" t="s">
        <v>249</v>
      </c>
      <c r="F44" t="s">
        <v>572</v>
      </c>
      <c r="H44" t="s">
        <v>250</v>
      </c>
      <c r="I44">
        <v>0.2</v>
      </c>
      <c r="K44" s="2">
        <v>0.2</v>
      </c>
      <c r="M44">
        <v>1</v>
      </c>
      <c r="N44" t="s">
        <v>1061</v>
      </c>
      <c r="S44" s="2"/>
      <c r="U44" s="2" t="s">
        <v>102</v>
      </c>
      <c r="W44" s="2" t="s">
        <v>102</v>
      </c>
      <c r="X44" t="s">
        <v>340</v>
      </c>
      <c r="Y44">
        <v>1.9</v>
      </c>
      <c r="AC44" t="s">
        <v>341</v>
      </c>
      <c r="AD44" t="s">
        <v>295</v>
      </c>
      <c r="AE44" s="2" t="s">
        <v>362</v>
      </c>
      <c r="AF44" t="s">
        <v>363</v>
      </c>
      <c r="AI44" s="2" t="s">
        <v>413</v>
      </c>
      <c r="AJ44" t="s">
        <v>450</v>
      </c>
      <c r="AK44">
        <v>-43.972938602186296</v>
      </c>
      <c r="AL44">
        <v>168.95053203629399</v>
      </c>
    </row>
    <row r="45" spans="1:38">
      <c r="B45" s="2" t="s">
        <v>416</v>
      </c>
      <c r="C45" t="s">
        <v>195</v>
      </c>
      <c r="D45" t="s">
        <v>249</v>
      </c>
      <c r="F45" t="s">
        <v>572</v>
      </c>
      <c r="H45" t="s">
        <v>250</v>
      </c>
      <c r="I45">
        <v>2.8</v>
      </c>
      <c r="K45" s="2">
        <v>2.8</v>
      </c>
      <c r="M45">
        <v>1</v>
      </c>
      <c r="N45" t="s">
        <v>1069</v>
      </c>
      <c r="O45" s="2">
        <v>1956</v>
      </c>
      <c r="P45" s="11" t="s">
        <v>65</v>
      </c>
      <c r="S45" s="2"/>
      <c r="U45" s="2" t="s">
        <v>379</v>
      </c>
      <c r="W45" s="2" t="s">
        <v>102</v>
      </c>
      <c r="X45" t="s">
        <v>340</v>
      </c>
      <c r="Y45">
        <v>19</v>
      </c>
      <c r="AC45" t="s">
        <v>304</v>
      </c>
      <c r="AD45" t="s">
        <v>295</v>
      </c>
      <c r="AE45" s="2" t="s">
        <v>382</v>
      </c>
      <c r="AF45" t="s">
        <v>158</v>
      </c>
      <c r="AI45" s="2"/>
      <c r="AJ45" t="s">
        <v>450</v>
      </c>
      <c r="AK45">
        <v>-45.235687802066899</v>
      </c>
      <c r="AL45">
        <v>169.200641329642</v>
      </c>
    </row>
    <row r="46" spans="1:38">
      <c r="B46" s="2" t="s">
        <v>633</v>
      </c>
      <c r="C46" t="s">
        <v>221</v>
      </c>
      <c r="D46" s="2" t="s">
        <v>575</v>
      </c>
      <c r="E46" s="2"/>
      <c r="H46" t="s">
        <v>250</v>
      </c>
      <c r="I46">
        <v>4.5</v>
      </c>
      <c r="K46" s="2">
        <v>4.5</v>
      </c>
      <c r="L46" s="2">
        <v>0</v>
      </c>
      <c r="M46">
        <v>1</v>
      </c>
      <c r="N46" s="2" t="s">
        <v>1166</v>
      </c>
      <c r="O46" s="2" t="s">
        <v>576</v>
      </c>
      <c r="P46" t="s">
        <v>576</v>
      </c>
      <c r="U46" s="2" t="s">
        <v>634</v>
      </c>
      <c r="W46" s="2" t="s">
        <v>10</v>
      </c>
      <c r="X46" s="2" t="s">
        <v>340</v>
      </c>
      <c r="Y46" s="2">
        <v>1.2</v>
      </c>
      <c r="Z46" s="2"/>
      <c r="AA46" s="2"/>
      <c r="AC46" s="2" t="s">
        <v>286</v>
      </c>
      <c r="AD46" s="2" t="s">
        <v>790</v>
      </c>
      <c r="AE46" s="2" t="s">
        <v>487</v>
      </c>
      <c r="AF46" s="2" t="s">
        <v>511</v>
      </c>
      <c r="AI46" s="2" t="s">
        <v>928</v>
      </c>
      <c r="AJ46" t="s">
        <v>450</v>
      </c>
      <c r="AK46">
        <v>-38.664741798018198</v>
      </c>
      <c r="AL46">
        <v>178.02413551504401</v>
      </c>
    </row>
    <row r="47" spans="1:38">
      <c r="A47" t="s">
        <v>982</v>
      </c>
      <c r="B47" t="s">
        <v>200</v>
      </c>
      <c r="C47" t="s">
        <v>221</v>
      </c>
      <c r="D47" t="s">
        <v>208</v>
      </c>
      <c r="E47" t="s">
        <v>821</v>
      </c>
      <c r="F47" t="s">
        <v>226</v>
      </c>
      <c r="H47" t="s">
        <v>225</v>
      </c>
      <c r="I47">
        <v>112</v>
      </c>
      <c r="K47">
        <v>74</v>
      </c>
      <c r="L47">
        <v>0</v>
      </c>
      <c r="O47">
        <v>1997</v>
      </c>
      <c r="P47" s="11" t="s">
        <v>65</v>
      </c>
      <c r="U47" t="s">
        <v>210</v>
      </c>
      <c r="W47" t="s">
        <v>210</v>
      </c>
      <c r="X47" t="s">
        <v>105</v>
      </c>
      <c r="Y47" s="2">
        <v>550</v>
      </c>
      <c r="AC47" s="2" t="s">
        <v>476</v>
      </c>
      <c r="AD47" s="2" t="s">
        <v>790</v>
      </c>
      <c r="AE47" s="2" t="s">
        <v>635</v>
      </c>
      <c r="AF47" t="s">
        <v>231</v>
      </c>
      <c r="AG47">
        <f>O47+50</f>
        <v>2047</v>
      </c>
      <c r="AI47" s="2" t="s">
        <v>636</v>
      </c>
      <c r="AJ47" t="s">
        <v>820</v>
      </c>
      <c r="AK47">
        <v>-37.204920000000001</v>
      </c>
      <c r="AL47">
        <v>174.72344000000001</v>
      </c>
    </row>
    <row r="48" spans="1:38">
      <c r="B48" t="s">
        <v>637</v>
      </c>
      <c r="C48" t="s">
        <v>221</v>
      </c>
      <c r="D48" t="s">
        <v>197</v>
      </c>
      <c r="H48" t="s">
        <v>787</v>
      </c>
      <c r="I48" s="6">
        <v>0</v>
      </c>
      <c r="K48">
        <v>0</v>
      </c>
      <c r="L48" s="2">
        <v>0</v>
      </c>
      <c r="N48" s="2"/>
      <c r="O48" s="2" t="s">
        <v>576</v>
      </c>
      <c r="P48" t="s">
        <v>576</v>
      </c>
      <c r="U48" t="s">
        <v>637</v>
      </c>
      <c r="W48" t="s">
        <v>102</v>
      </c>
      <c r="X48" t="s">
        <v>340</v>
      </c>
      <c r="Y48" s="5">
        <v>0</v>
      </c>
      <c r="Z48" s="2"/>
      <c r="AA48" s="2"/>
      <c r="AC48" t="s">
        <v>617</v>
      </c>
      <c r="AD48" t="s">
        <v>789</v>
      </c>
      <c r="AE48" t="s">
        <v>501</v>
      </c>
      <c r="AF48" t="s">
        <v>524</v>
      </c>
      <c r="AI48" s="2" t="s">
        <v>926</v>
      </c>
      <c r="AJ48" t="s">
        <v>450</v>
      </c>
      <c r="AK48">
        <v>-41.511202831730699</v>
      </c>
      <c r="AL48">
        <v>173.95746293603</v>
      </c>
    </row>
    <row r="49" spans="1:38">
      <c r="B49" s="2" t="s">
        <v>638</v>
      </c>
      <c r="C49" t="s">
        <v>221</v>
      </c>
      <c r="D49" s="2" t="s">
        <v>611</v>
      </c>
      <c r="E49" s="2"/>
      <c r="H49" t="s">
        <v>250</v>
      </c>
      <c r="I49">
        <v>5.5</v>
      </c>
      <c r="K49" s="2">
        <v>0.92</v>
      </c>
      <c r="L49" s="2">
        <v>0</v>
      </c>
      <c r="M49">
        <v>6</v>
      </c>
      <c r="N49" s="2" t="s">
        <v>640</v>
      </c>
      <c r="O49" s="2">
        <v>1992</v>
      </c>
      <c r="P49" s="11" t="s">
        <v>65</v>
      </c>
      <c r="U49" t="s">
        <v>639</v>
      </c>
      <c r="W49" t="s">
        <v>16</v>
      </c>
      <c r="X49" s="2" t="s">
        <v>340</v>
      </c>
      <c r="Y49" s="2">
        <v>38</v>
      </c>
      <c r="Z49" s="2"/>
      <c r="AA49" s="2"/>
      <c r="AC49" s="2" t="s">
        <v>476</v>
      </c>
      <c r="AD49" s="2" t="s">
        <v>790</v>
      </c>
      <c r="AE49" s="2" t="s">
        <v>641</v>
      </c>
      <c r="AF49" s="2" t="s">
        <v>800</v>
      </c>
      <c r="AI49" s="2" t="s">
        <v>642</v>
      </c>
      <c r="AJ49" t="s">
        <v>450</v>
      </c>
      <c r="AK49">
        <v>-36.934791309202701</v>
      </c>
      <c r="AL49">
        <v>174.890434553483</v>
      </c>
    </row>
    <row r="50" spans="1:38">
      <c r="B50" t="s">
        <v>643</v>
      </c>
      <c r="C50" t="s">
        <v>221</v>
      </c>
      <c r="D50" s="2" t="s">
        <v>611</v>
      </c>
      <c r="H50" t="s">
        <v>250</v>
      </c>
      <c r="I50">
        <v>4</v>
      </c>
      <c r="K50">
        <v>1</v>
      </c>
      <c r="L50" s="2">
        <v>0</v>
      </c>
      <c r="M50">
        <v>4</v>
      </c>
      <c r="N50" t="s">
        <v>644</v>
      </c>
      <c r="O50" s="2">
        <v>2009</v>
      </c>
      <c r="P50" s="11" t="s">
        <v>65</v>
      </c>
      <c r="U50" t="s">
        <v>639</v>
      </c>
      <c r="W50" t="s">
        <v>16</v>
      </c>
      <c r="X50" s="2" t="s">
        <v>340</v>
      </c>
      <c r="Y50" s="2">
        <v>28</v>
      </c>
      <c r="Z50" s="2"/>
      <c r="AA50" s="2"/>
      <c r="AC50" t="s">
        <v>287</v>
      </c>
      <c r="AD50" t="s">
        <v>790</v>
      </c>
      <c r="AE50" s="2" t="s">
        <v>645</v>
      </c>
      <c r="AF50" s="2" t="s">
        <v>801</v>
      </c>
      <c r="AI50" s="2" t="s">
        <v>646</v>
      </c>
      <c r="AJ50" t="s">
        <v>450</v>
      </c>
      <c r="AK50">
        <v>-37.358141710069098</v>
      </c>
      <c r="AL50">
        <v>175.072338375881</v>
      </c>
    </row>
    <row r="51" spans="1:38">
      <c r="B51" s="2" t="s">
        <v>1315</v>
      </c>
      <c r="C51" s="2" t="s">
        <v>831</v>
      </c>
      <c r="D51" s="2" t="s">
        <v>831</v>
      </c>
      <c r="F51" s="2"/>
      <c r="G51" s="2"/>
      <c r="I51">
        <v>8.4499999999999993</v>
      </c>
      <c r="J51" s="2">
        <f>8*0.6</f>
        <v>4.8</v>
      </c>
      <c r="K51" s="2">
        <v>0.6</v>
      </c>
      <c r="M51" s="2">
        <v>15</v>
      </c>
      <c r="N51" s="2" t="s">
        <v>843</v>
      </c>
      <c r="O51" s="2">
        <v>1996</v>
      </c>
      <c r="P51" s="11" t="s">
        <v>65</v>
      </c>
      <c r="T51" s="2" t="s">
        <v>576</v>
      </c>
      <c r="U51" s="2" t="s">
        <v>196</v>
      </c>
      <c r="W51" s="2" t="s">
        <v>196</v>
      </c>
      <c r="X51" s="2" t="s">
        <v>340</v>
      </c>
      <c r="Y51" s="2">
        <v>22</v>
      </c>
      <c r="Z51" s="2"/>
      <c r="AA51" s="2" t="s">
        <v>576</v>
      </c>
      <c r="AB51" s="2"/>
      <c r="AC51" s="2" t="s">
        <v>475</v>
      </c>
      <c r="AD51" s="2" t="s">
        <v>790</v>
      </c>
      <c r="AE51" s="2" t="s">
        <v>844</v>
      </c>
      <c r="AF51" t="s">
        <v>1032</v>
      </c>
      <c r="AI51" s="2" t="s">
        <v>845</v>
      </c>
      <c r="AJ51" t="s">
        <v>1316</v>
      </c>
      <c r="AK51">
        <v>-41.384279999999997</v>
      </c>
      <c r="AL51">
        <v>175.46847</v>
      </c>
    </row>
    <row r="52" spans="1:38">
      <c r="A52" t="s">
        <v>1008</v>
      </c>
      <c r="B52" s="2" t="s">
        <v>1043</v>
      </c>
      <c r="C52" t="s">
        <v>221</v>
      </c>
      <c r="D52" t="s">
        <v>207</v>
      </c>
      <c r="E52" s="2" t="s">
        <v>659</v>
      </c>
      <c r="F52" t="s">
        <v>226</v>
      </c>
      <c r="H52" s="2" t="s">
        <v>225</v>
      </c>
      <c r="I52">
        <v>69.599999999999994</v>
      </c>
      <c r="K52" s="2">
        <v>26</v>
      </c>
      <c r="L52" s="2">
        <v>9300</v>
      </c>
      <c r="M52">
        <v>4</v>
      </c>
      <c r="N52" s="2" t="s">
        <v>673</v>
      </c>
      <c r="O52" s="2">
        <v>1996</v>
      </c>
      <c r="P52" s="11" t="s">
        <v>65</v>
      </c>
      <c r="U52" s="2" t="s">
        <v>392</v>
      </c>
      <c r="V52" t="s">
        <v>211</v>
      </c>
      <c r="W52" s="2" t="s">
        <v>392</v>
      </c>
      <c r="X52" t="s">
        <v>105</v>
      </c>
      <c r="Y52" s="2">
        <v>180</v>
      </c>
      <c r="Z52" s="2"/>
      <c r="AA52" s="2"/>
      <c r="AC52" s="2" t="s">
        <v>474</v>
      </c>
      <c r="AD52" s="2" t="s">
        <v>790</v>
      </c>
      <c r="AE52" s="2" t="s">
        <v>674</v>
      </c>
      <c r="AF52" s="2" t="s">
        <v>132</v>
      </c>
      <c r="AG52">
        <v>2021</v>
      </c>
      <c r="AI52" s="2" t="s">
        <v>675</v>
      </c>
      <c r="AJ52" t="s">
        <v>1044</v>
      </c>
      <c r="AK52">
        <v>-39.606090000000002</v>
      </c>
      <c r="AL52">
        <v>174.30105</v>
      </c>
    </row>
    <row r="53" spans="1:38">
      <c r="A53" t="s">
        <v>1011</v>
      </c>
      <c r="B53" t="s">
        <v>140</v>
      </c>
      <c r="C53" t="s">
        <v>195</v>
      </c>
      <c r="D53" t="s">
        <v>249</v>
      </c>
      <c r="F53" t="s">
        <v>572</v>
      </c>
      <c r="H53" t="s">
        <v>250</v>
      </c>
      <c r="I53">
        <v>25</v>
      </c>
      <c r="K53">
        <v>25</v>
      </c>
      <c r="M53">
        <v>1</v>
      </c>
      <c r="N53" t="s">
        <v>1073</v>
      </c>
      <c r="O53">
        <v>1945</v>
      </c>
      <c r="P53" s="11" t="s">
        <v>65</v>
      </c>
      <c r="S53" s="2" t="s">
        <v>369</v>
      </c>
      <c r="T53">
        <v>1</v>
      </c>
      <c r="U53" t="s">
        <v>102</v>
      </c>
      <c r="W53" t="s">
        <v>102</v>
      </c>
      <c r="X53" t="s">
        <v>370</v>
      </c>
      <c r="Y53">
        <v>94</v>
      </c>
      <c r="Z53">
        <v>0</v>
      </c>
      <c r="AA53" t="s">
        <v>117</v>
      </c>
      <c r="AB53" t="s">
        <v>144</v>
      </c>
      <c r="AC53" t="s">
        <v>371</v>
      </c>
      <c r="AD53" t="s">
        <v>295</v>
      </c>
      <c r="AE53" t="s">
        <v>372</v>
      </c>
      <c r="AF53" t="s">
        <v>141</v>
      </c>
      <c r="AG53">
        <v>2040</v>
      </c>
      <c r="AH53" t="s">
        <v>176</v>
      </c>
      <c r="AI53" t="s">
        <v>374</v>
      </c>
      <c r="AJ53" t="s">
        <v>449</v>
      </c>
      <c r="AK53">
        <v>-43.572957519079701</v>
      </c>
      <c r="AL53">
        <v>171.73540578270899</v>
      </c>
    </row>
    <row r="54" spans="1:38">
      <c r="B54" s="2" t="s">
        <v>346</v>
      </c>
      <c r="C54" t="s">
        <v>195</v>
      </c>
      <c r="D54" t="s">
        <v>249</v>
      </c>
      <c r="F54" t="s">
        <v>572</v>
      </c>
      <c r="H54" t="s">
        <v>250</v>
      </c>
      <c r="I54">
        <v>2.4</v>
      </c>
      <c r="K54">
        <v>2.4</v>
      </c>
      <c r="M54">
        <v>1</v>
      </c>
      <c r="N54" t="s">
        <v>1070</v>
      </c>
      <c r="O54">
        <v>1939</v>
      </c>
      <c r="P54" s="11" t="s">
        <v>65</v>
      </c>
      <c r="S54" t="s">
        <v>349</v>
      </c>
      <c r="T54">
        <v>1</v>
      </c>
      <c r="U54" t="s">
        <v>102</v>
      </c>
      <c r="W54" t="s">
        <v>102</v>
      </c>
      <c r="X54" t="s">
        <v>340</v>
      </c>
      <c r="Y54">
        <v>10</v>
      </c>
      <c r="Z54">
        <v>0</v>
      </c>
      <c r="AA54" t="s">
        <v>354</v>
      </c>
      <c r="AC54" t="s">
        <v>287</v>
      </c>
      <c r="AD54" t="s">
        <v>251</v>
      </c>
      <c r="AE54" s="2" t="s">
        <v>350</v>
      </c>
      <c r="AF54" t="s">
        <v>89</v>
      </c>
      <c r="AI54" t="s">
        <v>351</v>
      </c>
      <c r="AJ54" t="s">
        <v>450</v>
      </c>
      <c r="AK54">
        <v>-38.890696120511301</v>
      </c>
      <c r="AL54">
        <v>176.09234426685899</v>
      </c>
    </row>
    <row r="55" spans="1:38">
      <c r="B55" s="2" t="s">
        <v>347</v>
      </c>
      <c r="C55" t="s">
        <v>195</v>
      </c>
      <c r="D55" t="s">
        <v>249</v>
      </c>
      <c r="F55" t="s">
        <v>572</v>
      </c>
      <c r="H55" t="s">
        <v>250</v>
      </c>
      <c r="I55">
        <v>1.35</v>
      </c>
      <c r="K55">
        <v>1.35</v>
      </c>
      <c r="M55">
        <v>1</v>
      </c>
      <c r="N55" t="s">
        <v>1071</v>
      </c>
      <c r="O55">
        <v>1966</v>
      </c>
      <c r="P55" s="11" t="s">
        <v>65</v>
      </c>
      <c r="S55" t="s">
        <v>349</v>
      </c>
      <c r="T55">
        <v>3</v>
      </c>
      <c r="U55" t="s">
        <v>102</v>
      </c>
      <c r="W55" t="s">
        <v>102</v>
      </c>
      <c r="X55" t="s">
        <v>340</v>
      </c>
      <c r="Y55">
        <v>6</v>
      </c>
      <c r="Z55">
        <v>0</v>
      </c>
      <c r="AA55" t="s">
        <v>354</v>
      </c>
      <c r="AC55" t="s">
        <v>287</v>
      </c>
      <c r="AD55" t="s">
        <v>251</v>
      </c>
      <c r="AE55" s="2" t="s">
        <v>350</v>
      </c>
      <c r="AF55" t="s">
        <v>89</v>
      </c>
      <c r="AI55" t="s">
        <v>352</v>
      </c>
      <c r="AJ55" t="s">
        <v>450</v>
      </c>
      <c r="AK55">
        <v>-38.869290415090902</v>
      </c>
      <c r="AL55">
        <v>176.052825063813</v>
      </c>
    </row>
    <row r="56" spans="1:38">
      <c r="B56" s="2" t="s">
        <v>348</v>
      </c>
      <c r="C56" t="s">
        <v>195</v>
      </c>
      <c r="D56" t="s">
        <v>249</v>
      </c>
      <c r="F56" t="s">
        <v>572</v>
      </c>
      <c r="H56" t="s">
        <v>250</v>
      </c>
      <c r="I56">
        <v>2.85</v>
      </c>
      <c r="K56">
        <v>2.85</v>
      </c>
      <c r="M56">
        <v>1</v>
      </c>
      <c r="N56" t="s">
        <v>1072</v>
      </c>
      <c r="O56">
        <v>1982</v>
      </c>
      <c r="P56" s="11" t="s">
        <v>65</v>
      </c>
      <c r="S56" t="s">
        <v>349</v>
      </c>
      <c r="T56">
        <v>2</v>
      </c>
      <c r="U56" t="s">
        <v>102</v>
      </c>
      <c r="W56" t="s">
        <v>102</v>
      </c>
      <c r="X56" t="s">
        <v>340</v>
      </c>
      <c r="Y56">
        <v>13</v>
      </c>
      <c r="Z56">
        <v>0</v>
      </c>
      <c r="AA56" t="s">
        <v>354</v>
      </c>
      <c r="AC56" t="s">
        <v>287</v>
      </c>
      <c r="AD56" t="s">
        <v>251</v>
      </c>
      <c r="AE56" s="2" t="s">
        <v>350</v>
      </c>
      <c r="AF56" t="s">
        <v>89</v>
      </c>
      <c r="AI56" t="s">
        <v>353</v>
      </c>
      <c r="AJ56" t="s">
        <v>450</v>
      </c>
      <c r="AK56">
        <v>-38.883175246243503</v>
      </c>
      <c r="AL56">
        <v>176.07780914727701</v>
      </c>
    </row>
    <row r="57" spans="1:38">
      <c r="B57" t="s">
        <v>647</v>
      </c>
      <c r="C57" t="s">
        <v>221</v>
      </c>
      <c r="D57" t="s">
        <v>197</v>
      </c>
      <c r="H57" t="s">
        <v>250</v>
      </c>
      <c r="I57">
        <v>3.3</v>
      </c>
      <c r="K57">
        <v>3.3</v>
      </c>
      <c r="L57" s="2">
        <v>0</v>
      </c>
      <c r="M57">
        <v>1</v>
      </c>
      <c r="N57" s="2" t="s">
        <v>1162</v>
      </c>
      <c r="O57" s="2" t="s">
        <v>576</v>
      </c>
      <c r="P57" t="s">
        <v>576</v>
      </c>
      <c r="U57" t="s">
        <v>102</v>
      </c>
      <c r="W57" t="s">
        <v>102</v>
      </c>
      <c r="X57" t="s">
        <v>340</v>
      </c>
      <c r="Y57" s="2">
        <v>0.3</v>
      </c>
      <c r="Z57" s="2"/>
      <c r="AA57" s="2"/>
      <c r="AC57" t="s">
        <v>341</v>
      </c>
      <c r="AD57" t="s">
        <v>789</v>
      </c>
      <c r="AE57" t="s">
        <v>342</v>
      </c>
      <c r="AF57" t="s">
        <v>344</v>
      </c>
      <c r="AI57" s="2" t="s">
        <v>648</v>
      </c>
      <c r="AJ57" t="s">
        <v>450</v>
      </c>
      <c r="AK57">
        <v>-42.717359999999999</v>
      </c>
      <c r="AL57">
        <v>170.96654000000001</v>
      </c>
    </row>
    <row r="58" spans="1:38">
      <c r="B58" s="2" t="s">
        <v>649</v>
      </c>
      <c r="C58" t="s">
        <v>221</v>
      </c>
      <c r="D58" s="2" t="s">
        <v>575</v>
      </c>
      <c r="E58" s="2"/>
      <c r="H58" t="s">
        <v>250</v>
      </c>
      <c r="I58">
        <v>0.7</v>
      </c>
      <c r="K58" s="2">
        <v>0.7</v>
      </c>
      <c r="L58" s="2">
        <v>0</v>
      </c>
      <c r="M58">
        <v>1</v>
      </c>
      <c r="N58" s="2" t="s">
        <v>1163</v>
      </c>
      <c r="O58" s="2" t="s">
        <v>576</v>
      </c>
      <c r="P58" t="s">
        <v>576</v>
      </c>
      <c r="U58" s="2" t="s">
        <v>650</v>
      </c>
      <c r="W58" s="2" t="s">
        <v>174</v>
      </c>
      <c r="X58" s="2" t="s">
        <v>340</v>
      </c>
      <c r="Y58" s="2">
        <v>1</v>
      </c>
      <c r="Z58" s="2"/>
      <c r="AA58" s="2"/>
      <c r="AC58" s="2" t="s">
        <v>371</v>
      </c>
      <c r="AD58" s="2" t="s">
        <v>789</v>
      </c>
      <c r="AE58" s="2" t="s">
        <v>631</v>
      </c>
      <c r="AF58" s="2" t="s">
        <v>797</v>
      </c>
      <c r="AI58" s="2" t="s">
        <v>925</v>
      </c>
      <c r="AJ58" t="s">
        <v>450</v>
      </c>
      <c r="AK58">
        <v>-43.543048739621298</v>
      </c>
      <c r="AL58">
        <v>172.52585600242199</v>
      </c>
    </row>
    <row r="59" spans="1:38">
      <c r="B59" t="s">
        <v>651</v>
      </c>
      <c r="C59" t="s">
        <v>221</v>
      </c>
      <c r="D59" t="s">
        <v>611</v>
      </c>
      <c r="H59" t="s">
        <v>250</v>
      </c>
      <c r="I59">
        <v>0.9</v>
      </c>
      <c r="K59">
        <v>0.9</v>
      </c>
      <c r="L59" s="2">
        <v>0</v>
      </c>
      <c r="M59">
        <v>1</v>
      </c>
      <c r="N59" s="2" t="s">
        <v>1167</v>
      </c>
      <c r="O59" s="2">
        <v>2004</v>
      </c>
      <c r="P59" s="11" t="s">
        <v>65</v>
      </c>
      <c r="U59" t="s">
        <v>652</v>
      </c>
      <c r="W59" t="s">
        <v>653</v>
      </c>
      <c r="X59" t="s">
        <v>340</v>
      </c>
      <c r="Y59" s="2">
        <v>7</v>
      </c>
      <c r="Z59" s="2"/>
      <c r="AA59" s="2"/>
      <c r="AC59" t="s">
        <v>287</v>
      </c>
      <c r="AD59" t="s">
        <v>790</v>
      </c>
      <c r="AE59" t="s">
        <v>654</v>
      </c>
      <c r="AF59" t="s">
        <v>802</v>
      </c>
      <c r="AI59" s="2" t="s">
        <v>655</v>
      </c>
      <c r="AJ59" t="s">
        <v>450</v>
      </c>
      <c r="AK59">
        <v>-36.884099999999997</v>
      </c>
      <c r="AL59">
        <v>174.7704</v>
      </c>
    </row>
    <row r="60" spans="1:38">
      <c r="A60" t="s">
        <v>1013</v>
      </c>
      <c r="B60" s="2" t="s">
        <v>376</v>
      </c>
      <c r="C60" t="s">
        <v>195</v>
      </c>
      <c r="D60" t="s">
        <v>249</v>
      </c>
      <c r="F60" t="s">
        <v>572</v>
      </c>
      <c r="H60" t="s">
        <v>250</v>
      </c>
      <c r="I60">
        <v>4.3</v>
      </c>
      <c r="K60">
        <v>4.3</v>
      </c>
      <c r="M60">
        <v>1</v>
      </c>
      <c r="N60" t="s">
        <v>1074</v>
      </c>
      <c r="O60">
        <v>1999</v>
      </c>
      <c r="P60" s="11" t="s">
        <v>65</v>
      </c>
      <c r="S60" s="2" t="s">
        <v>380</v>
      </c>
      <c r="U60" t="s">
        <v>379</v>
      </c>
      <c r="W60" t="s">
        <v>102</v>
      </c>
      <c r="X60" t="s">
        <v>370</v>
      </c>
      <c r="Y60">
        <v>23</v>
      </c>
      <c r="Z60">
        <v>0</v>
      </c>
      <c r="AA60" t="s">
        <v>378</v>
      </c>
      <c r="AC60" t="s">
        <v>304</v>
      </c>
      <c r="AD60" t="s">
        <v>295</v>
      </c>
      <c r="AE60" t="s">
        <v>382</v>
      </c>
      <c r="AF60" t="s">
        <v>158</v>
      </c>
      <c r="AI60" t="s">
        <v>383</v>
      </c>
      <c r="AJ60" t="s">
        <v>450</v>
      </c>
      <c r="AK60">
        <v>-45.540779980108297</v>
      </c>
      <c r="AL60">
        <v>169.49335614710401</v>
      </c>
    </row>
    <row r="61" spans="1:38">
      <c r="B61" t="s">
        <v>846</v>
      </c>
      <c r="C61" s="2" t="s">
        <v>831</v>
      </c>
      <c r="D61" s="2" t="s">
        <v>831</v>
      </c>
      <c r="I61">
        <v>2.25</v>
      </c>
      <c r="K61">
        <v>0.75</v>
      </c>
      <c r="M61" s="2">
        <v>3</v>
      </c>
      <c r="N61" t="s">
        <v>847</v>
      </c>
      <c r="O61" s="2">
        <v>2009</v>
      </c>
      <c r="P61" s="11" t="s">
        <v>65</v>
      </c>
      <c r="T61" s="2"/>
      <c r="U61" t="s">
        <v>379</v>
      </c>
      <c r="W61" t="s">
        <v>379</v>
      </c>
      <c r="X61" t="s">
        <v>340</v>
      </c>
      <c r="Y61" s="2">
        <v>8</v>
      </c>
      <c r="AA61" s="2" t="s">
        <v>836</v>
      </c>
      <c r="AB61" s="2"/>
      <c r="AC61" t="s">
        <v>304</v>
      </c>
      <c r="AD61" t="s">
        <v>789</v>
      </c>
      <c r="AE61" t="s">
        <v>382</v>
      </c>
      <c r="AF61" t="s">
        <v>158</v>
      </c>
      <c r="AI61" t="s">
        <v>848</v>
      </c>
      <c r="AJ61" t="s">
        <v>450</v>
      </c>
      <c r="AK61">
        <v>-45.542740000000002</v>
      </c>
      <c r="AL61">
        <v>169.29867999999999</v>
      </c>
    </row>
    <row r="62" spans="1:38">
      <c r="A62" t="s">
        <v>965</v>
      </c>
      <c r="B62" t="s">
        <v>215</v>
      </c>
      <c r="C62" t="s">
        <v>221</v>
      </c>
      <c r="D62" t="s">
        <v>207</v>
      </c>
      <c r="F62" t="s">
        <v>227</v>
      </c>
      <c r="H62" t="s">
        <v>250</v>
      </c>
      <c r="I62">
        <v>385</v>
      </c>
      <c r="K62">
        <v>250</v>
      </c>
      <c r="L62" s="2">
        <v>7200</v>
      </c>
      <c r="M62">
        <v>2</v>
      </c>
      <c r="N62" t="s">
        <v>1144</v>
      </c>
      <c r="O62">
        <v>2007</v>
      </c>
      <c r="P62" s="11" t="s">
        <v>65</v>
      </c>
      <c r="U62" t="s">
        <v>103</v>
      </c>
      <c r="W62" t="s">
        <v>103</v>
      </c>
      <c r="X62" t="s">
        <v>105</v>
      </c>
      <c r="Y62" s="2">
        <v>2410</v>
      </c>
      <c r="AC62" s="2" t="s">
        <v>287</v>
      </c>
      <c r="AD62" s="2" t="s">
        <v>790</v>
      </c>
      <c r="AE62" s="2" t="s">
        <v>656</v>
      </c>
      <c r="AF62" t="s">
        <v>232</v>
      </c>
      <c r="AG62">
        <f>O62+50</f>
        <v>2057</v>
      </c>
      <c r="AI62" s="2" t="s">
        <v>660</v>
      </c>
      <c r="AJ62" t="s">
        <v>1145</v>
      </c>
      <c r="AK62">
        <v>-37.557729999999999</v>
      </c>
      <c r="AL62">
        <v>175.15926999999999</v>
      </c>
    </row>
    <row r="63" spans="1:38">
      <c r="A63" t="s">
        <v>964</v>
      </c>
      <c r="B63" t="s">
        <v>216</v>
      </c>
      <c r="C63" t="s">
        <v>221</v>
      </c>
      <c r="D63" t="s">
        <v>207</v>
      </c>
      <c r="E63" t="s">
        <v>197</v>
      </c>
      <c r="F63" t="s">
        <v>228</v>
      </c>
      <c r="H63" t="s">
        <v>250</v>
      </c>
      <c r="I63">
        <v>48</v>
      </c>
      <c r="K63">
        <v>50.8</v>
      </c>
      <c r="L63" s="2">
        <v>9800</v>
      </c>
      <c r="M63">
        <v>1</v>
      </c>
      <c r="N63" t="s">
        <v>1146</v>
      </c>
      <c r="O63">
        <v>2004</v>
      </c>
      <c r="P63" s="11" t="s">
        <v>65</v>
      </c>
      <c r="U63" t="s">
        <v>103</v>
      </c>
      <c r="W63" t="s">
        <v>103</v>
      </c>
      <c r="X63" t="s">
        <v>105</v>
      </c>
      <c r="Y63" s="2">
        <v>335</v>
      </c>
      <c r="AC63" s="2" t="s">
        <v>287</v>
      </c>
      <c r="AD63" s="2" t="s">
        <v>790</v>
      </c>
      <c r="AE63" s="2" t="s">
        <v>658</v>
      </c>
      <c r="AF63" t="s">
        <v>232</v>
      </c>
      <c r="AG63">
        <f>O63+42</f>
        <v>2046</v>
      </c>
      <c r="AI63" s="2" t="s">
        <v>1318</v>
      </c>
      <c r="AJ63" t="s">
        <v>1147</v>
      </c>
      <c r="AK63">
        <v>-37.557729999999999</v>
      </c>
      <c r="AL63">
        <v>175.15928</v>
      </c>
    </row>
    <row r="64" spans="1:38">
      <c r="B64" s="2" t="s">
        <v>661</v>
      </c>
      <c r="C64" t="s">
        <v>221</v>
      </c>
      <c r="D64" s="2" t="s">
        <v>575</v>
      </c>
      <c r="E64" s="2"/>
      <c r="H64" t="s">
        <v>250</v>
      </c>
      <c r="I64">
        <v>0.3</v>
      </c>
      <c r="K64" s="2">
        <v>0.3</v>
      </c>
      <c r="L64" s="2">
        <v>0</v>
      </c>
      <c r="M64">
        <v>1</v>
      </c>
      <c r="N64" s="2" t="s">
        <v>1160</v>
      </c>
      <c r="O64" s="2" t="s">
        <v>576</v>
      </c>
      <c r="P64" t="s">
        <v>576</v>
      </c>
      <c r="U64" s="2" t="s">
        <v>662</v>
      </c>
      <c r="W64" s="2" t="s">
        <v>102</v>
      </c>
      <c r="X64" s="2" t="s">
        <v>340</v>
      </c>
      <c r="Y64" s="5">
        <v>0</v>
      </c>
      <c r="Z64" s="2"/>
      <c r="AA64" s="2"/>
      <c r="AC64" s="2" t="s">
        <v>287</v>
      </c>
      <c r="AD64" s="2" t="s">
        <v>790</v>
      </c>
      <c r="AE64" s="2" t="s">
        <v>350</v>
      </c>
      <c r="AF64" s="2" t="s">
        <v>89</v>
      </c>
      <c r="AI64" s="2" t="s">
        <v>929</v>
      </c>
      <c r="AJ64" t="s">
        <v>450</v>
      </c>
      <c r="AK64">
        <v>-38.803897461369402</v>
      </c>
      <c r="AL64">
        <v>176.25057425077799</v>
      </c>
    </row>
    <row r="65" spans="1:38">
      <c r="B65" t="s">
        <v>663</v>
      </c>
      <c r="C65" t="s">
        <v>221</v>
      </c>
      <c r="D65" t="s">
        <v>197</v>
      </c>
      <c r="E65" s="2"/>
      <c r="H65" t="s">
        <v>787</v>
      </c>
      <c r="I65">
        <v>0.2</v>
      </c>
      <c r="K65">
        <v>0.2</v>
      </c>
      <c r="L65" s="2">
        <v>0</v>
      </c>
      <c r="M65">
        <v>1</v>
      </c>
      <c r="N65" s="2" t="s">
        <v>1157</v>
      </c>
      <c r="O65" s="2" t="s">
        <v>576</v>
      </c>
      <c r="P65" t="s">
        <v>576</v>
      </c>
      <c r="U65" t="s">
        <v>663</v>
      </c>
      <c r="W65" t="s">
        <v>102</v>
      </c>
      <c r="X65" t="s">
        <v>340</v>
      </c>
      <c r="Y65" s="5">
        <v>0</v>
      </c>
      <c r="Z65" s="2"/>
      <c r="AA65" s="2"/>
      <c r="AC65" t="s">
        <v>617</v>
      </c>
      <c r="AD65" t="s">
        <v>789</v>
      </c>
      <c r="AE65" t="s">
        <v>501</v>
      </c>
      <c r="AF65" t="s">
        <v>524</v>
      </c>
      <c r="AI65" s="2" t="s">
        <v>664</v>
      </c>
      <c r="AJ65" t="s">
        <v>450</v>
      </c>
      <c r="AK65">
        <v>-41.506324563052303</v>
      </c>
      <c r="AL65">
        <v>173.877368788219</v>
      </c>
    </row>
    <row r="66" spans="1:38">
      <c r="A66" t="s">
        <v>986</v>
      </c>
      <c r="B66" t="s">
        <v>218</v>
      </c>
      <c r="C66" t="s">
        <v>221</v>
      </c>
      <c r="D66" t="s">
        <v>207</v>
      </c>
      <c r="F66" t="s">
        <v>228</v>
      </c>
      <c r="H66" t="s">
        <v>250</v>
      </c>
      <c r="I66">
        <v>100</v>
      </c>
      <c r="K66" s="2">
        <v>50</v>
      </c>
      <c r="L66" s="2">
        <v>0</v>
      </c>
      <c r="M66">
        <v>2</v>
      </c>
      <c r="N66" s="2" t="s">
        <v>1168</v>
      </c>
      <c r="O66">
        <v>2020</v>
      </c>
      <c r="P66" s="11" t="s">
        <v>65</v>
      </c>
      <c r="U66" t="s">
        <v>212</v>
      </c>
      <c r="W66" t="s">
        <v>212</v>
      </c>
      <c r="AC66" t="s">
        <v>474</v>
      </c>
      <c r="AE66" t="s">
        <v>1028</v>
      </c>
      <c r="AF66" t="s">
        <v>1027</v>
      </c>
      <c r="AG66">
        <f>O66+37</f>
        <v>2057</v>
      </c>
      <c r="AJ66" t="s">
        <v>452</v>
      </c>
      <c r="AK66">
        <v>-39.1265138793202</v>
      </c>
      <c r="AL66">
        <v>174.11645099959901</v>
      </c>
    </row>
    <row r="67" spans="1:38">
      <c r="B67" t="s">
        <v>179</v>
      </c>
      <c r="C67" t="s">
        <v>195</v>
      </c>
      <c r="D67" t="s">
        <v>249</v>
      </c>
      <c r="F67" t="s">
        <v>572</v>
      </c>
      <c r="H67" t="s">
        <v>250</v>
      </c>
      <c r="I67">
        <v>0.35</v>
      </c>
      <c r="K67">
        <v>0.35</v>
      </c>
      <c r="M67">
        <v>1</v>
      </c>
      <c r="N67" t="s">
        <v>1075</v>
      </c>
      <c r="O67">
        <v>1994</v>
      </c>
      <c r="P67" s="11" t="s">
        <v>65</v>
      </c>
      <c r="S67" s="2" t="s">
        <v>355</v>
      </c>
      <c r="T67">
        <v>3</v>
      </c>
      <c r="U67" t="s">
        <v>102</v>
      </c>
      <c r="W67" t="s">
        <v>102</v>
      </c>
      <c r="X67" t="s">
        <v>340</v>
      </c>
      <c r="Y67">
        <v>2</v>
      </c>
      <c r="Z67">
        <v>0</v>
      </c>
      <c r="AA67" t="s">
        <v>182</v>
      </c>
      <c r="AB67" t="s">
        <v>181</v>
      </c>
      <c r="AC67" t="s">
        <v>291</v>
      </c>
      <c r="AD67" t="s">
        <v>251</v>
      </c>
      <c r="AE67" t="s">
        <v>356</v>
      </c>
      <c r="AF67" t="s">
        <v>124</v>
      </c>
      <c r="AG67">
        <v>2026</v>
      </c>
      <c r="AH67" t="s">
        <v>176</v>
      </c>
      <c r="AJ67" t="s">
        <v>449</v>
      </c>
      <c r="AK67">
        <v>-37.805824904562002</v>
      </c>
      <c r="AL67">
        <v>176.04489902132099</v>
      </c>
    </row>
    <row r="68" spans="1:38">
      <c r="A68" t="s">
        <v>994</v>
      </c>
      <c r="B68" t="s">
        <v>127</v>
      </c>
      <c r="C68" t="s">
        <v>195</v>
      </c>
      <c r="D68" t="s">
        <v>249</v>
      </c>
      <c r="F68" t="s">
        <v>572</v>
      </c>
      <c r="H68" t="s">
        <v>250</v>
      </c>
      <c r="I68">
        <v>36</v>
      </c>
      <c r="K68">
        <v>18</v>
      </c>
      <c r="L68">
        <v>1.006</v>
      </c>
      <c r="M68">
        <v>2</v>
      </c>
      <c r="N68" t="s">
        <v>276</v>
      </c>
      <c r="O68">
        <v>1948</v>
      </c>
      <c r="P68" s="11" t="s">
        <v>65</v>
      </c>
      <c r="S68" t="s">
        <v>278</v>
      </c>
      <c r="T68">
        <v>1</v>
      </c>
      <c r="U68" t="s">
        <v>103</v>
      </c>
      <c r="W68" t="s">
        <v>103</v>
      </c>
      <c r="X68" t="s">
        <v>105</v>
      </c>
      <c r="Y68">
        <v>91</v>
      </c>
      <c r="Z68">
        <v>0</v>
      </c>
      <c r="AA68" t="s">
        <v>112</v>
      </c>
      <c r="AB68" t="s">
        <v>184</v>
      </c>
      <c r="AC68" t="s">
        <v>286</v>
      </c>
      <c r="AD68" t="s">
        <v>251</v>
      </c>
      <c r="AE68" t="s">
        <v>277</v>
      </c>
      <c r="AF68" t="s">
        <v>131</v>
      </c>
      <c r="AG68">
        <v>2032</v>
      </c>
      <c r="AH68" t="s">
        <v>176</v>
      </c>
      <c r="AI68" t="s">
        <v>288</v>
      </c>
      <c r="AJ68" t="s">
        <v>449</v>
      </c>
      <c r="AK68">
        <v>-38.803199999999997</v>
      </c>
      <c r="AL68">
        <v>177.1311</v>
      </c>
    </row>
    <row r="69" spans="1:38">
      <c r="B69" s="2" t="s">
        <v>360</v>
      </c>
      <c r="C69" t="s">
        <v>195</v>
      </c>
      <c r="D69" t="s">
        <v>249</v>
      </c>
      <c r="F69" t="s">
        <v>572</v>
      </c>
      <c r="H69" t="s">
        <v>250</v>
      </c>
      <c r="I69">
        <v>0.43</v>
      </c>
      <c r="K69">
        <v>0.43</v>
      </c>
      <c r="M69">
        <v>1</v>
      </c>
      <c r="N69" t="s">
        <v>1074</v>
      </c>
      <c r="O69">
        <v>1911</v>
      </c>
      <c r="P69" s="11" t="s">
        <v>65</v>
      </c>
      <c r="S69" s="2" t="s">
        <v>364</v>
      </c>
      <c r="T69">
        <v>1</v>
      </c>
      <c r="U69" t="s">
        <v>102</v>
      </c>
      <c r="W69" t="s">
        <v>102</v>
      </c>
      <c r="X69" t="s">
        <v>340</v>
      </c>
      <c r="Y69">
        <v>4</v>
      </c>
      <c r="Z69">
        <v>0</v>
      </c>
      <c r="AA69" s="2" t="s">
        <v>368</v>
      </c>
      <c r="AC69" t="s">
        <v>341</v>
      </c>
      <c r="AD69" t="s">
        <v>295</v>
      </c>
      <c r="AE69" t="s">
        <v>362</v>
      </c>
      <c r="AF69" t="s">
        <v>363</v>
      </c>
      <c r="AJ69" t="s">
        <v>450</v>
      </c>
      <c r="AK69">
        <v>-42.766137625693702</v>
      </c>
      <c r="AL69">
        <v>171.06960120633099</v>
      </c>
    </row>
    <row r="70" spans="1:38">
      <c r="A70" t="s">
        <v>1004</v>
      </c>
      <c r="B70" t="s">
        <v>201</v>
      </c>
      <c r="C70" t="s">
        <v>221</v>
      </c>
      <c r="D70" t="s">
        <v>207</v>
      </c>
      <c r="F70" t="s">
        <v>228</v>
      </c>
      <c r="H70" t="s">
        <v>225</v>
      </c>
      <c r="I70">
        <v>25</v>
      </c>
      <c r="K70">
        <v>10.5</v>
      </c>
      <c r="M70">
        <v>4</v>
      </c>
      <c r="N70" t="s">
        <v>1169</v>
      </c>
      <c r="O70">
        <v>1998</v>
      </c>
      <c r="P70" t="s">
        <v>1148</v>
      </c>
      <c r="U70" t="s">
        <v>26</v>
      </c>
      <c r="W70" t="s">
        <v>392</v>
      </c>
      <c r="X70" t="s">
        <v>105</v>
      </c>
      <c r="Y70">
        <v>130</v>
      </c>
      <c r="AC70" s="2" t="s">
        <v>474</v>
      </c>
      <c r="AD70" s="2" t="s">
        <v>790</v>
      </c>
      <c r="AE70" s="2" t="s">
        <v>665</v>
      </c>
      <c r="AF70" t="s">
        <v>233</v>
      </c>
      <c r="AG70">
        <f>O70+42</f>
        <v>2040</v>
      </c>
      <c r="AI70" s="2" t="s">
        <v>666</v>
      </c>
      <c r="AJ70" t="s">
        <v>820</v>
      </c>
      <c r="AK70">
        <v>-39.483669999999996</v>
      </c>
      <c r="AL70">
        <v>174.13399999999999</v>
      </c>
    </row>
    <row r="71" spans="1:38">
      <c r="A71" t="s">
        <v>987</v>
      </c>
      <c r="B71" t="s">
        <v>98</v>
      </c>
      <c r="C71" t="s">
        <v>195</v>
      </c>
      <c r="D71" t="s">
        <v>249</v>
      </c>
      <c r="F71" t="s">
        <v>572</v>
      </c>
      <c r="H71" t="s">
        <v>250</v>
      </c>
      <c r="I71">
        <v>96</v>
      </c>
      <c r="K71">
        <v>32</v>
      </c>
      <c r="L71">
        <v>0.26500000000000001</v>
      </c>
      <c r="M71">
        <v>3</v>
      </c>
      <c r="N71" t="s">
        <v>264</v>
      </c>
      <c r="O71">
        <v>1947</v>
      </c>
      <c r="P71" s="11" t="s">
        <v>65</v>
      </c>
      <c r="S71" t="s">
        <v>239</v>
      </c>
      <c r="T71">
        <v>8</v>
      </c>
      <c r="U71" t="s">
        <v>16</v>
      </c>
      <c r="W71" t="s">
        <v>16</v>
      </c>
      <c r="X71" t="s">
        <v>105</v>
      </c>
      <c r="Y71">
        <v>525</v>
      </c>
      <c r="Z71">
        <v>14</v>
      </c>
      <c r="AA71" t="s">
        <v>90</v>
      </c>
      <c r="AB71" t="s">
        <v>90</v>
      </c>
      <c r="AC71" t="s">
        <v>287</v>
      </c>
      <c r="AD71" t="s">
        <v>251</v>
      </c>
      <c r="AE71" t="s">
        <v>263</v>
      </c>
      <c r="AF71" t="s">
        <v>99</v>
      </c>
      <c r="AG71">
        <v>2041</v>
      </c>
      <c r="AH71" t="s">
        <v>176</v>
      </c>
      <c r="AI71" s="2" t="s">
        <v>262</v>
      </c>
      <c r="AJ71" t="s">
        <v>449</v>
      </c>
      <c r="AK71">
        <v>-37.923632187196098</v>
      </c>
      <c r="AL71">
        <v>175.53936806790799</v>
      </c>
    </row>
    <row r="72" spans="1:38">
      <c r="B72" t="s">
        <v>667</v>
      </c>
      <c r="C72" t="s">
        <v>221</v>
      </c>
      <c r="D72" t="s">
        <v>786</v>
      </c>
      <c r="H72" t="s">
        <v>225</v>
      </c>
      <c r="I72">
        <v>27</v>
      </c>
      <c r="K72">
        <v>27</v>
      </c>
      <c r="L72" s="2">
        <v>0</v>
      </c>
      <c r="M72">
        <v>1</v>
      </c>
      <c r="N72" t="s">
        <v>1149</v>
      </c>
      <c r="O72" s="2" t="s">
        <v>576</v>
      </c>
      <c r="P72" t="s">
        <v>576</v>
      </c>
      <c r="U72" t="s">
        <v>668</v>
      </c>
      <c r="W72" t="s">
        <v>668</v>
      </c>
      <c r="X72" t="s">
        <v>340</v>
      </c>
      <c r="Y72" s="2">
        <v>118</v>
      </c>
      <c r="Z72" s="2"/>
      <c r="AA72" s="2"/>
      <c r="AC72" t="s">
        <v>593</v>
      </c>
      <c r="AD72" t="s">
        <v>790</v>
      </c>
      <c r="AE72" s="2" t="s">
        <v>547</v>
      </c>
      <c r="AF72" s="2" t="s">
        <v>548</v>
      </c>
      <c r="AI72" t="s">
        <v>930</v>
      </c>
      <c r="AJ72" t="s">
        <v>450</v>
      </c>
      <c r="AK72">
        <v>-38.069454269684996</v>
      </c>
      <c r="AL72">
        <v>176.720563496582</v>
      </c>
    </row>
    <row r="73" spans="1:38">
      <c r="B73" s="2" t="s">
        <v>669</v>
      </c>
      <c r="C73" t="s">
        <v>221</v>
      </c>
      <c r="D73" t="s">
        <v>207</v>
      </c>
      <c r="E73" s="2"/>
      <c r="H73" s="2" t="s">
        <v>225</v>
      </c>
      <c r="I73">
        <v>37</v>
      </c>
      <c r="K73" s="2">
        <v>18.7</v>
      </c>
      <c r="L73" s="2">
        <v>0</v>
      </c>
      <c r="M73">
        <v>3</v>
      </c>
      <c r="N73" s="2" t="s">
        <v>1103</v>
      </c>
      <c r="O73" s="2">
        <v>1966</v>
      </c>
      <c r="P73" t="s">
        <v>576</v>
      </c>
      <c r="U73" s="2" t="s">
        <v>28</v>
      </c>
      <c r="W73" s="2" t="s">
        <v>28</v>
      </c>
      <c r="X73" t="s">
        <v>105</v>
      </c>
      <c r="Y73" s="2">
        <v>271</v>
      </c>
      <c r="Z73" s="2"/>
      <c r="AA73" s="2"/>
      <c r="AC73" s="2" t="s">
        <v>593</v>
      </c>
      <c r="AD73" s="2" t="s">
        <v>790</v>
      </c>
      <c r="AE73" s="2" t="s">
        <v>558</v>
      </c>
      <c r="AF73" s="2" t="s">
        <v>548</v>
      </c>
      <c r="AI73" s="2" t="s">
        <v>931</v>
      </c>
      <c r="AJ73" t="s">
        <v>450</v>
      </c>
      <c r="AK73">
        <v>-38.073886345218597</v>
      </c>
      <c r="AL73">
        <v>176.71993854044399</v>
      </c>
    </row>
    <row r="74" spans="1:38">
      <c r="A74" t="s">
        <v>983</v>
      </c>
      <c r="B74" t="s">
        <v>20</v>
      </c>
      <c r="C74" t="s">
        <v>27</v>
      </c>
      <c r="D74" t="s">
        <v>75</v>
      </c>
      <c r="F74" t="s">
        <v>73</v>
      </c>
      <c r="H74" t="s">
        <v>250</v>
      </c>
      <c r="I74">
        <v>107</v>
      </c>
      <c r="K74">
        <v>107</v>
      </c>
      <c r="M74">
        <v>1</v>
      </c>
      <c r="N74" t="s">
        <v>1105</v>
      </c>
      <c r="O74">
        <v>2008</v>
      </c>
      <c r="P74" s="11" t="s">
        <v>65</v>
      </c>
      <c r="Q74" s="1" t="s">
        <v>1041</v>
      </c>
      <c r="U74" t="s">
        <v>16</v>
      </c>
      <c r="W74" t="s">
        <v>16</v>
      </c>
      <c r="X74" t="s">
        <v>105</v>
      </c>
      <c r="Y74">
        <v>800</v>
      </c>
      <c r="AA74" t="s">
        <v>11</v>
      </c>
      <c r="AC74" t="s">
        <v>291</v>
      </c>
      <c r="AD74" t="s">
        <v>251</v>
      </c>
      <c r="AE74" t="s">
        <v>555</v>
      </c>
      <c r="AF74" t="s">
        <v>548</v>
      </c>
      <c r="AG74">
        <f>O74+50</f>
        <v>2058</v>
      </c>
      <c r="AH74" t="s">
        <v>192</v>
      </c>
      <c r="AJ74" t="s">
        <v>451</v>
      </c>
      <c r="AK74">
        <v>-38.062210181374901</v>
      </c>
      <c r="AL74">
        <v>176.72691062632299</v>
      </c>
    </row>
    <row r="75" spans="1:38">
      <c r="A75" t="s">
        <v>983</v>
      </c>
      <c r="B75" t="s">
        <v>14</v>
      </c>
      <c r="C75" t="s">
        <v>35</v>
      </c>
      <c r="D75" t="s">
        <v>82</v>
      </c>
      <c r="F75" t="s">
        <v>74</v>
      </c>
      <c r="H75" t="s">
        <v>250</v>
      </c>
      <c r="I75">
        <v>4</v>
      </c>
      <c r="K75">
        <v>3.5</v>
      </c>
      <c r="M75">
        <v>1</v>
      </c>
      <c r="N75" t="s">
        <v>1189</v>
      </c>
      <c r="O75">
        <v>1989</v>
      </c>
      <c r="P75" s="11" t="s">
        <v>65</v>
      </c>
      <c r="Q75" t="s">
        <v>78</v>
      </c>
      <c r="U75" t="s">
        <v>33</v>
      </c>
      <c r="V75" t="s">
        <v>31</v>
      </c>
      <c r="Y75">
        <v>35</v>
      </c>
      <c r="AA75" t="s">
        <v>11</v>
      </c>
      <c r="AC75" t="s">
        <v>291</v>
      </c>
      <c r="AD75" t="s">
        <v>251</v>
      </c>
      <c r="AE75" t="s">
        <v>547</v>
      </c>
      <c r="AF75" t="s">
        <v>548</v>
      </c>
      <c r="AG75">
        <f>O75+50</f>
        <v>2039</v>
      </c>
      <c r="AH75" t="s">
        <v>192</v>
      </c>
      <c r="AI75" s="2" t="s">
        <v>563</v>
      </c>
      <c r="AJ75" t="s">
        <v>1190</v>
      </c>
      <c r="AK75">
        <v>-38.062137999999997</v>
      </c>
      <c r="AL75">
        <v>176.718009</v>
      </c>
    </row>
    <row r="76" spans="1:38">
      <c r="A76" t="s">
        <v>983</v>
      </c>
      <c r="B76" t="s">
        <v>36</v>
      </c>
      <c r="C76" t="s">
        <v>27</v>
      </c>
      <c r="D76" t="s">
        <v>68</v>
      </c>
      <c r="F76" t="s">
        <v>72</v>
      </c>
      <c r="H76" t="s">
        <v>250</v>
      </c>
      <c r="I76">
        <v>8</v>
      </c>
      <c r="K76">
        <v>8</v>
      </c>
      <c r="M76">
        <v>1</v>
      </c>
      <c r="N76" t="s">
        <v>1101</v>
      </c>
      <c r="O76">
        <v>1966</v>
      </c>
      <c r="P76" s="11" t="s">
        <v>65</v>
      </c>
      <c r="Q76" t="s">
        <v>77</v>
      </c>
      <c r="U76" t="s">
        <v>28</v>
      </c>
      <c r="W76" t="s">
        <v>392</v>
      </c>
      <c r="X76" t="s">
        <v>370</v>
      </c>
      <c r="AA76" t="s">
        <v>11</v>
      </c>
      <c r="AC76" t="s">
        <v>291</v>
      </c>
      <c r="AD76" t="s">
        <v>251</v>
      </c>
      <c r="AE76" t="s">
        <v>547</v>
      </c>
      <c r="AF76" t="s">
        <v>548</v>
      </c>
      <c r="AG76">
        <f>O76+50</f>
        <v>2016</v>
      </c>
      <c r="AH76" t="s">
        <v>192</v>
      </c>
      <c r="AI76" s="2"/>
      <c r="AJ76" t="s">
        <v>451</v>
      </c>
      <c r="AK76">
        <v>-38.0738356697223</v>
      </c>
      <c r="AL76">
        <v>176.719927811182</v>
      </c>
    </row>
    <row r="77" spans="1:38">
      <c r="A77" t="s">
        <v>983</v>
      </c>
      <c r="B77" t="s">
        <v>84</v>
      </c>
      <c r="C77" t="s">
        <v>27</v>
      </c>
      <c r="D77" t="s">
        <v>83</v>
      </c>
      <c r="F77" t="s">
        <v>74</v>
      </c>
      <c r="H77" t="s">
        <v>250</v>
      </c>
      <c r="I77">
        <v>8</v>
      </c>
      <c r="K77">
        <v>8</v>
      </c>
      <c r="M77">
        <v>1</v>
      </c>
      <c r="N77" t="s">
        <v>1106</v>
      </c>
      <c r="O77">
        <v>2008</v>
      </c>
      <c r="P77" s="11" t="s">
        <v>65</v>
      </c>
      <c r="Q77" t="s">
        <v>78</v>
      </c>
      <c r="U77" t="s">
        <v>21</v>
      </c>
      <c r="W77" t="s">
        <v>21</v>
      </c>
      <c r="X77" t="s">
        <v>340</v>
      </c>
      <c r="Y77">
        <v>70</v>
      </c>
      <c r="AA77" t="s">
        <v>11</v>
      </c>
      <c r="AC77" t="s">
        <v>291</v>
      </c>
      <c r="AD77" t="s">
        <v>251</v>
      </c>
      <c r="AE77" t="s">
        <v>547</v>
      </c>
      <c r="AF77" t="s">
        <v>548</v>
      </c>
      <c r="AG77">
        <f>O77+50</f>
        <v>2058</v>
      </c>
      <c r="AH77" t="s">
        <v>192</v>
      </c>
      <c r="AI77" s="2" t="s">
        <v>566</v>
      </c>
      <c r="AJ77" t="s">
        <v>451</v>
      </c>
      <c r="AK77">
        <v>-38.060644000000003</v>
      </c>
      <c r="AL77">
        <v>176.722317</v>
      </c>
    </row>
    <row r="78" spans="1:38">
      <c r="B78" s="2" t="s">
        <v>670</v>
      </c>
      <c r="C78" t="s">
        <v>221</v>
      </c>
      <c r="D78" s="2" t="s">
        <v>575</v>
      </c>
      <c r="E78" s="2"/>
      <c r="H78" t="s">
        <v>250</v>
      </c>
      <c r="I78" s="6">
        <v>0</v>
      </c>
      <c r="K78" s="2">
        <v>0</v>
      </c>
      <c r="L78" s="2">
        <v>0</v>
      </c>
      <c r="N78" s="2"/>
      <c r="O78" s="2" t="s">
        <v>576</v>
      </c>
      <c r="P78" t="s">
        <v>576</v>
      </c>
      <c r="U78" s="2" t="s">
        <v>670</v>
      </c>
      <c r="W78" s="2" t="s">
        <v>102</v>
      </c>
      <c r="X78" s="2" t="s">
        <v>340</v>
      </c>
      <c r="Y78" s="5">
        <v>0</v>
      </c>
      <c r="Z78" s="2"/>
      <c r="AA78" s="2"/>
      <c r="AC78" s="2" t="s">
        <v>304</v>
      </c>
      <c r="AD78" s="2" t="s">
        <v>789</v>
      </c>
      <c r="AE78" s="2" t="s">
        <v>671</v>
      </c>
      <c r="AF78" s="2" t="s">
        <v>803</v>
      </c>
      <c r="AI78" s="2" t="s">
        <v>413</v>
      </c>
      <c r="AJ78" t="s">
        <v>450</v>
      </c>
      <c r="AK78">
        <v>-46.437131403758499</v>
      </c>
      <c r="AL78">
        <v>168.35743811188399</v>
      </c>
    </row>
    <row r="79" spans="1:38">
      <c r="A79" t="s">
        <v>999</v>
      </c>
      <c r="B79" t="s">
        <v>202</v>
      </c>
      <c r="C79" t="s">
        <v>221</v>
      </c>
      <c r="D79" t="s">
        <v>209</v>
      </c>
      <c r="E79" t="s">
        <v>207</v>
      </c>
      <c r="F79" t="s">
        <v>226</v>
      </c>
      <c r="H79" t="s">
        <v>225</v>
      </c>
      <c r="I79">
        <v>40</v>
      </c>
      <c r="K79">
        <v>40</v>
      </c>
      <c r="L79">
        <v>0</v>
      </c>
      <c r="M79">
        <v>1</v>
      </c>
      <c r="N79" t="s">
        <v>1170</v>
      </c>
      <c r="O79">
        <v>1998</v>
      </c>
      <c r="P79" s="11" t="s">
        <v>65</v>
      </c>
      <c r="U79" t="s">
        <v>213</v>
      </c>
      <c r="W79" t="s">
        <v>824</v>
      </c>
      <c r="X79" t="s">
        <v>105</v>
      </c>
      <c r="Y79" s="2">
        <v>250</v>
      </c>
      <c r="Z79" s="2"/>
      <c r="AA79" s="2"/>
      <c r="AC79" s="2" t="s">
        <v>287</v>
      </c>
      <c r="AD79" s="2" t="s">
        <v>790</v>
      </c>
      <c r="AE79" s="2" t="s">
        <v>672</v>
      </c>
      <c r="AF79" t="s">
        <v>234</v>
      </c>
      <c r="AG79">
        <f>O79+50</f>
        <v>2048</v>
      </c>
      <c r="AI79" s="2" t="s">
        <v>1171</v>
      </c>
      <c r="AJ79" t="s">
        <v>820</v>
      </c>
      <c r="AK79">
        <v>-38.225999999999999</v>
      </c>
      <c r="AL79">
        <v>175.8663</v>
      </c>
    </row>
    <row r="80" spans="1:38">
      <c r="B80" t="s">
        <v>676</v>
      </c>
      <c r="C80" t="s">
        <v>221</v>
      </c>
      <c r="D80" t="s">
        <v>575</v>
      </c>
      <c r="H80" t="s">
        <v>250</v>
      </c>
      <c r="I80" s="6">
        <v>0</v>
      </c>
      <c r="K80">
        <v>0</v>
      </c>
      <c r="L80" s="2">
        <v>0</v>
      </c>
      <c r="N80" s="2"/>
      <c r="O80" s="2" t="s">
        <v>576</v>
      </c>
      <c r="U80" t="s">
        <v>677</v>
      </c>
      <c r="W80" t="s">
        <v>463</v>
      </c>
      <c r="X80" t="s">
        <v>340</v>
      </c>
      <c r="Y80" s="5">
        <v>0</v>
      </c>
      <c r="Z80" s="2"/>
      <c r="AA80" s="2"/>
      <c r="AC80" t="s">
        <v>341</v>
      </c>
      <c r="AD80" t="s">
        <v>789</v>
      </c>
      <c r="AE80" t="s">
        <v>498</v>
      </c>
      <c r="AF80" t="s">
        <v>521</v>
      </c>
      <c r="AI80" s="2" t="s">
        <v>932</v>
      </c>
      <c r="AJ80" t="s">
        <v>450</v>
      </c>
      <c r="AK80">
        <v>-41.292334769040501</v>
      </c>
      <c r="AL80">
        <v>172.093298971183</v>
      </c>
    </row>
    <row r="81" spans="1:38">
      <c r="B81" s="2" t="s">
        <v>417</v>
      </c>
      <c r="C81" t="s">
        <v>195</v>
      </c>
      <c r="D81" t="s">
        <v>249</v>
      </c>
      <c r="F81" t="s">
        <v>572</v>
      </c>
      <c r="H81" t="s">
        <v>250</v>
      </c>
      <c r="I81">
        <v>0.95</v>
      </c>
      <c r="K81" s="2">
        <v>0.7</v>
      </c>
      <c r="M81">
        <v>2</v>
      </c>
      <c r="O81" s="2">
        <v>1923</v>
      </c>
      <c r="P81" s="11" t="s">
        <v>65</v>
      </c>
      <c r="S81" s="2"/>
      <c r="U81" s="2" t="s">
        <v>103</v>
      </c>
      <c r="W81" s="2" t="s">
        <v>103</v>
      </c>
      <c r="X81" t="s">
        <v>370</v>
      </c>
      <c r="Y81">
        <v>2</v>
      </c>
      <c r="AC81" t="s">
        <v>475</v>
      </c>
      <c r="AD81" t="s">
        <v>251</v>
      </c>
      <c r="AE81" s="2" t="s">
        <v>479</v>
      </c>
      <c r="AF81" t="s">
        <v>506</v>
      </c>
      <c r="AI81" s="2" t="s">
        <v>528</v>
      </c>
      <c r="AJ81" t="s">
        <v>450</v>
      </c>
      <c r="AK81">
        <v>-41.092452127564897</v>
      </c>
      <c r="AL81">
        <v>175.70221621774701</v>
      </c>
    </row>
    <row r="82" spans="1:38">
      <c r="A82" t="s">
        <v>1013</v>
      </c>
      <c r="B82" t="s">
        <v>377</v>
      </c>
      <c r="C82" t="s">
        <v>195</v>
      </c>
      <c r="D82" t="s">
        <v>249</v>
      </c>
      <c r="F82" t="s">
        <v>572</v>
      </c>
      <c r="H82" t="s">
        <v>250</v>
      </c>
      <c r="I82">
        <v>1.9</v>
      </c>
      <c r="K82">
        <v>1.9</v>
      </c>
      <c r="M82">
        <v>1</v>
      </c>
      <c r="N82" t="s">
        <v>1076</v>
      </c>
      <c r="O82">
        <v>2010</v>
      </c>
      <c r="P82" s="11" t="s">
        <v>65</v>
      </c>
      <c r="S82" s="2" t="s">
        <v>380</v>
      </c>
      <c r="U82" t="s">
        <v>379</v>
      </c>
      <c r="W82" t="s">
        <v>379</v>
      </c>
      <c r="X82" t="s">
        <v>370</v>
      </c>
      <c r="Y82">
        <v>5.5</v>
      </c>
      <c r="Z82">
        <v>0</v>
      </c>
      <c r="AA82" t="s">
        <v>378</v>
      </c>
      <c r="AC82" t="s">
        <v>304</v>
      </c>
      <c r="AD82" t="s">
        <v>295</v>
      </c>
      <c r="AE82" t="s">
        <v>382</v>
      </c>
      <c r="AF82" t="s">
        <v>158</v>
      </c>
      <c r="AI82" t="s">
        <v>384</v>
      </c>
      <c r="AJ82" t="s">
        <v>450</v>
      </c>
      <c r="AK82">
        <v>-45.5320088086034</v>
      </c>
      <c r="AL82">
        <v>169.36027885400799</v>
      </c>
    </row>
    <row r="83" spans="1:38">
      <c r="A83" t="s">
        <v>1331</v>
      </c>
      <c r="B83" s="2" t="s">
        <v>338</v>
      </c>
      <c r="C83" t="s">
        <v>195</v>
      </c>
      <c r="D83" t="s">
        <v>249</v>
      </c>
      <c r="F83" t="s">
        <v>572</v>
      </c>
      <c r="H83" t="s">
        <v>250</v>
      </c>
      <c r="I83">
        <v>6.5</v>
      </c>
      <c r="K83">
        <v>6.5</v>
      </c>
      <c r="M83">
        <v>1</v>
      </c>
      <c r="N83" t="s">
        <v>1077</v>
      </c>
      <c r="O83">
        <v>1928</v>
      </c>
      <c r="P83" s="11" t="s">
        <v>65</v>
      </c>
      <c r="S83" t="s">
        <v>339</v>
      </c>
      <c r="T83">
        <v>3</v>
      </c>
      <c r="U83" t="s">
        <v>102</v>
      </c>
      <c r="W83" t="s">
        <v>102</v>
      </c>
      <c r="X83" t="s">
        <v>340</v>
      </c>
      <c r="Y83">
        <v>30</v>
      </c>
      <c r="Z83">
        <v>0</v>
      </c>
      <c r="AC83" t="s">
        <v>341</v>
      </c>
      <c r="AD83" t="s">
        <v>295</v>
      </c>
      <c r="AE83" s="2" t="s">
        <v>342</v>
      </c>
      <c r="AF83" t="s">
        <v>344</v>
      </c>
      <c r="AI83" t="s">
        <v>345</v>
      </c>
      <c r="AJ83" t="s">
        <v>450</v>
      </c>
      <c r="AK83">
        <v>-42.6354911694824</v>
      </c>
      <c r="AL83">
        <v>171.195120553847</v>
      </c>
    </row>
    <row r="84" spans="1:38">
      <c r="B84" s="2" t="s">
        <v>418</v>
      </c>
      <c r="C84" t="s">
        <v>195</v>
      </c>
      <c r="D84" t="s">
        <v>249</v>
      </c>
      <c r="F84" t="s">
        <v>572</v>
      </c>
      <c r="H84" t="s">
        <v>250</v>
      </c>
      <c r="I84">
        <v>6</v>
      </c>
      <c r="K84" s="2">
        <v>3</v>
      </c>
      <c r="M84">
        <v>2</v>
      </c>
      <c r="N84" s="2" t="s">
        <v>1078</v>
      </c>
      <c r="O84" s="2">
        <v>1962</v>
      </c>
      <c r="P84" s="11" t="s">
        <v>65</v>
      </c>
      <c r="S84" s="2"/>
      <c r="U84" s="2" t="s">
        <v>173</v>
      </c>
      <c r="W84" s="2" t="s">
        <v>173</v>
      </c>
      <c r="X84" t="s">
        <v>340</v>
      </c>
      <c r="Y84">
        <v>30</v>
      </c>
      <c r="AC84" t="s">
        <v>285</v>
      </c>
      <c r="AD84" t="s">
        <v>251</v>
      </c>
      <c r="AE84" s="2" t="s">
        <v>480</v>
      </c>
      <c r="AF84" t="s">
        <v>507</v>
      </c>
      <c r="AI84" s="2" t="s">
        <v>529</v>
      </c>
      <c r="AJ84" t="s">
        <v>450</v>
      </c>
      <c r="AK84">
        <v>-38.879224268307098</v>
      </c>
      <c r="AL84">
        <v>175.735585640934</v>
      </c>
    </row>
    <row r="85" spans="1:38">
      <c r="B85" s="2" t="s">
        <v>849</v>
      </c>
      <c r="C85" s="2" t="s">
        <v>831</v>
      </c>
      <c r="D85" s="2" t="s">
        <v>831</v>
      </c>
      <c r="F85" s="2"/>
      <c r="G85" s="2"/>
      <c r="I85">
        <v>0.66</v>
      </c>
      <c r="K85" s="2">
        <v>0.66</v>
      </c>
      <c r="L85" s="2"/>
      <c r="M85" s="2">
        <v>1</v>
      </c>
      <c r="N85" s="2" t="s">
        <v>851</v>
      </c>
      <c r="O85" s="2">
        <v>2014</v>
      </c>
      <c r="P85" s="11" t="s">
        <v>65</v>
      </c>
      <c r="T85" s="2"/>
      <c r="U85" s="2" t="s">
        <v>850</v>
      </c>
      <c r="W85" s="2" t="s">
        <v>174</v>
      </c>
      <c r="X85" s="2" t="s">
        <v>340</v>
      </c>
      <c r="Y85" s="2">
        <v>6</v>
      </c>
      <c r="Z85" s="2"/>
      <c r="AA85" s="2" t="s">
        <v>576</v>
      </c>
      <c r="AB85" s="2"/>
      <c r="AC85" s="2" t="s">
        <v>617</v>
      </c>
      <c r="AD85" s="2" t="s">
        <v>789</v>
      </c>
      <c r="AE85" s="2" t="s">
        <v>501</v>
      </c>
      <c r="AF85" t="s">
        <v>524</v>
      </c>
      <c r="AI85" s="2" t="s">
        <v>842</v>
      </c>
      <c r="AJ85" t="s">
        <v>450</v>
      </c>
      <c r="AK85">
        <v>-41.728380000000001</v>
      </c>
      <c r="AL85">
        <v>174.15094999999999</v>
      </c>
    </row>
    <row r="86" spans="1:38">
      <c r="A86" t="s">
        <v>1019</v>
      </c>
      <c r="B86" t="s">
        <v>177</v>
      </c>
      <c r="C86" t="s">
        <v>195</v>
      </c>
      <c r="D86" t="s">
        <v>249</v>
      </c>
      <c r="F86" t="s">
        <v>572</v>
      </c>
      <c r="H86" t="s">
        <v>250</v>
      </c>
      <c r="I86">
        <v>16</v>
      </c>
      <c r="K86">
        <v>8</v>
      </c>
      <c r="M86">
        <v>2</v>
      </c>
      <c r="N86" s="2" t="s">
        <v>1079</v>
      </c>
      <c r="O86">
        <v>1972</v>
      </c>
      <c r="P86" s="11" t="s">
        <v>65</v>
      </c>
      <c r="S86" s="2" t="s">
        <v>355</v>
      </c>
      <c r="T86">
        <v>1</v>
      </c>
      <c r="U86" t="s">
        <v>102</v>
      </c>
      <c r="W86" t="s">
        <v>102</v>
      </c>
      <c r="X86" t="s">
        <v>340</v>
      </c>
      <c r="Y86">
        <v>70</v>
      </c>
      <c r="Z86">
        <v>0</v>
      </c>
      <c r="AA86" t="s">
        <v>182</v>
      </c>
      <c r="AB86" t="s">
        <v>181</v>
      </c>
      <c r="AC86" t="s">
        <v>291</v>
      </c>
      <c r="AD86" t="s">
        <v>251</v>
      </c>
      <c r="AE86" t="s">
        <v>356</v>
      </c>
      <c r="AF86" t="s">
        <v>124</v>
      </c>
      <c r="AG86">
        <v>2026</v>
      </c>
      <c r="AH86" t="s">
        <v>176</v>
      </c>
      <c r="AI86" s="2" t="s">
        <v>357</v>
      </c>
      <c r="AJ86" t="s">
        <v>449</v>
      </c>
      <c r="AK86">
        <v>-37.842599999999997</v>
      </c>
      <c r="AL86">
        <v>176.05061000000001</v>
      </c>
    </row>
    <row r="87" spans="1:38">
      <c r="B87" t="s">
        <v>178</v>
      </c>
      <c r="C87" t="s">
        <v>195</v>
      </c>
      <c r="D87" t="s">
        <v>249</v>
      </c>
      <c r="F87" t="s">
        <v>572</v>
      </c>
      <c r="H87" t="s">
        <v>250</v>
      </c>
      <c r="I87">
        <v>5.6</v>
      </c>
      <c r="K87">
        <v>3</v>
      </c>
      <c r="M87">
        <v>2</v>
      </c>
      <c r="N87" t="s">
        <v>1078</v>
      </c>
      <c r="O87">
        <v>1979</v>
      </c>
      <c r="P87" s="11" t="s">
        <v>65</v>
      </c>
      <c r="S87" s="2" t="s">
        <v>355</v>
      </c>
      <c r="T87">
        <v>2</v>
      </c>
      <c r="U87" t="s">
        <v>102</v>
      </c>
      <c r="W87" t="s">
        <v>102</v>
      </c>
      <c r="X87" t="s">
        <v>340</v>
      </c>
      <c r="Y87">
        <v>17</v>
      </c>
      <c r="Z87">
        <v>0</v>
      </c>
      <c r="AA87" t="s">
        <v>182</v>
      </c>
      <c r="AB87" t="s">
        <v>181</v>
      </c>
      <c r="AC87" t="s">
        <v>291</v>
      </c>
      <c r="AD87" t="s">
        <v>251</v>
      </c>
      <c r="AE87" t="s">
        <v>356</v>
      </c>
      <c r="AF87" t="s">
        <v>124</v>
      </c>
      <c r="AG87">
        <v>2026</v>
      </c>
      <c r="AH87" t="s">
        <v>176</v>
      </c>
      <c r="AI87" t="s">
        <v>358</v>
      </c>
      <c r="AJ87" t="s">
        <v>449</v>
      </c>
      <c r="AK87">
        <v>-37.824539999999999</v>
      </c>
      <c r="AL87">
        <v>176.0402</v>
      </c>
    </row>
    <row r="88" spans="1:38">
      <c r="B88" t="s">
        <v>852</v>
      </c>
      <c r="C88" s="2" t="s">
        <v>831</v>
      </c>
      <c r="D88" s="2" t="s">
        <v>831</v>
      </c>
      <c r="I88">
        <v>1</v>
      </c>
      <c r="K88">
        <v>0.25</v>
      </c>
      <c r="M88" s="2">
        <v>4</v>
      </c>
      <c r="N88" s="2" t="s">
        <v>853</v>
      </c>
      <c r="O88" s="2">
        <v>2011</v>
      </c>
      <c r="P88" s="11" t="s">
        <v>65</v>
      </c>
      <c r="T88" s="2"/>
      <c r="U88" t="s">
        <v>850</v>
      </c>
      <c r="W88" t="s">
        <v>174</v>
      </c>
      <c r="X88" t="s">
        <v>340</v>
      </c>
      <c r="Y88" s="2">
        <v>3.2</v>
      </c>
      <c r="Z88" s="2"/>
      <c r="AA88" s="2" t="s">
        <v>576</v>
      </c>
      <c r="AB88" s="2"/>
      <c r="AC88" t="s">
        <v>617</v>
      </c>
      <c r="AD88" t="s">
        <v>789</v>
      </c>
      <c r="AE88" t="s">
        <v>501</v>
      </c>
      <c r="AF88" t="s">
        <v>524</v>
      </c>
      <c r="AI88" s="2" t="s">
        <v>854</v>
      </c>
      <c r="AJ88" t="s">
        <v>450</v>
      </c>
      <c r="AK88">
        <v>-41.845260000000003</v>
      </c>
      <c r="AL88">
        <v>174.16392999999999</v>
      </c>
    </row>
    <row r="89" spans="1:38">
      <c r="B89" t="s">
        <v>855</v>
      </c>
      <c r="C89" s="2" t="s">
        <v>831</v>
      </c>
      <c r="D89" s="2" t="s">
        <v>831</v>
      </c>
      <c r="I89">
        <v>36</v>
      </c>
      <c r="K89">
        <v>3</v>
      </c>
      <c r="M89" s="2">
        <v>12</v>
      </c>
      <c r="N89" t="s">
        <v>856</v>
      </c>
      <c r="O89" s="2">
        <v>2011</v>
      </c>
      <c r="P89" s="11" t="s">
        <v>65</v>
      </c>
      <c r="T89" s="2"/>
      <c r="U89" t="s">
        <v>16</v>
      </c>
      <c r="W89" t="s">
        <v>16</v>
      </c>
      <c r="X89" t="s">
        <v>340</v>
      </c>
      <c r="Y89" s="2">
        <v>112</v>
      </c>
      <c r="AA89" s="2" t="s">
        <v>576</v>
      </c>
      <c r="AB89" s="2"/>
      <c r="AC89" t="s">
        <v>304</v>
      </c>
      <c r="AD89" t="s">
        <v>789</v>
      </c>
      <c r="AE89" t="s">
        <v>408</v>
      </c>
      <c r="AF89" t="s">
        <v>160</v>
      </c>
      <c r="AI89" t="s">
        <v>857</v>
      </c>
      <c r="AJ89" t="s">
        <v>450</v>
      </c>
      <c r="AK89">
        <v>-45.87876</v>
      </c>
      <c r="AL89">
        <v>170.50280000000001</v>
      </c>
    </row>
    <row r="90" spans="1:38">
      <c r="A90" t="s">
        <v>960</v>
      </c>
      <c r="B90" t="s">
        <v>166</v>
      </c>
      <c r="C90" t="s">
        <v>195</v>
      </c>
      <c r="D90" t="s">
        <v>249</v>
      </c>
      <c r="F90" t="s">
        <v>572</v>
      </c>
      <c r="H90" t="s">
        <v>250</v>
      </c>
      <c r="I90">
        <v>800</v>
      </c>
      <c r="K90">
        <v>122</v>
      </c>
      <c r="M90">
        <v>7</v>
      </c>
      <c r="N90" t="s">
        <v>1056</v>
      </c>
      <c r="O90">
        <v>1971</v>
      </c>
      <c r="P90" s="11" t="s">
        <v>65</v>
      </c>
      <c r="U90" t="s">
        <v>174</v>
      </c>
      <c r="W90" t="s">
        <v>174</v>
      </c>
      <c r="X90" t="s">
        <v>105</v>
      </c>
      <c r="Y90">
        <v>5100</v>
      </c>
      <c r="Z90">
        <v>382</v>
      </c>
      <c r="AA90" t="s">
        <v>166</v>
      </c>
      <c r="AB90" t="s">
        <v>186</v>
      </c>
      <c r="AC90" t="s">
        <v>304</v>
      </c>
      <c r="AD90" t="s">
        <v>295</v>
      </c>
      <c r="AE90" s="2" t="s">
        <v>481</v>
      </c>
      <c r="AF90" t="s">
        <v>167</v>
      </c>
      <c r="AG90">
        <v>2031</v>
      </c>
      <c r="AH90" t="s">
        <v>176</v>
      </c>
      <c r="AI90" s="2" t="s">
        <v>530</v>
      </c>
      <c r="AJ90" t="s">
        <v>1057</v>
      </c>
      <c r="AK90">
        <v>-45.521120000000003</v>
      </c>
      <c r="AL90">
        <v>167.27736999999999</v>
      </c>
    </row>
    <row r="91" spans="1:38">
      <c r="A91" t="s">
        <v>1000</v>
      </c>
      <c r="B91" t="s">
        <v>185</v>
      </c>
      <c r="C91" t="s">
        <v>195</v>
      </c>
      <c r="D91" t="s">
        <v>249</v>
      </c>
      <c r="F91" t="s">
        <v>572</v>
      </c>
      <c r="H91" t="s">
        <v>250</v>
      </c>
      <c r="I91">
        <v>39</v>
      </c>
      <c r="K91">
        <v>26</v>
      </c>
      <c r="M91">
        <v>4</v>
      </c>
      <c r="N91" t="s">
        <v>1138</v>
      </c>
      <c r="O91">
        <v>1924</v>
      </c>
      <c r="P91" s="11" t="s">
        <v>65</v>
      </c>
      <c r="U91" t="s">
        <v>173</v>
      </c>
      <c r="W91" s="2" t="s">
        <v>173</v>
      </c>
      <c r="X91" t="s">
        <v>105</v>
      </c>
      <c r="Y91">
        <v>136</v>
      </c>
      <c r="Z91">
        <v>5</v>
      </c>
      <c r="AA91" t="s">
        <v>115</v>
      </c>
      <c r="AB91" t="s">
        <v>136</v>
      </c>
      <c r="AC91" t="s">
        <v>285</v>
      </c>
      <c r="AD91" t="s">
        <v>251</v>
      </c>
      <c r="AE91" s="2" t="s">
        <v>482</v>
      </c>
      <c r="AF91" t="s">
        <v>135</v>
      </c>
      <c r="AG91">
        <v>2027</v>
      </c>
      <c r="AH91" t="s">
        <v>176</v>
      </c>
      <c r="AI91" s="2" t="s">
        <v>531</v>
      </c>
      <c r="AJ91" t="s">
        <v>1139</v>
      </c>
      <c r="AK91">
        <v>-40.576729999999998</v>
      </c>
      <c r="AL91">
        <v>175.45043000000001</v>
      </c>
    </row>
    <row r="92" spans="1:38">
      <c r="B92" t="s">
        <v>203</v>
      </c>
      <c r="C92" t="s">
        <v>221</v>
      </c>
      <c r="D92" t="s">
        <v>207</v>
      </c>
      <c r="F92" t="s">
        <v>223</v>
      </c>
      <c r="I92">
        <v>9</v>
      </c>
      <c r="K92">
        <v>9</v>
      </c>
      <c r="L92">
        <v>0</v>
      </c>
      <c r="M92">
        <v>1</v>
      </c>
      <c r="N92" t="s">
        <v>1080</v>
      </c>
      <c r="O92">
        <v>2008</v>
      </c>
      <c r="P92" t="s">
        <v>65</v>
      </c>
      <c r="U92" t="s">
        <v>26</v>
      </c>
      <c r="W92" t="s">
        <v>392</v>
      </c>
      <c r="X92" t="s">
        <v>340</v>
      </c>
      <c r="Y92">
        <v>50</v>
      </c>
      <c r="AC92" t="s">
        <v>474</v>
      </c>
      <c r="AD92" t="s">
        <v>790</v>
      </c>
      <c r="AE92" t="s">
        <v>489</v>
      </c>
      <c r="AF92" t="s">
        <v>235</v>
      </c>
      <c r="AG92">
        <f>O92+30</f>
        <v>2038</v>
      </c>
      <c r="AI92" t="s">
        <v>933</v>
      </c>
      <c r="AJ92" t="s">
        <v>820</v>
      </c>
      <c r="AK92">
        <v>-39.088032552077301</v>
      </c>
      <c r="AL92">
        <v>174.33538291143699</v>
      </c>
    </row>
    <row r="93" spans="1:38">
      <c r="B93" s="2" t="s">
        <v>419</v>
      </c>
      <c r="C93" t="s">
        <v>195</v>
      </c>
      <c r="D93" t="s">
        <v>249</v>
      </c>
      <c r="F93" t="s">
        <v>572</v>
      </c>
      <c r="H93" t="s">
        <v>250</v>
      </c>
      <c r="I93">
        <v>1.6</v>
      </c>
      <c r="K93">
        <v>0.8</v>
      </c>
      <c r="M93">
        <v>2</v>
      </c>
      <c r="N93" s="2" t="s">
        <v>1081</v>
      </c>
      <c r="O93">
        <v>2008</v>
      </c>
      <c r="S93" s="2"/>
      <c r="U93" s="2" t="s">
        <v>458</v>
      </c>
      <c r="W93" t="s">
        <v>16</v>
      </c>
      <c r="X93" t="s">
        <v>340</v>
      </c>
      <c r="Y93">
        <v>5</v>
      </c>
      <c r="AC93" t="s">
        <v>287</v>
      </c>
      <c r="AD93" t="s">
        <v>251</v>
      </c>
      <c r="AE93" s="2" t="s">
        <v>483</v>
      </c>
      <c r="AF93" t="s">
        <v>508</v>
      </c>
      <c r="AJ93" t="s">
        <v>450</v>
      </c>
      <c r="AK93">
        <v>-38.478683902393399</v>
      </c>
      <c r="AL93">
        <v>175.23332240371499</v>
      </c>
    </row>
    <row r="94" spans="1:38">
      <c r="B94" s="2" t="s">
        <v>420</v>
      </c>
      <c r="C94" t="s">
        <v>195</v>
      </c>
      <c r="D94" t="s">
        <v>249</v>
      </c>
      <c r="F94" t="s">
        <v>572</v>
      </c>
      <c r="H94" t="s">
        <v>250</v>
      </c>
      <c r="I94">
        <v>0.6</v>
      </c>
      <c r="K94">
        <v>0.6</v>
      </c>
      <c r="M94">
        <v>1</v>
      </c>
      <c r="N94" t="s">
        <v>1082</v>
      </c>
      <c r="S94" s="2"/>
      <c r="U94" s="2" t="s">
        <v>459</v>
      </c>
      <c r="W94" t="s">
        <v>16</v>
      </c>
      <c r="X94" t="s">
        <v>370</v>
      </c>
      <c r="Y94">
        <v>5</v>
      </c>
      <c r="AC94" t="s">
        <v>476</v>
      </c>
      <c r="AD94" t="s">
        <v>251</v>
      </c>
      <c r="AE94" s="2" t="s">
        <v>484</v>
      </c>
      <c r="AF94" t="s">
        <v>509</v>
      </c>
      <c r="AI94" s="2" t="s">
        <v>913</v>
      </c>
      <c r="AJ94" t="s">
        <v>450</v>
      </c>
      <c r="AK94">
        <v>-37.188175469948803</v>
      </c>
      <c r="AL94">
        <v>175.21958914322701</v>
      </c>
    </row>
    <row r="95" spans="1:38">
      <c r="B95" s="2" t="s">
        <v>421</v>
      </c>
      <c r="C95" t="s">
        <v>195</v>
      </c>
      <c r="D95" t="s">
        <v>249</v>
      </c>
      <c r="F95" t="s">
        <v>572</v>
      </c>
      <c r="H95" t="s">
        <v>250</v>
      </c>
      <c r="I95">
        <v>0.2</v>
      </c>
      <c r="K95">
        <v>0.2</v>
      </c>
      <c r="M95">
        <v>1</v>
      </c>
      <c r="N95" t="s">
        <v>1061</v>
      </c>
      <c r="S95" s="2"/>
      <c r="U95" s="2" t="s">
        <v>460</v>
      </c>
      <c r="W95" t="s">
        <v>16</v>
      </c>
      <c r="X95" t="s">
        <v>340</v>
      </c>
      <c r="Y95">
        <v>0.3</v>
      </c>
      <c r="AC95" t="s">
        <v>476</v>
      </c>
      <c r="AD95" t="s">
        <v>251</v>
      </c>
      <c r="AE95" s="2" t="s">
        <v>484</v>
      </c>
      <c r="AF95" t="s">
        <v>509</v>
      </c>
      <c r="AI95" s="2" t="s">
        <v>955</v>
      </c>
      <c r="AJ95" t="s">
        <v>450</v>
      </c>
      <c r="AK95">
        <v>-37.219474923196302</v>
      </c>
      <c r="AL95">
        <v>175.11501355563499</v>
      </c>
    </row>
    <row r="96" spans="1:38">
      <c r="B96" s="2" t="s">
        <v>422</v>
      </c>
      <c r="C96" t="s">
        <v>195</v>
      </c>
      <c r="D96" t="s">
        <v>249</v>
      </c>
      <c r="F96" t="s">
        <v>572</v>
      </c>
      <c r="H96" t="s">
        <v>250</v>
      </c>
      <c r="I96">
        <v>4.5</v>
      </c>
      <c r="K96">
        <v>1.3</v>
      </c>
      <c r="M96">
        <v>4</v>
      </c>
      <c r="O96">
        <v>1906</v>
      </c>
      <c r="P96" s="11" t="s">
        <v>65</v>
      </c>
      <c r="S96" s="2"/>
      <c r="U96" s="2" t="s">
        <v>102</v>
      </c>
      <c r="W96" s="2" t="s">
        <v>102</v>
      </c>
      <c r="X96" t="s">
        <v>340</v>
      </c>
      <c r="Y96">
        <v>21</v>
      </c>
      <c r="AC96" t="s">
        <v>474</v>
      </c>
      <c r="AD96" t="s">
        <v>251</v>
      </c>
      <c r="AE96" s="2" t="s">
        <v>485</v>
      </c>
      <c r="AF96" t="s">
        <v>71</v>
      </c>
      <c r="AI96" s="2" t="s">
        <v>532</v>
      </c>
      <c r="AJ96" t="s">
        <v>450</v>
      </c>
      <c r="AK96">
        <v>-39.119529999999997</v>
      </c>
      <c r="AL96">
        <v>174.12696</v>
      </c>
    </row>
    <row r="97" spans="1:38">
      <c r="B97" s="2" t="s">
        <v>678</v>
      </c>
      <c r="C97" t="s">
        <v>221</v>
      </c>
      <c r="D97" s="2" t="s">
        <v>575</v>
      </c>
      <c r="E97" s="2"/>
      <c r="H97" t="s">
        <v>250</v>
      </c>
      <c r="I97" s="6">
        <v>0</v>
      </c>
      <c r="K97" s="2">
        <v>2E-3</v>
      </c>
      <c r="L97" s="2">
        <v>0</v>
      </c>
      <c r="N97" s="2"/>
      <c r="O97" s="2" t="s">
        <v>576</v>
      </c>
      <c r="P97" t="s">
        <v>576</v>
      </c>
      <c r="U97" s="2" t="s">
        <v>16</v>
      </c>
      <c r="W97" s="2" t="s">
        <v>16</v>
      </c>
      <c r="X97" s="2" t="s">
        <v>340</v>
      </c>
      <c r="Y97" s="5">
        <v>0</v>
      </c>
      <c r="Z97" s="2"/>
      <c r="AA97" s="2"/>
      <c r="AC97" s="2" t="s">
        <v>476</v>
      </c>
      <c r="AD97" s="2" t="s">
        <v>790</v>
      </c>
      <c r="AE97" t="s">
        <v>679</v>
      </c>
      <c r="AF97" t="s">
        <v>794</v>
      </c>
      <c r="AI97" s="2" t="s">
        <v>925</v>
      </c>
      <c r="AJ97" t="s">
        <v>450</v>
      </c>
      <c r="AK97">
        <v>-36.852881130180499</v>
      </c>
      <c r="AL97">
        <v>174.78214179808</v>
      </c>
    </row>
    <row r="98" spans="1:38">
      <c r="B98" s="2" t="s">
        <v>423</v>
      </c>
      <c r="C98" t="s">
        <v>195</v>
      </c>
      <c r="D98" t="s">
        <v>249</v>
      </c>
      <c r="F98" t="s">
        <v>572</v>
      </c>
      <c r="H98" t="s">
        <v>250</v>
      </c>
      <c r="I98">
        <v>0.1</v>
      </c>
      <c r="K98">
        <v>0.1</v>
      </c>
      <c r="M98">
        <v>1</v>
      </c>
      <c r="N98" t="s">
        <v>865</v>
      </c>
      <c r="S98" s="2"/>
      <c r="U98" s="2" t="s">
        <v>16</v>
      </c>
      <c r="W98" t="s">
        <v>16</v>
      </c>
      <c r="X98" t="s">
        <v>340</v>
      </c>
      <c r="Y98" s="6">
        <v>0</v>
      </c>
      <c r="AC98" t="s">
        <v>287</v>
      </c>
      <c r="AD98" t="s">
        <v>251</v>
      </c>
      <c r="AE98" s="2" t="s">
        <v>272</v>
      </c>
      <c r="AF98" t="s">
        <v>92</v>
      </c>
      <c r="AI98" s="2" t="s">
        <v>956</v>
      </c>
      <c r="AJ98" t="s">
        <v>450</v>
      </c>
      <c r="AK98">
        <v>-36.8802598698867</v>
      </c>
      <c r="AL98">
        <v>175.034072896905</v>
      </c>
    </row>
    <row r="99" spans="1:38">
      <c r="A99" t="s">
        <v>974</v>
      </c>
      <c r="B99" t="s">
        <v>100</v>
      </c>
      <c r="C99" t="s">
        <v>195</v>
      </c>
      <c r="D99" t="s">
        <v>249</v>
      </c>
      <c r="F99" t="s">
        <v>572</v>
      </c>
      <c r="H99" t="s">
        <v>250</v>
      </c>
      <c r="I99">
        <v>176</v>
      </c>
      <c r="K99">
        <v>36</v>
      </c>
      <c r="L99">
        <v>0.498</v>
      </c>
      <c r="M99">
        <v>5</v>
      </c>
      <c r="N99" t="s">
        <v>267</v>
      </c>
      <c r="O99">
        <v>1952</v>
      </c>
      <c r="P99" s="11" t="s">
        <v>65</v>
      </c>
      <c r="S99" t="s">
        <v>239</v>
      </c>
      <c r="T99">
        <v>5</v>
      </c>
      <c r="U99" t="s">
        <v>16</v>
      </c>
      <c r="W99" t="s">
        <v>16</v>
      </c>
      <c r="X99" t="s">
        <v>105</v>
      </c>
      <c r="Y99">
        <f>885/2</f>
        <v>442.5</v>
      </c>
      <c r="Z99">
        <v>0</v>
      </c>
      <c r="AA99" t="s">
        <v>90</v>
      </c>
      <c r="AB99" t="s">
        <v>90</v>
      </c>
      <c r="AC99" t="s">
        <v>287</v>
      </c>
      <c r="AD99" t="s">
        <v>251</v>
      </c>
      <c r="AE99" t="s">
        <v>266</v>
      </c>
      <c r="AF99" t="s">
        <v>92</v>
      </c>
      <c r="AG99">
        <v>2041</v>
      </c>
      <c r="AH99" t="s">
        <v>176</v>
      </c>
      <c r="AI99" t="s">
        <v>265</v>
      </c>
      <c r="AJ99" t="s">
        <v>449</v>
      </c>
      <c r="AK99">
        <v>-38.35172</v>
      </c>
      <c r="AL99">
        <v>175.74097</v>
      </c>
    </row>
    <row r="100" spans="1:38">
      <c r="A100" t="s">
        <v>974</v>
      </c>
      <c r="B100" t="s">
        <v>101</v>
      </c>
      <c r="C100" t="s">
        <v>195</v>
      </c>
      <c r="D100" t="s">
        <v>249</v>
      </c>
      <c r="F100" t="s">
        <v>572</v>
      </c>
      <c r="H100" t="s">
        <v>250</v>
      </c>
      <c r="I100">
        <v>176</v>
      </c>
      <c r="K100">
        <v>36</v>
      </c>
      <c r="L100">
        <v>0.498</v>
      </c>
      <c r="M100">
        <v>5</v>
      </c>
      <c r="N100" t="s">
        <v>267</v>
      </c>
      <c r="O100">
        <v>1970</v>
      </c>
      <c r="P100" s="11" t="s">
        <v>65</v>
      </c>
      <c r="S100" t="s">
        <v>239</v>
      </c>
      <c r="T100">
        <v>5</v>
      </c>
      <c r="U100" t="s">
        <v>16</v>
      </c>
      <c r="W100" t="s">
        <v>16</v>
      </c>
      <c r="X100" t="s">
        <v>105</v>
      </c>
      <c r="Y100">
        <f>885/2</f>
        <v>442.5</v>
      </c>
      <c r="Z100">
        <v>0</v>
      </c>
      <c r="AA100" t="s">
        <v>90</v>
      </c>
      <c r="AB100" t="s">
        <v>90</v>
      </c>
      <c r="AC100" t="s">
        <v>287</v>
      </c>
      <c r="AD100" t="s">
        <v>251</v>
      </c>
      <c r="AE100" t="s">
        <v>266</v>
      </c>
      <c r="AF100" t="s">
        <v>92</v>
      </c>
      <c r="AG100">
        <v>2041</v>
      </c>
      <c r="AH100" t="s">
        <v>176</v>
      </c>
      <c r="AI100" t="s">
        <v>265</v>
      </c>
      <c r="AJ100" t="s">
        <v>449</v>
      </c>
      <c r="AK100">
        <v>-38.35172</v>
      </c>
      <c r="AL100">
        <v>175.74097</v>
      </c>
    </row>
    <row r="101" spans="1:38">
      <c r="B101" s="2" t="s">
        <v>424</v>
      </c>
      <c r="C101" t="s">
        <v>195</v>
      </c>
      <c r="D101" t="s">
        <v>249</v>
      </c>
      <c r="F101" t="s">
        <v>572</v>
      </c>
      <c r="H101" t="s">
        <v>250</v>
      </c>
      <c r="I101">
        <v>0.1</v>
      </c>
      <c r="K101">
        <v>0.1</v>
      </c>
      <c r="M101">
        <v>1</v>
      </c>
      <c r="N101" t="s">
        <v>865</v>
      </c>
      <c r="S101" s="2"/>
      <c r="U101" s="2" t="s">
        <v>461</v>
      </c>
      <c r="W101" t="s">
        <v>104</v>
      </c>
      <c r="X101" t="s">
        <v>340</v>
      </c>
      <c r="Y101">
        <v>0.6</v>
      </c>
      <c r="AC101" t="s">
        <v>287</v>
      </c>
      <c r="AD101" t="s">
        <v>251</v>
      </c>
      <c r="AE101" s="2" t="s">
        <v>483</v>
      </c>
      <c r="AF101" t="s">
        <v>508</v>
      </c>
      <c r="AI101" s="2" t="s">
        <v>914</v>
      </c>
      <c r="AJ101" t="s">
        <v>450</v>
      </c>
      <c r="AK101">
        <v>-38.266670808549598</v>
      </c>
      <c r="AL101">
        <v>174.846099846431</v>
      </c>
    </row>
    <row r="102" spans="1:38">
      <c r="B102" t="s">
        <v>689</v>
      </c>
      <c r="C102" t="s">
        <v>221</v>
      </c>
      <c r="D102" t="s">
        <v>197</v>
      </c>
      <c r="H102" t="s">
        <v>250</v>
      </c>
      <c r="I102">
        <v>9</v>
      </c>
      <c r="K102">
        <v>1.8</v>
      </c>
      <c r="L102" s="2">
        <v>0</v>
      </c>
      <c r="M102">
        <v>5</v>
      </c>
      <c r="N102" t="s">
        <v>690</v>
      </c>
      <c r="O102" s="2">
        <v>2011</v>
      </c>
      <c r="P102" t="s">
        <v>576</v>
      </c>
      <c r="U102" t="s">
        <v>102</v>
      </c>
      <c r="W102" t="s">
        <v>102</v>
      </c>
      <c r="X102" t="s">
        <v>340</v>
      </c>
      <c r="Y102" s="5">
        <v>0</v>
      </c>
      <c r="Z102" s="2"/>
      <c r="AA102" s="2"/>
      <c r="AC102" t="s">
        <v>477</v>
      </c>
      <c r="AD102" t="s">
        <v>790</v>
      </c>
      <c r="AE102" t="s">
        <v>691</v>
      </c>
      <c r="AF102" t="s">
        <v>229</v>
      </c>
      <c r="AI102" t="s">
        <v>934</v>
      </c>
      <c r="AJ102" t="s">
        <v>450</v>
      </c>
      <c r="AK102">
        <v>-35.836031342995703</v>
      </c>
      <c r="AL102">
        <v>174.488985205104</v>
      </c>
    </row>
    <row r="103" spans="1:38">
      <c r="A103" t="s">
        <v>991</v>
      </c>
      <c r="B103" t="s">
        <v>106</v>
      </c>
      <c r="C103" t="s">
        <v>195</v>
      </c>
      <c r="D103" t="s">
        <v>249</v>
      </c>
      <c r="F103" t="s">
        <v>572</v>
      </c>
      <c r="H103" t="s">
        <v>250</v>
      </c>
      <c r="I103">
        <v>80</v>
      </c>
      <c r="K103">
        <v>40</v>
      </c>
      <c r="M103">
        <v>2</v>
      </c>
      <c r="N103" s="2" t="s">
        <v>1083</v>
      </c>
      <c r="O103">
        <v>1967</v>
      </c>
      <c r="P103" s="11" t="s">
        <v>65</v>
      </c>
      <c r="U103" t="s">
        <v>102</v>
      </c>
      <c r="W103" t="s">
        <v>102</v>
      </c>
      <c r="X103" t="s">
        <v>105</v>
      </c>
      <c r="Y103">
        <v>280</v>
      </c>
      <c r="Z103">
        <v>7</v>
      </c>
      <c r="AA103" t="s">
        <v>111</v>
      </c>
      <c r="AB103" t="s">
        <v>181</v>
      </c>
      <c r="AC103" t="s">
        <v>291</v>
      </c>
      <c r="AD103" t="s">
        <v>251</v>
      </c>
      <c r="AE103" s="2" t="s">
        <v>391</v>
      </c>
      <c r="AF103" t="s">
        <v>122</v>
      </c>
      <c r="AG103">
        <v>2048</v>
      </c>
      <c r="AH103" t="s">
        <v>176</v>
      </c>
      <c r="AI103" s="2" t="s">
        <v>533</v>
      </c>
      <c r="AJ103" t="s">
        <v>449</v>
      </c>
      <c r="AK103">
        <v>-38.114100000000001</v>
      </c>
      <c r="AL103">
        <v>176.81620000000001</v>
      </c>
    </row>
    <row r="104" spans="1:38">
      <c r="B104" s="2" t="s">
        <v>425</v>
      </c>
      <c r="C104" t="s">
        <v>195</v>
      </c>
      <c r="D104" t="s">
        <v>249</v>
      </c>
      <c r="F104" t="s">
        <v>572</v>
      </c>
      <c r="H104" t="s">
        <v>250</v>
      </c>
      <c r="I104">
        <v>0.9</v>
      </c>
      <c r="K104" s="2">
        <v>0.9</v>
      </c>
      <c r="M104">
        <v>1</v>
      </c>
      <c r="N104" t="s">
        <v>1063</v>
      </c>
      <c r="S104" s="2"/>
      <c r="U104" s="2" t="s">
        <v>462</v>
      </c>
      <c r="W104" t="s">
        <v>463</v>
      </c>
      <c r="X104" t="s">
        <v>340</v>
      </c>
      <c r="Y104">
        <v>4.5</v>
      </c>
      <c r="AC104" t="s">
        <v>304</v>
      </c>
      <c r="AD104" t="s">
        <v>295</v>
      </c>
      <c r="AE104" s="2" t="s">
        <v>486</v>
      </c>
      <c r="AF104" t="s">
        <v>510</v>
      </c>
      <c r="AI104" s="2" t="s">
        <v>914</v>
      </c>
      <c r="AJ104" t="s">
        <v>450</v>
      </c>
      <c r="AK104">
        <v>-46.189930398058301</v>
      </c>
      <c r="AL104">
        <v>168.872678907579</v>
      </c>
    </row>
    <row r="105" spans="1:38">
      <c r="B105" t="s">
        <v>426</v>
      </c>
      <c r="C105" t="s">
        <v>195</v>
      </c>
      <c r="D105" t="s">
        <v>249</v>
      </c>
      <c r="F105" t="s">
        <v>572</v>
      </c>
      <c r="H105" t="s">
        <v>250</v>
      </c>
      <c r="I105">
        <v>2</v>
      </c>
      <c r="K105" s="2">
        <v>1</v>
      </c>
      <c r="M105">
        <v>2</v>
      </c>
      <c r="N105" s="2" t="s">
        <v>1084</v>
      </c>
      <c r="O105">
        <v>2009</v>
      </c>
      <c r="P105" s="11" t="s">
        <v>65</v>
      </c>
      <c r="S105" s="2"/>
      <c r="U105" s="2" t="s">
        <v>458</v>
      </c>
      <c r="W105" t="s">
        <v>464</v>
      </c>
      <c r="X105" t="s">
        <v>340</v>
      </c>
      <c r="Y105">
        <v>10</v>
      </c>
      <c r="AC105" t="s">
        <v>286</v>
      </c>
      <c r="AD105" t="s">
        <v>251</v>
      </c>
      <c r="AE105" t="s">
        <v>487</v>
      </c>
      <c r="AF105" t="s">
        <v>511</v>
      </c>
      <c r="AI105" t="s">
        <v>915</v>
      </c>
      <c r="AJ105" t="s">
        <v>450</v>
      </c>
      <c r="AK105">
        <v>-38.402886713822703</v>
      </c>
      <c r="AL105">
        <v>177.61043933635901</v>
      </c>
    </row>
    <row r="106" spans="1:38">
      <c r="B106" s="2" t="s">
        <v>692</v>
      </c>
      <c r="C106" t="s">
        <v>221</v>
      </c>
      <c r="D106" s="2" t="s">
        <v>575</v>
      </c>
      <c r="E106" s="2"/>
      <c r="H106" t="s">
        <v>250</v>
      </c>
      <c r="I106">
        <v>0.5</v>
      </c>
      <c r="K106" s="2">
        <v>0.5</v>
      </c>
      <c r="L106" s="2">
        <v>0</v>
      </c>
      <c r="M106">
        <v>1</v>
      </c>
      <c r="N106" s="2" t="s">
        <v>1164</v>
      </c>
      <c r="O106" s="2" t="s">
        <v>576</v>
      </c>
      <c r="P106" t="s">
        <v>576</v>
      </c>
      <c r="U106" s="2" t="s">
        <v>102</v>
      </c>
      <c r="W106" s="2" t="s">
        <v>102</v>
      </c>
      <c r="X106" s="2" t="s">
        <v>340</v>
      </c>
      <c r="Y106" s="2">
        <v>0.3</v>
      </c>
      <c r="Z106" s="2"/>
      <c r="AA106" s="2"/>
      <c r="AC106" s="2" t="s">
        <v>477</v>
      </c>
      <c r="AD106" s="2" t="s">
        <v>790</v>
      </c>
      <c r="AE106" s="2" t="s">
        <v>502</v>
      </c>
      <c r="AF106" s="2" t="s">
        <v>525</v>
      </c>
      <c r="AI106" s="2" t="s">
        <v>935</v>
      </c>
      <c r="AJ106" t="s">
        <v>450</v>
      </c>
      <c r="AK106">
        <v>-35.753286407737903</v>
      </c>
      <c r="AL106">
        <v>174.19969694773101</v>
      </c>
    </row>
    <row r="107" spans="1:38">
      <c r="B107" s="2" t="s">
        <v>361</v>
      </c>
      <c r="C107" t="s">
        <v>195</v>
      </c>
      <c r="D107" t="s">
        <v>249</v>
      </c>
      <c r="F107" t="s">
        <v>572</v>
      </c>
      <c r="H107" t="s">
        <v>250</v>
      </c>
      <c r="I107">
        <v>1.1000000000000001</v>
      </c>
      <c r="K107">
        <v>1.1000000000000001</v>
      </c>
      <c r="M107">
        <v>1</v>
      </c>
      <c r="N107" t="s">
        <v>1085</v>
      </c>
      <c r="O107">
        <v>1931</v>
      </c>
      <c r="P107" s="11" t="s">
        <v>65</v>
      </c>
      <c r="S107" s="2" t="s">
        <v>364</v>
      </c>
      <c r="T107">
        <v>2</v>
      </c>
      <c r="U107" t="s">
        <v>102</v>
      </c>
      <c r="W107" t="s">
        <v>102</v>
      </c>
      <c r="X107" t="s">
        <v>340</v>
      </c>
      <c r="Y107">
        <v>8</v>
      </c>
      <c r="Z107">
        <v>0</v>
      </c>
      <c r="AA107" s="2" t="s">
        <v>368</v>
      </c>
      <c r="AC107" t="s">
        <v>341</v>
      </c>
      <c r="AD107" t="s">
        <v>295</v>
      </c>
      <c r="AE107" t="s">
        <v>362</v>
      </c>
      <c r="AF107" t="s">
        <v>363</v>
      </c>
      <c r="AJ107" t="s">
        <v>450</v>
      </c>
      <c r="AK107">
        <v>-42.766137625693702</v>
      </c>
      <c r="AL107">
        <v>171.06960120633099</v>
      </c>
    </row>
    <row r="108" spans="1:38">
      <c r="A108" t="s">
        <v>1332</v>
      </c>
      <c r="B108" t="s">
        <v>204</v>
      </c>
      <c r="C108" t="s">
        <v>221</v>
      </c>
      <c r="D108" t="s">
        <v>207</v>
      </c>
      <c r="F108" t="s">
        <v>228</v>
      </c>
      <c r="H108" t="s">
        <v>225</v>
      </c>
      <c r="I108">
        <v>100</v>
      </c>
      <c r="K108">
        <v>50</v>
      </c>
      <c r="L108">
        <v>0</v>
      </c>
      <c r="M108">
        <v>4</v>
      </c>
      <c r="N108" s="2" t="s">
        <v>1104</v>
      </c>
      <c r="O108">
        <v>2013</v>
      </c>
      <c r="P108" s="11" t="s">
        <v>65</v>
      </c>
      <c r="U108" t="s">
        <v>212</v>
      </c>
      <c r="W108" t="s">
        <v>392</v>
      </c>
      <c r="X108" t="s">
        <v>105</v>
      </c>
      <c r="Y108" s="2">
        <v>300</v>
      </c>
      <c r="Z108" s="2"/>
      <c r="AA108" s="2"/>
      <c r="AC108" s="2" t="s">
        <v>474</v>
      </c>
      <c r="AD108" s="2" t="s">
        <v>790</v>
      </c>
      <c r="AE108" s="2" t="s">
        <v>693</v>
      </c>
      <c r="AF108" t="s">
        <v>805</v>
      </c>
      <c r="AG108">
        <f>O108+37</f>
        <v>2050</v>
      </c>
      <c r="AI108" s="2" t="s">
        <v>694</v>
      </c>
      <c r="AJ108" t="s">
        <v>452</v>
      </c>
      <c r="AK108">
        <v>-39.001089999999998</v>
      </c>
      <c r="AL108">
        <v>174.23766000000001</v>
      </c>
    </row>
    <row r="109" spans="1:38">
      <c r="B109" s="2" t="s">
        <v>695</v>
      </c>
      <c r="C109" t="s">
        <v>221</v>
      </c>
      <c r="D109" s="2" t="s">
        <v>575</v>
      </c>
      <c r="E109" s="2"/>
      <c r="H109" t="s">
        <v>250</v>
      </c>
      <c r="I109">
        <v>0.2</v>
      </c>
      <c r="K109" s="2">
        <v>0.2</v>
      </c>
      <c r="L109" s="2">
        <v>0</v>
      </c>
      <c r="M109">
        <v>1</v>
      </c>
      <c r="N109" s="2" t="s">
        <v>1157</v>
      </c>
      <c r="O109" s="2" t="s">
        <v>576</v>
      </c>
      <c r="P109" t="s">
        <v>576</v>
      </c>
      <c r="U109" s="2" t="s">
        <v>696</v>
      </c>
      <c r="W109" s="2" t="s">
        <v>174</v>
      </c>
      <c r="X109" s="2" t="s">
        <v>340</v>
      </c>
      <c r="Y109" s="5">
        <v>0</v>
      </c>
      <c r="Z109" s="2"/>
      <c r="AA109" s="2"/>
      <c r="AC109" s="2" t="s">
        <v>371</v>
      </c>
      <c r="AD109" s="2" t="s">
        <v>789</v>
      </c>
      <c r="AE109" s="2" t="s">
        <v>631</v>
      </c>
      <c r="AF109" s="2" t="s">
        <v>797</v>
      </c>
      <c r="AI109" s="2" t="s">
        <v>936</v>
      </c>
      <c r="AJ109" t="s">
        <v>450</v>
      </c>
      <c r="AK109">
        <v>-43.543858659192402</v>
      </c>
      <c r="AL109">
        <v>172.58308802186099</v>
      </c>
    </row>
    <row r="110" spans="1:38">
      <c r="B110" t="s">
        <v>697</v>
      </c>
      <c r="C110" t="s">
        <v>221</v>
      </c>
      <c r="D110" t="s">
        <v>575</v>
      </c>
      <c r="H110" t="s">
        <v>250</v>
      </c>
      <c r="I110" s="6">
        <v>0</v>
      </c>
      <c r="K110">
        <v>0</v>
      </c>
      <c r="L110" s="2">
        <v>0</v>
      </c>
      <c r="N110" s="2"/>
      <c r="O110" s="2" t="s">
        <v>576</v>
      </c>
      <c r="P110" t="s">
        <v>576</v>
      </c>
      <c r="U110" t="s">
        <v>698</v>
      </c>
      <c r="W110" t="s">
        <v>174</v>
      </c>
      <c r="X110" t="s">
        <v>340</v>
      </c>
      <c r="Y110" s="5">
        <v>0</v>
      </c>
      <c r="Z110" s="2"/>
      <c r="AA110" s="2"/>
      <c r="AC110" t="s">
        <v>304</v>
      </c>
      <c r="AD110" t="s">
        <v>789</v>
      </c>
      <c r="AE110" t="s">
        <v>699</v>
      </c>
      <c r="AF110" t="s">
        <v>806</v>
      </c>
      <c r="AI110" s="2" t="s">
        <v>937</v>
      </c>
      <c r="AJ110" t="s">
        <v>450</v>
      </c>
      <c r="AK110">
        <v>-46.084963106230397</v>
      </c>
      <c r="AL110">
        <v>170.008827123119</v>
      </c>
    </row>
    <row r="111" spans="1:38">
      <c r="B111" t="s">
        <v>858</v>
      </c>
      <c r="C111" s="2" t="s">
        <v>831</v>
      </c>
      <c r="D111" s="2" t="s">
        <v>831</v>
      </c>
      <c r="H111" t="s">
        <v>250</v>
      </c>
      <c r="I111">
        <v>71.3</v>
      </c>
      <c r="K111">
        <v>2.2999999999999998</v>
      </c>
      <c r="M111" s="2">
        <v>26</v>
      </c>
      <c r="N111" s="2" t="s">
        <v>859</v>
      </c>
      <c r="O111" s="2">
        <v>2014</v>
      </c>
      <c r="P111" s="11" t="s">
        <v>65</v>
      </c>
      <c r="T111" s="2"/>
      <c r="U111" t="s">
        <v>174</v>
      </c>
      <c r="W111" t="s">
        <v>174</v>
      </c>
      <c r="X111" t="s">
        <v>340</v>
      </c>
      <c r="Y111" s="2">
        <v>235</v>
      </c>
      <c r="Z111" s="2"/>
      <c r="AA111" s="2" t="s">
        <v>836</v>
      </c>
      <c r="AB111" s="2"/>
      <c r="AC111" t="s">
        <v>475</v>
      </c>
      <c r="AD111" t="s">
        <v>790</v>
      </c>
      <c r="AE111" t="s">
        <v>860</v>
      </c>
      <c r="AF111" t="s">
        <v>1031</v>
      </c>
      <c r="AI111" s="2" t="s">
        <v>861</v>
      </c>
      <c r="AJ111" t="s">
        <v>450</v>
      </c>
      <c r="AK111">
        <v>-41.1707440159702</v>
      </c>
      <c r="AL111">
        <v>174.77563353068001</v>
      </c>
    </row>
    <row r="112" spans="1:38">
      <c r="A112" t="s">
        <v>981</v>
      </c>
      <c r="B112" t="s">
        <v>37</v>
      </c>
      <c r="C112" t="s">
        <v>27</v>
      </c>
      <c r="D112" t="s">
        <v>68</v>
      </c>
      <c r="F112" t="s">
        <v>81</v>
      </c>
      <c r="H112" t="s">
        <v>250</v>
      </c>
      <c r="I112">
        <v>112</v>
      </c>
      <c r="K112">
        <v>35</v>
      </c>
      <c r="M112">
        <v>9</v>
      </c>
      <c r="N112" t="s">
        <v>1114</v>
      </c>
      <c r="O112">
        <v>1999</v>
      </c>
      <c r="P112" s="11" t="s">
        <v>65</v>
      </c>
      <c r="Q112" t="s">
        <v>78</v>
      </c>
      <c r="U112" t="s">
        <v>34</v>
      </c>
      <c r="W112" t="s">
        <v>16</v>
      </c>
      <c r="X112" t="s">
        <v>105</v>
      </c>
      <c r="Y112">
        <v>927</v>
      </c>
      <c r="AA112" t="s">
        <v>37</v>
      </c>
      <c r="AC112" t="s">
        <v>287</v>
      </c>
      <c r="AD112" t="s">
        <v>251</v>
      </c>
      <c r="AE112" t="s">
        <v>272</v>
      </c>
      <c r="AF112" t="s">
        <v>92</v>
      </c>
      <c r="AG112">
        <f>O112+50</f>
        <v>2049</v>
      </c>
      <c r="AH112" t="s">
        <v>192</v>
      </c>
      <c r="AI112" s="2" t="s">
        <v>569</v>
      </c>
      <c r="AJ112" t="s">
        <v>1115</v>
      </c>
      <c r="AK112">
        <v>-38.5299175284364</v>
      </c>
      <c r="AL112">
        <v>175.92431014965399</v>
      </c>
    </row>
    <row r="113" spans="1:38">
      <c r="B113" s="2" t="s">
        <v>427</v>
      </c>
      <c r="C113" t="s">
        <v>195</v>
      </c>
      <c r="D113" t="s">
        <v>249</v>
      </c>
      <c r="F113" t="s">
        <v>572</v>
      </c>
      <c r="H113" t="s">
        <v>250</v>
      </c>
      <c r="I113">
        <v>1.9</v>
      </c>
      <c r="K113" s="2">
        <v>1.3</v>
      </c>
      <c r="M113">
        <v>2</v>
      </c>
      <c r="N113" t="s">
        <v>1142</v>
      </c>
      <c r="O113">
        <v>1963</v>
      </c>
      <c r="P113" s="11" t="s">
        <v>65</v>
      </c>
      <c r="S113" s="2"/>
      <c r="U113" s="2" t="s">
        <v>173</v>
      </c>
      <c r="W113" s="2" t="s">
        <v>173</v>
      </c>
      <c r="X113" t="s">
        <v>340</v>
      </c>
      <c r="Y113">
        <v>7</v>
      </c>
      <c r="AC113" t="s">
        <v>285</v>
      </c>
      <c r="AD113" t="s">
        <v>251</v>
      </c>
      <c r="AE113" s="2" t="s">
        <v>480</v>
      </c>
      <c r="AF113" t="s">
        <v>507</v>
      </c>
      <c r="AI113" s="2" t="s">
        <v>534</v>
      </c>
      <c r="AJ113" t="s">
        <v>450</v>
      </c>
      <c r="AK113">
        <v>-38.552581278774298</v>
      </c>
      <c r="AL113">
        <v>174.96218448291299</v>
      </c>
    </row>
    <row r="114" spans="1:38">
      <c r="B114" s="2" t="s">
        <v>700</v>
      </c>
      <c r="C114" t="s">
        <v>221</v>
      </c>
      <c r="D114" s="2" t="s">
        <v>575</v>
      </c>
      <c r="E114" s="2"/>
      <c r="H114" t="s">
        <v>250</v>
      </c>
      <c r="I114">
        <v>0.2</v>
      </c>
      <c r="K114" s="2">
        <v>0.2</v>
      </c>
      <c r="L114" s="2">
        <v>0</v>
      </c>
      <c r="M114">
        <v>1</v>
      </c>
      <c r="N114" s="2" t="s">
        <v>1157</v>
      </c>
      <c r="O114" s="2" t="s">
        <v>576</v>
      </c>
      <c r="P114" t="s">
        <v>576</v>
      </c>
      <c r="U114" s="2" t="s">
        <v>701</v>
      </c>
      <c r="W114" s="2" t="s">
        <v>196</v>
      </c>
      <c r="X114" s="2" t="s">
        <v>340</v>
      </c>
      <c r="Y114" s="2">
        <v>0.4</v>
      </c>
      <c r="Z114" s="2"/>
      <c r="AA114" s="2"/>
      <c r="AC114" s="2" t="s">
        <v>474</v>
      </c>
      <c r="AD114" s="2" t="s">
        <v>790</v>
      </c>
      <c r="AE114" s="2" t="s">
        <v>702</v>
      </c>
      <c r="AF114" s="2" t="s">
        <v>132</v>
      </c>
      <c r="AI114" s="2" t="s">
        <v>938</v>
      </c>
      <c r="AJ114" t="s">
        <v>450</v>
      </c>
      <c r="AK114">
        <v>-39.647538561153198</v>
      </c>
      <c r="AL114">
        <v>174.351079295255</v>
      </c>
    </row>
    <row r="115" spans="1:38">
      <c r="B115" s="2" t="s">
        <v>428</v>
      </c>
      <c r="C115" t="s">
        <v>195</v>
      </c>
      <c r="D115" t="s">
        <v>249</v>
      </c>
      <c r="F115" t="s">
        <v>572</v>
      </c>
      <c r="H115" t="s">
        <v>250</v>
      </c>
      <c r="I115">
        <v>6.6</v>
      </c>
      <c r="K115" s="2">
        <v>2.2000000000000002</v>
      </c>
      <c r="M115">
        <v>3</v>
      </c>
      <c r="O115">
        <v>1925</v>
      </c>
      <c r="P115" s="11" t="s">
        <v>65</v>
      </c>
      <c r="S115" s="2"/>
      <c r="U115" s="2" t="s">
        <v>379</v>
      </c>
      <c r="W115" t="s">
        <v>102</v>
      </c>
      <c r="X115" t="s">
        <v>340</v>
      </c>
      <c r="Y115">
        <v>40</v>
      </c>
      <c r="AC115" t="s">
        <v>304</v>
      </c>
      <c r="AD115" t="s">
        <v>295</v>
      </c>
      <c r="AE115" s="2" t="s">
        <v>488</v>
      </c>
      <c r="AF115" t="s">
        <v>512</v>
      </c>
      <c r="AI115" s="2"/>
      <c r="AJ115" t="s">
        <v>450</v>
      </c>
      <c r="AK115">
        <v>-45.775770000000001</v>
      </c>
      <c r="AL115">
        <v>167.61666</v>
      </c>
    </row>
    <row r="116" spans="1:38">
      <c r="B116" t="s">
        <v>142</v>
      </c>
      <c r="C116" t="s">
        <v>195</v>
      </c>
      <c r="D116" t="s">
        <v>249</v>
      </c>
      <c r="F116" t="s">
        <v>572</v>
      </c>
      <c r="H116" t="s">
        <v>250</v>
      </c>
      <c r="I116">
        <v>1.8</v>
      </c>
      <c r="K116">
        <v>1.8</v>
      </c>
      <c r="M116">
        <v>1</v>
      </c>
      <c r="N116" t="s">
        <v>1086</v>
      </c>
      <c r="O116">
        <v>1958</v>
      </c>
      <c r="P116" t="s">
        <v>65</v>
      </c>
      <c r="S116" s="2" t="s">
        <v>369</v>
      </c>
      <c r="T116">
        <v>2</v>
      </c>
      <c r="U116" t="s">
        <v>102</v>
      </c>
      <c r="W116" t="s">
        <v>102</v>
      </c>
      <c r="X116" t="s">
        <v>370</v>
      </c>
      <c r="Y116">
        <v>12</v>
      </c>
      <c r="Z116">
        <v>0</v>
      </c>
      <c r="AA116" t="s">
        <v>117</v>
      </c>
      <c r="AB116" t="s">
        <v>144</v>
      </c>
      <c r="AC116" t="s">
        <v>371</v>
      </c>
      <c r="AD116" t="s">
        <v>295</v>
      </c>
      <c r="AE116" t="s">
        <v>373</v>
      </c>
      <c r="AF116" t="s">
        <v>141</v>
      </c>
      <c r="AG116">
        <v>2040</v>
      </c>
      <c r="AH116" t="s">
        <v>176</v>
      </c>
      <c r="AI116" t="s">
        <v>375</v>
      </c>
      <c r="AJ116" t="s">
        <v>449</v>
      </c>
      <c r="AK116">
        <v>-43.798276187605502</v>
      </c>
      <c r="AL116">
        <v>171.33923321875</v>
      </c>
    </row>
    <row r="117" spans="1:38">
      <c r="B117" s="2" t="s">
        <v>429</v>
      </c>
      <c r="C117" t="s">
        <v>195</v>
      </c>
      <c r="D117" t="s">
        <v>249</v>
      </c>
      <c r="F117" t="s">
        <v>572</v>
      </c>
      <c r="H117" t="s">
        <v>250</v>
      </c>
      <c r="I117">
        <v>4.8</v>
      </c>
      <c r="K117" s="2">
        <v>1.5</v>
      </c>
      <c r="M117">
        <v>3</v>
      </c>
      <c r="O117">
        <v>1927</v>
      </c>
      <c r="P117" s="11" t="s">
        <v>65</v>
      </c>
      <c r="S117" s="2"/>
      <c r="U117" s="2" t="s">
        <v>102</v>
      </c>
      <c r="W117" t="s">
        <v>102</v>
      </c>
      <c r="X117" t="s">
        <v>340</v>
      </c>
      <c r="Y117">
        <v>26</v>
      </c>
      <c r="AC117" t="s">
        <v>474</v>
      </c>
      <c r="AD117" t="s">
        <v>251</v>
      </c>
      <c r="AE117" s="2" t="s">
        <v>489</v>
      </c>
      <c r="AF117" t="s">
        <v>513</v>
      </c>
      <c r="AI117" s="2" t="s">
        <v>535</v>
      </c>
      <c r="AJ117" t="s">
        <v>450</v>
      </c>
      <c r="AK117">
        <v>-39.183664914136997</v>
      </c>
      <c r="AL117">
        <v>174.38161255075701</v>
      </c>
    </row>
    <row r="118" spans="1:38">
      <c r="B118" s="2" t="s">
        <v>862</v>
      </c>
      <c r="C118" s="2" t="s">
        <v>831</v>
      </c>
      <c r="D118" s="2" t="s">
        <v>831</v>
      </c>
      <c r="F118" s="2"/>
      <c r="G118" s="2"/>
      <c r="I118">
        <v>7.65</v>
      </c>
      <c r="K118" s="2">
        <v>0.85</v>
      </c>
      <c r="L118" s="2"/>
      <c r="M118" s="2">
        <v>9</v>
      </c>
      <c r="N118" t="s">
        <v>1053</v>
      </c>
      <c r="O118" s="2">
        <v>2011</v>
      </c>
      <c r="P118" s="11" t="s">
        <v>65</v>
      </c>
      <c r="T118" s="2"/>
      <c r="U118" s="2" t="s">
        <v>379</v>
      </c>
      <c r="W118" s="2" t="s">
        <v>379</v>
      </c>
      <c r="X118" s="2" t="s">
        <v>340</v>
      </c>
      <c r="Y118" s="2">
        <v>25.6</v>
      </c>
      <c r="Z118" s="2"/>
      <c r="AA118" s="2" t="s">
        <v>576</v>
      </c>
      <c r="AB118" s="2"/>
      <c r="AC118" s="2" t="s">
        <v>304</v>
      </c>
      <c r="AD118" s="2" t="s">
        <v>789</v>
      </c>
      <c r="AE118" s="2" t="s">
        <v>699</v>
      </c>
      <c r="AF118" t="s">
        <v>806</v>
      </c>
      <c r="AI118" s="2" t="s">
        <v>863</v>
      </c>
      <c r="AJ118" t="s">
        <v>1054</v>
      </c>
      <c r="AK118">
        <v>-46.10566</v>
      </c>
      <c r="AL118">
        <v>170.00404</v>
      </c>
    </row>
    <row r="119" spans="1:38">
      <c r="B119" t="s">
        <v>703</v>
      </c>
      <c r="C119" t="s">
        <v>221</v>
      </c>
      <c r="D119" t="s">
        <v>197</v>
      </c>
      <c r="H119" t="s">
        <v>787</v>
      </c>
      <c r="I119">
        <v>0.2</v>
      </c>
      <c r="K119">
        <v>0.2</v>
      </c>
      <c r="L119" s="2">
        <v>0</v>
      </c>
      <c r="M119">
        <v>1</v>
      </c>
      <c r="N119" s="2" t="s">
        <v>1157</v>
      </c>
      <c r="O119" s="2" t="s">
        <v>576</v>
      </c>
      <c r="U119" t="s">
        <v>704</v>
      </c>
      <c r="W119" t="s">
        <v>102</v>
      </c>
      <c r="X119" t="s">
        <v>340</v>
      </c>
      <c r="Y119" s="5">
        <v>0</v>
      </c>
      <c r="Z119" s="2"/>
      <c r="AA119" s="2"/>
      <c r="AC119" t="s">
        <v>617</v>
      </c>
      <c r="AD119" t="s">
        <v>789</v>
      </c>
      <c r="AE119" t="s">
        <v>501</v>
      </c>
      <c r="AF119" t="s">
        <v>524</v>
      </c>
      <c r="AI119" s="2"/>
      <c r="AJ119" t="s">
        <v>450</v>
      </c>
      <c r="AK119">
        <v>-44.903839594479997</v>
      </c>
      <c r="AL119">
        <v>169.33944208299499</v>
      </c>
    </row>
    <row r="120" spans="1:38">
      <c r="A120" t="s">
        <v>1023</v>
      </c>
      <c r="B120" t="s">
        <v>22</v>
      </c>
      <c r="C120" t="s">
        <v>27</v>
      </c>
      <c r="D120" t="s">
        <v>66</v>
      </c>
      <c r="F120" t="s">
        <v>73</v>
      </c>
      <c r="H120" t="s">
        <v>250</v>
      </c>
      <c r="I120">
        <v>140</v>
      </c>
      <c r="K120">
        <v>140</v>
      </c>
      <c r="M120">
        <v>1</v>
      </c>
      <c r="N120" t="s">
        <v>1107</v>
      </c>
      <c r="O120">
        <v>2010</v>
      </c>
      <c r="P120" s="11" t="s">
        <v>65</v>
      </c>
      <c r="Q120" t="s">
        <v>79</v>
      </c>
      <c r="U120" t="s">
        <v>16</v>
      </c>
      <c r="V120" t="s">
        <v>41</v>
      </c>
      <c r="W120" t="s">
        <v>16</v>
      </c>
      <c r="X120" t="s">
        <v>105</v>
      </c>
      <c r="Y120">
        <v>1165</v>
      </c>
      <c r="AA120" t="s">
        <v>15</v>
      </c>
      <c r="AC120" t="s">
        <v>287</v>
      </c>
      <c r="AD120" t="s">
        <v>251</v>
      </c>
      <c r="AE120" t="s">
        <v>556</v>
      </c>
      <c r="AF120" t="s">
        <v>557</v>
      </c>
      <c r="AG120">
        <f>O120+50</f>
        <v>2060</v>
      </c>
      <c r="AH120" t="s">
        <v>192</v>
      </c>
      <c r="AI120" t="s">
        <v>570</v>
      </c>
      <c r="AJ120" t="s">
        <v>451</v>
      </c>
      <c r="AK120">
        <v>-38.614056249446101</v>
      </c>
      <c r="AL120">
        <v>176.183900315454</v>
      </c>
    </row>
    <row r="121" spans="1:38">
      <c r="B121" s="2" t="s">
        <v>430</v>
      </c>
      <c r="C121" t="s">
        <v>195</v>
      </c>
      <c r="D121" t="s">
        <v>249</v>
      </c>
      <c r="F121" t="s">
        <v>572</v>
      </c>
      <c r="H121" t="s">
        <v>250</v>
      </c>
      <c r="I121">
        <v>0.1</v>
      </c>
      <c r="K121" s="2">
        <v>0.1</v>
      </c>
      <c r="M121">
        <v>1</v>
      </c>
      <c r="N121" t="s">
        <v>865</v>
      </c>
      <c r="S121" s="2"/>
      <c r="U121" s="2" t="s">
        <v>465</v>
      </c>
      <c r="W121" t="s">
        <v>16</v>
      </c>
      <c r="X121" t="s">
        <v>340</v>
      </c>
      <c r="Y121">
        <v>0.2</v>
      </c>
      <c r="AC121" t="s">
        <v>341</v>
      </c>
      <c r="AD121" t="s">
        <v>295</v>
      </c>
      <c r="AE121" s="2" t="s">
        <v>394</v>
      </c>
      <c r="AF121" t="s">
        <v>395</v>
      </c>
      <c r="AI121" s="2" t="s">
        <v>957</v>
      </c>
      <c r="AJ121" t="s">
        <v>450</v>
      </c>
      <c r="AK121">
        <v>-42.393043889465702</v>
      </c>
      <c r="AL121">
        <v>171.45264401085399</v>
      </c>
    </row>
    <row r="122" spans="1:38">
      <c r="A122" t="s">
        <v>1333</v>
      </c>
      <c r="B122" t="s">
        <v>24</v>
      </c>
      <c r="C122" t="s">
        <v>27</v>
      </c>
      <c r="D122" t="s">
        <v>83</v>
      </c>
      <c r="F122" t="s">
        <v>74</v>
      </c>
      <c r="H122" t="s">
        <v>250</v>
      </c>
      <c r="I122">
        <v>82</v>
      </c>
      <c r="K122">
        <v>21</v>
      </c>
      <c r="M122">
        <v>4</v>
      </c>
      <c r="N122" t="s">
        <v>1116</v>
      </c>
      <c r="O122">
        <v>2013</v>
      </c>
      <c r="P122" s="11" t="s">
        <v>65</v>
      </c>
      <c r="Q122" t="s">
        <v>78</v>
      </c>
      <c r="U122" t="s">
        <v>16</v>
      </c>
      <c r="W122" t="s">
        <v>16</v>
      </c>
      <c r="X122" t="s">
        <v>105</v>
      </c>
      <c r="Y122">
        <v>670</v>
      </c>
      <c r="AA122" t="s">
        <v>24</v>
      </c>
      <c r="AC122" t="s">
        <v>287</v>
      </c>
      <c r="AD122" t="s">
        <v>251</v>
      </c>
      <c r="AE122" t="s">
        <v>559</v>
      </c>
      <c r="AF122" t="s">
        <v>557</v>
      </c>
      <c r="AG122">
        <f>O122+50</f>
        <v>2063</v>
      </c>
      <c r="AH122" t="s">
        <v>192</v>
      </c>
      <c r="AI122" s="2" t="s">
        <v>571</v>
      </c>
      <c r="AJ122" t="s">
        <v>1117</v>
      </c>
      <c r="AK122">
        <v>-38.546241355562103</v>
      </c>
      <c r="AL122">
        <v>176.19543549632999</v>
      </c>
    </row>
    <row r="123" spans="1:38">
      <c r="A123" t="s">
        <v>1017</v>
      </c>
      <c r="B123" t="s">
        <v>17</v>
      </c>
      <c r="C123" t="s">
        <v>27</v>
      </c>
      <c r="D123" t="s">
        <v>83</v>
      </c>
      <c r="F123" t="s">
        <v>74</v>
      </c>
      <c r="H123" t="s">
        <v>250</v>
      </c>
      <c r="I123">
        <v>25</v>
      </c>
      <c r="K123">
        <v>12</v>
      </c>
      <c r="M123">
        <v>2</v>
      </c>
      <c r="N123" t="s">
        <v>1123</v>
      </c>
      <c r="O123">
        <v>1998</v>
      </c>
      <c r="P123" s="11" t="s">
        <v>65</v>
      </c>
      <c r="Q123" t="s">
        <v>78</v>
      </c>
      <c r="U123" t="s">
        <v>18</v>
      </c>
      <c r="W123" t="s">
        <v>18</v>
      </c>
      <c r="X123" t="s">
        <v>340</v>
      </c>
      <c r="Y123" t="s">
        <v>1124</v>
      </c>
      <c r="AA123" t="s">
        <v>17</v>
      </c>
      <c r="AC123" t="s">
        <v>477</v>
      </c>
      <c r="AD123" t="s">
        <v>251</v>
      </c>
      <c r="AE123" t="s">
        <v>553</v>
      </c>
      <c r="AF123" t="s">
        <v>554</v>
      </c>
      <c r="AG123">
        <f>O123+50</f>
        <v>2048</v>
      </c>
      <c r="AH123" t="s">
        <v>192</v>
      </c>
      <c r="AI123" s="2" t="s">
        <v>1125</v>
      </c>
      <c r="AJ123" t="s">
        <v>1126</v>
      </c>
      <c r="AK123">
        <v>-35.417872555191899</v>
      </c>
      <c r="AL123">
        <v>173.852425224586</v>
      </c>
    </row>
    <row r="124" spans="1:38">
      <c r="A124" t="s">
        <v>996</v>
      </c>
      <c r="B124" t="s">
        <v>13</v>
      </c>
      <c r="C124" t="s">
        <v>27</v>
      </c>
      <c r="D124" t="s">
        <v>75</v>
      </c>
      <c r="F124" t="s">
        <v>72</v>
      </c>
      <c r="G124" t="s">
        <v>73</v>
      </c>
      <c r="H124" t="s">
        <v>250</v>
      </c>
      <c r="I124">
        <v>57</v>
      </c>
      <c r="J124">
        <v>7</v>
      </c>
      <c r="O124">
        <v>1989</v>
      </c>
      <c r="P124" s="11" t="s">
        <v>65</v>
      </c>
      <c r="Q124" t="s">
        <v>1042</v>
      </c>
      <c r="U124" t="s">
        <v>10</v>
      </c>
      <c r="W124" t="s">
        <v>104</v>
      </c>
      <c r="X124" t="s">
        <v>105</v>
      </c>
      <c r="AA124" t="s">
        <v>13</v>
      </c>
      <c r="AC124" t="s">
        <v>287</v>
      </c>
      <c r="AD124" t="s">
        <v>251</v>
      </c>
      <c r="AE124" t="s">
        <v>549</v>
      </c>
      <c r="AF124" t="s">
        <v>550</v>
      </c>
      <c r="AI124" s="2" t="s">
        <v>564</v>
      </c>
      <c r="AJ124" t="s">
        <v>451</v>
      </c>
      <c r="AK124">
        <v>-38.527481817581901</v>
      </c>
      <c r="AL124">
        <v>176.293962355373</v>
      </c>
    </row>
    <row r="125" spans="1:38">
      <c r="A125" t="s">
        <v>984</v>
      </c>
      <c r="B125" t="s">
        <v>91</v>
      </c>
      <c r="C125" t="s">
        <v>195</v>
      </c>
      <c r="D125" t="s">
        <v>249</v>
      </c>
      <c r="F125" t="s">
        <v>572</v>
      </c>
      <c r="H125" t="s">
        <v>250</v>
      </c>
      <c r="I125">
        <v>106</v>
      </c>
      <c r="K125">
        <v>28</v>
      </c>
      <c r="L125">
        <v>0.27800000000000002</v>
      </c>
      <c r="M125">
        <v>4</v>
      </c>
      <c r="N125" t="s">
        <v>1140</v>
      </c>
      <c r="O125">
        <v>1961</v>
      </c>
      <c r="P125" s="11" t="s">
        <v>65</v>
      </c>
      <c r="S125" t="s">
        <v>239</v>
      </c>
      <c r="T125">
        <v>2</v>
      </c>
      <c r="U125" t="s">
        <v>16</v>
      </c>
      <c r="W125" t="s">
        <v>16</v>
      </c>
      <c r="X125" t="s">
        <v>105</v>
      </c>
      <c r="Y125">
        <v>400</v>
      </c>
      <c r="Z125">
        <v>14</v>
      </c>
      <c r="AA125" t="s">
        <v>90</v>
      </c>
      <c r="AB125" t="s">
        <v>90</v>
      </c>
      <c r="AC125" t="s">
        <v>287</v>
      </c>
      <c r="AD125" t="s">
        <v>251</v>
      </c>
      <c r="AE125" t="s">
        <v>270</v>
      </c>
      <c r="AF125" t="s">
        <v>92</v>
      </c>
      <c r="AG125">
        <v>2041</v>
      </c>
      <c r="AH125" t="s">
        <v>176</v>
      </c>
      <c r="AI125" s="2" t="s">
        <v>261</v>
      </c>
      <c r="AJ125" t="s">
        <v>1141</v>
      </c>
      <c r="AK125">
        <v>-38.407899999999998</v>
      </c>
      <c r="AL125">
        <v>176.08875</v>
      </c>
    </row>
    <row r="126" spans="1:38">
      <c r="A126" t="s">
        <v>967</v>
      </c>
      <c r="B126" t="s">
        <v>168</v>
      </c>
      <c r="C126" t="s">
        <v>195</v>
      </c>
      <c r="D126" t="s">
        <v>249</v>
      </c>
      <c r="F126" t="s">
        <v>572</v>
      </c>
      <c r="H126" t="s">
        <v>250</v>
      </c>
      <c r="I126">
        <v>264</v>
      </c>
      <c r="K126">
        <v>66</v>
      </c>
      <c r="L126">
        <v>0.501</v>
      </c>
      <c r="M126">
        <f>264/66</f>
        <v>4</v>
      </c>
      <c r="N126" t="s">
        <v>322</v>
      </c>
      <c r="O126">
        <v>1979</v>
      </c>
      <c r="P126" s="11" t="s">
        <v>65</v>
      </c>
      <c r="S126" t="s">
        <v>292</v>
      </c>
      <c r="T126">
        <v>3</v>
      </c>
      <c r="U126" t="s">
        <v>174</v>
      </c>
      <c r="W126" t="s">
        <v>174</v>
      </c>
      <c r="X126" t="s">
        <v>105</v>
      </c>
      <c r="Y126">
        <v>1150</v>
      </c>
      <c r="Z126">
        <v>0</v>
      </c>
      <c r="AA126" t="s">
        <v>118</v>
      </c>
      <c r="AB126" t="s">
        <v>144</v>
      </c>
      <c r="AC126" t="s">
        <v>294</v>
      </c>
      <c r="AD126" t="s">
        <v>295</v>
      </c>
      <c r="AE126" t="s">
        <v>298</v>
      </c>
      <c r="AF126" t="s">
        <v>151</v>
      </c>
      <c r="AG126">
        <v>2025</v>
      </c>
      <c r="AH126" t="s">
        <v>176</v>
      </c>
      <c r="AI126" t="s">
        <v>308</v>
      </c>
      <c r="AJ126" t="s">
        <v>449</v>
      </c>
      <c r="AK126">
        <v>-44.264299999999999</v>
      </c>
      <c r="AL126">
        <v>170.0324</v>
      </c>
    </row>
    <row r="127" spans="1:38">
      <c r="A127" t="s">
        <v>968</v>
      </c>
      <c r="B127" t="s">
        <v>169</v>
      </c>
      <c r="C127" t="s">
        <v>195</v>
      </c>
      <c r="D127" t="s">
        <v>249</v>
      </c>
      <c r="F127" t="s">
        <v>572</v>
      </c>
      <c r="H127" t="s">
        <v>250</v>
      </c>
      <c r="I127">
        <v>212</v>
      </c>
      <c r="K127">
        <v>53</v>
      </c>
      <c r="L127">
        <v>0.41699999999999998</v>
      </c>
      <c r="M127">
        <v>4</v>
      </c>
      <c r="N127" t="s">
        <v>323</v>
      </c>
      <c r="O127">
        <v>1980</v>
      </c>
      <c r="P127" s="11" t="s">
        <v>65</v>
      </c>
      <c r="S127" t="s">
        <v>292</v>
      </c>
      <c r="T127">
        <v>4</v>
      </c>
      <c r="U127" t="s">
        <v>174</v>
      </c>
      <c r="W127" t="s">
        <v>174</v>
      </c>
      <c r="X127" t="s">
        <v>105</v>
      </c>
      <c r="Y127">
        <v>970</v>
      </c>
      <c r="Z127">
        <v>0</v>
      </c>
      <c r="AA127" t="s">
        <v>118</v>
      </c>
      <c r="AB127" t="s">
        <v>144</v>
      </c>
      <c r="AC127" t="s">
        <v>294</v>
      </c>
      <c r="AD127" t="s">
        <v>295</v>
      </c>
      <c r="AE127" t="s">
        <v>299</v>
      </c>
      <c r="AF127" t="s">
        <v>152</v>
      </c>
      <c r="AG127">
        <v>2025</v>
      </c>
      <c r="AH127" t="s">
        <v>176</v>
      </c>
      <c r="AJ127" t="s">
        <v>449</v>
      </c>
      <c r="AK127">
        <v>-44.29974</v>
      </c>
      <c r="AL127">
        <v>170.11286999999999</v>
      </c>
    </row>
    <row r="128" spans="1:38">
      <c r="A128" t="s">
        <v>969</v>
      </c>
      <c r="B128" t="s">
        <v>170</v>
      </c>
      <c r="C128" t="s">
        <v>195</v>
      </c>
      <c r="D128" t="s">
        <v>249</v>
      </c>
      <c r="F128" t="s">
        <v>572</v>
      </c>
      <c r="H128" t="s">
        <v>250</v>
      </c>
      <c r="I128">
        <v>212</v>
      </c>
      <c r="K128">
        <v>53</v>
      </c>
      <c r="L128">
        <v>0.42</v>
      </c>
      <c r="M128">
        <v>4</v>
      </c>
      <c r="N128" t="s">
        <v>323</v>
      </c>
      <c r="O128">
        <v>1985</v>
      </c>
      <c r="P128" s="11" t="s">
        <v>65</v>
      </c>
      <c r="S128" t="s">
        <v>292</v>
      </c>
      <c r="T128">
        <v>5</v>
      </c>
      <c r="U128" t="s">
        <v>174</v>
      </c>
      <c r="W128" t="s">
        <v>174</v>
      </c>
      <c r="X128" t="s">
        <v>105</v>
      </c>
      <c r="Y128">
        <v>970</v>
      </c>
      <c r="Z128">
        <v>0</v>
      </c>
      <c r="AA128" t="s">
        <v>118</v>
      </c>
      <c r="AB128" t="s">
        <v>144</v>
      </c>
      <c r="AC128" t="s">
        <v>294</v>
      </c>
      <c r="AD128" t="s">
        <v>295</v>
      </c>
      <c r="AE128" t="s">
        <v>300</v>
      </c>
      <c r="AF128" t="s">
        <v>153</v>
      </c>
      <c r="AG128">
        <v>2025</v>
      </c>
      <c r="AH128" t="s">
        <v>176</v>
      </c>
      <c r="AI128" t="s">
        <v>309</v>
      </c>
      <c r="AJ128" t="s">
        <v>449</v>
      </c>
      <c r="AK128">
        <v>-44.342019999999998</v>
      </c>
      <c r="AL128">
        <v>170.18208999999999</v>
      </c>
    </row>
    <row r="129" spans="1:38">
      <c r="B129" s="5" t="s">
        <v>1176</v>
      </c>
      <c r="C129" t="s">
        <v>221</v>
      </c>
      <c r="D129" s="2" t="s">
        <v>575</v>
      </c>
      <c r="E129" s="2"/>
      <c r="H129" t="s">
        <v>250</v>
      </c>
      <c r="I129" s="6">
        <v>0</v>
      </c>
      <c r="K129" s="2">
        <v>0</v>
      </c>
      <c r="L129" s="2">
        <v>0</v>
      </c>
      <c r="N129" s="2"/>
      <c r="O129" s="2" t="s">
        <v>576</v>
      </c>
      <c r="P129" t="s">
        <v>576</v>
      </c>
      <c r="U129" s="2" t="s">
        <v>708</v>
      </c>
      <c r="W129" s="2" t="s">
        <v>174</v>
      </c>
      <c r="X129" s="2" t="s">
        <v>340</v>
      </c>
      <c r="Y129" s="5">
        <v>0</v>
      </c>
      <c r="Z129" s="2"/>
      <c r="AA129" s="2"/>
      <c r="AC129" s="2" t="s">
        <v>304</v>
      </c>
      <c r="AD129" s="2" t="s">
        <v>789</v>
      </c>
      <c r="AE129" s="2" t="s">
        <v>709</v>
      </c>
      <c r="AF129" s="2" t="s">
        <v>154</v>
      </c>
      <c r="AI129" s="2" t="s">
        <v>939</v>
      </c>
      <c r="AJ129" t="s">
        <v>450</v>
      </c>
      <c r="AK129">
        <v>-44.487470270678102</v>
      </c>
      <c r="AL129">
        <v>169.967879565039</v>
      </c>
    </row>
    <row r="130" spans="1:38">
      <c r="B130" s="2" t="s">
        <v>431</v>
      </c>
      <c r="C130" t="s">
        <v>195</v>
      </c>
      <c r="D130" t="s">
        <v>249</v>
      </c>
      <c r="F130" t="s">
        <v>572</v>
      </c>
      <c r="H130" t="s">
        <v>250</v>
      </c>
      <c r="I130">
        <v>1</v>
      </c>
      <c r="K130" s="2">
        <v>1</v>
      </c>
      <c r="M130">
        <v>1</v>
      </c>
      <c r="N130" t="s">
        <v>1087</v>
      </c>
      <c r="S130" s="2"/>
      <c r="U130" s="2" t="s">
        <v>466</v>
      </c>
      <c r="W130" t="s">
        <v>466</v>
      </c>
      <c r="X130" t="s">
        <v>340</v>
      </c>
      <c r="Y130">
        <v>3.2</v>
      </c>
      <c r="AC130" t="s">
        <v>332</v>
      </c>
      <c r="AD130" t="s">
        <v>295</v>
      </c>
      <c r="AE130" s="2" t="s">
        <v>490</v>
      </c>
      <c r="AF130" t="s">
        <v>514</v>
      </c>
      <c r="AI130" s="2" t="s">
        <v>916</v>
      </c>
      <c r="AJ130" t="s">
        <v>450</v>
      </c>
      <c r="AK130">
        <v>-40.765665009582797</v>
      </c>
      <c r="AL130">
        <v>172.70803887236201</v>
      </c>
    </row>
    <row r="131" spans="1:38">
      <c r="B131" s="2" t="s">
        <v>432</v>
      </c>
      <c r="C131" t="s">
        <v>195</v>
      </c>
      <c r="D131" t="s">
        <v>249</v>
      </c>
      <c r="F131" t="s">
        <v>572</v>
      </c>
      <c r="H131" t="s">
        <v>250</v>
      </c>
      <c r="I131">
        <v>7.5</v>
      </c>
      <c r="K131" s="2">
        <v>7.5</v>
      </c>
      <c r="M131">
        <v>1</v>
      </c>
      <c r="N131" t="s">
        <v>1088</v>
      </c>
      <c r="O131">
        <v>1999</v>
      </c>
      <c r="S131" s="2"/>
      <c r="U131" s="2" t="s">
        <v>467</v>
      </c>
      <c r="W131" t="s">
        <v>104</v>
      </c>
      <c r="X131" t="s">
        <v>370</v>
      </c>
      <c r="Y131">
        <v>21</v>
      </c>
      <c r="AC131" t="s">
        <v>294</v>
      </c>
      <c r="AD131" t="s">
        <v>295</v>
      </c>
      <c r="AE131" s="2" t="s">
        <v>491</v>
      </c>
      <c r="AF131" t="s">
        <v>515</v>
      </c>
      <c r="AI131" s="2"/>
      <c r="AJ131" t="s">
        <v>450</v>
      </c>
      <c r="AK131">
        <v>-44.000680000000003</v>
      </c>
      <c r="AL131">
        <v>170.89086</v>
      </c>
    </row>
    <row r="132" spans="1:38">
      <c r="B132" s="2" t="s">
        <v>433</v>
      </c>
      <c r="C132" t="s">
        <v>195</v>
      </c>
      <c r="D132" t="s">
        <v>249</v>
      </c>
      <c r="F132" t="s">
        <v>572</v>
      </c>
      <c r="H132" t="s">
        <v>250</v>
      </c>
      <c r="I132">
        <v>0.3</v>
      </c>
      <c r="K132" s="2">
        <v>0.3</v>
      </c>
      <c r="M132">
        <v>1</v>
      </c>
      <c r="N132" t="s">
        <v>1089</v>
      </c>
      <c r="S132" s="2"/>
      <c r="U132" s="2" t="s">
        <v>102</v>
      </c>
      <c r="W132" t="s">
        <v>102</v>
      </c>
      <c r="X132" t="s">
        <v>340</v>
      </c>
      <c r="Y132">
        <v>1.2</v>
      </c>
      <c r="AC132" t="s">
        <v>474</v>
      </c>
      <c r="AD132" t="s">
        <v>251</v>
      </c>
      <c r="AE132" s="2" t="s">
        <v>492</v>
      </c>
      <c r="AF132" t="s">
        <v>516</v>
      </c>
      <c r="AI132" s="2" t="s">
        <v>413</v>
      </c>
      <c r="AJ132" t="s">
        <v>450</v>
      </c>
      <c r="AK132">
        <v>-39.4585798382371</v>
      </c>
      <c r="AL132">
        <v>173.85876958479801</v>
      </c>
    </row>
    <row r="133" spans="1:38">
      <c r="B133" s="2" t="s">
        <v>710</v>
      </c>
      <c r="C133" t="s">
        <v>221</v>
      </c>
      <c r="D133" s="2" t="s">
        <v>197</v>
      </c>
      <c r="E133" s="2"/>
      <c r="H133" t="s">
        <v>250</v>
      </c>
      <c r="I133">
        <v>0.3</v>
      </c>
      <c r="K133" s="2">
        <v>0.3</v>
      </c>
      <c r="L133" s="2">
        <v>0</v>
      </c>
      <c r="M133">
        <v>1</v>
      </c>
      <c r="N133" s="2" t="s">
        <v>1160</v>
      </c>
      <c r="O133" s="2" t="s">
        <v>576</v>
      </c>
      <c r="P133" t="s">
        <v>576</v>
      </c>
      <c r="U133" s="2" t="s">
        <v>574</v>
      </c>
      <c r="W133" s="2" t="s">
        <v>574</v>
      </c>
      <c r="X133" s="2" t="s">
        <v>340</v>
      </c>
      <c r="Y133" s="2">
        <v>0.1</v>
      </c>
      <c r="Z133" s="2"/>
      <c r="AA133" s="2"/>
      <c r="AC133" s="2" t="s">
        <v>371</v>
      </c>
      <c r="AD133" s="2" t="s">
        <v>789</v>
      </c>
      <c r="AE133" s="2" t="s">
        <v>613</v>
      </c>
      <c r="AF133" s="2" t="s">
        <v>791</v>
      </c>
      <c r="AI133" s="2" t="s">
        <v>940</v>
      </c>
      <c r="AJ133" t="s">
        <v>450</v>
      </c>
      <c r="AK133">
        <v>-43.488996643105096</v>
      </c>
      <c r="AL133">
        <v>172.56325237544701</v>
      </c>
    </row>
    <row r="134" spans="1:38">
      <c r="B134" s="2" t="s">
        <v>711</v>
      </c>
      <c r="C134" t="s">
        <v>221</v>
      </c>
      <c r="D134" s="2" t="s">
        <v>197</v>
      </c>
      <c r="E134" s="2"/>
      <c r="H134" t="s">
        <v>250</v>
      </c>
      <c r="I134">
        <v>0.2</v>
      </c>
      <c r="K134" s="2">
        <v>0.2</v>
      </c>
      <c r="L134" s="2">
        <v>0</v>
      </c>
      <c r="M134">
        <v>1</v>
      </c>
      <c r="N134" s="2" t="s">
        <v>1157</v>
      </c>
      <c r="O134" s="2" t="s">
        <v>576</v>
      </c>
      <c r="P134" t="s">
        <v>576</v>
      </c>
      <c r="U134" s="2" t="s">
        <v>574</v>
      </c>
      <c r="W134" s="2" t="s">
        <v>574</v>
      </c>
      <c r="X134" s="2" t="s">
        <v>340</v>
      </c>
      <c r="Y134" s="5">
        <v>0</v>
      </c>
      <c r="Z134" s="2"/>
      <c r="AA134" s="2"/>
      <c r="AC134" s="2" t="s">
        <v>371</v>
      </c>
      <c r="AD134" s="2" t="s">
        <v>789</v>
      </c>
      <c r="AE134" s="2" t="s">
        <v>613</v>
      </c>
      <c r="AF134" s="2" t="s">
        <v>791</v>
      </c>
      <c r="AI134" s="2" t="s">
        <v>940</v>
      </c>
      <c r="AJ134" t="s">
        <v>450</v>
      </c>
      <c r="AK134">
        <v>-43.488996643105096</v>
      </c>
      <c r="AL134">
        <v>172.56325237544701</v>
      </c>
    </row>
    <row r="135" spans="1:38">
      <c r="B135" t="s">
        <v>1177</v>
      </c>
      <c r="C135" t="s">
        <v>221</v>
      </c>
      <c r="D135" t="s">
        <v>575</v>
      </c>
      <c r="H135" t="s">
        <v>250</v>
      </c>
      <c r="I135" s="6">
        <v>0</v>
      </c>
      <c r="K135">
        <v>0</v>
      </c>
      <c r="L135" s="2">
        <v>0</v>
      </c>
      <c r="N135" s="2"/>
      <c r="O135" s="2" t="s">
        <v>576</v>
      </c>
      <c r="U135" t="s">
        <v>625</v>
      </c>
      <c r="W135" t="s">
        <v>174</v>
      </c>
      <c r="X135" t="s">
        <v>340</v>
      </c>
      <c r="Y135" s="5">
        <v>0</v>
      </c>
      <c r="Z135" s="2"/>
      <c r="AA135" s="2"/>
      <c r="AC135" t="s">
        <v>304</v>
      </c>
      <c r="AD135" t="s">
        <v>789</v>
      </c>
      <c r="AE135" t="s">
        <v>718</v>
      </c>
      <c r="AF135" t="s">
        <v>808</v>
      </c>
      <c r="AI135" t="s">
        <v>941</v>
      </c>
      <c r="AJ135" t="s">
        <v>450</v>
      </c>
      <c r="AK135">
        <v>-44.731113343086797</v>
      </c>
      <c r="AL135">
        <v>170.470055084698</v>
      </c>
    </row>
    <row r="136" spans="1:38">
      <c r="B136" s="2" t="s">
        <v>434</v>
      </c>
      <c r="C136" t="s">
        <v>195</v>
      </c>
      <c r="D136" t="s">
        <v>249</v>
      </c>
      <c r="F136" t="s">
        <v>572</v>
      </c>
      <c r="H136" t="s">
        <v>250</v>
      </c>
      <c r="I136">
        <v>0.4</v>
      </c>
      <c r="K136" s="2">
        <v>0.4</v>
      </c>
      <c r="M136">
        <v>1</v>
      </c>
      <c r="N136" t="s">
        <v>1090</v>
      </c>
      <c r="O136">
        <v>1968</v>
      </c>
      <c r="P136" s="11" t="s">
        <v>65</v>
      </c>
      <c r="S136" s="2"/>
      <c r="U136" s="2" t="s">
        <v>379</v>
      </c>
      <c r="W136" t="s">
        <v>379</v>
      </c>
      <c r="X136" t="s">
        <v>340</v>
      </c>
      <c r="Y136">
        <v>2</v>
      </c>
      <c r="AC136" t="s">
        <v>304</v>
      </c>
      <c r="AD136" t="s">
        <v>295</v>
      </c>
      <c r="AE136" s="2" t="s">
        <v>493</v>
      </c>
      <c r="AF136" t="s">
        <v>517</v>
      </c>
      <c r="AI136" s="2" t="s">
        <v>926</v>
      </c>
      <c r="AJ136" t="s">
        <v>450</v>
      </c>
      <c r="AK136">
        <v>-44.767904809492698</v>
      </c>
      <c r="AL136">
        <v>168.42902096646699</v>
      </c>
    </row>
    <row r="137" spans="1:38">
      <c r="B137" s="2" t="s">
        <v>719</v>
      </c>
      <c r="C137" t="s">
        <v>221</v>
      </c>
      <c r="D137" s="2" t="s">
        <v>575</v>
      </c>
      <c r="E137" s="2"/>
      <c r="H137" s="2" t="s">
        <v>787</v>
      </c>
      <c r="I137">
        <v>0.2</v>
      </c>
      <c r="K137" s="2">
        <v>0.2</v>
      </c>
      <c r="L137" s="2">
        <v>0</v>
      </c>
      <c r="M137">
        <v>1</v>
      </c>
      <c r="N137" s="2" t="s">
        <v>1157</v>
      </c>
      <c r="O137" s="2" t="s">
        <v>576</v>
      </c>
      <c r="P137" t="s">
        <v>576</v>
      </c>
      <c r="U137" s="2" t="s">
        <v>720</v>
      </c>
      <c r="W137" t="s">
        <v>102</v>
      </c>
      <c r="X137" s="2" t="s">
        <v>340</v>
      </c>
      <c r="Y137" s="5">
        <v>0</v>
      </c>
      <c r="Z137" s="2"/>
      <c r="AA137" s="2"/>
      <c r="AC137" s="2" t="s">
        <v>476</v>
      </c>
      <c r="AD137" s="2" t="s">
        <v>790</v>
      </c>
      <c r="AE137" s="2" t="s">
        <v>721</v>
      </c>
      <c r="AF137" s="2" t="s">
        <v>809</v>
      </c>
      <c r="AI137" s="2" t="s">
        <v>722</v>
      </c>
      <c r="AJ137" t="s">
        <v>450</v>
      </c>
      <c r="AK137">
        <v>-36.946494167699498</v>
      </c>
      <c r="AL137">
        <v>174.824469555755</v>
      </c>
    </row>
    <row r="138" spans="1:38">
      <c r="A138" t="s">
        <v>1026</v>
      </c>
      <c r="B138" t="s">
        <v>163</v>
      </c>
      <c r="C138" t="s">
        <v>195</v>
      </c>
      <c r="D138" t="s">
        <v>249</v>
      </c>
      <c r="F138" t="s">
        <v>572</v>
      </c>
      <c r="H138" t="s">
        <v>250</v>
      </c>
      <c r="I138">
        <v>10</v>
      </c>
      <c r="K138">
        <v>5</v>
      </c>
      <c r="M138">
        <v>2</v>
      </c>
      <c r="N138" t="s">
        <v>1065</v>
      </c>
      <c r="O138">
        <v>1984</v>
      </c>
      <c r="P138" s="11" t="s">
        <v>65</v>
      </c>
      <c r="S138" s="2" t="s">
        <v>365</v>
      </c>
      <c r="T138">
        <v>1</v>
      </c>
      <c r="U138" t="s">
        <v>102</v>
      </c>
      <c r="W138" t="s">
        <v>102</v>
      </c>
      <c r="X138" t="s">
        <v>340</v>
      </c>
      <c r="Y138">
        <v>48</v>
      </c>
      <c r="Z138">
        <v>0</v>
      </c>
      <c r="AA138" t="s">
        <v>121</v>
      </c>
      <c r="AB138" t="s">
        <v>145</v>
      </c>
      <c r="AC138" t="s">
        <v>304</v>
      </c>
      <c r="AD138" t="s">
        <v>295</v>
      </c>
      <c r="AE138" t="s">
        <v>366</v>
      </c>
      <c r="AF138" t="s">
        <v>164</v>
      </c>
      <c r="AG138">
        <v>2034</v>
      </c>
      <c r="AH138" t="s">
        <v>176</v>
      </c>
      <c r="AI138" t="s">
        <v>367</v>
      </c>
      <c r="AJ138" t="s">
        <v>449</v>
      </c>
      <c r="AK138">
        <v>-45.348594556244997</v>
      </c>
      <c r="AL138">
        <v>169.94452288276099</v>
      </c>
    </row>
    <row r="139" spans="1:38">
      <c r="B139" s="2" t="s">
        <v>435</v>
      </c>
      <c r="C139" t="s">
        <v>195</v>
      </c>
      <c r="D139" t="s">
        <v>249</v>
      </c>
      <c r="F139" t="s">
        <v>572</v>
      </c>
      <c r="H139" t="s">
        <v>250</v>
      </c>
      <c r="I139">
        <v>0.02</v>
      </c>
      <c r="K139" s="2">
        <v>0.02</v>
      </c>
      <c r="M139">
        <v>1</v>
      </c>
      <c r="N139" t="s">
        <v>1091</v>
      </c>
      <c r="S139" s="2"/>
      <c r="U139" s="2" t="s">
        <v>468</v>
      </c>
      <c r="W139" t="s">
        <v>16</v>
      </c>
      <c r="X139" t="s">
        <v>340</v>
      </c>
      <c r="Y139" s="6">
        <v>0</v>
      </c>
      <c r="AC139" t="s">
        <v>285</v>
      </c>
      <c r="AD139" t="s">
        <v>251</v>
      </c>
      <c r="AE139" s="2" t="s">
        <v>494</v>
      </c>
      <c r="AF139" t="s">
        <v>518</v>
      </c>
      <c r="AI139" s="2" t="s">
        <v>914</v>
      </c>
      <c r="AJ139" t="s">
        <v>450</v>
      </c>
      <c r="AK139">
        <v>-40.385924380778398</v>
      </c>
      <c r="AL139">
        <v>175.581555836451</v>
      </c>
    </row>
    <row r="140" spans="1:38">
      <c r="B140" t="s">
        <v>723</v>
      </c>
      <c r="C140" t="s">
        <v>221</v>
      </c>
      <c r="D140" t="s">
        <v>786</v>
      </c>
      <c r="H140" t="s">
        <v>225</v>
      </c>
      <c r="I140">
        <v>12.8</v>
      </c>
      <c r="K140">
        <v>12.8</v>
      </c>
      <c r="L140" s="2"/>
      <c r="M140">
        <v>1</v>
      </c>
      <c r="N140" s="2" t="s">
        <v>1150</v>
      </c>
      <c r="O140" s="2">
        <v>2005</v>
      </c>
      <c r="P140" t="s">
        <v>576</v>
      </c>
      <c r="U140" s="2" t="s">
        <v>724</v>
      </c>
      <c r="W140" s="2" t="s">
        <v>724</v>
      </c>
      <c r="X140" t="s">
        <v>340</v>
      </c>
      <c r="Y140" s="2">
        <v>48</v>
      </c>
      <c r="Z140" s="2"/>
      <c r="AA140" s="2"/>
      <c r="AC140" t="s">
        <v>286</v>
      </c>
      <c r="AD140" t="s">
        <v>790</v>
      </c>
      <c r="AE140" t="s">
        <v>725</v>
      </c>
      <c r="AF140" t="s">
        <v>237</v>
      </c>
      <c r="AI140" t="s">
        <v>726</v>
      </c>
      <c r="AJ140" t="s">
        <v>450</v>
      </c>
      <c r="AK140">
        <v>-39.378073665133599</v>
      </c>
      <c r="AL140">
        <v>176.89169808126599</v>
      </c>
    </row>
    <row r="141" spans="1:38">
      <c r="A141" t="s">
        <v>1002</v>
      </c>
      <c r="B141" t="s">
        <v>113</v>
      </c>
      <c r="C141" t="s">
        <v>195</v>
      </c>
      <c r="D141" t="s">
        <v>249</v>
      </c>
      <c r="F141" t="s">
        <v>572</v>
      </c>
      <c r="H141" t="s">
        <v>250</v>
      </c>
      <c r="I141">
        <v>32</v>
      </c>
      <c r="K141">
        <v>10</v>
      </c>
      <c r="M141">
        <v>4</v>
      </c>
      <c r="O141">
        <v>1984</v>
      </c>
      <c r="P141" s="11" t="s">
        <v>65</v>
      </c>
      <c r="U141" t="s">
        <v>102</v>
      </c>
      <c r="W141" t="s">
        <v>102</v>
      </c>
      <c r="X141" t="s">
        <v>105</v>
      </c>
      <c r="Y141">
        <v>118</v>
      </c>
      <c r="Z141">
        <v>0</v>
      </c>
      <c r="AA141" t="s">
        <v>113</v>
      </c>
      <c r="AB141" t="s">
        <v>128</v>
      </c>
      <c r="AC141" t="s">
        <v>474</v>
      </c>
      <c r="AD141" t="s">
        <v>251</v>
      </c>
      <c r="AE141" s="2" t="s">
        <v>495</v>
      </c>
      <c r="AF141" t="s">
        <v>132</v>
      </c>
      <c r="AG141">
        <v>2040</v>
      </c>
      <c r="AH141" t="s">
        <v>176</v>
      </c>
      <c r="AI141" t="s">
        <v>536</v>
      </c>
      <c r="AJ141" t="s">
        <v>449</v>
      </c>
      <c r="AK141">
        <v>-39.758000000000003</v>
      </c>
      <c r="AL141">
        <v>174.483</v>
      </c>
    </row>
    <row r="142" spans="1:38">
      <c r="B142" t="s">
        <v>165</v>
      </c>
      <c r="C142" t="s">
        <v>195</v>
      </c>
      <c r="D142" t="s">
        <v>249</v>
      </c>
      <c r="F142" t="s">
        <v>572</v>
      </c>
      <c r="H142" t="s">
        <v>250</v>
      </c>
      <c r="I142">
        <v>2.2999999999999998</v>
      </c>
      <c r="K142">
        <v>2.2999999999999998</v>
      </c>
      <c r="M142">
        <v>1</v>
      </c>
      <c r="N142" t="s">
        <v>1092</v>
      </c>
      <c r="O142">
        <v>1984</v>
      </c>
      <c r="P142" s="11" t="s">
        <v>65</v>
      </c>
      <c r="S142" s="2" t="s">
        <v>365</v>
      </c>
      <c r="T142">
        <v>2</v>
      </c>
      <c r="U142" t="s">
        <v>102</v>
      </c>
      <c r="W142" t="s">
        <v>102</v>
      </c>
      <c r="X142" t="s">
        <v>340</v>
      </c>
      <c r="Y142">
        <v>8</v>
      </c>
      <c r="Z142">
        <v>0</v>
      </c>
      <c r="AA142" t="s">
        <v>121</v>
      </c>
      <c r="AB142" t="s">
        <v>145</v>
      </c>
      <c r="AC142" t="s">
        <v>304</v>
      </c>
      <c r="AD142" t="s">
        <v>295</v>
      </c>
      <c r="AE142" t="s">
        <v>366</v>
      </c>
      <c r="AF142" t="s">
        <v>164</v>
      </c>
      <c r="AG142">
        <v>2034</v>
      </c>
      <c r="AH142" t="s">
        <v>176</v>
      </c>
      <c r="AI142" t="s">
        <v>367</v>
      </c>
      <c r="AJ142" t="s">
        <v>449</v>
      </c>
      <c r="AK142">
        <v>-45.326213373874097</v>
      </c>
      <c r="AL142">
        <v>169.95654894043</v>
      </c>
    </row>
    <row r="143" spans="1:38">
      <c r="B143" s="2" t="s">
        <v>436</v>
      </c>
      <c r="C143" t="s">
        <v>195</v>
      </c>
      <c r="D143" t="s">
        <v>249</v>
      </c>
      <c r="F143" t="s">
        <v>572</v>
      </c>
      <c r="H143" t="s">
        <v>250</v>
      </c>
      <c r="I143">
        <v>1.8</v>
      </c>
      <c r="K143" s="2">
        <v>1.2</v>
      </c>
      <c r="M143">
        <v>2</v>
      </c>
      <c r="N143" t="s">
        <v>1143</v>
      </c>
      <c r="O143">
        <v>1924</v>
      </c>
      <c r="P143" s="11" t="s">
        <v>65</v>
      </c>
      <c r="S143" s="2"/>
      <c r="U143" s="2" t="s">
        <v>173</v>
      </c>
      <c r="W143" t="s">
        <v>173</v>
      </c>
      <c r="X143" t="s">
        <v>340</v>
      </c>
      <c r="Y143">
        <v>7</v>
      </c>
      <c r="AC143" t="s">
        <v>285</v>
      </c>
      <c r="AD143" t="s">
        <v>251</v>
      </c>
      <c r="AE143" t="s">
        <v>483</v>
      </c>
      <c r="AF143" t="s">
        <v>508</v>
      </c>
      <c r="AI143" s="2" t="s">
        <v>537</v>
      </c>
      <c r="AJ143" t="s">
        <v>450</v>
      </c>
      <c r="AK143">
        <v>-38.912475512558601</v>
      </c>
      <c r="AL143">
        <v>175.34310317116001</v>
      </c>
    </row>
    <row r="144" spans="1:38">
      <c r="A144" t="s">
        <v>994</v>
      </c>
      <c r="B144" t="s">
        <v>126</v>
      </c>
      <c r="C144" t="s">
        <v>195</v>
      </c>
      <c r="D144" t="s">
        <v>249</v>
      </c>
      <c r="F144" t="s">
        <v>572</v>
      </c>
      <c r="H144" t="s">
        <v>250</v>
      </c>
      <c r="I144">
        <v>42</v>
      </c>
      <c r="K144">
        <v>21</v>
      </c>
      <c r="L144">
        <v>0.94199999999999995</v>
      </c>
      <c r="M144">
        <v>2</v>
      </c>
      <c r="N144" t="s">
        <v>275</v>
      </c>
      <c r="O144">
        <v>1943</v>
      </c>
      <c r="P144" s="11" t="s">
        <v>65</v>
      </c>
      <c r="S144" t="s">
        <v>278</v>
      </c>
      <c r="T144">
        <v>3</v>
      </c>
      <c r="U144" t="s">
        <v>103</v>
      </c>
      <c r="W144" t="s">
        <v>103</v>
      </c>
      <c r="X144" t="s">
        <v>105</v>
      </c>
      <c r="Y144">
        <v>133</v>
      </c>
      <c r="Z144">
        <v>0</v>
      </c>
      <c r="AA144" t="s">
        <v>112</v>
      </c>
      <c r="AB144" t="s">
        <v>184</v>
      </c>
      <c r="AC144" t="s">
        <v>286</v>
      </c>
      <c r="AD144" t="s">
        <v>251</v>
      </c>
      <c r="AE144" t="s">
        <v>277</v>
      </c>
      <c r="AF144" t="s">
        <v>131</v>
      </c>
      <c r="AG144">
        <v>2032</v>
      </c>
      <c r="AH144" t="s">
        <v>176</v>
      </c>
      <c r="AI144" t="s">
        <v>289</v>
      </c>
      <c r="AJ144" t="s">
        <v>449</v>
      </c>
      <c r="AK144">
        <v>-38.838999999999999</v>
      </c>
      <c r="AL144">
        <v>177.16810000000001</v>
      </c>
    </row>
    <row r="145" spans="1:38">
      <c r="B145" t="s">
        <v>727</v>
      </c>
      <c r="C145" t="s">
        <v>221</v>
      </c>
      <c r="D145" t="s">
        <v>575</v>
      </c>
      <c r="H145" t="s">
        <v>250</v>
      </c>
      <c r="I145" s="6">
        <v>0</v>
      </c>
      <c r="K145">
        <v>0</v>
      </c>
      <c r="L145" s="2">
        <v>0</v>
      </c>
      <c r="N145" s="2"/>
      <c r="O145" s="2" t="s">
        <v>576</v>
      </c>
      <c r="U145" t="s">
        <v>728</v>
      </c>
      <c r="W145" t="s">
        <v>174</v>
      </c>
      <c r="X145" t="s">
        <v>340</v>
      </c>
      <c r="Y145" s="5">
        <v>0</v>
      </c>
      <c r="Z145" s="2"/>
      <c r="AA145" s="2"/>
      <c r="AC145" t="s">
        <v>475</v>
      </c>
      <c r="AD145" t="s">
        <v>790</v>
      </c>
      <c r="AE145" t="s">
        <v>729</v>
      </c>
      <c r="AF145" t="s">
        <v>810</v>
      </c>
      <c r="AI145" s="2" t="s">
        <v>958</v>
      </c>
      <c r="AJ145" t="s">
        <v>450</v>
      </c>
      <c r="AK145">
        <v>-41.082304562190302</v>
      </c>
      <c r="AL145">
        <v>174.868716670342</v>
      </c>
    </row>
    <row r="146" spans="1:38">
      <c r="A146" t="s">
        <v>997</v>
      </c>
      <c r="B146" t="s">
        <v>44</v>
      </c>
      <c r="C146" t="s">
        <v>27</v>
      </c>
      <c r="D146" t="s">
        <v>80</v>
      </c>
      <c r="F146" t="s">
        <v>73</v>
      </c>
      <c r="H146" t="s">
        <v>250</v>
      </c>
      <c r="I146">
        <v>50</v>
      </c>
      <c r="K146">
        <v>55</v>
      </c>
      <c r="M146">
        <v>1</v>
      </c>
      <c r="N146" t="s">
        <v>1108</v>
      </c>
      <c r="O146">
        <v>1996</v>
      </c>
      <c r="P146" s="11" t="s">
        <v>65</v>
      </c>
      <c r="Q146" t="s">
        <v>1041</v>
      </c>
      <c r="U146" t="s">
        <v>10</v>
      </c>
      <c r="W146" t="s">
        <v>104</v>
      </c>
      <c r="X146" t="s">
        <v>105</v>
      </c>
      <c r="Y146">
        <v>411</v>
      </c>
      <c r="AA146" t="s">
        <v>43</v>
      </c>
      <c r="AC146" t="s">
        <v>287</v>
      </c>
      <c r="AD146" t="s">
        <v>251</v>
      </c>
      <c r="AE146" t="s">
        <v>551</v>
      </c>
      <c r="AF146" t="s">
        <v>552</v>
      </c>
      <c r="AG146">
        <f>O146+50</f>
        <v>2046</v>
      </c>
      <c r="AH146" t="s">
        <v>192</v>
      </c>
      <c r="AI146" s="2" t="s">
        <v>565</v>
      </c>
      <c r="AJ146" t="s">
        <v>451</v>
      </c>
      <c r="AK146">
        <v>-38.629885252996097</v>
      </c>
      <c r="AL146">
        <v>176.04153199770701</v>
      </c>
    </row>
    <row r="147" spans="1:38">
      <c r="B147" s="2" t="s">
        <v>730</v>
      </c>
      <c r="C147" t="s">
        <v>221</v>
      </c>
      <c r="D147" s="2" t="s">
        <v>575</v>
      </c>
      <c r="E147" s="2"/>
      <c r="H147" t="s">
        <v>250</v>
      </c>
      <c r="I147" s="6">
        <v>0</v>
      </c>
      <c r="K147" s="2">
        <v>0.01</v>
      </c>
      <c r="L147" s="2">
        <v>0</v>
      </c>
      <c r="N147" s="2"/>
      <c r="O147" s="2" t="s">
        <v>576</v>
      </c>
      <c r="P147" t="s">
        <v>576</v>
      </c>
      <c r="U147" s="2" t="s">
        <v>731</v>
      </c>
      <c r="W147" s="2" t="s">
        <v>174</v>
      </c>
      <c r="X147" s="2" t="s">
        <v>340</v>
      </c>
      <c r="Y147" s="5">
        <v>0</v>
      </c>
      <c r="Z147" s="2"/>
      <c r="AA147" s="2"/>
      <c r="AC147" s="2" t="s">
        <v>304</v>
      </c>
      <c r="AD147" s="2" t="s">
        <v>789</v>
      </c>
      <c r="AE147" s="2" t="s">
        <v>408</v>
      </c>
      <c r="AF147" s="2" t="s">
        <v>160</v>
      </c>
      <c r="AI147" s="2" t="s">
        <v>413</v>
      </c>
      <c r="AJ147" t="s">
        <v>450</v>
      </c>
      <c r="AK147">
        <v>-45.814238433821302</v>
      </c>
      <c r="AL147">
        <v>170.62250716948699</v>
      </c>
    </row>
    <row r="148" spans="1:38">
      <c r="B148" s="2" t="s">
        <v>732</v>
      </c>
      <c r="C148" t="s">
        <v>221</v>
      </c>
      <c r="D148" s="2" t="s">
        <v>197</v>
      </c>
      <c r="E148" s="2"/>
      <c r="H148" t="s">
        <v>250</v>
      </c>
      <c r="I148" s="6">
        <v>0</v>
      </c>
      <c r="K148" s="2">
        <v>0</v>
      </c>
      <c r="L148" s="2">
        <v>0</v>
      </c>
      <c r="N148" s="2"/>
      <c r="O148" s="2" t="s">
        <v>576</v>
      </c>
      <c r="P148" t="s">
        <v>576</v>
      </c>
      <c r="U148" s="2" t="s">
        <v>733</v>
      </c>
      <c r="W148" s="2" t="s">
        <v>102</v>
      </c>
      <c r="X148" s="2" t="s">
        <v>340</v>
      </c>
      <c r="Y148" s="5">
        <v>0</v>
      </c>
      <c r="Z148" s="2"/>
      <c r="AA148" s="2"/>
      <c r="AC148" s="2" t="s">
        <v>593</v>
      </c>
      <c r="AD148" s="2" t="s">
        <v>790</v>
      </c>
      <c r="AE148" s="2" t="s">
        <v>734</v>
      </c>
      <c r="AF148" s="2" t="s">
        <v>811</v>
      </c>
      <c r="AI148" s="2"/>
      <c r="AJ148" t="s">
        <v>450</v>
      </c>
      <c r="AK148">
        <v>-37.776936353262897</v>
      </c>
      <c r="AL148">
        <v>176.31201124039501</v>
      </c>
    </row>
    <row r="149" spans="1:38">
      <c r="B149" s="2" t="s">
        <v>437</v>
      </c>
      <c r="C149" t="s">
        <v>195</v>
      </c>
      <c r="D149" t="s">
        <v>249</v>
      </c>
      <c r="F149" t="s">
        <v>572</v>
      </c>
      <c r="H149" t="s">
        <v>250</v>
      </c>
      <c r="I149">
        <v>0.3</v>
      </c>
      <c r="K149" s="2">
        <v>0.3</v>
      </c>
      <c r="M149">
        <v>1</v>
      </c>
      <c r="N149" t="s">
        <v>1089</v>
      </c>
      <c r="S149" s="2"/>
      <c r="U149" s="2" t="s">
        <v>469</v>
      </c>
      <c r="W149" t="s">
        <v>104</v>
      </c>
      <c r="X149" t="s">
        <v>340</v>
      </c>
      <c r="Y149">
        <v>1.7</v>
      </c>
      <c r="AC149" t="s">
        <v>332</v>
      </c>
      <c r="AD149" t="s">
        <v>295</v>
      </c>
      <c r="AE149" s="2" t="s">
        <v>490</v>
      </c>
      <c r="AF149" t="s">
        <v>514</v>
      </c>
      <c r="AI149" s="2" t="s">
        <v>413</v>
      </c>
      <c r="AJ149" t="s">
        <v>450</v>
      </c>
      <c r="AK149">
        <v>-40.855217271489998</v>
      </c>
      <c r="AL149">
        <v>172.73751337527199</v>
      </c>
    </row>
    <row r="150" spans="1:38">
      <c r="B150" s="2" t="s">
        <v>438</v>
      </c>
      <c r="C150" t="s">
        <v>195</v>
      </c>
      <c r="D150" t="s">
        <v>249</v>
      </c>
      <c r="F150" t="s">
        <v>572</v>
      </c>
      <c r="H150" t="s">
        <v>250</v>
      </c>
      <c r="I150">
        <v>0.3</v>
      </c>
      <c r="K150" s="2">
        <v>0.3</v>
      </c>
      <c r="M150">
        <v>1</v>
      </c>
      <c r="N150" t="s">
        <v>1089</v>
      </c>
      <c r="S150" s="2"/>
      <c r="U150" s="2" t="s">
        <v>102</v>
      </c>
      <c r="W150" t="s">
        <v>102</v>
      </c>
      <c r="X150" t="s">
        <v>340</v>
      </c>
      <c r="Y150">
        <v>1.3</v>
      </c>
      <c r="AC150" t="s">
        <v>285</v>
      </c>
      <c r="AD150" t="s">
        <v>251</v>
      </c>
      <c r="AE150" s="2" t="s">
        <v>496</v>
      </c>
      <c r="AF150" t="s">
        <v>519</v>
      </c>
      <c r="AI150" s="2" t="s">
        <v>916</v>
      </c>
      <c r="AJ150" t="s">
        <v>450</v>
      </c>
      <c r="AK150">
        <v>-39.428009498915898</v>
      </c>
      <c r="AL150">
        <v>175.28254940231901</v>
      </c>
    </row>
    <row r="151" spans="1:38">
      <c r="A151" t="s">
        <v>980</v>
      </c>
      <c r="B151" t="s">
        <v>130</v>
      </c>
      <c r="C151" t="s">
        <v>195</v>
      </c>
      <c r="D151" t="s">
        <v>249</v>
      </c>
      <c r="F151" t="s">
        <v>572</v>
      </c>
      <c r="H151" t="s">
        <v>250</v>
      </c>
      <c r="I151">
        <v>120</v>
      </c>
      <c r="K151">
        <v>60</v>
      </c>
      <c r="M151">
        <v>2</v>
      </c>
      <c r="N151" t="s">
        <v>281</v>
      </c>
      <c r="O151">
        <v>1983</v>
      </c>
      <c r="P151" s="11" t="s">
        <v>65</v>
      </c>
      <c r="S151" t="s">
        <v>279</v>
      </c>
      <c r="T151">
        <v>2</v>
      </c>
      <c r="U151" t="s">
        <v>103</v>
      </c>
      <c r="W151" t="s">
        <v>103</v>
      </c>
      <c r="X151" t="s">
        <v>105</v>
      </c>
      <c r="Y151">
        <v>580</v>
      </c>
      <c r="Z151">
        <v>0</v>
      </c>
      <c r="AA151" t="s">
        <v>114</v>
      </c>
      <c r="AB151" t="s">
        <v>90</v>
      </c>
      <c r="AC151" t="s">
        <v>285</v>
      </c>
      <c r="AD151" t="s">
        <v>251</v>
      </c>
      <c r="AE151" t="s">
        <v>283</v>
      </c>
      <c r="AF151" t="s">
        <v>134</v>
      </c>
      <c r="AG151">
        <v>2039</v>
      </c>
      <c r="AH151" t="s">
        <v>176</v>
      </c>
      <c r="AJ151" t="s">
        <v>449</v>
      </c>
      <c r="AK151">
        <v>-39.153300000000002</v>
      </c>
      <c r="AL151">
        <v>175.83760000000001</v>
      </c>
    </row>
    <row r="152" spans="1:38">
      <c r="B152" s="2" t="s">
        <v>735</v>
      </c>
      <c r="C152" t="s">
        <v>221</v>
      </c>
      <c r="D152" s="2" t="s">
        <v>575</v>
      </c>
      <c r="E152" s="2"/>
      <c r="H152" s="2" t="s">
        <v>225</v>
      </c>
      <c r="I152">
        <v>0.5</v>
      </c>
      <c r="K152" s="2">
        <v>0.5</v>
      </c>
      <c r="L152" s="2">
        <v>0</v>
      </c>
      <c r="M152">
        <v>1</v>
      </c>
      <c r="N152" s="2" t="s">
        <v>1164</v>
      </c>
      <c r="O152" s="2" t="s">
        <v>576</v>
      </c>
      <c r="P152" t="s">
        <v>576</v>
      </c>
      <c r="U152" s="2" t="s">
        <v>650</v>
      </c>
      <c r="W152" s="2" t="s">
        <v>174</v>
      </c>
      <c r="X152" s="2" t="s">
        <v>340</v>
      </c>
      <c r="Y152" s="2">
        <v>1.1000000000000001</v>
      </c>
      <c r="Z152" s="2"/>
      <c r="AA152" s="2"/>
      <c r="AC152" s="2" t="s">
        <v>304</v>
      </c>
      <c r="AD152" s="2" t="s">
        <v>789</v>
      </c>
      <c r="AE152" s="2" t="s">
        <v>736</v>
      </c>
      <c r="AF152" s="2" t="s">
        <v>160</v>
      </c>
      <c r="AI152" s="2" t="s">
        <v>413</v>
      </c>
      <c r="AJ152" t="s">
        <v>450</v>
      </c>
      <c r="AK152">
        <v>-45.868817321324101</v>
      </c>
      <c r="AL152">
        <v>170.54062600022601</v>
      </c>
    </row>
    <row r="153" spans="1:38">
      <c r="B153" s="2" t="s">
        <v>737</v>
      </c>
      <c r="C153" t="s">
        <v>221</v>
      </c>
      <c r="D153" s="2" t="s">
        <v>575</v>
      </c>
      <c r="E153" s="2"/>
      <c r="H153" s="2" t="s">
        <v>225</v>
      </c>
      <c r="I153">
        <v>8</v>
      </c>
      <c r="K153" s="2">
        <v>8</v>
      </c>
      <c r="L153" s="2">
        <v>0</v>
      </c>
      <c r="M153">
        <v>1</v>
      </c>
      <c r="N153" s="2" t="s">
        <v>1151</v>
      </c>
      <c r="O153" s="2" t="s">
        <v>576</v>
      </c>
      <c r="P153" t="s">
        <v>576</v>
      </c>
      <c r="U153" s="2" t="s">
        <v>720</v>
      </c>
      <c r="W153" t="s">
        <v>174</v>
      </c>
      <c r="X153" s="2" t="s">
        <v>340</v>
      </c>
      <c r="Y153" s="2">
        <v>32</v>
      </c>
      <c r="Z153" s="2"/>
      <c r="AA153" s="2"/>
      <c r="AC153" s="2" t="s">
        <v>286</v>
      </c>
      <c r="AD153" s="2" t="s">
        <v>790</v>
      </c>
      <c r="AE153" s="2" t="s">
        <v>478</v>
      </c>
      <c r="AF153" s="2" t="s">
        <v>505</v>
      </c>
      <c r="AI153" s="2"/>
      <c r="AJ153" t="s">
        <v>450</v>
      </c>
      <c r="AK153">
        <v>-39.553865079777303</v>
      </c>
      <c r="AL153">
        <v>176.92004389630901</v>
      </c>
    </row>
    <row r="154" spans="1:38">
      <c r="B154" s="2" t="s">
        <v>738</v>
      </c>
      <c r="C154" t="s">
        <v>221</v>
      </c>
      <c r="D154" s="2" t="s">
        <v>611</v>
      </c>
      <c r="E154" s="2"/>
      <c r="H154" t="s">
        <v>250</v>
      </c>
      <c r="I154">
        <v>7</v>
      </c>
      <c r="K154" s="2">
        <v>1</v>
      </c>
      <c r="L154" s="2">
        <v>0</v>
      </c>
      <c r="M154">
        <v>7</v>
      </c>
      <c r="N154" s="2" t="s">
        <v>740</v>
      </c>
      <c r="O154" s="2" t="s">
        <v>576</v>
      </c>
      <c r="P154" t="s">
        <v>576</v>
      </c>
      <c r="U154" s="2" t="s">
        <v>739</v>
      </c>
      <c r="W154" s="2" t="s">
        <v>102</v>
      </c>
      <c r="X154" s="2" t="s">
        <v>340</v>
      </c>
      <c r="Y154" s="2">
        <v>50</v>
      </c>
      <c r="Z154" s="2"/>
      <c r="AA154" s="2"/>
      <c r="AC154" s="2" t="s">
        <v>477</v>
      </c>
      <c r="AD154" s="2" t="s">
        <v>790</v>
      </c>
      <c r="AE154" s="2" t="s">
        <v>741</v>
      </c>
      <c r="AF154" s="2" t="s">
        <v>812</v>
      </c>
      <c r="AI154" s="2"/>
      <c r="AJ154" t="s">
        <v>450</v>
      </c>
      <c r="AK154">
        <v>-36.6580307526703</v>
      </c>
      <c r="AL154">
        <v>174.62586064012501</v>
      </c>
    </row>
    <row r="155" spans="1:38">
      <c r="B155" s="2" t="s">
        <v>910</v>
      </c>
      <c r="C155" t="s">
        <v>195</v>
      </c>
      <c r="D155" t="s">
        <v>249</v>
      </c>
      <c r="F155" t="s">
        <v>572</v>
      </c>
      <c r="H155" t="s">
        <v>250</v>
      </c>
      <c r="I155">
        <v>1.4</v>
      </c>
      <c r="K155">
        <v>1.4</v>
      </c>
      <c r="M155">
        <v>1</v>
      </c>
      <c r="N155" t="s">
        <v>1093</v>
      </c>
      <c r="O155">
        <v>2013</v>
      </c>
      <c r="P155" s="11" t="s">
        <v>65</v>
      </c>
      <c r="S155" s="2" t="s">
        <v>912</v>
      </c>
      <c r="U155" s="2" t="s">
        <v>102</v>
      </c>
      <c r="W155" s="2" t="s">
        <v>102</v>
      </c>
      <c r="X155" t="s">
        <v>340</v>
      </c>
      <c r="Y155">
        <f>15*1.4/4.2</f>
        <v>5</v>
      </c>
      <c r="AC155" t="s">
        <v>286</v>
      </c>
      <c r="AD155" t="s">
        <v>251</v>
      </c>
      <c r="AE155" t="s">
        <v>478</v>
      </c>
      <c r="AF155" t="s">
        <v>505</v>
      </c>
      <c r="AI155" s="2" t="s">
        <v>527</v>
      </c>
      <c r="AJ155" t="s">
        <v>450</v>
      </c>
      <c r="AK155">
        <v>-39.824232850627901</v>
      </c>
      <c r="AL155">
        <v>175.48960163992101</v>
      </c>
    </row>
    <row r="156" spans="1:38">
      <c r="B156" s="2" t="s">
        <v>439</v>
      </c>
      <c r="C156" t="s">
        <v>195</v>
      </c>
      <c r="D156" t="s">
        <v>249</v>
      </c>
      <c r="F156" t="s">
        <v>572</v>
      </c>
      <c r="H156" t="s">
        <v>250</v>
      </c>
      <c r="I156">
        <v>3</v>
      </c>
      <c r="K156" s="2">
        <v>2</v>
      </c>
      <c r="M156">
        <v>3</v>
      </c>
      <c r="N156" t="s">
        <v>1324</v>
      </c>
      <c r="O156">
        <v>2020</v>
      </c>
      <c r="P156" s="11" t="s">
        <v>65</v>
      </c>
      <c r="S156" s="2"/>
      <c r="U156" s="2" t="s">
        <v>379</v>
      </c>
      <c r="W156" t="s">
        <v>102</v>
      </c>
      <c r="X156" t="s">
        <v>340</v>
      </c>
      <c r="Y156">
        <v>29</v>
      </c>
      <c r="AC156" t="s">
        <v>304</v>
      </c>
      <c r="AD156" t="s">
        <v>295</v>
      </c>
      <c r="AE156" s="2" t="s">
        <v>497</v>
      </c>
      <c r="AF156" t="s">
        <v>520</v>
      </c>
      <c r="AI156" s="2" t="s">
        <v>538</v>
      </c>
      <c r="AJ156" t="s">
        <v>1325</v>
      </c>
      <c r="AK156">
        <v>-45.001309999999997</v>
      </c>
      <c r="AL156">
        <v>169.0701</v>
      </c>
    </row>
    <row r="157" spans="1:38">
      <c r="B157" s="2" t="s">
        <v>440</v>
      </c>
      <c r="C157" t="s">
        <v>195</v>
      </c>
      <c r="D157" t="s">
        <v>249</v>
      </c>
      <c r="F157" t="s">
        <v>572</v>
      </c>
      <c r="H157" t="s">
        <v>250</v>
      </c>
      <c r="I157">
        <v>4.2</v>
      </c>
      <c r="K157" s="2">
        <v>4.2</v>
      </c>
      <c r="M157">
        <v>1</v>
      </c>
      <c r="N157" t="s">
        <v>1094</v>
      </c>
      <c r="O157">
        <v>2013</v>
      </c>
      <c r="S157" s="2"/>
      <c r="U157" s="2" t="s">
        <v>470</v>
      </c>
      <c r="W157" t="s">
        <v>470</v>
      </c>
      <c r="X157" t="s">
        <v>340</v>
      </c>
      <c r="Y157">
        <v>20</v>
      </c>
      <c r="AC157" t="s">
        <v>341</v>
      </c>
      <c r="AD157" t="s">
        <v>251</v>
      </c>
      <c r="AE157" s="2" t="s">
        <v>498</v>
      </c>
      <c r="AF157" t="s">
        <v>521</v>
      </c>
      <c r="AI157" s="2" t="s">
        <v>926</v>
      </c>
      <c r="AJ157" t="s">
        <v>450</v>
      </c>
      <c r="AK157">
        <v>-41.754540805275902</v>
      </c>
      <c r="AL157">
        <v>171.60301590879499</v>
      </c>
    </row>
    <row r="158" spans="1:38">
      <c r="B158" s="2" t="s">
        <v>742</v>
      </c>
      <c r="C158" t="s">
        <v>221</v>
      </c>
      <c r="D158" s="2" t="s">
        <v>611</v>
      </c>
      <c r="E158" s="2"/>
      <c r="H158" t="s">
        <v>250</v>
      </c>
      <c r="I158">
        <v>2.8</v>
      </c>
      <c r="K158" s="2">
        <v>0.92</v>
      </c>
      <c r="L158" s="2">
        <v>0</v>
      </c>
      <c r="M158">
        <v>3</v>
      </c>
      <c r="N158" s="2" t="s">
        <v>743</v>
      </c>
      <c r="O158" s="2">
        <v>1992</v>
      </c>
      <c r="P158" s="11" t="s">
        <v>65</v>
      </c>
      <c r="U158" t="s">
        <v>639</v>
      </c>
      <c r="W158" s="2" t="s">
        <v>16</v>
      </c>
      <c r="X158" s="2" t="s">
        <v>340</v>
      </c>
      <c r="Y158" s="2">
        <v>22</v>
      </c>
      <c r="Z158" s="2"/>
      <c r="AA158" s="2"/>
      <c r="AC158" s="2" t="s">
        <v>477</v>
      </c>
      <c r="AD158" s="2" t="s">
        <v>790</v>
      </c>
      <c r="AE158" s="2" t="s">
        <v>744</v>
      </c>
      <c r="AF158" s="2" t="s">
        <v>813</v>
      </c>
      <c r="AI158" s="2"/>
      <c r="AJ158" t="s">
        <v>450</v>
      </c>
      <c r="AK158">
        <v>-36.734075214066202</v>
      </c>
      <c r="AL158">
        <v>174.721065098049</v>
      </c>
    </row>
    <row r="159" spans="1:38">
      <c r="A159" t="s">
        <v>1025</v>
      </c>
      <c r="B159" t="s">
        <v>15</v>
      </c>
      <c r="C159" t="s">
        <v>27</v>
      </c>
      <c r="D159" t="s">
        <v>68</v>
      </c>
      <c r="F159" t="s">
        <v>81</v>
      </c>
      <c r="H159" t="s">
        <v>250</v>
      </c>
      <c r="I159">
        <f>29+6</f>
        <v>35</v>
      </c>
      <c r="K159">
        <v>16</v>
      </c>
      <c r="M159">
        <v>5</v>
      </c>
      <c r="N159" t="s">
        <v>1127</v>
      </c>
      <c r="O159">
        <v>1997</v>
      </c>
      <c r="P159" s="11" t="s">
        <v>65</v>
      </c>
      <c r="Q159" t="s">
        <v>78</v>
      </c>
      <c r="U159" t="s">
        <v>16</v>
      </c>
      <c r="W159" t="s">
        <v>16</v>
      </c>
      <c r="X159" t="s">
        <v>340</v>
      </c>
      <c r="Y159">
        <v>273</v>
      </c>
      <c r="AA159" t="s">
        <v>15</v>
      </c>
      <c r="AC159" t="s">
        <v>287</v>
      </c>
      <c r="AD159" t="s">
        <v>251</v>
      </c>
      <c r="AE159" t="s">
        <v>350</v>
      </c>
      <c r="AF159" t="s">
        <v>89</v>
      </c>
      <c r="AG159">
        <f>O159+50</f>
        <v>2047</v>
      </c>
      <c r="AH159" t="s">
        <v>192</v>
      </c>
      <c r="AI159" s="2" t="s">
        <v>568</v>
      </c>
      <c r="AJ159" t="s">
        <v>1128</v>
      </c>
      <c r="AK159">
        <v>-38.612262663926103</v>
      </c>
      <c r="AL159">
        <v>176.19320744958301</v>
      </c>
    </row>
    <row r="160" spans="1:38">
      <c r="A160" t="s">
        <v>966</v>
      </c>
      <c r="B160" t="s">
        <v>157</v>
      </c>
      <c r="C160" t="s">
        <v>195</v>
      </c>
      <c r="D160" t="s">
        <v>249</v>
      </c>
      <c r="F160" t="s">
        <v>572</v>
      </c>
      <c r="H160" t="s">
        <v>250</v>
      </c>
      <c r="I160">
        <v>320</v>
      </c>
      <c r="K160">
        <v>40</v>
      </c>
      <c r="L160">
        <v>0.38800000000000001</v>
      </c>
      <c r="M160">
        <v>8</v>
      </c>
      <c r="N160" t="s">
        <v>315</v>
      </c>
      <c r="O160">
        <v>1956</v>
      </c>
      <c r="P160" s="11" t="s">
        <v>65</v>
      </c>
      <c r="S160" t="s">
        <v>313</v>
      </c>
      <c r="U160" t="s">
        <v>104</v>
      </c>
      <c r="W160" t="s">
        <v>104</v>
      </c>
      <c r="X160" t="s">
        <v>105</v>
      </c>
      <c r="Y160">
        <v>1610</v>
      </c>
      <c r="Z160">
        <v>0</v>
      </c>
      <c r="AA160" t="s">
        <v>119</v>
      </c>
      <c r="AB160" t="s">
        <v>145</v>
      </c>
      <c r="AC160" t="s">
        <v>304</v>
      </c>
      <c r="AD160" t="s">
        <v>295</v>
      </c>
      <c r="AE160" t="s">
        <v>317</v>
      </c>
      <c r="AF160" t="s">
        <v>159</v>
      </c>
      <c r="AG160">
        <v>2042</v>
      </c>
      <c r="AH160" t="s">
        <v>176</v>
      </c>
      <c r="AI160" t="s">
        <v>319</v>
      </c>
      <c r="AJ160" t="s">
        <v>449</v>
      </c>
      <c r="AK160">
        <v>-45.4758</v>
      </c>
      <c r="AL160">
        <v>169.32259999999999</v>
      </c>
    </row>
    <row r="161" spans="1:38">
      <c r="A161" t="s">
        <v>1019</v>
      </c>
      <c r="B161" t="s">
        <v>180</v>
      </c>
      <c r="C161" t="s">
        <v>195</v>
      </c>
      <c r="D161" t="s">
        <v>249</v>
      </c>
      <c r="F161" t="s">
        <v>572</v>
      </c>
      <c r="H161" t="s">
        <v>250</v>
      </c>
      <c r="I161">
        <v>20</v>
      </c>
      <c r="K161">
        <v>10</v>
      </c>
      <c r="M161">
        <v>2</v>
      </c>
      <c r="N161" t="s">
        <v>1095</v>
      </c>
      <c r="O161">
        <v>1981</v>
      </c>
      <c r="P161" s="11" t="s">
        <v>65</v>
      </c>
      <c r="S161" s="2" t="s">
        <v>355</v>
      </c>
      <c r="T161">
        <v>4</v>
      </c>
      <c r="U161" t="s">
        <v>102</v>
      </c>
      <c r="W161" t="s">
        <v>102</v>
      </c>
      <c r="X161" t="s">
        <v>340</v>
      </c>
      <c r="Y161">
        <v>76</v>
      </c>
      <c r="Z161">
        <v>0</v>
      </c>
      <c r="AA161" t="s">
        <v>182</v>
      </c>
      <c r="AB161" t="s">
        <v>181</v>
      </c>
      <c r="AC161" t="s">
        <v>291</v>
      </c>
      <c r="AD161" t="s">
        <v>251</v>
      </c>
      <c r="AE161" t="s">
        <v>356</v>
      </c>
      <c r="AF161" t="s">
        <v>124</v>
      </c>
      <c r="AG161">
        <v>2026</v>
      </c>
      <c r="AH161" t="s">
        <v>176</v>
      </c>
      <c r="AI161" t="s">
        <v>359</v>
      </c>
      <c r="AJ161" t="s">
        <v>449</v>
      </c>
      <c r="AK161">
        <v>-37.777160000000002</v>
      </c>
      <c r="AL161">
        <v>176.05431999999999</v>
      </c>
    </row>
    <row r="162" spans="1:38">
      <c r="B162" s="2" t="s">
        <v>745</v>
      </c>
      <c r="C162" t="s">
        <v>221</v>
      </c>
      <c r="D162" s="2" t="s">
        <v>611</v>
      </c>
      <c r="E162" s="2"/>
      <c r="H162" t="s">
        <v>250</v>
      </c>
      <c r="I162">
        <v>2.7</v>
      </c>
      <c r="K162" s="2">
        <v>0.9</v>
      </c>
      <c r="L162" s="2">
        <v>0</v>
      </c>
      <c r="M162">
        <v>3</v>
      </c>
      <c r="N162" s="2" t="s">
        <v>746</v>
      </c>
      <c r="O162" s="2">
        <v>1994</v>
      </c>
      <c r="P162" t="s">
        <v>576</v>
      </c>
      <c r="U162" s="2" t="s">
        <v>585</v>
      </c>
      <c r="W162" s="2" t="s">
        <v>16</v>
      </c>
      <c r="X162" s="2" t="s">
        <v>340</v>
      </c>
      <c r="Y162" s="2">
        <v>13</v>
      </c>
      <c r="Z162" s="2"/>
      <c r="AA162" s="2"/>
      <c r="AC162" s="2" t="s">
        <v>475</v>
      </c>
      <c r="AD162" s="2" t="s">
        <v>790</v>
      </c>
      <c r="AE162" s="2" t="s">
        <v>747</v>
      </c>
      <c r="AF162" s="2" t="s">
        <v>814</v>
      </c>
      <c r="AI162" s="2"/>
      <c r="AJ162" t="s">
        <v>450</v>
      </c>
      <c r="AK162">
        <v>-41.280500000000004</v>
      </c>
      <c r="AL162">
        <v>174.7671</v>
      </c>
    </row>
    <row r="163" spans="1:38" s="4" customFormat="1">
      <c r="A163"/>
      <c r="B163" s="2" t="s">
        <v>748</v>
      </c>
      <c r="C163" t="s">
        <v>221</v>
      </c>
      <c r="D163" s="2" t="s">
        <v>575</v>
      </c>
      <c r="E163" s="2"/>
      <c r="F163"/>
      <c r="G163"/>
      <c r="H163" s="2" t="s">
        <v>787</v>
      </c>
      <c r="I163">
        <v>0.7</v>
      </c>
      <c r="J163"/>
      <c r="K163" s="2">
        <v>0.7</v>
      </c>
      <c r="L163" s="2">
        <v>0</v>
      </c>
      <c r="M163">
        <v>1</v>
      </c>
      <c r="N163" s="2" t="s">
        <v>1163</v>
      </c>
      <c r="O163" s="2" t="s">
        <v>576</v>
      </c>
      <c r="P163" t="s">
        <v>576</v>
      </c>
      <c r="Q163"/>
      <c r="R163"/>
      <c r="S163"/>
      <c r="T163"/>
      <c r="U163" s="2" t="s">
        <v>574</v>
      </c>
      <c r="V163"/>
      <c r="W163" s="2" t="s">
        <v>574</v>
      </c>
      <c r="X163" s="2" t="s">
        <v>340</v>
      </c>
      <c r="Y163" s="5">
        <v>0</v>
      </c>
      <c r="Z163" s="2"/>
      <c r="AA163" s="2"/>
      <c r="AB163"/>
      <c r="AC163" s="2" t="s">
        <v>371</v>
      </c>
      <c r="AD163" s="2" t="s">
        <v>789</v>
      </c>
      <c r="AE163" s="2" t="s">
        <v>580</v>
      </c>
      <c r="AF163" s="2" t="s">
        <v>792</v>
      </c>
      <c r="AG163"/>
      <c r="AH163"/>
      <c r="AI163" s="2" t="s">
        <v>942</v>
      </c>
      <c r="AJ163" t="s">
        <v>450</v>
      </c>
      <c r="AK163">
        <v>-43.603162020061198</v>
      </c>
      <c r="AL163">
        <v>172.71379394189699</v>
      </c>
    </row>
    <row r="164" spans="1:38">
      <c r="B164" t="s">
        <v>749</v>
      </c>
      <c r="C164" t="s">
        <v>221</v>
      </c>
      <c r="D164" t="s">
        <v>197</v>
      </c>
      <c r="H164" t="s">
        <v>787</v>
      </c>
      <c r="I164">
        <v>0.2</v>
      </c>
      <c r="K164">
        <v>0.2</v>
      </c>
      <c r="L164" s="2">
        <v>0</v>
      </c>
      <c r="M164">
        <v>1</v>
      </c>
      <c r="N164" s="2" t="s">
        <v>1157</v>
      </c>
      <c r="O164" s="2" t="s">
        <v>576</v>
      </c>
      <c r="U164" t="s">
        <v>749</v>
      </c>
      <c r="W164" t="s">
        <v>102</v>
      </c>
      <c r="X164" t="s">
        <v>340</v>
      </c>
      <c r="Y164" s="5">
        <v>0</v>
      </c>
      <c r="Z164" s="2"/>
      <c r="AA164" s="2"/>
      <c r="AC164" t="s">
        <v>617</v>
      </c>
      <c r="AD164" t="s">
        <v>789</v>
      </c>
      <c r="AE164" t="s">
        <v>501</v>
      </c>
      <c r="AF164" t="s">
        <v>524</v>
      </c>
      <c r="AI164" s="2" t="s">
        <v>959</v>
      </c>
      <c r="AJ164" t="s">
        <v>450</v>
      </c>
      <c r="AK164">
        <v>-41.291737954275099</v>
      </c>
      <c r="AL164">
        <v>173.24419616785099</v>
      </c>
    </row>
    <row r="165" spans="1:38">
      <c r="B165" t="s">
        <v>864</v>
      </c>
      <c r="C165" s="2" t="s">
        <v>831</v>
      </c>
      <c r="D165" s="2" t="s">
        <v>831</v>
      </c>
      <c r="I165">
        <v>0.1</v>
      </c>
      <c r="K165">
        <v>0.1</v>
      </c>
      <c r="M165" s="2">
        <v>1</v>
      </c>
      <c r="N165" t="s">
        <v>865</v>
      </c>
      <c r="O165" s="2">
        <v>2005</v>
      </c>
      <c r="P165" s="11" t="s">
        <v>65</v>
      </c>
      <c r="T165" s="2"/>
      <c r="U165" t="s">
        <v>850</v>
      </c>
      <c r="W165" t="s">
        <v>174</v>
      </c>
      <c r="X165" t="s">
        <v>340</v>
      </c>
      <c r="Y165" s="2">
        <v>0.4</v>
      </c>
      <c r="Z165" s="2"/>
      <c r="AA165" s="2"/>
      <c r="AB165" s="2"/>
      <c r="AC165" t="s">
        <v>371</v>
      </c>
      <c r="AD165" t="s">
        <v>789</v>
      </c>
      <c r="AE165" t="s">
        <v>838</v>
      </c>
      <c r="AF165" t="s">
        <v>1033</v>
      </c>
      <c r="AI165" s="2"/>
      <c r="AJ165" t="s">
        <v>450</v>
      </c>
      <c r="AK165">
        <v>-43.872590000000002</v>
      </c>
      <c r="AL165">
        <v>172.27696</v>
      </c>
    </row>
    <row r="166" spans="1:38">
      <c r="B166" t="s">
        <v>754</v>
      </c>
      <c r="C166" t="s">
        <v>221</v>
      </c>
      <c r="D166" t="s">
        <v>611</v>
      </c>
      <c r="H166" t="s">
        <v>250</v>
      </c>
      <c r="I166">
        <v>1.1000000000000001</v>
      </c>
      <c r="K166">
        <v>1.1000000000000001</v>
      </c>
      <c r="L166" s="2">
        <v>0</v>
      </c>
      <c r="M166">
        <v>1</v>
      </c>
      <c r="N166" s="2" t="s">
        <v>1096</v>
      </c>
      <c r="O166" s="2" t="s">
        <v>576</v>
      </c>
      <c r="P166" t="s">
        <v>576</v>
      </c>
      <c r="U166" t="s">
        <v>392</v>
      </c>
      <c r="W166" t="s">
        <v>392</v>
      </c>
      <c r="X166" t="s">
        <v>340</v>
      </c>
      <c r="Y166" s="2">
        <v>6</v>
      </c>
      <c r="Z166" s="2"/>
      <c r="AA166" s="2"/>
      <c r="AC166" t="s">
        <v>475</v>
      </c>
      <c r="AD166" t="s">
        <v>790</v>
      </c>
      <c r="AE166" t="s">
        <v>755</v>
      </c>
      <c r="AF166" t="s">
        <v>816</v>
      </c>
      <c r="AI166" t="s">
        <v>756</v>
      </c>
      <c r="AJ166" t="s">
        <v>450</v>
      </c>
      <c r="AK166">
        <v>-41.3236646074783</v>
      </c>
      <c r="AL166">
        <v>174.745462640547</v>
      </c>
    </row>
    <row r="167" spans="1:38">
      <c r="B167" s="2" t="s">
        <v>757</v>
      </c>
      <c r="C167" t="s">
        <v>221</v>
      </c>
      <c r="D167" s="2" t="s">
        <v>575</v>
      </c>
      <c r="E167" s="2"/>
      <c r="H167" t="s">
        <v>250</v>
      </c>
      <c r="I167">
        <v>0.2</v>
      </c>
      <c r="K167" s="2">
        <v>0.2</v>
      </c>
      <c r="L167" s="2">
        <v>0</v>
      </c>
      <c r="M167">
        <v>1</v>
      </c>
      <c r="N167" s="2" t="s">
        <v>1157</v>
      </c>
      <c r="O167" s="2" t="s">
        <v>576</v>
      </c>
      <c r="P167" t="s">
        <v>576</v>
      </c>
      <c r="U167" s="2" t="s">
        <v>596</v>
      </c>
      <c r="W167" s="2" t="s">
        <v>174</v>
      </c>
      <c r="X167" s="2" t="s">
        <v>340</v>
      </c>
      <c r="Y167" s="5">
        <v>0</v>
      </c>
      <c r="Z167" s="2"/>
      <c r="AA167" s="2"/>
      <c r="AC167" s="2" t="s">
        <v>371</v>
      </c>
      <c r="AD167" s="2" t="s">
        <v>789</v>
      </c>
      <c r="AE167" s="2" t="s">
        <v>758</v>
      </c>
      <c r="AF167" s="2" t="s">
        <v>796</v>
      </c>
      <c r="AI167" s="2" t="s">
        <v>943</v>
      </c>
      <c r="AJ167" t="s">
        <v>450</v>
      </c>
      <c r="AK167">
        <v>-43.502553298435998</v>
      </c>
      <c r="AL167">
        <v>172.63335352131301</v>
      </c>
    </row>
    <row r="168" spans="1:38">
      <c r="A168" t="s">
        <v>972</v>
      </c>
      <c r="B168" t="s">
        <v>205</v>
      </c>
      <c r="C168" t="s">
        <v>221</v>
      </c>
      <c r="D168" t="s">
        <v>207</v>
      </c>
      <c r="F168" t="s">
        <v>228</v>
      </c>
      <c r="H168" t="s">
        <v>250</v>
      </c>
      <c r="I168">
        <v>210</v>
      </c>
      <c r="K168">
        <v>100</v>
      </c>
      <c r="O168">
        <v>2010</v>
      </c>
      <c r="P168" s="11" t="s">
        <v>65</v>
      </c>
      <c r="U168" t="s">
        <v>104</v>
      </c>
      <c r="W168" t="s">
        <v>104</v>
      </c>
      <c r="X168" t="s">
        <v>105</v>
      </c>
      <c r="Y168">
        <v>350</v>
      </c>
      <c r="AC168" t="s">
        <v>474</v>
      </c>
      <c r="AD168" t="s">
        <v>790</v>
      </c>
      <c r="AE168" t="s">
        <v>759</v>
      </c>
      <c r="AF168" t="s">
        <v>235</v>
      </c>
      <c r="AG168">
        <f>O168+42</f>
        <v>2052</v>
      </c>
      <c r="AI168" s="2" t="s">
        <v>760</v>
      </c>
      <c r="AJ168" t="s">
        <v>820</v>
      </c>
      <c r="AK168">
        <v>-39.330599999999997</v>
      </c>
      <c r="AL168">
        <v>174.31972999999999</v>
      </c>
    </row>
    <row r="169" spans="1:38">
      <c r="B169" t="s">
        <v>441</v>
      </c>
      <c r="C169" t="s">
        <v>195</v>
      </c>
      <c r="D169" t="s">
        <v>249</v>
      </c>
      <c r="F169" t="s">
        <v>572</v>
      </c>
      <c r="H169" t="s">
        <v>250</v>
      </c>
      <c r="I169">
        <v>2.15</v>
      </c>
      <c r="K169" s="2">
        <v>2.15</v>
      </c>
      <c r="M169">
        <v>1</v>
      </c>
      <c r="N169" t="s">
        <v>1097</v>
      </c>
      <c r="O169">
        <v>2010</v>
      </c>
      <c r="S169" s="2"/>
      <c r="U169" s="2" t="s">
        <v>471</v>
      </c>
      <c r="W169" t="s">
        <v>471</v>
      </c>
      <c r="X169" t="s">
        <v>340</v>
      </c>
      <c r="Y169">
        <v>10</v>
      </c>
      <c r="AC169" t="s">
        <v>304</v>
      </c>
      <c r="AD169" t="s">
        <v>295</v>
      </c>
      <c r="AE169" t="s">
        <v>382</v>
      </c>
      <c r="AF169" t="s">
        <v>158</v>
      </c>
      <c r="AI169" s="2" t="s">
        <v>539</v>
      </c>
      <c r="AJ169" t="s">
        <v>450</v>
      </c>
      <c r="AK169">
        <v>-45.756070000000001</v>
      </c>
      <c r="AL169">
        <v>169.51318000000001</v>
      </c>
    </row>
    <row r="170" spans="1:38">
      <c r="A170" t="s">
        <v>972</v>
      </c>
      <c r="B170" t="s">
        <v>219</v>
      </c>
      <c r="C170" t="s">
        <v>221</v>
      </c>
      <c r="D170" t="s">
        <v>207</v>
      </c>
      <c r="F170" t="s">
        <v>227</v>
      </c>
      <c r="I170">
        <v>367</v>
      </c>
      <c r="L170" s="2">
        <v>7600</v>
      </c>
      <c r="O170">
        <v>1998</v>
      </c>
      <c r="P170" t="s">
        <v>38</v>
      </c>
      <c r="U170" t="s">
        <v>104</v>
      </c>
      <c r="W170" t="s">
        <v>104</v>
      </c>
      <c r="X170" t="s">
        <v>105</v>
      </c>
      <c r="Y170">
        <v>2200</v>
      </c>
      <c r="AC170" s="2" t="s">
        <v>474</v>
      </c>
      <c r="AD170" s="2" t="s">
        <v>790</v>
      </c>
      <c r="AE170" s="2" t="s">
        <v>759</v>
      </c>
      <c r="AF170" t="s">
        <v>235</v>
      </c>
      <c r="AG170">
        <f>O170+50</f>
        <v>2048</v>
      </c>
      <c r="AI170" s="2" t="s">
        <v>761</v>
      </c>
      <c r="AJ170" t="s">
        <v>820</v>
      </c>
    </row>
    <row r="171" spans="1:38">
      <c r="A171" t="s">
        <v>972</v>
      </c>
      <c r="B171" t="s">
        <v>219</v>
      </c>
      <c r="C171" t="s">
        <v>221</v>
      </c>
      <c r="D171" t="s">
        <v>207</v>
      </c>
      <c r="F171" t="s">
        <v>227</v>
      </c>
      <c r="I171">
        <f>385-I170</f>
        <v>18</v>
      </c>
      <c r="L171" s="2">
        <v>7600</v>
      </c>
      <c r="O171">
        <v>2008</v>
      </c>
      <c r="P171" t="s">
        <v>38</v>
      </c>
      <c r="U171" t="s">
        <v>104</v>
      </c>
      <c r="W171" t="s">
        <v>104</v>
      </c>
      <c r="X171" t="s">
        <v>105</v>
      </c>
      <c r="Y171">
        <v>2200</v>
      </c>
      <c r="AC171" s="2" t="s">
        <v>474</v>
      </c>
      <c r="AD171" s="2" t="s">
        <v>790</v>
      </c>
      <c r="AE171" s="2" t="s">
        <v>759</v>
      </c>
      <c r="AF171" t="s">
        <v>235</v>
      </c>
      <c r="AG171">
        <f>O171+50</f>
        <v>2058</v>
      </c>
      <c r="AI171" s="2" t="s">
        <v>761</v>
      </c>
      <c r="AJ171" t="s">
        <v>820</v>
      </c>
    </row>
    <row r="172" spans="1:38">
      <c r="A172" t="s">
        <v>972</v>
      </c>
      <c r="B172" t="s">
        <v>219</v>
      </c>
      <c r="C172" t="s">
        <v>221</v>
      </c>
      <c r="D172" t="s">
        <v>207</v>
      </c>
      <c r="F172" t="s">
        <v>227</v>
      </c>
      <c r="H172" t="s">
        <v>250</v>
      </c>
      <c r="I172">
        <v>377</v>
      </c>
      <c r="L172" s="2">
        <v>7600</v>
      </c>
      <c r="O172">
        <v>1998</v>
      </c>
      <c r="P172" s="11" t="s">
        <v>65</v>
      </c>
      <c r="Q172" t="s">
        <v>1041</v>
      </c>
      <c r="R172" t="s">
        <v>1040</v>
      </c>
      <c r="U172" t="s">
        <v>104</v>
      </c>
      <c r="W172" t="s">
        <v>104</v>
      </c>
      <c r="X172" t="s">
        <v>105</v>
      </c>
      <c r="Y172">
        <v>2200</v>
      </c>
      <c r="AC172" s="2" t="s">
        <v>474</v>
      </c>
      <c r="AD172" s="2" t="s">
        <v>790</v>
      </c>
      <c r="AE172" s="2" t="s">
        <v>759</v>
      </c>
      <c r="AF172" t="s">
        <v>235</v>
      </c>
      <c r="AG172">
        <f>O172+50</f>
        <v>2048</v>
      </c>
      <c r="AI172" s="2" t="s">
        <v>761</v>
      </c>
      <c r="AJ172" t="s">
        <v>820</v>
      </c>
      <c r="AK172">
        <v>-39.332299999999996</v>
      </c>
      <c r="AL172">
        <v>174.30732</v>
      </c>
    </row>
    <row r="173" spans="1:38">
      <c r="A173" t="s">
        <v>989</v>
      </c>
      <c r="B173" s="2" t="s">
        <v>866</v>
      </c>
      <c r="C173" s="2" t="s">
        <v>831</v>
      </c>
      <c r="D173" s="2" t="s">
        <v>831</v>
      </c>
      <c r="F173" s="2"/>
      <c r="G173" s="2"/>
      <c r="I173">
        <v>31.7</v>
      </c>
      <c r="K173" s="2">
        <v>0.66</v>
      </c>
      <c r="L173" s="2"/>
      <c r="M173" s="2">
        <v>48</v>
      </c>
      <c r="N173" s="2" t="s">
        <v>867</v>
      </c>
      <c r="O173" s="2">
        <v>1999</v>
      </c>
      <c r="P173" s="11" t="s">
        <v>65</v>
      </c>
      <c r="T173" s="2" t="s">
        <v>576</v>
      </c>
      <c r="U173" t="s">
        <v>16</v>
      </c>
      <c r="W173" t="s">
        <v>16</v>
      </c>
      <c r="X173" s="2" t="s">
        <v>340</v>
      </c>
      <c r="Y173" s="2">
        <v>128</v>
      </c>
      <c r="Z173" s="2"/>
      <c r="AA173" s="2" t="s">
        <v>576</v>
      </c>
      <c r="AB173" s="2"/>
      <c r="AC173" s="2" t="s">
        <v>285</v>
      </c>
      <c r="AD173" s="2" t="s">
        <v>790</v>
      </c>
      <c r="AE173" s="2" t="s">
        <v>499</v>
      </c>
      <c r="AF173" t="s">
        <v>522</v>
      </c>
      <c r="AI173" s="2"/>
      <c r="AJ173" t="s">
        <v>450</v>
      </c>
      <c r="AK173">
        <v>-40.357399999999998</v>
      </c>
      <c r="AL173">
        <v>175.74979999999999</v>
      </c>
    </row>
    <row r="174" spans="1:38">
      <c r="A174" t="s">
        <v>989</v>
      </c>
      <c r="B174" s="2" t="s">
        <v>868</v>
      </c>
      <c r="C174" s="2" t="s">
        <v>831</v>
      </c>
      <c r="D174" s="2" t="s">
        <v>831</v>
      </c>
      <c r="F174" s="2"/>
      <c r="G174" s="2"/>
      <c r="I174">
        <v>36.299999999999997</v>
      </c>
      <c r="K174" s="2">
        <v>0.66</v>
      </c>
      <c r="L174" s="2"/>
      <c r="M174" s="2">
        <v>55</v>
      </c>
      <c r="N174" s="2" t="s">
        <v>869</v>
      </c>
      <c r="O174" s="2">
        <v>2004</v>
      </c>
      <c r="P174" s="11" t="s">
        <v>65</v>
      </c>
      <c r="T174" s="2" t="s">
        <v>576</v>
      </c>
      <c r="U174" t="s">
        <v>16</v>
      </c>
      <c r="W174" t="s">
        <v>16</v>
      </c>
      <c r="X174" s="2" t="s">
        <v>340</v>
      </c>
      <c r="Y174" s="2">
        <v>147</v>
      </c>
      <c r="Z174" s="2"/>
      <c r="AA174" s="2" t="s">
        <v>576</v>
      </c>
      <c r="AB174" s="2"/>
      <c r="AC174" s="2" t="s">
        <v>285</v>
      </c>
      <c r="AD174" s="2" t="s">
        <v>790</v>
      </c>
      <c r="AE174" s="2" t="s">
        <v>494</v>
      </c>
      <c r="AF174" t="s">
        <v>518</v>
      </c>
      <c r="AI174" s="2"/>
      <c r="AJ174" t="s">
        <v>450</v>
      </c>
      <c r="AK174">
        <v>-40.357399999999998</v>
      </c>
      <c r="AL174">
        <v>175.74979999999999</v>
      </c>
    </row>
    <row r="175" spans="1:38">
      <c r="A175" t="s">
        <v>988</v>
      </c>
      <c r="B175" s="2" t="s">
        <v>870</v>
      </c>
      <c r="C175" s="2" t="s">
        <v>831</v>
      </c>
      <c r="D175" s="2" t="s">
        <v>831</v>
      </c>
      <c r="F175" s="2"/>
      <c r="G175" s="2"/>
      <c r="H175" t="s">
        <v>250</v>
      </c>
      <c r="I175">
        <v>93</v>
      </c>
      <c r="K175" s="2">
        <v>3</v>
      </c>
      <c r="L175" s="2"/>
      <c r="M175" s="2">
        <v>31</v>
      </c>
      <c r="N175" s="2" t="s">
        <v>871</v>
      </c>
      <c r="O175" s="2">
        <v>2007</v>
      </c>
      <c r="P175" s="11" t="s">
        <v>65</v>
      </c>
      <c r="T175" s="2" t="s">
        <v>576</v>
      </c>
      <c r="U175" t="s">
        <v>16</v>
      </c>
      <c r="W175" t="s">
        <v>16</v>
      </c>
      <c r="X175" t="s">
        <v>105</v>
      </c>
      <c r="Y175" s="2">
        <v>375</v>
      </c>
      <c r="Z175" s="2"/>
      <c r="AA175" s="2" t="s">
        <v>576</v>
      </c>
      <c r="AB175" s="2"/>
      <c r="AC175" s="2" t="s">
        <v>285</v>
      </c>
      <c r="AD175" s="2" t="s">
        <v>790</v>
      </c>
      <c r="AE175" s="2" t="s">
        <v>872</v>
      </c>
      <c r="AF175" t="s">
        <v>1030</v>
      </c>
      <c r="AI175" s="2" t="s">
        <v>873</v>
      </c>
      <c r="AJ175" t="s">
        <v>450</v>
      </c>
      <c r="AK175">
        <v>-40.357399999999998</v>
      </c>
      <c r="AL175">
        <v>175.74979999999999</v>
      </c>
    </row>
    <row r="176" spans="1:38">
      <c r="A176" t="s">
        <v>1014</v>
      </c>
      <c r="B176" t="s">
        <v>46</v>
      </c>
      <c r="C176" t="s">
        <v>27</v>
      </c>
      <c r="D176" t="s">
        <v>83</v>
      </c>
      <c r="F176" t="s">
        <v>74</v>
      </c>
      <c r="H176" t="s">
        <v>250</v>
      </c>
      <c r="I176">
        <v>25</v>
      </c>
      <c r="K176">
        <v>25</v>
      </c>
      <c r="M176">
        <v>1</v>
      </c>
      <c r="N176" t="s">
        <v>1109</v>
      </c>
      <c r="O176">
        <v>2018</v>
      </c>
      <c r="P176" s="11" t="s">
        <v>65</v>
      </c>
      <c r="Q176" t="s">
        <v>78</v>
      </c>
      <c r="U176" t="s">
        <v>21</v>
      </c>
      <c r="V176" t="s">
        <v>48</v>
      </c>
      <c r="W176" t="s">
        <v>21</v>
      </c>
      <c r="AA176" t="s">
        <v>11</v>
      </c>
      <c r="AC176" t="s">
        <v>291</v>
      </c>
      <c r="AD176" t="s">
        <v>251</v>
      </c>
      <c r="AE176" t="s">
        <v>555</v>
      </c>
      <c r="AF176" t="s">
        <v>548</v>
      </c>
      <c r="AG176">
        <f>O176+50</f>
        <v>2068</v>
      </c>
      <c r="AH176" t="s">
        <v>192</v>
      </c>
      <c r="AI176" t="s">
        <v>1113</v>
      </c>
      <c r="AJ176" t="s">
        <v>451</v>
      </c>
      <c r="AK176">
        <v>-38.062994235744</v>
      </c>
      <c r="AL176">
        <v>176.70232650546501</v>
      </c>
    </row>
    <row r="177" spans="1:38" s="4" customFormat="1">
      <c r="A177" t="s">
        <v>990</v>
      </c>
      <c r="B177" s="2" t="s">
        <v>874</v>
      </c>
      <c r="C177" s="2" t="s">
        <v>831</v>
      </c>
      <c r="D177" s="2" t="s">
        <v>831</v>
      </c>
      <c r="E177"/>
      <c r="F177" s="2"/>
      <c r="G177" s="2"/>
      <c r="H177" t="s">
        <v>250</v>
      </c>
      <c r="I177">
        <v>90.75</v>
      </c>
      <c r="J177"/>
      <c r="K177" s="2">
        <v>1.65</v>
      </c>
      <c r="L177" s="2"/>
      <c r="M177" s="2">
        <v>55</v>
      </c>
      <c r="N177" t="s">
        <v>875</v>
      </c>
      <c r="O177" s="2">
        <v>2004</v>
      </c>
      <c r="P177" s="11" t="s">
        <v>65</v>
      </c>
      <c r="Q177"/>
      <c r="R177"/>
      <c r="S177"/>
      <c r="T177" s="2" t="s">
        <v>576</v>
      </c>
      <c r="U177" s="2" t="s">
        <v>174</v>
      </c>
      <c r="V177"/>
      <c r="W177" s="2" t="s">
        <v>174</v>
      </c>
      <c r="X177" t="s">
        <v>105</v>
      </c>
      <c r="Y177" s="2">
        <v>258</v>
      </c>
      <c r="Z177" s="2"/>
      <c r="AA177" s="2" t="s">
        <v>576</v>
      </c>
      <c r="AB177" s="2"/>
      <c r="AC177" s="2" t="s">
        <v>285</v>
      </c>
      <c r="AD177" s="2" t="s">
        <v>790</v>
      </c>
      <c r="AE177" s="2" t="s">
        <v>876</v>
      </c>
      <c r="AF177" t="s">
        <v>1029</v>
      </c>
      <c r="AG177"/>
      <c r="AH177"/>
      <c r="AI177" s="2"/>
      <c r="AJ177" t="s">
        <v>450</v>
      </c>
      <c r="AK177">
        <v>-40.291060000000002</v>
      </c>
      <c r="AL177">
        <v>175.82577000000001</v>
      </c>
    </row>
    <row r="178" spans="1:38">
      <c r="A178" t="s">
        <v>1018</v>
      </c>
      <c r="B178" t="s">
        <v>45</v>
      </c>
      <c r="C178" t="s">
        <v>27</v>
      </c>
      <c r="D178" t="s">
        <v>83</v>
      </c>
      <c r="F178" t="s">
        <v>74</v>
      </c>
      <c r="H178" t="s">
        <v>250</v>
      </c>
      <c r="I178">
        <v>24</v>
      </c>
      <c r="K178">
        <v>24</v>
      </c>
      <c r="M178">
        <v>1</v>
      </c>
      <c r="N178" t="s">
        <v>1110</v>
      </c>
      <c r="O178">
        <v>2010</v>
      </c>
      <c r="P178" s="11" t="s">
        <v>65</v>
      </c>
      <c r="Q178" t="s">
        <v>78</v>
      </c>
      <c r="U178" t="s">
        <v>10</v>
      </c>
      <c r="W178" t="s">
        <v>104</v>
      </c>
      <c r="X178" t="s">
        <v>340</v>
      </c>
      <c r="Y178">
        <v>190</v>
      </c>
      <c r="AA178" t="s">
        <v>43</v>
      </c>
      <c r="AC178" t="s">
        <v>287</v>
      </c>
      <c r="AD178" t="s">
        <v>251</v>
      </c>
      <c r="AE178" t="s">
        <v>350</v>
      </c>
      <c r="AF178" t="s">
        <v>89</v>
      </c>
      <c r="AG178">
        <f>O178+50</f>
        <v>2060</v>
      </c>
      <c r="AH178" t="s">
        <v>192</v>
      </c>
      <c r="AI178" t="s">
        <v>567</v>
      </c>
      <c r="AJ178" t="s">
        <v>451</v>
      </c>
      <c r="AK178">
        <v>-38.667060571341402</v>
      </c>
      <c r="AL178">
        <v>176.116631740038</v>
      </c>
    </row>
    <row r="179" spans="1:38">
      <c r="A179" t="s">
        <v>1334</v>
      </c>
      <c r="B179" t="s">
        <v>25</v>
      </c>
      <c r="C179" t="s">
        <v>27</v>
      </c>
      <c r="D179" t="s">
        <v>75</v>
      </c>
      <c r="F179" t="s">
        <v>73</v>
      </c>
      <c r="H179" t="s">
        <v>250</v>
      </c>
      <c r="I179">
        <v>166</v>
      </c>
      <c r="K179">
        <v>83</v>
      </c>
      <c r="M179">
        <v>2</v>
      </c>
      <c r="N179" t="s">
        <v>1129</v>
      </c>
      <c r="O179">
        <v>2014</v>
      </c>
      <c r="P179" s="11" t="s">
        <v>65</v>
      </c>
      <c r="Q179" t="s">
        <v>1041</v>
      </c>
      <c r="U179" t="s">
        <v>10</v>
      </c>
      <c r="W179" t="s">
        <v>104</v>
      </c>
      <c r="X179" t="s">
        <v>105</v>
      </c>
      <c r="Y179">
        <v>1372</v>
      </c>
      <c r="AA179" t="s">
        <v>43</v>
      </c>
      <c r="AC179" t="s">
        <v>287</v>
      </c>
      <c r="AD179" t="s">
        <v>251</v>
      </c>
      <c r="AE179" t="s">
        <v>560</v>
      </c>
      <c r="AF179" t="s">
        <v>561</v>
      </c>
      <c r="AG179">
        <f>O179+50</f>
        <v>2064</v>
      </c>
      <c r="AH179" t="s">
        <v>192</v>
      </c>
      <c r="AI179" t="s">
        <v>1130</v>
      </c>
      <c r="AJ179" t="s">
        <v>1131</v>
      </c>
      <c r="AK179">
        <v>-38.619010670070502</v>
      </c>
      <c r="AL179">
        <v>176.04697709297201</v>
      </c>
    </row>
    <row r="180" spans="1:38">
      <c r="A180" t="s">
        <v>1010</v>
      </c>
      <c r="B180" t="s">
        <v>220</v>
      </c>
      <c r="C180" t="s">
        <v>221</v>
      </c>
      <c r="D180" t="s">
        <v>207</v>
      </c>
      <c r="F180" t="s">
        <v>228</v>
      </c>
      <c r="H180" t="s">
        <v>225</v>
      </c>
      <c r="I180">
        <v>44</v>
      </c>
      <c r="K180" s="2">
        <v>44</v>
      </c>
      <c r="L180" s="2">
        <v>12600</v>
      </c>
      <c r="M180">
        <v>1</v>
      </c>
      <c r="N180" t="s">
        <v>1153</v>
      </c>
      <c r="O180">
        <v>1999</v>
      </c>
      <c r="P180" s="11" t="s">
        <v>65</v>
      </c>
      <c r="U180" t="s">
        <v>104</v>
      </c>
      <c r="W180" t="s">
        <v>104</v>
      </c>
      <c r="X180" t="s">
        <v>370</v>
      </c>
      <c r="Y180" s="2">
        <v>200</v>
      </c>
      <c r="AC180" s="2" t="s">
        <v>287</v>
      </c>
      <c r="AD180" s="2" t="s">
        <v>790</v>
      </c>
      <c r="AE180" s="2" t="s">
        <v>825</v>
      </c>
      <c r="AF180" t="s">
        <v>236</v>
      </c>
      <c r="AG180">
        <f>O180+42</f>
        <v>2041</v>
      </c>
      <c r="AI180" t="s">
        <v>765</v>
      </c>
      <c r="AJ180" t="s">
        <v>820</v>
      </c>
      <c r="AK180">
        <v>-37.727310000000003</v>
      </c>
      <c r="AL180">
        <v>175.21442999999999</v>
      </c>
    </row>
    <row r="181" spans="1:38">
      <c r="A181" t="s">
        <v>1009</v>
      </c>
      <c r="B181" s="2" t="s">
        <v>877</v>
      </c>
      <c r="C181" s="2" t="s">
        <v>831</v>
      </c>
      <c r="D181" s="2" t="s">
        <v>831</v>
      </c>
      <c r="F181" s="2"/>
      <c r="G181" s="2"/>
      <c r="H181" t="s">
        <v>250</v>
      </c>
      <c r="I181">
        <v>48.5</v>
      </c>
      <c r="K181" s="2">
        <v>0.5</v>
      </c>
      <c r="L181" s="2"/>
      <c r="M181" s="2">
        <v>97</v>
      </c>
      <c r="N181" s="2" t="s">
        <v>880</v>
      </c>
      <c r="O181" s="2">
        <v>2011</v>
      </c>
      <c r="P181" s="11" t="s">
        <v>65</v>
      </c>
      <c r="T181" s="2" t="s">
        <v>576</v>
      </c>
      <c r="U181" s="2" t="s">
        <v>878</v>
      </c>
      <c r="W181" s="2" t="s">
        <v>878</v>
      </c>
      <c r="X181" s="2" t="s">
        <v>879</v>
      </c>
      <c r="Y181" s="2">
        <v>160</v>
      </c>
      <c r="Z181" s="2"/>
      <c r="AA181" s="2" t="s">
        <v>576</v>
      </c>
      <c r="AB181" s="2"/>
      <c r="AC181" s="2" t="s">
        <v>285</v>
      </c>
      <c r="AD181" s="2" t="s">
        <v>790</v>
      </c>
      <c r="AE181" s="2" t="s">
        <v>872</v>
      </c>
      <c r="AF181" t="s">
        <v>1030</v>
      </c>
      <c r="AI181" s="2" t="s">
        <v>881</v>
      </c>
      <c r="AJ181" t="s">
        <v>450</v>
      </c>
      <c r="AK181">
        <v>-40.387419999999999</v>
      </c>
      <c r="AL181">
        <v>175.73179999999999</v>
      </c>
    </row>
    <row r="182" spans="1:38">
      <c r="A182" t="s">
        <v>1021</v>
      </c>
      <c r="B182" t="s">
        <v>882</v>
      </c>
      <c r="C182" s="2" t="s">
        <v>831</v>
      </c>
      <c r="D182" s="2" t="s">
        <v>831</v>
      </c>
      <c r="H182" t="s">
        <v>250</v>
      </c>
      <c r="I182">
        <v>64.400000000000006</v>
      </c>
      <c r="K182">
        <v>2.2999999999999998</v>
      </c>
      <c r="M182" s="2">
        <v>28</v>
      </c>
      <c r="N182" t="s">
        <v>883</v>
      </c>
      <c r="O182" s="2">
        <v>2011</v>
      </c>
      <c r="P182" s="11" t="s">
        <v>65</v>
      </c>
      <c r="T182" s="2"/>
      <c r="U182" t="s">
        <v>653</v>
      </c>
      <c r="V182" t="s">
        <v>174</v>
      </c>
      <c r="W182" t="s">
        <v>174</v>
      </c>
      <c r="X182" t="s">
        <v>340</v>
      </c>
      <c r="Y182" s="2">
        <v>225</v>
      </c>
      <c r="Z182" s="2"/>
      <c r="AA182" s="2" t="s">
        <v>576</v>
      </c>
      <c r="AB182" s="2"/>
      <c r="AC182" t="s">
        <v>287</v>
      </c>
      <c r="AD182" t="s">
        <v>790</v>
      </c>
      <c r="AE182" t="s">
        <v>654</v>
      </c>
      <c r="AF182" t="s">
        <v>802</v>
      </c>
      <c r="AI182" s="2" t="s">
        <v>884</v>
      </c>
      <c r="AJ182" t="s">
        <v>450</v>
      </c>
      <c r="AK182">
        <v>-37.872500000000002</v>
      </c>
      <c r="AL182">
        <v>174.9622</v>
      </c>
    </row>
    <row r="183" spans="1:38">
      <c r="A183" t="s">
        <v>1003</v>
      </c>
      <c r="B183" t="s">
        <v>171</v>
      </c>
      <c r="C183" t="s">
        <v>195</v>
      </c>
      <c r="D183" t="s">
        <v>249</v>
      </c>
      <c r="F183" t="s">
        <v>572</v>
      </c>
      <c r="H183" t="s">
        <v>250</v>
      </c>
      <c r="I183">
        <v>30</v>
      </c>
      <c r="K183">
        <v>30</v>
      </c>
      <c r="L183">
        <v>0.23200000000000001</v>
      </c>
      <c r="M183">
        <v>1</v>
      </c>
      <c r="N183" t="s">
        <v>324</v>
      </c>
      <c r="O183">
        <v>1951</v>
      </c>
      <c r="P183" s="11" t="s">
        <v>65</v>
      </c>
      <c r="S183" t="s">
        <v>292</v>
      </c>
      <c r="T183">
        <v>1</v>
      </c>
      <c r="U183" t="s">
        <v>103</v>
      </c>
      <c r="W183" t="s">
        <v>103</v>
      </c>
      <c r="X183" t="s">
        <v>105</v>
      </c>
      <c r="Y183">
        <v>160</v>
      </c>
      <c r="Z183">
        <v>0</v>
      </c>
      <c r="AA183" t="s">
        <v>118</v>
      </c>
      <c r="AB183" t="s">
        <v>144</v>
      </c>
      <c r="AC183" t="s">
        <v>294</v>
      </c>
      <c r="AD183" t="s">
        <v>295</v>
      </c>
      <c r="AE183" t="s">
        <v>302</v>
      </c>
      <c r="AF183" t="s">
        <v>155</v>
      </c>
      <c r="AG183">
        <v>2025</v>
      </c>
      <c r="AH183" t="s">
        <v>176</v>
      </c>
      <c r="AI183" t="s">
        <v>311</v>
      </c>
      <c r="AJ183" t="s">
        <v>449</v>
      </c>
      <c r="AK183">
        <v>-44.013800000000003</v>
      </c>
      <c r="AL183">
        <v>170.4605</v>
      </c>
    </row>
    <row r="184" spans="1:38">
      <c r="A184" t="s">
        <v>976</v>
      </c>
      <c r="B184" t="s">
        <v>187</v>
      </c>
      <c r="C184" t="s">
        <v>195</v>
      </c>
      <c r="D184" t="s">
        <v>249</v>
      </c>
      <c r="F184" t="s">
        <v>572</v>
      </c>
      <c r="H184" t="s">
        <v>250</v>
      </c>
      <c r="I184">
        <v>160</v>
      </c>
      <c r="K184">
        <v>80</v>
      </c>
      <c r="L184">
        <v>1.282</v>
      </c>
      <c r="M184">
        <v>2</v>
      </c>
      <c r="N184" t="s">
        <v>325</v>
      </c>
      <c r="O184">
        <v>1977</v>
      </c>
      <c r="P184" s="11" t="s">
        <v>65</v>
      </c>
      <c r="S184" t="s">
        <v>292</v>
      </c>
      <c r="T184">
        <v>2</v>
      </c>
      <c r="U184" t="s">
        <v>103</v>
      </c>
      <c r="W184" t="s">
        <v>103</v>
      </c>
      <c r="X184" t="s">
        <v>105</v>
      </c>
      <c r="Y184">
        <v>800</v>
      </c>
      <c r="Z184">
        <v>0</v>
      </c>
      <c r="AA184" t="s">
        <v>118</v>
      </c>
      <c r="AB184" t="s">
        <v>144</v>
      </c>
      <c r="AC184" t="s">
        <v>294</v>
      </c>
      <c r="AD184" t="s">
        <v>295</v>
      </c>
      <c r="AE184" t="s">
        <v>303</v>
      </c>
      <c r="AF184" t="s">
        <v>148</v>
      </c>
      <c r="AG184">
        <v>2025</v>
      </c>
      <c r="AH184" t="s">
        <v>176</v>
      </c>
      <c r="AI184" t="s">
        <v>312</v>
      </c>
      <c r="AJ184" t="s">
        <v>449</v>
      </c>
      <c r="AK184">
        <v>-44.123840000000001</v>
      </c>
      <c r="AL184">
        <v>170.21216000000001</v>
      </c>
    </row>
    <row r="185" spans="1:38">
      <c r="B185" s="2" t="s">
        <v>766</v>
      </c>
      <c r="C185" t="s">
        <v>221</v>
      </c>
      <c r="D185" s="2" t="s">
        <v>575</v>
      </c>
      <c r="E185" s="2"/>
      <c r="H185" t="s">
        <v>250</v>
      </c>
      <c r="I185">
        <v>0.1</v>
      </c>
      <c r="K185" s="2">
        <v>0.1</v>
      </c>
      <c r="L185" s="2">
        <v>0</v>
      </c>
      <c r="M185">
        <v>1</v>
      </c>
      <c r="N185" s="2" t="s">
        <v>1161</v>
      </c>
      <c r="O185" s="2" t="s">
        <v>576</v>
      </c>
      <c r="P185" t="s">
        <v>576</v>
      </c>
      <c r="U185" s="2" t="s">
        <v>698</v>
      </c>
      <c r="W185" s="2" t="s">
        <v>174</v>
      </c>
      <c r="X185" s="2" t="s">
        <v>340</v>
      </c>
      <c r="Y185" s="5">
        <v>0</v>
      </c>
      <c r="Z185" s="2"/>
      <c r="AA185" s="2"/>
      <c r="AC185" s="2" t="s">
        <v>371</v>
      </c>
      <c r="AD185" s="2" t="s">
        <v>789</v>
      </c>
      <c r="AE185" s="2" t="s">
        <v>631</v>
      </c>
      <c r="AF185" s="2" t="s">
        <v>797</v>
      </c>
      <c r="AI185" s="2" t="s">
        <v>944</v>
      </c>
      <c r="AJ185" t="s">
        <v>450</v>
      </c>
      <c r="AK185">
        <v>-43.523187383330601</v>
      </c>
      <c r="AL185">
        <v>172.46766486614899</v>
      </c>
    </row>
    <row r="186" spans="1:38">
      <c r="A186" t="s">
        <v>1013</v>
      </c>
      <c r="B186" s="2" t="s">
        <v>378</v>
      </c>
      <c r="C186" t="s">
        <v>195</v>
      </c>
      <c r="D186" t="s">
        <v>249</v>
      </c>
      <c r="F186" t="s">
        <v>572</v>
      </c>
      <c r="H186" t="s">
        <v>250</v>
      </c>
      <c r="I186">
        <v>10.5</v>
      </c>
      <c r="K186">
        <v>6.8</v>
      </c>
      <c r="M186">
        <v>4</v>
      </c>
      <c r="N186" t="s">
        <v>381</v>
      </c>
      <c r="O186">
        <v>1983</v>
      </c>
      <c r="P186" t="s">
        <v>65</v>
      </c>
      <c r="S186" s="2" t="s">
        <v>380</v>
      </c>
      <c r="U186" s="2" t="s">
        <v>379</v>
      </c>
      <c r="W186" t="s">
        <v>102</v>
      </c>
      <c r="X186" t="s">
        <v>370</v>
      </c>
      <c r="Y186">
        <v>55</v>
      </c>
      <c r="Z186">
        <v>0</v>
      </c>
      <c r="AA186" t="s">
        <v>378</v>
      </c>
      <c r="AC186" t="s">
        <v>304</v>
      </c>
      <c r="AD186" t="s">
        <v>295</v>
      </c>
      <c r="AE186" t="s">
        <v>382</v>
      </c>
      <c r="AF186" t="s">
        <v>158</v>
      </c>
      <c r="AI186" t="s">
        <v>385</v>
      </c>
      <c r="AJ186" t="s">
        <v>450</v>
      </c>
      <c r="AK186">
        <v>-45.538020659836199</v>
      </c>
      <c r="AL186">
        <v>169.322803583965</v>
      </c>
    </row>
    <row r="187" spans="1:38">
      <c r="B187" s="2" t="s">
        <v>767</v>
      </c>
      <c r="C187" t="s">
        <v>221</v>
      </c>
      <c r="D187" t="s">
        <v>611</v>
      </c>
      <c r="H187" t="s">
        <v>250</v>
      </c>
      <c r="I187">
        <v>1</v>
      </c>
      <c r="K187">
        <v>1</v>
      </c>
      <c r="L187" s="2">
        <v>0</v>
      </c>
      <c r="M187">
        <v>1</v>
      </c>
      <c r="N187" t="s">
        <v>1087</v>
      </c>
      <c r="O187" s="2">
        <v>2008</v>
      </c>
      <c r="P187" t="s">
        <v>576</v>
      </c>
      <c r="U187" t="s">
        <v>768</v>
      </c>
      <c r="W187" t="s">
        <v>585</v>
      </c>
      <c r="X187" t="s">
        <v>340</v>
      </c>
      <c r="Y187" s="2">
        <v>7.5</v>
      </c>
      <c r="Z187" s="2"/>
      <c r="AA187" s="2"/>
      <c r="AC187" t="s">
        <v>287</v>
      </c>
      <c r="AD187" t="s">
        <v>790</v>
      </c>
      <c r="AE187" t="s">
        <v>769</v>
      </c>
      <c r="AF187" t="s">
        <v>817</v>
      </c>
      <c r="AI187" t="s">
        <v>770</v>
      </c>
      <c r="AJ187" t="s">
        <v>450</v>
      </c>
      <c r="AK187">
        <v>-37.378900000000002</v>
      </c>
      <c r="AL187">
        <v>175.67339999999999</v>
      </c>
    </row>
    <row r="188" spans="1:38">
      <c r="A188" t="s">
        <v>970</v>
      </c>
      <c r="B188" t="s">
        <v>129</v>
      </c>
      <c r="C188" t="s">
        <v>195</v>
      </c>
      <c r="D188" t="s">
        <v>249</v>
      </c>
      <c r="F188" t="s">
        <v>572</v>
      </c>
      <c r="H188" t="s">
        <v>250</v>
      </c>
      <c r="I188">
        <v>240</v>
      </c>
      <c r="K188">
        <v>60</v>
      </c>
      <c r="L188">
        <v>1.754</v>
      </c>
      <c r="M188">
        <v>4</v>
      </c>
      <c r="N188" t="s">
        <v>280</v>
      </c>
      <c r="O188">
        <v>1973</v>
      </c>
      <c r="P188" s="11" t="s">
        <v>65</v>
      </c>
      <c r="S188" t="s">
        <v>279</v>
      </c>
      <c r="T188">
        <v>1</v>
      </c>
      <c r="U188" t="s">
        <v>103</v>
      </c>
      <c r="W188" t="s">
        <v>103</v>
      </c>
      <c r="X188" t="s">
        <v>105</v>
      </c>
      <c r="Y188">
        <v>763</v>
      </c>
      <c r="Z188">
        <v>0</v>
      </c>
      <c r="AA188" t="s">
        <v>114</v>
      </c>
      <c r="AB188" t="s">
        <v>90</v>
      </c>
      <c r="AC188" t="s">
        <v>285</v>
      </c>
      <c r="AD188" t="s">
        <v>251</v>
      </c>
      <c r="AE188" t="s">
        <v>282</v>
      </c>
      <c r="AF188" t="s">
        <v>133</v>
      </c>
      <c r="AG188">
        <v>2039</v>
      </c>
      <c r="AH188" t="s">
        <v>176</v>
      </c>
      <c r="AJ188" t="s">
        <v>449</v>
      </c>
      <c r="AK188">
        <v>-38.981200000000001</v>
      </c>
      <c r="AL188">
        <v>175.76849999999999</v>
      </c>
    </row>
    <row r="189" spans="1:38">
      <c r="A189" t="s">
        <v>1016</v>
      </c>
      <c r="B189" t="s">
        <v>23</v>
      </c>
      <c r="C189" t="s">
        <v>27</v>
      </c>
      <c r="D189" t="s">
        <v>75</v>
      </c>
      <c r="F189" t="s">
        <v>73</v>
      </c>
      <c r="H189" t="s">
        <v>250</v>
      </c>
      <c r="I189">
        <v>21</v>
      </c>
      <c r="K189">
        <v>21</v>
      </c>
      <c r="M189">
        <v>1</v>
      </c>
      <c r="N189" t="s">
        <v>1111</v>
      </c>
      <c r="O189">
        <v>2013</v>
      </c>
      <c r="P189" s="11" t="s">
        <v>65</v>
      </c>
      <c r="Q189" t="s">
        <v>1041</v>
      </c>
      <c r="U189" t="s">
        <v>31</v>
      </c>
      <c r="W189" t="s">
        <v>28</v>
      </c>
      <c r="X189" t="s">
        <v>340</v>
      </c>
      <c r="Y189">
        <v>210</v>
      </c>
      <c r="AA189" t="s">
        <v>11</v>
      </c>
      <c r="AC189" t="s">
        <v>291</v>
      </c>
      <c r="AD189" t="s">
        <v>251</v>
      </c>
      <c r="AE189" t="s">
        <v>558</v>
      </c>
      <c r="AF189" t="s">
        <v>548</v>
      </c>
      <c r="AG189">
        <f>O189+50</f>
        <v>2063</v>
      </c>
      <c r="AH189" t="s">
        <v>192</v>
      </c>
      <c r="AJ189" t="s">
        <v>451</v>
      </c>
      <c r="AK189">
        <v>-38.065049999999999</v>
      </c>
      <c r="AL189">
        <v>176.72139300000001</v>
      </c>
    </row>
    <row r="190" spans="1:38">
      <c r="B190" s="2" t="s">
        <v>911</v>
      </c>
      <c r="C190" t="s">
        <v>195</v>
      </c>
      <c r="D190" t="s">
        <v>249</v>
      </c>
      <c r="F190" t="s">
        <v>572</v>
      </c>
      <c r="H190" t="s">
        <v>250</v>
      </c>
      <c r="I190">
        <v>2.8</v>
      </c>
      <c r="K190">
        <v>2.8</v>
      </c>
      <c r="M190">
        <v>1</v>
      </c>
      <c r="N190" t="s">
        <v>1069</v>
      </c>
      <c r="O190">
        <v>2013</v>
      </c>
      <c r="P190" s="11" t="s">
        <v>65</v>
      </c>
      <c r="S190" s="2" t="s">
        <v>912</v>
      </c>
      <c r="U190" s="2" t="s">
        <v>102</v>
      </c>
      <c r="W190" s="2" t="s">
        <v>102</v>
      </c>
      <c r="X190" t="s">
        <v>340</v>
      </c>
      <c r="Y190">
        <v>10</v>
      </c>
      <c r="AC190" t="s">
        <v>286</v>
      </c>
      <c r="AD190" t="s">
        <v>251</v>
      </c>
      <c r="AE190" t="s">
        <v>478</v>
      </c>
      <c r="AF190" t="s">
        <v>505</v>
      </c>
      <c r="AI190" s="2" t="s">
        <v>527</v>
      </c>
      <c r="AJ190" t="s">
        <v>450</v>
      </c>
      <c r="AK190">
        <v>-39.175239820330098</v>
      </c>
      <c r="AL190">
        <v>176.772692788211</v>
      </c>
    </row>
    <row r="191" spans="1:38">
      <c r="B191" s="2" t="s">
        <v>771</v>
      </c>
      <c r="C191" t="s">
        <v>221</v>
      </c>
      <c r="D191" s="2" t="s">
        <v>575</v>
      </c>
      <c r="E191" s="2"/>
      <c r="H191" t="s">
        <v>250</v>
      </c>
      <c r="I191">
        <v>0.8</v>
      </c>
      <c r="K191" s="2">
        <v>0.8</v>
      </c>
      <c r="L191" s="2">
        <v>0</v>
      </c>
      <c r="M191">
        <v>1</v>
      </c>
      <c r="N191" s="2" t="s">
        <v>1154</v>
      </c>
      <c r="O191" s="2" t="s">
        <v>576</v>
      </c>
      <c r="P191" t="s">
        <v>576</v>
      </c>
      <c r="U191" s="2" t="s">
        <v>468</v>
      </c>
      <c r="W191" s="2" t="s">
        <v>585</v>
      </c>
      <c r="X191" s="2" t="s">
        <v>340</v>
      </c>
      <c r="Y191" s="2">
        <v>2.2999999999999998</v>
      </c>
      <c r="Z191" s="2"/>
      <c r="AA191" s="2"/>
      <c r="AC191" s="2" t="s">
        <v>285</v>
      </c>
      <c r="AD191" s="2" t="s">
        <v>790</v>
      </c>
      <c r="AE191" s="2" t="s">
        <v>499</v>
      </c>
      <c r="AF191" s="2" t="s">
        <v>522</v>
      </c>
      <c r="AI191" s="2" t="s">
        <v>413</v>
      </c>
      <c r="AJ191" t="s">
        <v>450</v>
      </c>
      <c r="AK191">
        <v>-40.384747382522399</v>
      </c>
      <c r="AL191">
        <v>175.58107208284801</v>
      </c>
    </row>
    <row r="192" spans="1:38">
      <c r="A192" t="s">
        <v>994</v>
      </c>
      <c r="B192" t="s">
        <v>125</v>
      </c>
      <c r="C192" t="s">
        <v>195</v>
      </c>
      <c r="D192" t="s">
        <v>249</v>
      </c>
      <c r="F192" t="s">
        <v>572</v>
      </c>
      <c r="H192" t="s">
        <v>250</v>
      </c>
      <c r="I192">
        <v>60</v>
      </c>
      <c r="K192">
        <v>20</v>
      </c>
      <c r="L192">
        <v>1.587</v>
      </c>
      <c r="M192">
        <v>3</v>
      </c>
      <c r="N192" t="s">
        <v>274</v>
      </c>
      <c r="O192">
        <v>1929</v>
      </c>
      <c r="P192" s="11" t="s">
        <v>65</v>
      </c>
      <c r="S192" t="s">
        <v>278</v>
      </c>
      <c r="T192">
        <v>2</v>
      </c>
      <c r="U192" t="s">
        <v>103</v>
      </c>
      <c r="W192" t="s">
        <v>103</v>
      </c>
      <c r="X192" t="s">
        <v>105</v>
      </c>
      <c r="Y192">
        <v>218</v>
      </c>
      <c r="Z192">
        <v>0</v>
      </c>
      <c r="AA192" t="s">
        <v>112</v>
      </c>
      <c r="AB192" t="s">
        <v>184</v>
      </c>
      <c r="AC192" t="s">
        <v>286</v>
      </c>
      <c r="AD192" t="s">
        <v>251</v>
      </c>
      <c r="AE192" t="s">
        <v>277</v>
      </c>
      <c r="AF192" t="s">
        <v>131</v>
      </c>
      <c r="AG192">
        <v>2032</v>
      </c>
      <c r="AH192" t="s">
        <v>176</v>
      </c>
      <c r="AI192" t="s">
        <v>290</v>
      </c>
      <c r="AJ192" t="s">
        <v>449</v>
      </c>
      <c r="AK192">
        <v>-38.806800000000003</v>
      </c>
      <c r="AL192">
        <v>177.1508</v>
      </c>
    </row>
    <row r="193" spans="1:38">
      <c r="B193" s="2" t="s">
        <v>442</v>
      </c>
      <c r="C193" t="s">
        <v>195</v>
      </c>
      <c r="D193" t="s">
        <v>249</v>
      </c>
      <c r="F193" t="s">
        <v>572</v>
      </c>
      <c r="H193" t="s">
        <v>250</v>
      </c>
      <c r="I193">
        <v>0.1</v>
      </c>
      <c r="K193" s="2">
        <v>0.1</v>
      </c>
      <c r="M193">
        <v>1</v>
      </c>
      <c r="N193" t="s">
        <v>865</v>
      </c>
      <c r="S193" s="2"/>
      <c r="U193" s="2" t="s">
        <v>468</v>
      </c>
      <c r="W193" t="s">
        <v>16</v>
      </c>
      <c r="X193" t="s">
        <v>340</v>
      </c>
      <c r="Y193">
        <v>0.5</v>
      </c>
      <c r="AC193" t="s">
        <v>285</v>
      </c>
      <c r="AD193" t="s">
        <v>251</v>
      </c>
      <c r="AE193" s="2" t="s">
        <v>499</v>
      </c>
      <c r="AF193" t="s">
        <v>522</v>
      </c>
      <c r="AI193" s="2" t="s">
        <v>413</v>
      </c>
      <c r="AJ193" t="s">
        <v>450</v>
      </c>
      <c r="AK193">
        <v>-40.285903837556198</v>
      </c>
      <c r="AL193">
        <v>175.59408238188499</v>
      </c>
    </row>
    <row r="194" spans="1:38">
      <c r="A194" t="s">
        <v>1038</v>
      </c>
      <c r="B194" t="s">
        <v>897</v>
      </c>
      <c r="C194" s="2" t="s">
        <v>831</v>
      </c>
      <c r="D194" s="2" t="s">
        <v>831</v>
      </c>
      <c r="H194" t="s">
        <v>250</v>
      </c>
      <c r="I194">
        <v>221.4</v>
      </c>
      <c r="K194">
        <f>221.4/60</f>
        <v>3.69</v>
      </c>
      <c r="M194">
        <v>60</v>
      </c>
      <c r="N194" t="s">
        <v>899</v>
      </c>
      <c r="O194">
        <v>2023</v>
      </c>
      <c r="P194" t="s">
        <v>952</v>
      </c>
      <c r="U194" t="s">
        <v>16</v>
      </c>
      <c r="W194" t="s">
        <v>16</v>
      </c>
      <c r="AC194" t="s">
        <v>285</v>
      </c>
      <c r="AD194" t="s">
        <v>251</v>
      </c>
      <c r="AE194" t="s">
        <v>1039</v>
      </c>
      <c r="AF194" t="s">
        <v>522</v>
      </c>
      <c r="AG194">
        <v>2070</v>
      </c>
      <c r="AH194" t="s">
        <v>1036</v>
      </c>
      <c r="AI194" t="s">
        <v>949</v>
      </c>
      <c r="AJ194" t="s">
        <v>900</v>
      </c>
      <c r="AK194">
        <v>-40.428268376220501</v>
      </c>
      <c r="AL194">
        <v>175.622542056833</v>
      </c>
    </row>
    <row r="195" spans="1:38">
      <c r="B195" s="2" t="s">
        <v>443</v>
      </c>
      <c r="C195" t="s">
        <v>195</v>
      </c>
      <c r="D195" t="s">
        <v>249</v>
      </c>
      <c r="F195" t="s">
        <v>572</v>
      </c>
      <c r="H195" t="s">
        <v>250</v>
      </c>
      <c r="I195">
        <v>3.1</v>
      </c>
      <c r="K195" s="2">
        <v>3.1</v>
      </c>
      <c r="M195">
        <v>1</v>
      </c>
      <c r="N195" t="s">
        <v>1060</v>
      </c>
      <c r="O195">
        <v>1960</v>
      </c>
      <c r="P195" s="11" t="s">
        <v>65</v>
      </c>
      <c r="S195" s="2"/>
      <c r="U195" s="2" t="s">
        <v>102</v>
      </c>
      <c r="W195" s="2" t="s">
        <v>102</v>
      </c>
      <c r="X195" t="s">
        <v>370</v>
      </c>
      <c r="Y195">
        <v>14.5</v>
      </c>
      <c r="AC195" t="s">
        <v>341</v>
      </c>
      <c r="AD195" t="s">
        <v>295</v>
      </c>
      <c r="AE195" s="2" t="s">
        <v>362</v>
      </c>
      <c r="AF195" t="s">
        <v>363</v>
      </c>
      <c r="AI195" s="2" t="s">
        <v>540</v>
      </c>
      <c r="AJ195" t="s">
        <v>450</v>
      </c>
      <c r="AK195">
        <v>-43.247973798390703</v>
      </c>
      <c r="AL195">
        <v>170.23558491023999</v>
      </c>
    </row>
    <row r="196" spans="1:38">
      <c r="B196" s="2" t="s">
        <v>444</v>
      </c>
      <c r="C196" t="s">
        <v>195</v>
      </c>
      <c r="D196" t="s">
        <v>249</v>
      </c>
      <c r="F196" t="s">
        <v>572</v>
      </c>
      <c r="H196" t="s">
        <v>250</v>
      </c>
      <c r="I196">
        <v>4.7</v>
      </c>
      <c r="K196" s="2">
        <v>2.35</v>
      </c>
      <c r="M196">
        <v>2</v>
      </c>
      <c r="N196" t="s">
        <v>1098</v>
      </c>
      <c r="O196">
        <v>1913</v>
      </c>
      <c r="P196" s="11" t="s">
        <v>65</v>
      </c>
      <c r="S196" s="2"/>
      <c r="U196" s="2" t="s">
        <v>102</v>
      </c>
      <c r="W196" s="2" t="s">
        <v>102</v>
      </c>
      <c r="X196" t="s">
        <v>340</v>
      </c>
      <c r="Y196">
        <v>10.4</v>
      </c>
      <c r="AC196" t="s">
        <v>286</v>
      </c>
      <c r="AD196" t="s">
        <v>251</v>
      </c>
      <c r="AE196" s="2" t="s">
        <v>500</v>
      </c>
      <c r="AF196" t="s">
        <v>523</v>
      </c>
      <c r="AI196" s="2"/>
      <c r="AJ196" t="s">
        <v>450</v>
      </c>
      <c r="AK196">
        <v>-38.929790890465902</v>
      </c>
      <c r="AL196">
        <v>177.16043517723801</v>
      </c>
    </row>
    <row r="197" spans="1:38">
      <c r="B197" s="2" t="s">
        <v>445</v>
      </c>
      <c r="C197" t="s">
        <v>195</v>
      </c>
      <c r="D197" t="s">
        <v>249</v>
      </c>
      <c r="F197" t="s">
        <v>572</v>
      </c>
      <c r="H197" t="s">
        <v>250</v>
      </c>
      <c r="I197">
        <v>2.5</v>
      </c>
      <c r="K197" s="2">
        <v>2</v>
      </c>
      <c r="M197">
        <v>2</v>
      </c>
      <c r="O197">
        <v>1927</v>
      </c>
      <c r="P197" s="11" t="s">
        <v>65</v>
      </c>
      <c r="S197" s="2"/>
      <c r="U197" s="2" t="s">
        <v>102</v>
      </c>
      <c r="W197" s="2" t="s">
        <v>102</v>
      </c>
      <c r="X197" t="s">
        <v>340</v>
      </c>
      <c r="Y197">
        <v>11.8</v>
      </c>
      <c r="AC197" t="s">
        <v>332</v>
      </c>
      <c r="AD197" t="s">
        <v>295</v>
      </c>
      <c r="AE197" s="2" t="s">
        <v>501</v>
      </c>
      <c r="AF197" t="s">
        <v>524</v>
      </c>
      <c r="AI197" s="2" t="s">
        <v>541</v>
      </c>
      <c r="AJ197" t="s">
        <v>450</v>
      </c>
      <c r="AK197">
        <v>-41.664463563781197</v>
      </c>
      <c r="AL197">
        <v>173.57468611521401</v>
      </c>
    </row>
    <row r="198" spans="1:38">
      <c r="A198" t="s">
        <v>995</v>
      </c>
      <c r="B198" t="s">
        <v>95</v>
      </c>
      <c r="C198" t="s">
        <v>195</v>
      </c>
      <c r="D198" t="s">
        <v>249</v>
      </c>
      <c r="F198" t="s">
        <v>572</v>
      </c>
      <c r="H198" t="s">
        <v>250</v>
      </c>
      <c r="I198">
        <v>54</v>
      </c>
      <c r="K198">
        <v>18</v>
      </c>
      <c r="L198">
        <v>0.14299999999999999</v>
      </c>
      <c r="M198">
        <v>3</v>
      </c>
      <c r="N198" t="s">
        <v>259</v>
      </c>
      <c r="O198">
        <v>1961</v>
      </c>
      <c r="P198" s="11" t="s">
        <v>65</v>
      </c>
      <c r="S198" t="s">
        <v>239</v>
      </c>
      <c r="T198">
        <v>6</v>
      </c>
      <c r="U198" t="s">
        <v>16</v>
      </c>
      <c r="W198" t="s">
        <v>16</v>
      </c>
      <c r="X198" t="s">
        <v>105</v>
      </c>
      <c r="Y198">
        <v>242</v>
      </c>
      <c r="Z198">
        <v>0</v>
      </c>
      <c r="AA198" t="s">
        <v>90</v>
      </c>
      <c r="AB198" t="s">
        <v>90</v>
      </c>
      <c r="AC198" t="s">
        <v>287</v>
      </c>
      <c r="AD198" t="s">
        <v>251</v>
      </c>
      <c r="AE198" t="s">
        <v>269</v>
      </c>
      <c r="AF198" t="s">
        <v>92</v>
      </c>
      <c r="AG198">
        <v>2041</v>
      </c>
      <c r="AH198" t="s">
        <v>176</v>
      </c>
      <c r="AI198" t="s">
        <v>268</v>
      </c>
      <c r="AJ198" t="s">
        <v>449</v>
      </c>
      <c r="AK198">
        <v>-38.292000000000002</v>
      </c>
      <c r="AL198">
        <v>175.68350000000001</v>
      </c>
    </row>
    <row r="199" spans="1:38">
      <c r="A199" t="s">
        <v>1037</v>
      </c>
      <c r="B199" t="s">
        <v>896</v>
      </c>
      <c r="C199" s="2" t="s">
        <v>831</v>
      </c>
      <c r="D199" s="2" t="s">
        <v>831</v>
      </c>
      <c r="H199" t="s">
        <v>250</v>
      </c>
      <c r="I199">
        <v>133.30000000000001</v>
      </c>
      <c r="K199">
        <v>4.3</v>
      </c>
      <c r="M199">
        <v>31</v>
      </c>
      <c r="N199" t="s">
        <v>898</v>
      </c>
      <c r="O199">
        <v>2020</v>
      </c>
      <c r="P199" s="11" t="s">
        <v>65</v>
      </c>
      <c r="U199" t="s">
        <v>16</v>
      </c>
      <c r="W199" t="s">
        <v>16</v>
      </c>
      <c r="AC199" t="s">
        <v>474</v>
      </c>
      <c r="AD199" t="s">
        <v>251</v>
      </c>
      <c r="AE199" t="s">
        <v>1034</v>
      </c>
      <c r="AF199" t="s">
        <v>1035</v>
      </c>
      <c r="AG199">
        <v>2070</v>
      </c>
      <c r="AH199" t="s">
        <v>1036</v>
      </c>
      <c r="AJ199" t="s">
        <v>900</v>
      </c>
      <c r="AK199">
        <v>-39.789985353980903</v>
      </c>
      <c r="AL199">
        <v>174.54435701435199</v>
      </c>
    </row>
    <row r="200" spans="1:38">
      <c r="A200" t="s">
        <v>1006</v>
      </c>
      <c r="B200" t="s">
        <v>188</v>
      </c>
      <c r="C200" t="s">
        <v>195</v>
      </c>
      <c r="D200" t="s">
        <v>249</v>
      </c>
      <c r="F200" t="s">
        <v>572</v>
      </c>
      <c r="H200" t="s">
        <v>250</v>
      </c>
      <c r="I200">
        <v>10</v>
      </c>
      <c r="K200">
        <v>10</v>
      </c>
      <c r="M200">
        <v>1</v>
      </c>
      <c r="N200" t="s">
        <v>1099</v>
      </c>
      <c r="O200">
        <v>1983</v>
      </c>
      <c r="P200" s="11" t="s">
        <v>65</v>
      </c>
      <c r="S200" t="s">
        <v>457</v>
      </c>
      <c r="T200">
        <v>1</v>
      </c>
      <c r="U200" t="s">
        <v>102</v>
      </c>
      <c r="W200" t="s">
        <v>102</v>
      </c>
      <c r="X200" t="s">
        <v>105</v>
      </c>
      <c r="Y200">
        <v>21</v>
      </c>
      <c r="Z200">
        <v>0</v>
      </c>
      <c r="AA200" t="s">
        <v>120</v>
      </c>
      <c r="AB200" t="s">
        <v>145</v>
      </c>
      <c r="AC200" t="s">
        <v>304</v>
      </c>
      <c r="AD200" t="s">
        <v>295</v>
      </c>
      <c r="AE200" t="s">
        <v>455</v>
      </c>
      <c r="AF200" t="s">
        <v>162</v>
      </c>
      <c r="AG200">
        <v>2038</v>
      </c>
      <c r="AH200" t="s">
        <v>176</v>
      </c>
      <c r="AI200" t="s">
        <v>453</v>
      </c>
      <c r="AJ200" t="s">
        <v>449</v>
      </c>
      <c r="AK200">
        <v>-45.881540000000001</v>
      </c>
      <c r="AL200">
        <v>169.97802999999999</v>
      </c>
    </row>
    <row r="201" spans="1:38">
      <c r="A201" t="s">
        <v>1006</v>
      </c>
      <c r="B201" t="s">
        <v>189</v>
      </c>
      <c r="C201" t="s">
        <v>195</v>
      </c>
      <c r="D201" t="s">
        <v>249</v>
      </c>
      <c r="F201" t="s">
        <v>572</v>
      </c>
      <c r="H201" t="s">
        <v>250</v>
      </c>
      <c r="I201">
        <v>58</v>
      </c>
      <c r="K201">
        <v>20</v>
      </c>
      <c r="M201">
        <v>3</v>
      </c>
      <c r="O201">
        <v>1967</v>
      </c>
      <c r="P201" s="11" t="s">
        <v>65</v>
      </c>
      <c r="S201" t="s">
        <v>457</v>
      </c>
      <c r="T201">
        <v>2</v>
      </c>
      <c r="U201" t="s">
        <v>102</v>
      </c>
      <c r="W201" t="s">
        <v>102</v>
      </c>
      <c r="X201" t="s">
        <v>454</v>
      </c>
      <c r="Y201">
        <v>123</v>
      </c>
      <c r="Z201">
        <v>0</v>
      </c>
      <c r="AA201" t="s">
        <v>120</v>
      </c>
      <c r="AB201" t="s">
        <v>145</v>
      </c>
      <c r="AC201" t="s">
        <v>304</v>
      </c>
      <c r="AD201" t="s">
        <v>295</v>
      </c>
      <c r="AE201" t="s">
        <v>456</v>
      </c>
      <c r="AF201" t="s">
        <v>161</v>
      </c>
      <c r="AG201">
        <v>2038</v>
      </c>
      <c r="AH201" t="s">
        <v>176</v>
      </c>
      <c r="AI201" t="s">
        <v>453</v>
      </c>
      <c r="AJ201" t="s">
        <v>449</v>
      </c>
      <c r="AK201">
        <v>-45.90549</v>
      </c>
      <c r="AL201">
        <v>169.98684</v>
      </c>
    </row>
    <row r="202" spans="1:38">
      <c r="A202" t="s">
        <v>1006</v>
      </c>
      <c r="B202" t="s">
        <v>190</v>
      </c>
      <c r="C202" t="s">
        <v>195</v>
      </c>
      <c r="D202" t="s">
        <v>249</v>
      </c>
      <c r="F202" t="s">
        <v>572</v>
      </c>
      <c r="H202" t="s">
        <v>250</v>
      </c>
      <c r="I202">
        <v>7.6</v>
      </c>
      <c r="K202">
        <v>7.6</v>
      </c>
      <c r="M202">
        <v>1</v>
      </c>
      <c r="N202" t="s">
        <v>1100</v>
      </c>
      <c r="O202">
        <v>1952</v>
      </c>
      <c r="P202" s="11" t="s">
        <v>65</v>
      </c>
      <c r="S202" t="s">
        <v>457</v>
      </c>
      <c r="T202">
        <v>3</v>
      </c>
      <c r="U202" t="s">
        <v>102</v>
      </c>
      <c r="W202" t="s">
        <v>102</v>
      </c>
      <c r="X202" t="s">
        <v>105</v>
      </c>
      <c r="Y202">
        <v>16</v>
      </c>
      <c r="Z202">
        <v>0</v>
      </c>
      <c r="AA202" t="s">
        <v>120</v>
      </c>
      <c r="AB202" t="s">
        <v>145</v>
      </c>
      <c r="AC202" t="s">
        <v>304</v>
      </c>
      <c r="AD202" t="s">
        <v>295</v>
      </c>
      <c r="AE202" t="s">
        <v>455</v>
      </c>
      <c r="AF202" t="s">
        <v>162</v>
      </c>
      <c r="AG202">
        <v>2038</v>
      </c>
      <c r="AH202" t="s">
        <v>176</v>
      </c>
      <c r="AI202" t="s">
        <v>453</v>
      </c>
      <c r="AJ202" t="s">
        <v>449</v>
      </c>
      <c r="AK202">
        <v>-45.916829999999997</v>
      </c>
      <c r="AL202">
        <v>169.99218999999999</v>
      </c>
    </row>
    <row r="203" spans="1:38">
      <c r="A203" t="s">
        <v>1006</v>
      </c>
      <c r="B203" t="s">
        <v>191</v>
      </c>
      <c r="C203" t="s">
        <v>195</v>
      </c>
      <c r="D203" t="s">
        <v>249</v>
      </c>
      <c r="F203" t="s">
        <v>572</v>
      </c>
      <c r="H203" t="s">
        <v>250</v>
      </c>
      <c r="I203">
        <v>8</v>
      </c>
      <c r="K203">
        <v>8</v>
      </c>
      <c r="M203">
        <v>1</v>
      </c>
      <c r="N203" t="s">
        <v>1101</v>
      </c>
      <c r="O203">
        <v>1954</v>
      </c>
      <c r="P203" s="11" t="s">
        <v>65</v>
      </c>
      <c r="S203" t="s">
        <v>457</v>
      </c>
      <c r="T203">
        <v>4</v>
      </c>
      <c r="U203" t="s">
        <v>102</v>
      </c>
      <c r="W203" t="s">
        <v>102</v>
      </c>
      <c r="X203" t="s">
        <v>105</v>
      </c>
      <c r="Y203">
        <f>178-Y202-Y201-Y200</f>
        <v>18</v>
      </c>
      <c r="Z203">
        <v>0</v>
      </c>
      <c r="AA203" t="s">
        <v>120</v>
      </c>
      <c r="AB203" t="s">
        <v>145</v>
      </c>
      <c r="AC203" t="s">
        <v>304</v>
      </c>
      <c r="AD203" t="s">
        <v>295</v>
      </c>
      <c r="AE203" t="s">
        <v>455</v>
      </c>
      <c r="AF203" t="s">
        <v>162</v>
      </c>
      <c r="AG203">
        <v>2038</v>
      </c>
      <c r="AH203" t="s">
        <v>176</v>
      </c>
      <c r="AI203" t="s">
        <v>453</v>
      </c>
      <c r="AJ203" t="s">
        <v>449</v>
      </c>
      <c r="AK203">
        <v>-45.925609999999999</v>
      </c>
      <c r="AL203">
        <v>170.02108000000001</v>
      </c>
    </row>
    <row r="204" spans="1:38">
      <c r="A204" t="s">
        <v>975</v>
      </c>
      <c r="B204" t="s">
        <v>67</v>
      </c>
      <c r="C204" t="s">
        <v>27</v>
      </c>
      <c r="D204" t="s">
        <v>66</v>
      </c>
      <c r="F204" t="s">
        <v>72</v>
      </c>
      <c r="G204" t="s">
        <v>73</v>
      </c>
      <c r="H204" t="s">
        <v>250</v>
      </c>
      <c r="I204">
        <f>90+98+5-30</f>
        <v>163</v>
      </c>
      <c r="K204">
        <v>30</v>
      </c>
      <c r="M204">
        <v>10</v>
      </c>
      <c r="N204" s="2" t="s">
        <v>1132</v>
      </c>
      <c r="O204">
        <v>1958</v>
      </c>
      <c r="P204" s="11" t="s">
        <v>65</v>
      </c>
      <c r="Q204" t="s">
        <v>87</v>
      </c>
      <c r="R204" t="s">
        <v>76</v>
      </c>
      <c r="U204" t="s">
        <v>10</v>
      </c>
      <c r="W204" t="s">
        <v>104</v>
      </c>
      <c r="X204" t="s">
        <v>105</v>
      </c>
      <c r="Y204">
        <v>979</v>
      </c>
      <c r="AA204" t="s">
        <v>43</v>
      </c>
      <c r="AC204" t="s">
        <v>287</v>
      </c>
      <c r="AD204" t="s">
        <v>251</v>
      </c>
      <c r="AE204" t="s">
        <v>546</v>
      </c>
      <c r="AF204" t="s">
        <v>89</v>
      </c>
      <c r="AG204">
        <f>O204+50</f>
        <v>2008</v>
      </c>
      <c r="AH204" t="s">
        <v>192</v>
      </c>
      <c r="AI204" s="2" t="s">
        <v>562</v>
      </c>
      <c r="AJ204" t="s">
        <v>1133</v>
      </c>
      <c r="AK204">
        <v>-38.6256374346912</v>
      </c>
      <c r="AL204">
        <v>176.10368099770699</v>
      </c>
    </row>
    <row r="205" spans="1:38">
      <c r="A205" t="s">
        <v>975</v>
      </c>
      <c r="B205" t="s">
        <v>19</v>
      </c>
      <c r="C205" t="s">
        <v>27</v>
      </c>
      <c r="D205" t="s">
        <v>35</v>
      </c>
      <c r="F205" t="s">
        <v>74</v>
      </c>
      <c r="H205" t="s">
        <v>250</v>
      </c>
      <c r="I205">
        <v>14</v>
      </c>
      <c r="K205">
        <v>14</v>
      </c>
      <c r="M205">
        <v>1</v>
      </c>
      <c r="N205" t="s">
        <v>1112</v>
      </c>
      <c r="O205">
        <v>2005</v>
      </c>
      <c r="P205" s="11" t="s">
        <v>65</v>
      </c>
      <c r="Q205" t="s">
        <v>78</v>
      </c>
      <c r="U205" t="s">
        <v>10</v>
      </c>
      <c r="W205" t="s">
        <v>104</v>
      </c>
      <c r="X205" t="s">
        <v>105</v>
      </c>
      <c r="Y205">
        <v>83</v>
      </c>
      <c r="AA205" t="s">
        <v>43</v>
      </c>
      <c r="AC205" t="s">
        <v>287</v>
      </c>
      <c r="AD205" t="s">
        <v>251</v>
      </c>
      <c r="AE205" t="s">
        <v>546</v>
      </c>
      <c r="AF205" t="s">
        <v>89</v>
      </c>
      <c r="AG205">
        <f>O205+50</f>
        <v>2055</v>
      </c>
      <c r="AH205" t="s">
        <v>192</v>
      </c>
      <c r="AI205" s="2" t="s">
        <v>562</v>
      </c>
      <c r="AJ205" t="s">
        <v>451</v>
      </c>
      <c r="AK205">
        <v>-38.6256374346912</v>
      </c>
      <c r="AL205">
        <v>176.10368099770699</v>
      </c>
    </row>
    <row r="206" spans="1:38">
      <c r="A206" t="s">
        <v>1007</v>
      </c>
      <c r="B206" t="s">
        <v>326</v>
      </c>
      <c r="C206" t="s">
        <v>195</v>
      </c>
      <c r="D206" t="s">
        <v>249</v>
      </c>
      <c r="F206" t="s">
        <v>572</v>
      </c>
      <c r="H206" t="s">
        <v>250</v>
      </c>
      <c r="I206">
        <v>7.2</v>
      </c>
      <c r="K206">
        <v>7.2</v>
      </c>
      <c r="M206">
        <v>1</v>
      </c>
      <c r="N206" t="s">
        <v>328</v>
      </c>
      <c r="O206">
        <v>1983</v>
      </c>
      <c r="P206" s="11" t="s">
        <v>65</v>
      </c>
      <c r="S206" t="s">
        <v>330</v>
      </c>
      <c r="T206">
        <v>2</v>
      </c>
      <c r="U206" t="s">
        <v>102</v>
      </c>
      <c r="W206" t="s">
        <v>102</v>
      </c>
      <c r="X206" t="s">
        <v>105</v>
      </c>
      <c r="Y206">
        <v>31</v>
      </c>
      <c r="Z206">
        <v>0</v>
      </c>
      <c r="AA206" t="s">
        <v>331</v>
      </c>
      <c r="AB206" t="s">
        <v>138</v>
      </c>
      <c r="AC206" t="s">
        <v>332</v>
      </c>
      <c r="AD206" t="s">
        <v>295</v>
      </c>
      <c r="AE206" t="s">
        <v>333</v>
      </c>
      <c r="AF206" t="s">
        <v>334</v>
      </c>
      <c r="AI206" t="s">
        <v>335</v>
      </c>
      <c r="AJ206" t="s">
        <v>450</v>
      </c>
      <c r="AK206">
        <v>-41.6480946046293</v>
      </c>
      <c r="AL206">
        <v>173.22419812644</v>
      </c>
    </row>
    <row r="207" spans="1:38">
      <c r="B207" s="2" t="s">
        <v>446</v>
      </c>
      <c r="C207" t="s">
        <v>195</v>
      </c>
      <c r="D207" t="s">
        <v>249</v>
      </c>
      <c r="F207" t="s">
        <v>572</v>
      </c>
      <c r="H207" t="s">
        <v>250</v>
      </c>
      <c r="I207">
        <v>4.9000000000000004</v>
      </c>
      <c r="K207">
        <v>3.3</v>
      </c>
      <c r="M207">
        <v>2</v>
      </c>
      <c r="O207">
        <v>1963</v>
      </c>
      <c r="P207" s="11" t="s">
        <v>65</v>
      </c>
      <c r="S207" s="2"/>
      <c r="U207" s="2" t="s">
        <v>173</v>
      </c>
      <c r="W207" t="s">
        <v>173</v>
      </c>
      <c r="X207" t="s">
        <v>340</v>
      </c>
      <c r="Y207">
        <v>18</v>
      </c>
      <c r="AC207" t="s">
        <v>285</v>
      </c>
      <c r="AD207" t="s">
        <v>251</v>
      </c>
      <c r="AE207" s="2" t="s">
        <v>455</v>
      </c>
      <c r="AF207" t="s">
        <v>162</v>
      </c>
      <c r="AI207" s="2" t="s">
        <v>542</v>
      </c>
      <c r="AJ207" t="s">
        <v>450</v>
      </c>
      <c r="AK207">
        <v>-38.531509009379199</v>
      </c>
      <c r="AL207">
        <v>175.00826611162199</v>
      </c>
    </row>
    <row r="208" spans="1:38">
      <c r="B208" s="2" t="s">
        <v>110</v>
      </c>
      <c r="C208" t="s">
        <v>221</v>
      </c>
      <c r="D208" s="2" t="s">
        <v>575</v>
      </c>
      <c r="E208" s="2"/>
      <c r="H208" t="s">
        <v>250</v>
      </c>
      <c r="I208">
        <v>0.8</v>
      </c>
      <c r="K208" s="2">
        <v>0.8</v>
      </c>
      <c r="L208" s="2">
        <v>0</v>
      </c>
      <c r="M208">
        <v>1</v>
      </c>
      <c r="N208" s="2" t="s">
        <v>1154</v>
      </c>
      <c r="O208" s="2" t="s">
        <v>576</v>
      </c>
      <c r="P208" t="s">
        <v>576</v>
      </c>
      <c r="U208" s="2" t="s">
        <v>634</v>
      </c>
      <c r="W208" s="2" t="s">
        <v>10</v>
      </c>
      <c r="X208" s="2" t="s">
        <v>340</v>
      </c>
      <c r="Y208" s="2">
        <v>0.2</v>
      </c>
      <c r="Z208" s="2"/>
      <c r="AA208" s="2"/>
      <c r="AC208" s="2" t="s">
        <v>286</v>
      </c>
      <c r="AD208" s="2" t="s">
        <v>790</v>
      </c>
      <c r="AE208" s="2" t="s">
        <v>500</v>
      </c>
      <c r="AF208" s="2" t="s">
        <v>523</v>
      </c>
      <c r="AI208" s="2" t="s">
        <v>945</v>
      </c>
      <c r="AJ208" t="s">
        <v>450</v>
      </c>
      <c r="AK208">
        <v>-39.0347956461123</v>
      </c>
      <c r="AL208">
        <v>177.41728345799299</v>
      </c>
    </row>
    <row r="209" spans="1:38">
      <c r="B209" s="2" t="s">
        <v>447</v>
      </c>
      <c r="C209" t="s">
        <v>195</v>
      </c>
      <c r="D209" t="s">
        <v>249</v>
      </c>
      <c r="F209" t="s">
        <v>572</v>
      </c>
      <c r="H209" t="s">
        <v>250</v>
      </c>
      <c r="I209">
        <v>5</v>
      </c>
      <c r="M209">
        <v>4</v>
      </c>
      <c r="O209">
        <v>2007</v>
      </c>
      <c r="P209" s="11" t="s">
        <v>65</v>
      </c>
      <c r="S209" s="2"/>
      <c r="U209" s="2" t="s">
        <v>472</v>
      </c>
      <c r="W209" t="s">
        <v>174</v>
      </c>
      <c r="X209" t="s">
        <v>340</v>
      </c>
      <c r="Y209">
        <v>22</v>
      </c>
      <c r="AC209" t="s">
        <v>477</v>
      </c>
      <c r="AD209" t="s">
        <v>251</v>
      </c>
      <c r="AE209" s="2" t="s">
        <v>480</v>
      </c>
      <c r="AF209" t="s">
        <v>507</v>
      </c>
      <c r="AI209" t="s">
        <v>543</v>
      </c>
      <c r="AJ209" t="s">
        <v>450</v>
      </c>
      <c r="AK209">
        <v>-35.7570358999956</v>
      </c>
      <c r="AL209">
        <v>174.06743310330401</v>
      </c>
    </row>
    <row r="210" spans="1:38">
      <c r="A210" t="s">
        <v>985</v>
      </c>
      <c r="B210" t="s">
        <v>118</v>
      </c>
      <c r="C210" t="s">
        <v>195</v>
      </c>
      <c r="D210" t="s">
        <v>249</v>
      </c>
      <c r="F210" t="s">
        <v>572</v>
      </c>
      <c r="H210" t="s">
        <v>250</v>
      </c>
      <c r="I210">
        <v>105</v>
      </c>
      <c r="K210">
        <v>15</v>
      </c>
      <c r="L210">
        <v>0.16200000000000001</v>
      </c>
      <c r="M210">
        <v>7</v>
      </c>
      <c r="N210" t="s">
        <v>293</v>
      </c>
      <c r="O210">
        <v>1936</v>
      </c>
      <c r="P210" s="11" t="s">
        <v>65</v>
      </c>
      <c r="S210" t="s">
        <v>292</v>
      </c>
      <c r="T210">
        <v>8</v>
      </c>
      <c r="U210" t="s">
        <v>174</v>
      </c>
      <c r="W210" t="s">
        <v>174</v>
      </c>
      <c r="X210" t="s">
        <v>105</v>
      </c>
      <c r="Y210">
        <v>500</v>
      </c>
      <c r="Z210">
        <v>12</v>
      </c>
      <c r="AA210" t="s">
        <v>118</v>
      </c>
      <c r="AB210" t="s">
        <v>144</v>
      </c>
      <c r="AC210" t="s">
        <v>304</v>
      </c>
      <c r="AD210" t="s">
        <v>295</v>
      </c>
      <c r="AE210" t="s">
        <v>301</v>
      </c>
      <c r="AF210" t="s">
        <v>154</v>
      </c>
      <c r="AG210">
        <v>2025</v>
      </c>
      <c r="AH210" t="s">
        <v>176</v>
      </c>
      <c r="AI210" t="s">
        <v>310</v>
      </c>
      <c r="AJ210" t="s">
        <v>449</v>
      </c>
      <c r="AK210">
        <v>-44.689100000000003</v>
      </c>
      <c r="AL210">
        <v>170.4265</v>
      </c>
    </row>
    <row r="211" spans="1:38">
      <c r="B211" s="2" t="s">
        <v>772</v>
      </c>
      <c r="C211" t="s">
        <v>221</v>
      </c>
      <c r="D211" s="2" t="s">
        <v>575</v>
      </c>
      <c r="E211" s="2"/>
      <c r="H211" t="s">
        <v>250</v>
      </c>
      <c r="I211" s="6">
        <v>0</v>
      </c>
      <c r="K211" s="2">
        <v>0</v>
      </c>
      <c r="L211" s="2">
        <v>0</v>
      </c>
      <c r="N211" s="2"/>
      <c r="O211" s="2" t="s">
        <v>576</v>
      </c>
      <c r="P211" t="s">
        <v>576</v>
      </c>
      <c r="U211" s="2" t="s">
        <v>459</v>
      </c>
      <c r="W211" s="2" t="s">
        <v>174</v>
      </c>
      <c r="X211" s="2" t="s">
        <v>340</v>
      </c>
      <c r="Y211" s="5">
        <v>0</v>
      </c>
      <c r="Z211" s="2"/>
      <c r="AA211" s="2"/>
      <c r="AC211" s="2" t="s">
        <v>476</v>
      </c>
      <c r="AD211" s="2" t="s">
        <v>790</v>
      </c>
      <c r="AE211" s="2" t="s">
        <v>773</v>
      </c>
      <c r="AF211" s="2" t="s">
        <v>818</v>
      </c>
      <c r="AI211" s="2" t="s">
        <v>946</v>
      </c>
      <c r="AJ211" t="s">
        <v>450</v>
      </c>
      <c r="AK211">
        <v>-37.0425198709992</v>
      </c>
      <c r="AL211">
        <v>175.02287905575801</v>
      </c>
    </row>
    <row r="212" spans="1:38">
      <c r="B212" s="6" t="s">
        <v>1178</v>
      </c>
      <c r="C212" t="s">
        <v>195</v>
      </c>
      <c r="D212" t="s">
        <v>249</v>
      </c>
      <c r="F212" t="s">
        <v>572</v>
      </c>
      <c r="H212" t="s">
        <v>250</v>
      </c>
      <c r="I212" s="6">
        <v>0</v>
      </c>
      <c r="K212">
        <v>0</v>
      </c>
      <c r="M212">
        <v>1</v>
      </c>
      <c r="S212" s="2"/>
      <c r="U212" s="2" t="s">
        <v>460</v>
      </c>
      <c r="W212" t="s">
        <v>16</v>
      </c>
      <c r="X212" t="s">
        <v>340</v>
      </c>
      <c r="Y212" s="6">
        <v>0</v>
      </c>
      <c r="AC212" t="s">
        <v>476</v>
      </c>
      <c r="AD212" t="s">
        <v>251</v>
      </c>
      <c r="AE212" s="2" t="s">
        <v>502</v>
      </c>
      <c r="AF212" t="s">
        <v>525</v>
      </c>
      <c r="AI212" s="2" t="s">
        <v>917</v>
      </c>
      <c r="AJ212" t="s">
        <v>450</v>
      </c>
      <c r="AK212">
        <v>-37.0596869557627</v>
      </c>
      <c r="AL212">
        <v>175.106545771989</v>
      </c>
    </row>
    <row r="213" spans="1:38">
      <c r="B213" s="2" t="s">
        <v>774</v>
      </c>
      <c r="C213" t="s">
        <v>221</v>
      </c>
      <c r="D213" s="2" t="s">
        <v>611</v>
      </c>
      <c r="E213" s="2"/>
      <c r="H213" s="2" t="s">
        <v>225</v>
      </c>
      <c r="I213">
        <v>7</v>
      </c>
      <c r="K213" s="2">
        <v>7</v>
      </c>
      <c r="L213" s="2">
        <v>0</v>
      </c>
      <c r="M213">
        <v>1</v>
      </c>
      <c r="N213" s="2" t="s">
        <v>1155</v>
      </c>
      <c r="O213" s="2">
        <v>2003</v>
      </c>
      <c r="P213" t="s">
        <v>576</v>
      </c>
      <c r="U213" s="2" t="s">
        <v>459</v>
      </c>
      <c r="W213" t="s">
        <v>585</v>
      </c>
      <c r="X213" s="2" t="s">
        <v>340</v>
      </c>
      <c r="Y213" s="2">
        <v>0.1</v>
      </c>
      <c r="Z213" s="2"/>
      <c r="AA213" s="2"/>
      <c r="AC213" s="2" t="s">
        <v>476</v>
      </c>
      <c r="AD213" s="2" t="s">
        <v>790</v>
      </c>
      <c r="AE213" s="2" t="s">
        <v>721</v>
      </c>
      <c r="AF213" s="2" t="s">
        <v>809</v>
      </c>
      <c r="AI213" s="2" t="s">
        <v>775</v>
      </c>
      <c r="AJ213" t="s">
        <v>450</v>
      </c>
      <c r="AK213">
        <v>-36.96481</v>
      </c>
      <c r="AL213">
        <v>174.77634</v>
      </c>
    </row>
    <row r="214" spans="1:38">
      <c r="B214" s="6" t="s">
        <v>1179</v>
      </c>
      <c r="C214" t="s">
        <v>195</v>
      </c>
      <c r="D214" t="s">
        <v>249</v>
      </c>
      <c r="F214" t="s">
        <v>572</v>
      </c>
      <c r="H214" t="s">
        <v>250</v>
      </c>
      <c r="I214" s="6">
        <v>0</v>
      </c>
      <c r="K214">
        <v>0</v>
      </c>
      <c r="M214">
        <v>1</v>
      </c>
      <c r="S214" s="2"/>
      <c r="U214" s="2" t="s">
        <v>460</v>
      </c>
      <c r="W214" t="s">
        <v>16</v>
      </c>
      <c r="X214" t="s">
        <v>340</v>
      </c>
      <c r="Y214" s="6">
        <v>0</v>
      </c>
      <c r="AC214" t="s">
        <v>476</v>
      </c>
      <c r="AD214" t="s">
        <v>251</v>
      </c>
      <c r="AE214" t="s">
        <v>484</v>
      </c>
      <c r="AF214" t="s">
        <v>509</v>
      </c>
      <c r="AI214" s="2" t="s">
        <v>917</v>
      </c>
      <c r="AJ214" t="s">
        <v>450</v>
      </c>
      <c r="AK214">
        <v>-37.103270301073501</v>
      </c>
      <c r="AL214">
        <v>175.11845974811899</v>
      </c>
    </row>
    <row r="215" spans="1:38">
      <c r="B215" s="5" t="s">
        <v>1180</v>
      </c>
      <c r="C215" t="s">
        <v>195</v>
      </c>
      <c r="D215" t="s">
        <v>249</v>
      </c>
      <c r="F215" t="s">
        <v>572</v>
      </c>
      <c r="H215" t="s">
        <v>250</v>
      </c>
      <c r="I215" s="6">
        <v>0</v>
      </c>
      <c r="K215">
        <v>0.03</v>
      </c>
      <c r="M215">
        <v>1</v>
      </c>
      <c r="S215" s="2"/>
      <c r="U215" s="2" t="s">
        <v>473</v>
      </c>
      <c r="W215" t="s">
        <v>102</v>
      </c>
      <c r="X215" t="s">
        <v>340</v>
      </c>
      <c r="Y215">
        <v>0.1</v>
      </c>
      <c r="AC215" t="s">
        <v>477</v>
      </c>
      <c r="AD215" t="s">
        <v>251</v>
      </c>
      <c r="AE215" t="s">
        <v>484</v>
      </c>
      <c r="AF215" t="s">
        <v>509</v>
      </c>
      <c r="AI215" s="2" t="s">
        <v>918</v>
      </c>
      <c r="AJ215" t="s">
        <v>450</v>
      </c>
      <c r="AK215">
        <v>-36.898955868384697</v>
      </c>
      <c r="AL215">
        <v>174.52962408777</v>
      </c>
    </row>
    <row r="216" spans="1:38">
      <c r="B216" t="s">
        <v>885</v>
      </c>
      <c r="C216" s="2" t="s">
        <v>831</v>
      </c>
      <c r="D216" s="2" t="s">
        <v>831</v>
      </c>
      <c r="I216">
        <v>0.75</v>
      </c>
      <c r="K216">
        <v>0.25</v>
      </c>
      <c r="M216" s="2">
        <v>3</v>
      </c>
      <c r="N216" t="s">
        <v>886</v>
      </c>
      <c r="O216" s="2">
        <v>2010</v>
      </c>
      <c r="P216" s="11" t="s">
        <v>65</v>
      </c>
      <c r="T216" s="2" t="s">
        <v>576</v>
      </c>
      <c r="U216" t="s">
        <v>850</v>
      </c>
      <c r="W216" t="s">
        <v>174</v>
      </c>
      <c r="X216" t="s">
        <v>340</v>
      </c>
      <c r="Y216" s="2">
        <v>3</v>
      </c>
      <c r="Z216" s="2"/>
      <c r="AA216" s="2" t="s">
        <v>576</v>
      </c>
      <c r="AB216" s="2"/>
      <c r="AC216" t="s">
        <v>617</v>
      </c>
      <c r="AD216" t="s">
        <v>789</v>
      </c>
      <c r="AE216" t="s">
        <v>501</v>
      </c>
      <c r="AF216" t="s">
        <v>524</v>
      </c>
      <c r="AI216" s="2" t="s">
        <v>887</v>
      </c>
      <c r="AJ216" t="s">
        <v>450</v>
      </c>
      <c r="AK216">
        <v>-41.845379999999999</v>
      </c>
      <c r="AL216">
        <v>174.16291000000001</v>
      </c>
    </row>
    <row r="217" spans="1:38">
      <c r="B217" s="2" t="s">
        <v>776</v>
      </c>
      <c r="C217" t="s">
        <v>221</v>
      </c>
      <c r="D217" s="2" t="s">
        <v>207</v>
      </c>
      <c r="E217" s="2" t="s">
        <v>785</v>
      </c>
      <c r="H217" s="2" t="s">
        <v>225</v>
      </c>
      <c r="I217">
        <v>10</v>
      </c>
      <c r="K217" s="2">
        <v>2</v>
      </c>
      <c r="L217" s="2">
        <v>0</v>
      </c>
      <c r="N217" s="2"/>
      <c r="O217" s="2">
        <v>1981</v>
      </c>
      <c r="P217" t="s">
        <v>576</v>
      </c>
      <c r="U217" s="2" t="s">
        <v>720</v>
      </c>
      <c r="W217" t="s">
        <v>174</v>
      </c>
      <c r="X217" s="2" t="s">
        <v>340</v>
      </c>
      <c r="Y217" s="5">
        <v>0</v>
      </c>
      <c r="Z217" s="2"/>
      <c r="AA217" s="2"/>
      <c r="AC217" s="2" t="s">
        <v>475</v>
      </c>
      <c r="AD217" s="2" t="s">
        <v>790</v>
      </c>
      <c r="AE217" s="2" t="s">
        <v>755</v>
      </c>
      <c r="AF217" s="2" t="s">
        <v>816</v>
      </c>
      <c r="AI217" s="2" t="s">
        <v>777</v>
      </c>
      <c r="AJ217" t="s">
        <v>450</v>
      </c>
      <c r="AK217">
        <v>-41.286459999999998</v>
      </c>
      <c r="AL217">
        <v>174.77624</v>
      </c>
    </row>
    <row r="218" spans="1:38">
      <c r="B218" s="2" t="s">
        <v>888</v>
      </c>
      <c r="C218" s="2" t="s">
        <v>831</v>
      </c>
      <c r="D218" s="2" t="s">
        <v>831</v>
      </c>
      <c r="F218" s="2"/>
      <c r="G218" s="2"/>
      <c r="I218">
        <v>0.2</v>
      </c>
      <c r="K218" s="2">
        <v>0.2</v>
      </c>
      <c r="L218" s="2"/>
      <c r="M218" s="2">
        <v>1</v>
      </c>
      <c r="N218" t="s">
        <v>1063</v>
      </c>
      <c r="O218" s="2">
        <v>2023</v>
      </c>
      <c r="P218" t="s">
        <v>1196</v>
      </c>
      <c r="T218" s="2" t="s">
        <v>576</v>
      </c>
      <c r="U218" s="2" t="s">
        <v>174</v>
      </c>
      <c r="W218" s="2" t="s">
        <v>174</v>
      </c>
      <c r="X218" s="2" t="s">
        <v>340</v>
      </c>
      <c r="Y218" s="2">
        <v>0.87</v>
      </c>
      <c r="Z218" s="2"/>
      <c r="AA218" s="2" t="s">
        <v>576</v>
      </c>
      <c r="AB218" s="2"/>
      <c r="AC218" s="2" t="s">
        <v>475</v>
      </c>
      <c r="AD218" s="2" t="s">
        <v>790</v>
      </c>
      <c r="AE218" s="2" t="s">
        <v>755</v>
      </c>
      <c r="AF218" t="s">
        <v>816</v>
      </c>
      <c r="AI218" s="2" t="s">
        <v>413</v>
      </c>
      <c r="AJ218" t="s">
        <v>1198</v>
      </c>
      <c r="AK218">
        <v>-41.310948820379402</v>
      </c>
      <c r="AL218">
        <v>174.74492488448999</v>
      </c>
    </row>
    <row r="219" spans="1:38">
      <c r="A219" t="s">
        <v>978</v>
      </c>
      <c r="B219" t="s">
        <v>889</v>
      </c>
      <c r="C219" s="2" t="s">
        <v>831</v>
      </c>
      <c r="D219" s="2" t="s">
        <v>831</v>
      </c>
      <c r="F219" s="2"/>
      <c r="H219" t="s">
        <v>250</v>
      </c>
      <c r="I219">
        <v>143</v>
      </c>
      <c r="K219">
        <v>2.2999999999999998</v>
      </c>
      <c r="M219" s="2">
        <v>62</v>
      </c>
      <c r="N219" t="s">
        <v>890</v>
      </c>
      <c r="O219" s="2">
        <v>2009</v>
      </c>
      <c r="P219" s="11" t="s">
        <v>65</v>
      </c>
      <c r="T219" s="2"/>
      <c r="U219" t="s">
        <v>174</v>
      </c>
      <c r="W219" t="s">
        <v>174</v>
      </c>
      <c r="X219" t="s">
        <v>105</v>
      </c>
      <c r="Y219" s="2">
        <v>550</v>
      </c>
      <c r="Z219" s="2"/>
      <c r="AA219" s="2"/>
      <c r="AB219" s="2"/>
      <c r="AC219" s="2" t="s">
        <v>475</v>
      </c>
      <c r="AD219" t="s">
        <v>790</v>
      </c>
      <c r="AE219" s="2" t="s">
        <v>891</v>
      </c>
      <c r="AI219" s="2"/>
      <c r="AJ219" t="s">
        <v>450</v>
      </c>
      <c r="AK219">
        <v>-41.250509999999998</v>
      </c>
      <c r="AL219">
        <v>174.69074000000001</v>
      </c>
    </row>
    <row r="220" spans="1:38">
      <c r="A220" t="s">
        <v>979</v>
      </c>
      <c r="B220" t="s">
        <v>94</v>
      </c>
      <c r="C220" t="s">
        <v>195</v>
      </c>
      <c r="D220" t="s">
        <v>249</v>
      </c>
      <c r="F220" t="s">
        <v>572</v>
      </c>
      <c r="H220" t="s">
        <v>250</v>
      </c>
      <c r="I220">
        <v>124</v>
      </c>
      <c r="K220">
        <v>31</v>
      </c>
      <c r="L220">
        <v>0.315</v>
      </c>
      <c r="M220">
        <v>4</v>
      </c>
      <c r="N220" t="s">
        <v>1175</v>
      </c>
      <c r="O220">
        <v>1956</v>
      </c>
      <c r="P220" s="11" t="s">
        <v>65</v>
      </c>
      <c r="S220" t="s">
        <v>239</v>
      </c>
      <c r="T220">
        <v>4</v>
      </c>
      <c r="U220" t="s">
        <v>16</v>
      </c>
      <c r="W220" t="s">
        <v>16</v>
      </c>
      <c r="X220" t="s">
        <v>105</v>
      </c>
      <c r="Y220">
        <v>494</v>
      </c>
      <c r="Z220">
        <v>11</v>
      </c>
      <c r="AA220" t="s">
        <v>90</v>
      </c>
      <c r="AB220" t="s">
        <v>90</v>
      </c>
      <c r="AC220" t="s">
        <v>287</v>
      </c>
      <c r="AD220" t="s">
        <v>251</v>
      </c>
      <c r="AE220" t="s">
        <v>272</v>
      </c>
      <c r="AF220" t="s">
        <v>92</v>
      </c>
      <c r="AG220">
        <v>2041</v>
      </c>
      <c r="AH220" t="s">
        <v>176</v>
      </c>
      <c r="AI220" t="s">
        <v>273</v>
      </c>
      <c r="AJ220" t="s">
        <v>449</v>
      </c>
      <c r="AK220">
        <v>-38.419600000000003</v>
      </c>
      <c r="AL220">
        <v>175.80874</v>
      </c>
    </row>
    <row r="221" spans="1:38">
      <c r="B221" s="2" t="s">
        <v>778</v>
      </c>
      <c r="C221" t="s">
        <v>221</v>
      </c>
      <c r="D221" s="2" t="s">
        <v>575</v>
      </c>
      <c r="E221" s="2"/>
      <c r="H221" t="s">
        <v>250</v>
      </c>
      <c r="I221" s="6">
        <v>0</v>
      </c>
      <c r="K221" s="2">
        <v>0</v>
      </c>
      <c r="L221" s="2">
        <v>0</v>
      </c>
      <c r="N221" s="2"/>
      <c r="O221" s="2" t="s">
        <v>576</v>
      </c>
      <c r="P221" t="s">
        <v>576</v>
      </c>
      <c r="U221" s="2" t="s">
        <v>779</v>
      </c>
      <c r="W221" s="2" t="s">
        <v>174</v>
      </c>
      <c r="X221" s="2" t="s">
        <v>340</v>
      </c>
      <c r="Y221" s="6">
        <v>0</v>
      </c>
      <c r="Z221" s="2"/>
      <c r="AA221" s="2"/>
      <c r="AC221" s="2" t="s">
        <v>477</v>
      </c>
      <c r="AD221" s="2" t="s">
        <v>790</v>
      </c>
      <c r="AE221" s="2" t="s">
        <v>502</v>
      </c>
      <c r="AF221" s="2" t="s">
        <v>525</v>
      </c>
      <c r="AI221" s="2" t="s">
        <v>413</v>
      </c>
      <c r="AJ221" t="s">
        <v>450</v>
      </c>
      <c r="AK221">
        <v>-35.731341241800301</v>
      </c>
      <c r="AL221">
        <v>174.305282539155</v>
      </c>
    </row>
    <row r="222" spans="1:38">
      <c r="A222" t="s">
        <v>1005</v>
      </c>
      <c r="B222" t="s">
        <v>107</v>
      </c>
      <c r="C222" t="s">
        <v>195</v>
      </c>
      <c r="D222" t="s">
        <v>249</v>
      </c>
      <c r="F222" t="s">
        <v>572</v>
      </c>
      <c r="H222" t="s">
        <v>250</v>
      </c>
      <c r="I222">
        <v>24</v>
      </c>
      <c r="K222">
        <v>12</v>
      </c>
      <c r="M222">
        <v>2</v>
      </c>
      <c r="N222" t="s">
        <v>1102</v>
      </c>
      <c r="O222">
        <v>1982</v>
      </c>
      <c r="P222" s="11" t="s">
        <v>65</v>
      </c>
      <c r="U222" t="s">
        <v>102</v>
      </c>
      <c r="W222" t="s">
        <v>102</v>
      </c>
      <c r="X222" t="s">
        <v>105</v>
      </c>
      <c r="Y222">
        <v>115</v>
      </c>
      <c r="Z222">
        <v>0</v>
      </c>
      <c r="AA222" t="s">
        <v>107</v>
      </c>
      <c r="AB222" t="s">
        <v>181</v>
      </c>
      <c r="AC222" t="s">
        <v>291</v>
      </c>
      <c r="AD222" t="s">
        <v>251</v>
      </c>
      <c r="AE222" s="2" t="s">
        <v>504</v>
      </c>
      <c r="AF222" t="s">
        <v>123</v>
      </c>
      <c r="AG222">
        <v>2026</v>
      </c>
      <c r="AH222" t="s">
        <v>176</v>
      </c>
      <c r="AI222" s="2" t="s">
        <v>544</v>
      </c>
      <c r="AJ222" t="s">
        <v>449</v>
      </c>
      <c r="AK222">
        <v>-38.6329567226107</v>
      </c>
      <c r="AL222">
        <v>176.57795762674701</v>
      </c>
    </row>
    <row r="223" spans="1:38">
      <c r="A223" t="s">
        <v>977</v>
      </c>
      <c r="B223" t="s">
        <v>206</v>
      </c>
      <c r="C223" t="s">
        <v>221</v>
      </c>
      <c r="D223" t="s">
        <v>197</v>
      </c>
      <c r="F223" t="s">
        <v>228</v>
      </c>
      <c r="H223" t="s">
        <v>250</v>
      </c>
      <c r="I223">
        <v>155</v>
      </c>
      <c r="K223" s="2">
        <v>52</v>
      </c>
      <c r="L223" s="2">
        <v>11000</v>
      </c>
      <c r="O223">
        <v>2004</v>
      </c>
      <c r="P223" s="11" t="s">
        <v>65</v>
      </c>
      <c r="U223" t="s">
        <v>104</v>
      </c>
      <c r="W223" t="s">
        <v>104</v>
      </c>
      <c r="X223" t="s">
        <v>105</v>
      </c>
      <c r="Y223" s="2">
        <v>9</v>
      </c>
      <c r="Z223" s="2"/>
      <c r="AA223" s="2"/>
      <c r="AC223" s="2" t="s">
        <v>286</v>
      </c>
      <c r="AD223" s="2" t="s">
        <v>790</v>
      </c>
      <c r="AE223" s="2" t="s">
        <v>780</v>
      </c>
      <c r="AF223" t="s">
        <v>237</v>
      </c>
      <c r="AG223">
        <f>O223+25</f>
        <v>2029</v>
      </c>
      <c r="AJ223" t="s">
        <v>820</v>
      </c>
      <c r="AK223">
        <v>-39.378279999999997</v>
      </c>
      <c r="AL223">
        <v>176.89198999999999</v>
      </c>
    </row>
    <row r="224" spans="1:38">
      <c r="B224" s="2" t="s">
        <v>781</v>
      </c>
      <c r="C224" t="s">
        <v>221</v>
      </c>
      <c r="D224" s="2" t="s">
        <v>575</v>
      </c>
      <c r="E224" s="2"/>
      <c r="H224" t="s">
        <v>250</v>
      </c>
      <c r="I224" s="6">
        <v>0</v>
      </c>
      <c r="K224" s="2">
        <v>2E-3</v>
      </c>
      <c r="L224" s="2">
        <v>0</v>
      </c>
      <c r="N224" s="2"/>
      <c r="O224" s="2" t="s">
        <v>576</v>
      </c>
      <c r="P224" t="s">
        <v>576</v>
      </c>
      <c r="U224" s="2" t="s">
        <v>781</v>
      </c>
      <c r="W224" s="2" t="s">
        <v>174</v>
      </c>
      <c r="X224" s="2" t="s">
        <v>340</v>
      </c>
      <c r="Y224" s="5">
        <v>0</v>
      </c>
      <c r="Z224" s="2"/>
      <c r="AA224" s="2"/>
      <c r="AC224" s="2" t="s">
        <v>371</v>
      </c>
      <c r="AD224" s="2" t="s">
        <v>789</v>
      </c>
      <c r="AE224" s="2" t="s">
        <v>782</v>
      </c>
      <c r="AF224" s="2" t="s">
        <v>819</v>
      </c>
      <c r="AI224" s="2" t="s">
        <v>413</v>
      </c>
      <c r="AJ224" t="s">
        <v>450</v>
      </c>
      <c r="AK224">
        <v>-43.528002707866399</v>
      </c>
      <c r="AL224">
        <v>172.641554953948</v>
      </c>
    </row>
    <row r="225" spans="1:38">
      <c r="A225" t="s">
        <v>1020</v>
      </c>
      <c r="B225" s="2" t="s">
        <v>892</v>
      </c>
      <c r="C225" s="2" t="s">
        <v>831</v>
      </c>
      <c r="D225" s="2" t="s">
        <v>831</v>
      </c>
      <c r="F225" s="2"/>
      <c r="G225" s="2"/>
      <c r="H225" t="s">
        <v>250</v>
      </c>
      <c r="I225">
        <v>58</v>
      </c>
      <c r="K225" s="2">
        <v>2</v>
      </c>
      <c r="L225" s="2"/>
      <c r="M225" s="2">
        <v>29</v>
      </c>
      <c r="N225" s="2" t="s">
        <v>893</v>
      </c>
      <c r="O225" s="2">
        <v>2007</v>
      </c>
      <c r="P225" s="11" t="s">
        <v>65</v>
      </c>
      <c r="T225" s="2" t="s">
        <v>576</v>
      </c>
      <c r="U225" s="2" t="s">
        <v>174</v>
      </c>
      <c r="W225" s="2" t="s">
        <v>174</v>
      </c>
      <c r="X225" s="2" t="s">
        <v>340</v>
      </c>
      <c r="Y225" s="2">
        <v>200</v>
      </c>
      <c r="AA225" s="2" t="s">
        <v>576</v>
      </c>
      <c r="AB225" s="2"/>
      <c r="AC225" s="2" t="s">
        <v>304</v>
      </c>
      <c r="AD225" s="2" t="s">
        <v>789</v>
      </c>
      <c r="AE225" s="2" t="s">
        <v>488</v>
      </c>
      <c r="AF225" t="s">
        <v>512</v>
      </c>
      <c r="AI225" t="s">
        <v>894</v>
      </c>
      <c r="AJ225" t="s">
        <v>450</v>
      </c>
      <c r="AK225">
        <v>-45.766669999999998</v>
      </c>
      <c r="AL225">
        <v>168.3</v>
      </c>
    </row>
    <row r="226" spans="1:38">
      <c r="B226" s="2" t="s">
        <v>783</v>
      </c>
      <c r="C226" t="s">
        <v>221</v>
      </c>
      <c r="D226" s="2" t="s">
        <v>611</v>
      </c>
      <c r="E226" s="2"/>
      <c r="H226" t="s">
        <v>250</v>
      </c>
      <c r="I226">
        <v>3</v>
      </c>
      <c r="K226" s="2">
        <v>1</v>
      </c>
      <c r="L226" s="2">
        <v>0</v>
      </c>
      <c r="M226">
        <v>3</v>
      </c>
      <c r="N226" t="s">
        <v>784</v>
      </c>
      <c r="O226" s="2" t="s">
        <v>576</v>
      </c>
      <c r="P226" t="s">
        <v>576</v>
      </c>
      <c r="U226" s="2" t="s">
        <v>739</v>
      </c>
      <c r="W226" s="2" t="s">
        <v>102</v>
      </c>
      <c r="X226" s="2" t="s">
        <v>340</v>
      </c>
      <c r="Y226" s="2">
        <v>20</v>
      </c>
      <c r="Z226" s="2"/>
      <c r="AA226" s="2"/>
      <c r="AC226" s="2" t="s">
        <v>476</v>
      </c>
      <c r="AD226" s="2" t="s">
        <v>790</v>
      </c>
      <c r="AE226" s="2" t="s">
        <v>773</v>
      </c>
      <c r="AF226" s="2" t="s">
        <v>818</v>
      </c>
      <c r="AI226" s="2"/>
      <c r="AJ226" t="s">
        <v>450</v>
      </c>
      <c r="AK226">
        <v>-36.935781968544198</v>
      </c>
      <c r="AL226">
        <v>174.99252894152301</v>
      </c>
    </row>
    <row r="227" spans="1:38">
      <c r="B227" s="2" t="s">
        <v>448</v>
      </c>
      <c r="C227" t="s">
        <v>195</v>
      </c>
      <c r="D227" t="s">
        <v>249</v>
      </c>
      <c r="F227" t="s">
        <v>572</v>
      </c>
      <c r="H227" t="s">
        <v>250</v>
      </c>
      <c r="I227">
        <v>1.35</v>
      </c>
      <c r="K227">
        <v>1.35</v>
      </c>
      <c r="M227">
        <v>2</v>
      </c>
      <c r="N227" t="s">
        <v>1329</v>
      </c>
      <c r="P227" s="11" t="s">
        <v>65</v>
      </c>
      <c r="S227" s="2"/>
      <c r="U227" s="2" t="s">
        <v>379</v>
      </c>
      <c r="W227" t="s">
        <v>102</v>
      </c>
      <c r="X227" t="s">
        <v>340</v>
      </c>
      <c r="Y227">
        <v>9</v>
      </c>
      <c r="AC227" t="s">
        <v>304</v>
      </c>
      <c r="AD227" t="s">
        <v>295</v>
      </c>
      <c r="AE227" s="2" t="s">
        <v>503</v>
      </c>
      <c r="AF227" t="s">
        <v>526</v>
      </c>
      <c r="AI227" s="2" t="s">
        <v>545</v>
      </c>
      <c r="AJ227" t="s">
        <v>1326</v>
      </c>
      <c r="AK227">
        <v>-45.138858113160602</v>
      </c>
      <c r="AL227">
        <v>168.75931203874899</v>
      </c>
    </row>
  </sheetData>
  <sortState xmlns:xlrd2="http://schemas.microsoft.com/office/spreadsheetml/2017/richdata2" ref="A2:B186">
    <sortCondition ref="B62:B186"/>
  </sortState>
  <dataConsolidate/>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405A6-2519-45E9-AD07-820073C55A65}">
  <dimension ref="A1"/>
  <sheetViews>
    <sheetView workbookViewId="0">
      <selection activeCell="D22" sqref="D22"/>
    </sheetView>
  </sheetViews>
  <sheetFormatPr baseColWidth="10" defaultColWidth="8.83203125" defaultRowHeight="16"/>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98BA1-D9B2-7944-B7F0-B396A4A9D4D7}">
  <dimension ref="A1:AL286"/>
  <sheetViews>
    <sheetView tabSelected="1" zoomScale="24" zoomScaleNormal="220" workbookViewId="0">
      <selection activeCell="AL286" sqref="A1:AL286"/>
    </sheetView>
  </sheetViews>
  <sheetFormatPr baseColWidth="10" defaultColWidth="10.5" defaultRowHeight="16"/>
  <sheetData>
    <row r="1" spans="1:38">
      <c r="A1" t="s">
        <v>1330</v>
      </c>
      <c r="B1" t="s">
        <v>0</v>
      </c>
      <c r="C1" t="s">
        <v>7</v>
      </c>
      <c r="D1" t="s">
        <v>243</v>
      </c>
      <c r="E1" t="s">
        <v>9</v>
      </c>
      <c r="F1" t="s">
        <v>69</v>
      </c>
      <c r="G1" t="s">
        <v>70</v>
      </c>
      <c r="H1" t="s">
        <v>224</v>
      </c>
      <c r="I1" t="s">
        <v>3</v>
      </c>
      <c r="J1" t="s">
        <v>1184</v>
      </c>
      <c r="K1" t="s">
        <v>194</v>
      </c>
      <c r="L1" t="s">
        <v>242</v>
      </c>
      <c r="M1" t="s">
        <v>256</v>
      </c>
      <c r="N1" t="s">
        <v>255</v>
      </c>
      <c r="O1" t="s">
        <v>32</v>
      </c>
      <c r="P1" t="s">
        <v>4</v>
      </c>
      <c r="Q1" t="s">
        <v>86</v>
      </c>
      <c r="R1" t="s">
        <v>85</v>
      </c>
      <c r="S1" t="s">
        <v>238</v>
      </c>
      <c r="T1" t="s">
        <v>305</v>
      </c>
      <c r="U1" t="s">
        <v>29</v>
      </c>
      <c r="V1" t="s">
        <v>30</v>
      </c>
      <c r="W1" t="s">
        <v>198</v>
      </c>
      <c r="X1" t="s">
        <v>241</v>
      </c>
      <c r="Y1" t="s">
        <v>5</v>
      </c>
      <c r="Z1" t="s">
        <v>244</v>
      </c>
      <c r="AA1" t="s">
        <v>42</v>
      </c>
      <c r="AB1" t="s">
        <v>193</v>
      </c>
      <c r="AC1" t="s">
        <v>284</v>
      </c>
      <c r="AD1" t="s">
        <v>246</v>
      </c>
      <c r="AE1" t="s">
        <v>245</v>
      </c>
      <c r="AF1" t="s">
        <v>175</v>
      </c>
      <c r="AG1" t="s">
        <v>6</v>
      </c>
      <c r="AH1" t="s">
        <v>240</v>
      </c>
      <c r="AI1" t="s">
        <v>247</v>
      </c>
      <c r="AJ1" t="s">
        <v>248</v>
      </c>
      <c r="AK1" t="s">
        <v>1</v>
      </c>
      <c r="AL1" t="s">
        <v>2</v>
      </c>
    </row>
    <row r="2" spans="1:38">
      <c r="B2" s="2" t="s">
        <v>573</v>
      </c>
      <c r="C2" t="s">
        <v>221</v>
      </c>
      <c r="D2" s="2" t="s">
        <v>197</v>
      </c>
      <c r="E2" s="2"/>
      <c r="H2" s="2" t="s">
        <v>250</v>
      </c>
      <c r="I2">
        <v>0.4</v>
      </c>
      <c r="K2" s="2">
        <v>0.4</v>
      </c>
      <c r="L2" s="2">
        <v>0</v>
      </c>
      <c r="M2">
        <v>1</v>
      </c>
      <c r="N2" s="2" t="s">
        <v>1156</v>
      </c>
      <c r="O2" s="2" t="s">
        <v>836</v>
      </c>
      <c r="U2" s="2" t="s">
        <v>574</v>
      </c>
      <c r="W2" s="2" t="s">
        <v>174</v>
      </c>
      <c r="X2" s="2" t="s">
        <v>340</v>
      </c>
      <c r="Y2" s="5">
        <v>0</v>
      </c>
      <c r="Z2" s="2"/>
      <c r="AA2" s="2"/>
      <c r="AC2" s="2" t="s">
        <v>371</v>
      </c>
      <c r="AD2" s="2" t="s">
        <v>789</v>
      </c>
      <c r="AE2" s="2" t="s">
        <v>577</v>
      </c>
      <c r="AF2" s="2" t="s">
        <v>791</v>
      </c>
      <c r="AI2" s="2" t="s">
        <v>903</v>
      </c>
      <c r="AJ2" t="s">
        <v>450</v>
      </c>
      <c r="AK2">
        <v>-43.491119445526301</v>
      </c>
      <c r="AL2">
        <v>172.707969795682</v>
      </c>
    </row>
    <row r="3" spans="1:38">
      <c r="B3" s="2" t="s">
        <v>578</v>
      </c>
      <c r="C3" t="s">
        <v>221</v>
      </c>
      <c r="D3" s="2" t="s">
        <v>575</v>
      </c>
      <c r="E3" s="2"/>
      <c r="H3" s="2" t="s">
        <v>250</v>
      </c>
      <c r="I3">
        <v>0.2</v>
      </c>
      <c r="K3" s="2">
        <v>0.2</v>
      </c>
      <c r="L3" s="2">
        <v>0</v>
      </c>
      <c r="M3">
        <v>1</v>
      </c>
      <c r="N3" s="2" t="s">
        <v>1157</v>
      </c>
      <c r="O3" s="2" t="s">
        <v>576</v>
      </c>
      <c r="P3" t="s">
        <v>576</v>
      </c>
      <c r="U3" s="2" t="s">
        <v>579</v>
      </c>
      <c r="W3" s="2" t="s">
        <v>174</v>
      </c>
      <c r="X3" s="2" t="s">
        <v>340</v>
      </c>
      <c r="Y3" s="5">
        <v>0</v>
      </c>
      <c r="Z3" s="2"/>
      <c r="AA3" s="2"/>
      <c r="AC3" s="2" t="s">
        <v>371</v>
      </c>
      <c r="AD3" s="2" t="s">
        <v>789</v>
      </c>
      <c r="AE3" s="2" t="s">
        <v>580</v>
      </c>
      <c r="AF3" s="2" t="s">
        <v>792</v>
      </c>
      <c r="AI3" s="2" t="s">
        <v>919</v>
      </c>
      <c r="AJ3" t="s">
        <v>450</v>
      </c>
      <c r="AK3">
        <v>-43.542571707949897</v>
      </c>
      <c r="AL3">
        <v>172.585464928802</v>
      </c>
    </row>
    <row r="4" spans="1:38">
      <c r="B4" s="2" t="s">
        <v>386</v>
      </c>
      <c r="C4" t="s">
        <v>195</v>
      </c>
      <c r="D4" t="s">
        <v>249</v>
      </c>
      <c r="F4" t="s">
        <v>572</v>
      </c>
      <c r="H4" t="s">
        <v>250</v>
      </c>
      <c r="I4">
        <v>6</v>
      </c>
      <c r="K4">
        <v>6</v>
      </c>
      <c r="M4">
        <v>1</v>
      </c>
      <c r="N4" t="s">
        <v>1058</v>
      </c>
      <c r="O4">
        <v>2013</v>
      </c>
      <c r="P4" s="11" t="s">
        <v>65</v>
      </c>
      <c r="S4" s="2"/>
      <c r="U4" s="2" t="s">
        <v>387</v>
      </c>
      <c r="W4" t="s">
        <v>387</v>
      </c>
      <c r="X4" t="s">
        <v>340</v>
      </c>
      <c r="Y4">
        <v>30</v>
      </c>
      <c r="Z4">
        <v>0</v>
      </c>
      <c r="AC4" t="s">
        <v>341</v>
      </c>
      <c r="AD4" t="s">
        <v>295</v>
      </c>
      <c r="AE4" t="s">
        <v>257</v>
      </c>
      <c r="AF4" t="s">
        <v>388</v>
      </c>
      <c r="AI4" t="s">
        <v>389</v>
      </c>
      <c r="AJ4" t="s">
        <v>450</v>
      </c>
      <c r="AK4" t="s">
        <v>908</v>
      </c>
    </row>
    <row r="5" spans="1:38">
      <c r="B5" s="2" t="s">
        <v>581</v>
      </c>
      <c r="C5" t="s">
        <v>221</v>
      </c>
      <c r="D5" s="2" t="s">
        <v>575</v>
      </c>
      <c r="E5" s="2"/>
      <c r="H5" s="2" t="s">
        <v>250</v>
      </c>
      <c r="I5">
        <v>3.9</v>
      </c>
      <c r="K5" s="2">
        <v>3.9</v>
      </c>
      <c r="L5" s="2">
        <v>0</v>
      </c>
      <c r="M5">
        <v>1</v>
      </c>
      <c r="N5" s="2" t="s">
        <v>1172</v>
      </c>
      <c r="O5" s="2" t="s">
        <v>576</v>
      </c>
      <c r="P5" t="s">
        <v>576</v>
      </c>
      <c r="U5" s="2" t="s">
        <v>102</v>
      </c>
      <c r="W5" s="2" t="s">
        <v>102</v>
      </c>
      <c r="X5" s="2" t="s">
        <v>340</v>
      </c>
      <c r="Y5" s="2">
        <v>3.3</v>
      </c>
      <c r="Z5" s="2"/>
      <c r="AA5" s="2"/>
      <c r="AC5" s="2" t="s">
        <v>287</v>
      </c>
      <c r="AD5" s="2" t="s">
        <v>790</v>
      </c>
      <c r="AE5" s="2" t="s">
        <v>582</v>
      </c>
      <c r="AF5" s="2" t="s">
        <v>793</v>
      </c>
      <c r="AI5" s="2" t="s">
        <v>920</v>
      </c>
      <c r="AJ5" t="s">
        <v>450</v>
      </c>
      <c r="AK5">
        <v>-37.6974722125589</v>
      </c>
      <c r="AL5">
        <v>175.212912808759</v>
      </c>
    </row>
    <row r="6" spans="1:38">
      <c r="A6" t="s">
        <v>1012</v>
      </c>
      <c r="B6" t="s">
        <v>109</v>
      </c>
      <c r="C6" t="s">
        <v>195</v>
      </c>
      <c r="D6" t="s">
        <v>249</v>
      </c>
      <c r="F6" t="s">
        <v>572</v>
      </c>
      <c r="H6" t="s">
        <v>250</v>
      </c>
      <c r="I6">
        <v>25</v>
      </c>
      <c r="K6">
        <v>12.5</v>
      </c>
      <c r="L6">
        <v>0.17299999999999999</v>
      </c>
      <c r="M6">
        <v>2</v>
      </c>
      <c r="N6" t="s">
        <v>1059</v>
      </c>
      <c r="O6">
        <v>1982</v>
      </c>
      <c r="P6" s="11" t="s">
        <v>65</v>
      </c>
      <c r="U6" t="s">
        <v>172</v>
      </c>
      <c r="W6" t="s">
        <v>392</v>
      </c>
      <c r="X6" t="s">
        <v>370</v>
      </c>
      <c r="Y6">
        <v>105</v>
      </c>
      <c r="Z6">
        <v>0</v>
      </c>
      <c r="AA6" t="s">
        <v>111</v>
      </c>
      <c r="AB6" t="s">
        <v>181</v>
      </c>
      <c r="AC6" t="s">
        <v>291</v>
      </c>
      <c r="AD6" t="s">
        <v>251</v>
      </c>
      <c r="AE6" t="s">
        <v>391</v>
      </c>
      <c r="AF6" t="s">
        <v>122</v>
      </c>
      <c r="AG6">
        <v>2026</v>
      </c>
      <c r="AH6" t="s">
        <v>176</v>
      </c>
      <c r="AI6" t="s">
        <v>390</v>
      </c>
      <c r="AJ6" t="s">
        <v>449</v>
      </c>
      <c r="AK6">
        <v>-38.293303302926702</v>
      </c>
      <c r="AL6">
        <v>176.79304227191901</v>
      </c>
    </row>
    <row r="7" spans="1:38">
      <c r="A7" t="s">
        <v>973</v>
      </c>
      <c r="B7" t="s">
        <v>96</v>
      </c>
      <c r="C7" t="s">
        <v>195</v>
      </c>
      <c r="D7" t="s">
        <v>249</v>
      </c>
      <c r="F7" t="s">
        <v>572</v>
      </c>
      <c r="H7" t="s">
        <v>250</v>
      </c>
      <c r="I7">
        <v>196.7</v>
      </c>
      <c r="K7">
        <v>26.7</v>
      </c>
      <c r="L7">
        <v>0.46300000000000002</v>
      </c>
      <c r="M7">
        <v>8</v>
      </c>
      <c r="N7" t="s">
        <v>254</v>
      </c>
      <c r="O7">
        <v>1929</v>
      </c>
      <c r="P7" s="11" t="s">
        <v>65</v>
      </c>
      <c r="S7" t="s">
        <v>239</v>
      </c>
      <c r="T7">
        <v>7</v>
      </c>
      <c r="U7" t="s">
        <v>16</v>
      </c>
      <c r="W7" t="s">
        <v>16</v>
      </c>
      <c r="X7" t="s">
        <v>105</v>
      </c>
      <c r="Y7">
        <v>805</v>
      </c>
      <c r="Z7">
        <v>10</v>
      </c>
      <c r="AA7" t="s">
        <v>90</v>
      </c>
      <c r="AB7" t="s">
        <v>90</v>
      </c>
      <c r="AC7" t="s">
        <v>287</v>
      </c>
      <c r="AD7" t="s">
        <v>251</v>
      </c>
      <c r="AE7" t="s">
        <v>252</v>
      </c>
      <c r="AF7" t="s">
        <v>97</v>
      </c>
      <c r="AG7">
        <v>2041</v>
      </c>
      <c r="AH7" t="s">
        <v>176</v>
      </c>
      <c r="AI7" s="2" t="s">
        <v>253</v>
      </c>
      <c r="AJ7" t="s">
        <v>449</v>
      </c>
      <c r="AK7">
        <v>-38.070410000000003</v>
      </c>
      <c r="AL7">
        <v>175.64384000000001</v>
      </c>
    </row>
    <row r="8" spans="1:38">
      <c r="A8" t="s">
        <v>992</v>
      </c>
      <c r="B8" t="s">
        <v>88</v>
      </c>
      <c r="C8" t="s">
        <v>195</v>
      </c>
      <c r="D8" t="s">
        <v>249</v>
      </c>
      <c r="F8" t="s">
        <v>572</v>
      </c>
      <c r="H8" t="s">
        <v>250</v>
      </c>
      <c r="I8">
        <v>78</v>
      </c>
      <c r="K8">
        <v>31</v>
      </c>
      <c r="L8">
        <v>0.26800000000000002</v>
      </c>
      <c r="M8">
        <v>3</v>
      </c>
      <c r="N8" t="s">
        <v>1134</v>
      </c>
      <c r="O8">
        <v>1964</v>
      </c>
      <c r="P8" s="11" t="s">
        <v>65</v>
      </c>
      <c r="S8" t="s">
        <v>239</v>
      </c>
      <c r="T8">
        <v>1</v>
      </c>
      <c r="U8" t="s">
        <v>16</v>
      </c>
      <c r="W8" t="s">
        <v>16</v>
      </c>
      <c r="X8" t="s">
        <v>105</v>
      </c>
      <c r="Y8">
        <v>330</v>
      </c>
      <c r="Z8">
        <v>0</v>
      </c>
      <c r="AA8" t="s">
        <v>90</v>
      </c>
      <c r="AB8" t="s">
        <v>90</v>
      </c>
      <c r="AC8" t="s">
        <v>287</v>
      </c>
      <c r="AD8" t="s">
        <v>251</v>
      </c>
      <c r="AE8" t="s">
        <v>257</v>
      </c>
      <c r="AF8" t="s">
        <v>89</v>
      </c>
      <c r="AG8">
        <v>2041</v>
      </c>
      <c r="AH8" t="s">
        <v>176</v>
      </c>
      <c r="AI8" s="2" t="s">
        <v>258</v>
      </c>
      <c r="AJ8" t="s">
        <v>1135</v>
      </c>
      <c r="AK8">
        <v>-38.616129999999998</v>
      </c>
      <c r="AL8">
        <v>176.14219</v>
      </c>
    </row>
    <row r="9" spans="1:38">
      <c r="A9" t="s">
        <v>1007</v>
      </c>
      <c r="B9" t="s">
        <v>327</v>
      </c>
      <c r="C9" t="s">
        <v>195</v>
      </c>
      <c r="D9" t="s">
        <v>249</v>
      </c>
      <c r="F9" t="s">
        <v>572</v>
      </c>
      <c r="H9" t="s">
        <v>250</v>
      </c>
      <c r="I9">
        <v>3.8</v>
      </c>
      <c r="K9">
        <v>3.8</v>
      </c>
      <c r="M9">
        <v>1</v>
      </c>
      <c r="N9" t="s">
        <v>329</v>
      </c>
      <c r="O9">
        <v>1983</v>
      </c>
      <c r="P9" s="11" t="s">
        <v>65</v>
      </c>
      <c r="S9" t="s">
        <v>330</v>
      </c>
      <c r="T9">
        <v>1</v>
      </c>
      <c r="U9" t="s">
        <v>102</v>
      </c>
      <c r="W9" t="s">
        <v>102</v>
      </c>
      <c r="X9" t="s">
        <v>105</v>
      </c>
      <c r="Y9">
        <v>17</v>
      </c>
      <c r="Z9">
        <v>0</v>
      </c>
      <c r="AA9" t="s">
        <v>331</v>
      </c>
      <c r="AB9" t="s">
        <v>138</v>
      </c>
      <c r="AC9" t="s">
        <v>332</v>
      </c>
      <c r="AD9" t="s">
        <v>295</v>
      </c>
      <c r="AE9" t="s">
        <v>333</v>
      </c>
      <c r="AF9" t="s">
        <v>334</v>
      </c>
      <c r="AI9" t="s">
        <v>335</v>
      </c>
      <c r="AJ9" t="s">
        <v>450</v>
      </c>
      <c r="AK9">
        <v>-41.670657823575603</v>
      </c>
      <c r="AL9">
        <v>173.20320146916001</v>
      </c>
    </row>
    <row r="10" spans="1:38">
      <c r="B10" s="2" t="s">
        <v>393</v>
      </c>
      <c r="C10" t="s">
        <v>195</v>
      </c>
      <c r="D10" t="s">
        <v>249</v>
      </c>
      <c r="F10" t="s">
        <v>572</v>
      </c>
      <c r="H10" t="s">
        <v>250</v>
      </c>
      <c r="I10">
        <v>3.1</v>
      </c>
      <c r="K10">
        <v>3.1</v>
      </c>
      <c r="M10">
        <v>1</v>
      </c>
      <c r="N10" t="s">
        <v>1060</v>
      </c>
      <c r="O10">
        <v>1932</v>
      </c>
      <c r="P10" s="11" t="s">
        <v>65</v>
      </c>
      <c r="S10" s="2"/>
      <c r="U10" s="2" t="s">
        <v>102</v>
      </c>
      <c r="W10" t="s">
        <v>102</v>
      </c>
      <c r="X10" t="s">
        <v>340</v>
      </c>
      <c r="Y10">
        <v>20</v>
      </c>
      <c r="Z10">
        <v>0</v>
      </c>
      <c r="AC10" t="s">
        <v>341</v>
      </c>
      <c r="AD10" t="s">
        <v>295</v>
      </c>
      <c r="AE10" t="s">
        <v>394</v>
      </c>
      <c r="AF10" t="s">
        <v>395</v>
      </c>
      <c r="AI10" t="s">
        <v>396</v>
      </c>
      <c r="AJ10" t="s">
        <v>450</v>
      </c>
      <c r="AK10">
        <v>-42.5235900222822</v>
      </c>
      <c r="AL10">
        <v>171.40790308452401</v>
      </c>
    </row>
    <row r="11" spans="1:38">
      <c r="B11" t="s">
        <v>583</v>
      </c>
      <c r="C11" t="s">
        <v>221</v>
      </c>
      <c r="D11" t="s">
        <v>575</v>
      </c>
      <c r="E11" s="2"/>
      <c r="H11" t="s">
        <v>250</v>
      </c>
      <c r="I11">
        <v>0.1</v>
      </c>
      <c r="K11">
        <v>0.1</v>
      </c>
      <c r="L11" s="2">
        <v>0</v>
      </c>
      <c r="M11">
        <v>1</v>
      </c>
      <c r="N11" s="2" t="s">
        <v>1161</v>
      </c>
      <c r="O11" s="2" t="s">
        <v>576</v>
      </c>
      <c r="P11" t="s">
        <v>576</v>
      </c>
      <c r="U11" t="s">
        <v>584</v>
      </c>
      <c r="W11" t="s">
        <v>16</v>
      </c>
      <c r="X11" t="s">
        <v>340</v>
      </c>
      <c r="Y11" s="5">
        <v>0</v>
      </c>
      <c r="Z11" s="2"/>
      <c r="AA11" s="2"/>
      <c r="AC11" t="s">
        <v>476</v>
      </c>
      <c r="AD11" t="s">
        <v>790</v>
      </c>
      <c r="AE11" t="s">
        <v>586</v>
      </c>
      <c r="AF11" t="s">
        <v>794</v>
      </c>
      <c r="AI11" s="2" t="s">
        <v>921</v>
      </c>
      <c r="AJ11" t="s">
        <v>450</v>
      </c>
      <c r="AK11">
        <v>-36.889912197707503</v>
      </c>
      <c r="AL11">
        <v>174.802507296383</v>
      </c>
    </row>
    <row r="12" spans="1:38">
      <c r="A12" t="s">
        <v>993</v>
      </c>
      <c r="B12" t="s">
        <v>93</v>
      </c>
      <c r="C12" t="s">
        <v>195</v>
      </c>
      <c r="D12" t="s">
        <v>249</v>
      </c>
      <c r="F12" t="s">
        <v>572</v>
      </c>
      <c r="H12" t="s">
        <v>250</v>
      </c>
      <c r="I12">
        <v>74</v>
      </c>
      <c r="K12">
        <v>21</v>
      </c>
      <c r="L12">
        <v>0.20399999999999999</v>
      </c>
      <c r="M12">
        <v>4</v>
      </c>
      <c r="N12" t="s">
        <v>1136</v>
      </c>
      <c r="O12">
        <v>1957</v>
      </c>
      <c r="P12" s="11" t="s">
        <v>65</v>
      </c>
      <c r="S12" t="s">
        <v>239</v>
      </c>
      <c r="T12">
        <v>3</v>
      </c>
      <c r="U12" t="s">
        <v>16</v>
      </c>
      <c r="W12" t="s">
        <v>16</v>
      </c>
      <c r="X12" t="s">
        <v>105</v>
      </c>
      <c r="Y12">
        <v>289</v>
      </c>
      <c r="Z12">
        <v>0</v>
      </c>
      <c r="AA12" t="s">
        <v>90</v>
      </c>
      <c r="AB12" t="s">
        <v>90</v>
      </c>
      <c r="AC12" t="s">
        <v>291</v>
      </c>
      <c r="AD12" t="s">
        <v>251</v>
      </c>
      <c r="AE12" t="s">
        <v>271</v>
      </c>
      <c r="AF12" t="s">
        <v>92</v>
      </c>
      <c r="AG12">
        <v>2041</v>
      </c>
      <c r="AH12" t="s">
        <v>176</v>
      </c>
      <c r="AI12" s="2" t="s">
        <v>260</v>
      </c>
      <c r="AJ12" t="s">
        <v>1137</v>
      </c>
      <c r="AK12">
        <v>-38.391882586008798</v>
      </c>
      <c r="AL12">
        <v>176.02228297670001</v>
      </c>
    </row>
    <row r="13" spans="1:38">
      <c r="B13" s="2" t="s">
        <v>587</v>
      </c>
      <c r="C13" t="s">
        <v>221</v>
      </c>
      <c r="D13" t="s">
        <v>207</v>
      </c>
      <c r="E13" s="2" t="s">
        <v>197</v>
      </c>
      <c r="H13" s="2" t="s">
        <v>225</v>
      </c>
      <c r="I13">
        <v>3.6</v>
      </c>
      <c r="K13" s="2">
        <v>1.8</v>
      </c>
      <c r="L13" s="2">
        <v>0</v>
      </c>
      <c r="M13">
        <v>2</v>
      </c>
      <c r="N13" s="2" t="s">
        <v>589</v>
      </c>
      <c r="O13" s="2">
        <v>2005</v>
      </c>
      <c r="P13" t="s">
        <v>65</v>
      </c>
      <c r="U13" s="2" t="s">
        <v>588</v>
      </c>
      <c r="W13" t="s">
        <v>174</v>
      </c>
      <c r="X13" s="2" t="s">
        <v>340</v>
      </c>
      <c r="Y13" s="2">
        <v>7</v>
      </c>
      <c r="Z13" s="2"/>
      <c r="AA13" s="2"/>
      <c r="AC13" s="2" t="s">
        <v>476</v>
      </c>
      <c r="AD13" s="2" t="s">
        <v>790</v>
      </c>
      <c r="AE13" s="2" t="s">
        <v>586</v>
      </c>
      <c r="AF13" s="2" t="s">
        <v>794</v>
      </c>
      <c r="AI13" s="2" t="s">
        <v>590</v>
      </c>
      <c r="AJ13" t="s">
        <v>450</v>
      </c>
      <c r="AK13">
        <v>-36.848460000000003</v>
      </c>
      <c r="AL13">
        <v>174.76333</v>
      </c>
    </row>
    <row r="14" spans="1:38">
      <c r="A14" t="s">
        <v>971</v>
      </c>
      <c r="B14" t="s">
        <v>146</v>
      </c>
      <c r="C14" t="s">
        <v>195</v>
      </c>
      <c r="D14" t="s">
        <v>249</v>
      </c>
      <c r="F14" t="s">
        <v>572</v>
      </c>
      <c r="H14" t="s">
        <v>250</v>
      </c>
      <c r="I14">
        <v>220</v>
      </c>
      <c r="K14">
        <v>55</v>
      </c>
      <c r="L14">
        <v>0.31</v>
      </c>
      <c r="M14">
        <v>4</v>
      </c>
      <c r="N14" t="s">
        <v>320</v>
      </c>
      <c r="O14">
        <v>1968</v>
      </c>
      <c r="P14" s="11" t="s">
        <v>65</v>
      </c>
      <c r="S14" t="s">
        <v>292</v>
      </c>
      <c r="T14">
        <v>7</v>
      </c>
      <c r="U14" t="s">
        <v>174</v>
      </c>
      <c r="W14" t="s">
        <v>174</v>
      </c>
      <c r="X14" t="s">
        <v>105</v>
      </c>
      <c r="Y14">
        <v>930</v>
      </c>
      <c r="Z14">
        <v>17</v>
      </c>
      <c r="AA14" t="s">
        <v>118</v>
      </c>
      <c r="AB14" t="s">
        <v>144</v>
      </c>
      <c r="AC14" t="s">
        <v>294</v>
      </c>
      <c r="AD14" t="s">
        <v>295</v>
      </c>
      <c r="AE14" t="s">
        <v>296</v>
      </c>
      <c r="AF14" t="s">
        <v>149</v>
      </c>
      <c r="AG14">
        <v>2025</v>
      </c>
      <c r="AH14" t="s">
        <v>176</v>
      </c>
      <c r="AI14" t="s">
        <v>306</v>
      </c>
      <c r="AJ14" t="s">
        <v>449</v>
      </c>
      <c r="AK14">
        <v>-44.566009999999999</v>
      </c>
      <c r="AL14">
        <v>170.19917000000001</v>
      </c>
    </row>
    <row r="15" spans="1:38">
      <c r="B15" s="2" t="s">
        <v>591</v>
      </c>
      <c r="C15" t="s">
        <v>221</v>
      </c>
      <c r="D15" s="2" t="s">
        <v>905</v>
      </c>
      <c r="E15" s="2"/>
      <c r="H15" s="2" t="s">
        <v>225</v>
      </c>
      <c r="I15">
        <v>6.5</v>
      </c>
      <c r="K15" s="2">
        <v>6.5</v>
      </c>
      <c r="L15" s="2">
        <v>0</v>
      </c>
      <c r="M15">
        <v>1</v>
      </c>
      <c r="N15" s="2" t="s">
        <v>1174</v>
      </c>
      <c r="O15" s="2" t="s">
        <v>576</v>
      </c>
      <c r="P15" t="s">
        <v>576</v>
      </c>
      <c r="U15" t="s">
        <v>102</v>
      </c>
      <c r="W15" t="s">
        <v>102</v>
      </c>
      <c r="X15" s="2" t="s">
        <v>340</v>
      </c>
      <c r="Y15" s="2">
        <v>11</v>
      </c>
      <c r="Z15" s="2"/>
      <c r="AA15" s="2"/>
      <c r="AC15" s="2" t="s">
        <v>593</v>
      </c>
      <c r="AD15" s="2" t="s">
        <v>790</v>
      </c>
      <c r="AE15" s="2" t="s">
        <v>592</v>
      </c>
      <c r="AF15" s="2" t="s">
        <v>795</v>
      </c>
      <c r="AI15" s="2" t="s">
        <v>904</v>
      </c>
      <c r="AJ15" t="s">
        <v>450</v>
      </c>
      <c r="AK15">
        <v>-37.665813787672903</v>
      </c>
      <c r="AL15">
        <v>176.18446022687601</v>
      </c>
    </row>
    <row r="16" spans="1:38">
      <c r="B16" t="s">
        <v>595</v>
      </c>
      <c r="C16" t="s">
        <v>221</v>
      </c>
      <c r="D16" t="s">
        <v>575</v>
      </c>
      <c r="H16" t="s">
        <v>250</v>
      </c>
      <c r="I16" s="6">
        <v>0</v>
      </c>
      <c r="K16">
        <v>0</v>
      </c>
      <c r="L16" s="2">
        <v>0</v>
      </c>
      <c r="N16" s="2"/>
      <c r="O16" s="2" t="s">
        <v>576</v>
      </c>
      <c r="U16" t="s">
        <v>596</v>
      </c>
      <c r="W16" t="s">
        <v>174</v>
      </c>
      <c r="X16" t="s">
        <v>340</v>
      </c>
      <c r="Y16" s="5">
        <v>0</v>
      </c>
      <c r="Z16" s="2"/>
      <c r="AA16" s="2"/>
      <c r="AC16" t="s">
        <v>371</v>
      </c>
      <c r="AD16" t="s">
        <v>789</v>
      </c>
      <c r="AE16" t="s">
        <v>597</v>
      </c>
      <c r="AF16" t="s">
        <v>796</v>
      </c>
      <c r="AI16" s="2" t="s">
        <v>922</v>
      </c>
      <c r="AJ16" t="s">
        <v>450</v>
      </c>
      <c r="AK16">
        <v>-43.4431992130636</v>
      </c>
      <c r="AL16">
        <v>172.63354973189001</v>
      </c>
    </row>
    <row r="17" spans="1:38">
      <c r="A17" t="s">
        <v>962</v>
      </c>
      <c r="B17" t="s">
        <v>147</v>
      </c>
      <c r="C17" t="s">
        <v>195</v>
      </c>
      <c r="D17" t="s">
        <v>249</v>
      </c>
      <c r="F17" t="s">
        <v>572</v>
      </c>
      <c r="H17" t="s">
        <v>250</v>
      </c>
      <c r="I17">
        <v>540</v>
      </c>
      <c r="K17">
        <v>90</v>
      </c>
      <c r="L17">
        <v>0.81799999999999995</v>
      </c>
      <c r="M17">
        <v>6</v>
      </c>
      <c r="N17" t="s">
        <v>321</v>
      </c>
      <c r="O17">
        <v>1966</v>
      </c>
      <c r="P17" s="11" t="s">
        <v>65</v>
      </c>
      <c r="S17" t="s">
        <v>292</v>
      </c>
      <c r="T17">
        <v>6</v>
      </c>
      <c r="U17" t="s">
        <v>174</v>
      </c>
      <c r="W17" t="s">
        <v>174</v>
      </c>
      <c r="X17" t="s">
        <v>105</v>
      </c>
      <c r="Y17">
        <v>2500</v>
      </c>
      <c r="Z17">
        <v>74</v>
      </c>
      <c r="AA17" t="s">
        <v>118</v>
      </c>
      <c r="AB17" t="s">
        <v>144</v>
      </c>
      <c r="AC17" t="s">
        <v>294</v>
      </c>
      <c r="AD17" t="s">
        <v>295</v>
      </c>
      <c r="AE17" t="s">
        <v>297</v>
      </c>
      <c r="AF17" t="s">
        <v>150</v>
      </c>
      <c r="AG17">
        <v>2025</v>
      </c>
      <c r="AH17" t="s">
        <v>176</v>
      </c>
      <c r="AI17" t="s">
        <v>307</v>
      </c>
      <c r="AJ17" t="s">
        <v>449</v>
      </c>
      <c r="AK17">
        <v>-44.566009999999999</v>
      </c>
      <c r="AL17">
        <v>170.19918000000001</v>
      </c>
    </row>
    <row r="18" spans="1:38">
      <c r="B18" s="2" t="s">
        <v>598</v>
      </c>
      <c r="C18" t="s">
        <v>221</v>
      </c>
      <c r="D18" s="2" t="s">
        <v>786</v>
      </c>
      <c r="E18" s="2"/>
      <c r="H18" s="2" t="s">
        <v>225</v>
      </c>
      <c r="I18">
        <v>1.4</v>
      </c>
      <c r="K18">
        <v>1.4</v>
      </c>
      <c r="L18" s="2">
        <v>0</v>
      </c>
      <c r="M18">
        <v>1</v>
      </c>
      <c r="N18" t="s">
        <v>1158</v>
      </c>
      <c r="O18" s="2">
        <v>2000</v>
      </c>
      <c r="P18" s="7" t="s">
        <v>1302</v>
      </c>
      <c r="U18" s="2" t="s">
        <v>598</v>
      </c>
      <c r="W18" s="2" t="s">
        <v>174</v>
      </c>
      <c r="X18" s="2" t="s">
        <v>340</v>
      </c>
      <c r="Y18" s="2">
        <v>1.9</v>
      </c>
      <c r="Z18" s="2"/>
      <c r="AA18" s="2"/>
      <c r="AC18" s="2" t="s">
        <v>304</v>
      </c>
      <c r="AD18" s="2" t="s">
        <v>789</v>
      </c>
      <c r="AE18" s="2" t="s">
        <v>486</v>
      </c>
      <c r="AF18" s="2" t="s">
        <v>510</v>
      </c>
      <c r="AI18" t="s">
        <v>1303</v>
      </c>
      <c r="AJ18" t="s">
        <v>1304</v>
      </c>
      <c r="AK18">
        <v>-45.464799999999997</v>
      </c>
      <c r="AL18">
        <v>167.85300000000001</v>
      </c>
    </row>
    <row r="19" spans="1:38">
      <c r="B19" s="2" t="s">
        <v>599</v>
      </c>
      <c r="C19" t="s">
        <v>221</v>
      </c>
      <c r="D19" s="2" t="s">
        <v>575</v>
      </c>
      <c r="E19" s="2"/>
      <c r="H19" s="2" t="s">
        <v>250</v>
      </c>
      <c r="I19">
        <v>2.2999999999999998</v>
      </c>
      <c r="K19" s="2">
        <v>2.2999999999999998</v>
      </c>
      <c r="L19" s="2">
        <v>0</v>
      </c>
      <c r="M19">
        <v>1</v>
      </c>
      <c r="N19" s="2" t="s">
        <v>1173</v>
      </c>
      <c r="O19" s="2" t="s">
        <v>576</v>
      </c>
      <c r="P19" t="s">
        <v>576</v>
      </c>
      <c r="U19" s="2" t="s">
        <v>600</v>
      </c>
      <c r="W19" s="2" t="s">
        <v>10</v>
      </c>
      <c r="X19" s="2" t="s">
        <v>340</v>
      </c>
      <c r="Y19" s="5">
        <v>0</v>
      </c>
      <c r="Z19" s="2"/>
      <c r="AA19" s="2"/>
      <c r="AC19" s="2" t="s">
        <v>476</v>
      </c>
      <c r="AD19" s="2" t="s">
        <v>790</v>
      </c>
      <c r="AE19" s="2" t="s">
        <v>601</v>
      </c>
      <c r="AF19" s="2" t="s">
        <v>509</v>
      </c>
      <c r="AI19" s="2" t="s">
        <v>923</v>
      </c>
      <c r="AJ19" t="s">
        <v>450</v>
      </c>
      <c r="AK19">
        <v>-42.461353967507897</v>
      </c>
      <c r="AL19">
        <v>171.19826272780099</v>
      </c>
    </row>
    <row r="20" spans="1:38">
      <c r="B20" t="s">
        <v>214</v>
      </c>
      <c r="C20" t="s">
        <v>221</v>
      </c>
      <c r="D20" t="s">
        <v>197</v>
      </c>
      <c r="F20" t="s">
        <v>223</v>
      </c>
      <c r="H20" t="s">
        <v>250</v>
      </c>
      <c r="I20">
        <v>9</v>
      </c>
      <c r="O20">
        <v>2011</v>
      </c>
      <c r="P20" s="11" t="s">
        <v>65</v>
      </c>
      <c r="U20" t="s">
        <v>827</v>
      </c>
      <c r="W20" t="s">
        <v>102</v>
      </c>
      <c r="AC20" t="s">
        <v>477</v>
      </c>
      <c r="AD20" t="s">
        <v>790</v>
      </c>
      <c r="AF20" t="s">
        <v>229</v>
      </c>
      <c r="AG20">
        <f>O20+25</f>
        <v>2036</v>
      </c>
      <c r="AJ20" t="s">
        <v>452</v>
      </c>
      <c r="AK20">
        <v>-35.725110000000001</v>
      </c>
      <c r="AL20">
        <v>174.3237</v>
      </c>
    </row>
    <row r="21" spans="1:38">
      <c r="B21" s="2" t="s">
        <v>397</v>
      </c>
      <c r="C21" t="s">
        <v>195</v>
      </c>
      <c r="D21" t="s">
        <v>249</v>
      </c>
      <c r="F21" t="s">
        <v>572</v>
      </c>
      <c r="H21" t="s">
        <v>250</v>
      </c>
      <c r="I21">
        <v>0.2</v>
      </c>
      <c r="K21">
        <v>0.2</v>
      </c>
      <c r="M21">
        <v>1</v>
      </c>
      <c r="N21" t="s">
        <v>1061</v>
      </c>
      <c r="O21">
        <v>1934</v>
      </c>
      <c r="P21" t="s">
        <v>65</v>
      </c>
      <c r="S21" s="2"/>
      <c r="U21" s="2" t="s">
        <v>399</v>
      </c>
      <c r="W21" s="2" t="s">
        <v>399</v>
      </c>
      <c r="X21" t="s">
        <v>340</v>
      </c>
      <c r="Y21">
        <v>1</v>
      </c>
      <c r="Z21">
        <v>0</v>
      </c>
      <c r="AB21" t="s">
        <v>138</v>
      </c>
      <c r="AC21" t="s">
        <v>332</v>
      </c>
      <c r="AD21" t="s">
        <v>295</v>
      </c>
      <c r="AE21" t="s">
        <v>401</v>
      </c>
      <c r="AF21" t="s">
        <v>402</v>
      </c>
      <c r="AI21" t="s">
        <v>909</v>
      </c>
      <c r="AJ21" t="s">
        <v>450</v>
      </c>
      <c r="AK21">
        <v>-41.097246952466001</v>
      </c>
      <c r="AL21">
        <v>172.972587103743</v>
      </c>
    </row>
    <row r="22" spans="1:38">
      <c r="B22" s="2" t="s">
        <v>603</v>
      </c>
      <c r="C22" t="s">
        <v>221</v>
      </c>
      <c r="D22" s="2" t="s">
        <v>906</v>
      </c>
      <c r="E22" s="2" t="s">
        <v>197</v>
      </c>
      <c r="H22" s="2" t="s">
        <v>250</v>
      </c>
      <c r="I22">
        <v>0.2</v>
      </c>
      <c r="K22" s="2">
        <v>0.2</v>
      </c>
      <c r="L22" s="2">
        <v>0</v>
      </c>
      <c r="M22">
        <v>1</v>
      </c>
      <c r="N22" s="2" t="s">
        <v>1157</v>
      </c>
      <c r="O22" s="2">
        <v>2017</v>
      </c>
      <c r="P22" s="11" t="s">
        <v>65</v>
      </c>
      <c r="U22" s="2" t="s">
        <v>604</v>
      </c>
      <c r="W22" s="2" t="s">
        <v>174</v>
      </c>
      <c r="X22" s="2" t="s">
        <v>340</v>
      </c>
      <c r="Y22" s="5">
        <v>0</v>
      </c>
      <c r="Z22" s="2"/>
      <c r="AA22" s="2"/>
      <c r="AC22" s="2" t="s">
        <v>371</v>
      </c>
      <c r="AD22" s="2" t="s">
        <v>789</v>
      </c>
      <c r="AE22" s="2" t="s">
        <v>605</v>
      </c>
      <c r="AF22" s="2" t="s">
        <v>792</v>
      </c>
      <c r="AI22" s="2" t="s">
        <v>413</v>
      </c>
      <c r="AJ22" t="s">
        <v>1305</v>
      </c>
      <c r="AK22">
        <v>-43.480210525013099</v>
      </c>
      <c r="AL22">
        <v>172.68414262712699</v>
      </c>
    </row>
    <row r="23" spans="1:38">
      <c r="B23" s="2" t="s">
        <v>603</v>
      </c>
      <c r="C23" t="s">
        <v>221</v>
      </c>
      <c r="D23" s="2" t="s">
        <v>208</v>
      </c>
      <c r="E23" s="2" t="s">
        <v>197</v>
      </c>
      <c r="H23" s="2" t="s">
        <v>250</v>
      </c>
      <c r="K23" s="2"/>
      <c r="L23" s="2"/>
      <c r="N23" s="2"/>
      <c r="O23" s="2"/>
      <c r="P23" s="7" t="s">
        <v>1191</v>
      </c>
      <c r="U23" s="2" t="s">
        <v>604</v>
      </c>
      <c r="W23" s="2" t="s">
        <v>174</v>
      </c>
      <c r="X23" s="2" t="s">
        <v>340</v>
      </c>
      <c r="Y23" s="5">
        <v>0</v>
      </c>
      <c r="Z23" s="2"/>
      <c r="AA23" s="2"/>
      <c r="AC23" s="2" t="s">
        <v>371</v>
      </c>
      <c r="AD23" s="2" t="s">
        <v>789</v>
      </c>
      <c r="AE23" s="2" t="s">
        <v>605</v>
      </c>
      <c r="AF23" s="2" t="s">
        <v>792</v>
      </c>
      <c r="AI23" s="2" t="s">
        <v>413</v>
      </c>
      <c r="AJ23" s="8" t="s">
        <v>1306</v>
      </c>
      <c r="AK23">
        <v>-43.480210525013099</v>
      </c>
      <c r="AL23">
        <v>172.68414262712699</v>
      </c>
    </row>
    <row r="24" spans="1:38">
      <c r="B24" t="s">
        <v>828</v>
      </c>
      <c r="C24" s="2" t="s">
        <v>831</v>
      </c>
      <c r="D24" s="2" t="s">
        <v>831</v>
      </c>
      <c r="I24">
        <v>0.45</v>
      </c>
      <c r="K24" s="2">
        <v>0.22500000000000001</v>
      </c>
      <c r="M24" s="2">
        <v>2</v>
      </c>
      <c r="N24" t="s">
        <v>832</v>
      </c>
      <c r="O24" s="2">
        <v>2010</v>
      </c>
      <c r="P24" t="s">
        <v>38</v>
      </c>
      <c r="T24" s="2"/>
      <c r="U24" t="s">
        <v>829</v>
      </c>
      <c r="W24" t="s">
        <v>830</v>
      </c>
      <c r="X24" t="s">
        <v>340</v>
      </c>
      <c r="Y24" s="2">
        <v>1.4</v>
      </c>
      <c r="Z24" s="2"/>
      <c r="AA24" s="2" t="s">
        <v>836</v>
      </c>
      <c r="AB24" s="2"/>
      <c r="AC24" t="s">
        <v>834</v>
      </c>
      <c r="AD24" t="s">
        <v>895</v>
      </c>
      <c r="AE24" t="s">
        <v>833</v>
      </c>
      <c r="AF24" t="s">
        <v>833</v>
      </c>
      <c r="AI24" s="2" t="s">
        <v>835</v>
      </c>
      <c r="AJ24" t="s">
        <v>450</v>
      </c>
      <c r="AK24">
        <v>-44.034050000000001</v>
      </c>
      <c r="AL24">
        <v>-176.39490000000001</v>
      </c>
    </row>
    <row r="25" spans="1:38">
      <c r="B25" t="s">
        <v>828</v>
      </c>
      <c r="C25" s="2" t="s">
        <v>831</v>
      </c>
      <c r="D25" s="2" t="s">
        <v>831</v>
      </c>
      <c r="I25">
        <v>0.45</v>
      </c>
      <c r="K25" s="2">
        <v>0.22500000000000001</v>
      </c>
      <c r="M25" s="2">
        <v>2</v>
      </c>
      <c r="N25" t="s">
        <v>832</v>
      </c>
      <c r="O25" s="2">
        <v>2014</v>
      </c>
      <c r="P25" s="7" t="s">
        <v>1307</v>
      </c>
      <c r="T25" s="2"/>
      <c r="U25" t="s">
        <v>829</v>
      </c>
      <c r="W25" t="s">
        <v>830</v>
      </c>
      <c r="X25" t="s">
        <v>340</v>
      </c>
      <c r="Y25" s="2"/>
      <c r="Z25" s="2"/>
      <c r="AA25" s="2" t="s">
        <v>836</v>
      </c>
      <c r="AB25" s="2"/>
      <c r="AC25" t="s">
        <v>834</v>
      </c>
      <c r="AD25" t="s">
        <v>895</v>
      </c>
      <c r="AE25" t="s">
        <v>833</v>
      </c>
      <c r="AF25" t="s">
        <v>833</v>
      </c>
      <c r="AI25" s="2" t="s">
        <v>1309</v>
      </c>
      <c r="AJ25" s="8" t="s">
        <v>1308</v>
      </c>
      <c r="AK25">
        <v>-44.034050000000001</v>
      </c>
      <c r="AL25">
        <v>-176.39490000000001</v>
      </c>
    </row>
    <row r="26" spans="1:38">
      <c r="B26" s="2" t="s">
        <v>606</v>
      </c>
      <c r="C26" t="s">
        <v>221</v>
      </c>
      <c r="D26" s="2" t="s">
        <v>197</v>
      </c>
      <c r="E26" s="2"/>
      <c r="H26" s="2" t="s">
        <v>787</v>
      </c>
      <c r="I26">
        <v>0.1</v>
      </c>
      <c r="K26" s="2">
        <v>0.1</v>
      </c>
      <c r="L26" s="2">
        <v>0</v>
      </c>
      <c r="M26">
        <v>1</v>
      </c>
      <c r="N26" s="2" t="s">
        <v>1161</v>
      </c>
      <c r="O26" s="2" t="s">
        <v>576</v>
      </c>
      <c r="P26" t="s">
        <v>576</v>
      </c>
      <c r="U26" s="2" t="s">
        <v>607</v>
      </c>
      <c r="W26" t="s">
        <v>174</v>
      </c>
      <c r="X26" s="2" t="s">
        <v>340</v>
      </c>
      <c r="Y26" s="5">
        <v>0</v>
      </c>
      <c r="Z26" s="2"/>
      <c r="AA26" s="2"/>
      <c r="AC26" s="2" t="s">
        <v>371</v>
      </c>
      <c r="AD26" s="2" t="s">
        <v>789</v>
      </c>
      <c r="AE26" s="2" t="s">
        <v>608</v>
      </c>
      <c r="AF26" s="2" t="s">
        <v>797</v>
      </c>
      <c r="AI26" s="2" t="s">
        <v>609</v>
      </c>
      <c r="AJ26" t="s">
        <v>450</v>
      </c>
      <c r="AK26">
        <v>-43.484870523173299</v>
      </c>
      <c r="AL26">
        <v>172.547792798291</v>
      </c>
    </row>
    <row r="27" spans="1:38">
      <c r="B27" s="2" t="s">
        <v>610</v>
      </c>
      <c r="C27" t="s">
        <v>221</v>
      </c>
      <c r="D27" s="2" t="s">
        <v>611</v>
      </c>
      <c r="E27" s="2"/>
      <c r="H27" s="2" t="s">
        <v>250</v>
      </c>
      <c r="I27">
        <v>3.2</v>
      </c>
      <c r="K27" s="2">
        <v>3.2</v>
      </c>
      <c r="L27" s="2">
        <v>0</v>
      </c>
      <c r="M27">
        <v>1</v>
      </c>
      <c r="N27" s="2" t="s">
        <v>1159</v>
      </c>
      <c r="O27" s="2">
        <v>1996</v>
      </c>
      <c r="P27" t="s">
        <v>38</v>
      </c>
      <c r="U27" s="2" t="s">
        <v>574</v>
      </c>
      <c r="W27" s="2" t="s">
        <v>174</v>
      </c>
      <c r="X27" s="2" t="s">
        <v>340</v>
      </c>
      <c r="Y27" s="2">
        <v>2</v>
      </c>
      <c r="Z27" s="2"/>
      <c r="AA27" s="2"/>
      <c r="AC27" s="2" t="s">
        <v>371</v>
      </c>
      <c r="AD27" s="2" t="s">
        <v>789</v>
      </c>
      <c r="AE27" s="2" t="s">
        <v>580</v>
      </c>
      <c r="AF27" s="2" t="s">
        <v>792</v>
      </c>
      <c r="AI27" s="2" t="s">
        <v>1055</v>
      </c>
      <c r="AJ27" t="s">
        <v>450</v>
      </c>
      <c r="AK27">
        <v>-43.524776232094098</v>
      </c>
      <c r="AL27">
        <v>172.70130948890099</v>
      </c>
    </row>
    <row r="28" spans="1:38">
      <c r="B28" s="2" t="s">
        <v>612</v>
      </c>
      <c r="C28" t="s">
        <v>221</v>
      </c>
      <c r="D28" s="2" t="s">
        <v>197</v>
      </c>
      <c r="E28" s="2"/>
      <c r="H28" s="2" t="s">
        <v>787</v>
      </c>
      <c r="I28">
        <v>0.3</v>
      </c>
      <c r="K28" s="2">
        <v>0.3</v>
      </c>
      <c r="L28" s="2">
        <v>0</v>
      </c>
      <c r="M28">
        <v>1</v>
      </c>
      <c r="N28" s="2" t="s">
        <v>1160</v>
      </c>
      <c r="O28" s="2" t="s">
        <v>576</v>
      </c>
      <c r="P28" t="s">
        <v>576</v>
      </c>
      <c r="U28" s="2" t="s">
        <v>604</v>
      </c>
      <c r="W28" t="s">
        <v>174</v>
      </c>
      <c r="X28" s="2" t="s">
        <v>340</v>
      </c>
      <c r="Y28" s="5">
        <v>0</v>
      </c>
      <c r="Z28" s="2"/>
      <c r="AA28" s="2"/>
      <c r="AC28" s="2" t="s">
        <v>371</v>
      </c>
      <c r="AD28" s="2" t="s">
        <v>789</v>
      </c>
      <c r="AE28" s="2" t="s">
        <v>613</v>
      </c>
      <c r="AF28" s="2" t="s">
        <v>791</v>
      </c>
      <c r="AI28" s="2" t="s">
        <v>614</v>
      </c>
      <c r="AJ28" t="s">
        <v>450</v>
      </c>
      <c r="AK28">
        <v>-43.534255165131803</v>
      </c>
      <c r="AL28">
        <v>172.625543782948</v>
      </c>
    </row>
    <row r="29" spans="1:38">
      <c r="B29" t="s">
        <v>837</v>
      </c>
      <c r="C29" s="2" t="s">
        <v>831</v>
      </c>
      <c r="D29" s="2" t="s">
        <v>831</v>
      </c>
      <c r="F29" s="2"/>
      <c r="I29">
        <v>0.5</v>
      </c>
      <c r="K29">
        <v>0.5</v>
      </c>
      <c r="L29" s="2"/>
      <c r="M29" s="2">
        <v>1</v>
      </c>
      <c r="N29" t="s">
        <v>1062</v>
      </c>
      <c r="O29" s="2">
        <v>2003</v>
      </c>
      <c r="T29" s="2" t="s">
        <v>576</v>
      </c>
      <c r="U29" t="s">
        <v>574</v>
      </c>
      <c r="W29" t="s">
        <v>174</v>
      </c>
      <c r="X29" s="2" t="s">
        <v>340</v>
      </c>
      <c r="Y29" s="2">
        <v>0.8</v>
      </c>
      <c r="Z29" s="2"/>
      <c r="AA29" s="2" t="s">
        <v>576</v>
      </c>
      <c r="AB29" s="2"/>
      <c r="AC29" s="2" t="s">
        <v>371</v>
      </c>
      <c r="AD29" s="2" t="s">
        <v>789</v>
      </c>
      <c r="AE29" t="s">
        <v>838</v>
      </c>
      <c r="AF29" t="s">
        <v>1033</v>
      </c>
      <c r="AI29" s="2" t="s">
        <v>839</v>
      </c>
      <c r="AJ29" t="s">
        <v>450</v>
      </c>
      <c r="AK29">
        <v>-43.697690000000001</v>
      </c>
      <c r="AL29">
        <v>172.64178999999999</v>
      </c>
    </row>
    <row r="30" spans="1:38">
      <c r="B30" s="2" t="s">
        <v>398</v>
      </c>
      <c r="C30" t="s">
        <v>195</v>
      </c>
      <c r="D30" t="s">
        <v>249</v>
      </c>
      <c r="F30" t="s">
        <v>572</v>
      </c>
      <c r="H30" t="s">
        <v>250</v>
      </c>
      <c r="I30">
        <v>0.9</v>
      </c>
      <c r="K30">
        <v>0.9</v>
      </c>
      <c r="M30">
        <v>1</v>
      </c>
      <c r="N30" t="s">
        <v>1063</v>
      </c>
      <c r="O30">
        <v>2010</v>
      </c>
      <c r="P30" s="11" t="s">
        <v>65</v>
      </c>
      <c r="S30" s="2"/>
      <c r="U30" s="2" t="s">
        <v>400</v>
      </c>
      <c r="W30" s="2" t="s">
        <v>400</v>
      </c>
      <c r="X30" t="s">
        <v>340</v>
      </c>
      <c r="Y30">
        <v>4</v>
      </c>
      <c r="Z30">
        <v>0</v>
      </c>
      <c r="AB30" t="s">
        <v>144</v>
      </c>
      <c r="AC30" t="s">
        <v>371</v>
      </c>
      <c r="AD30" t="s">
        <v>295</v>
      </c>
      <c r="AE30" t="s">
        <v>372</v>
      </c>
      <c r="AF30" t="s">
        <v>141</v>
      </c>
      <c r="AJ30" t="s">
        <v>1313</v>
      </c>
      <c r="AK30">
        <v>-43.452523484103899</v>
      </c>
      <c r="AL30">
        <v>171.584275465903</v>
      </c>
    </row>
    <row r="31" spans="1:38">
      <c r="B31" s="2" t="s">
        <v>615</v>
      </c>
      <c r="C31" t="s">
        <v>221</v>
      </c>
      <c r="D31" s="2" t="s">
        <v>197</v>
      </c>
      <c r="E31" s="2"/>
      <c r="H31" s="2" t="s">
        <v>250</v>
      </c>
      <c r="I31" s="6">
        <v>0</v>
      </c>
      <c r="K31" s="2">
        <v>0</v>
      </c>
      <c r="L31" s="2">
        <v>0</v>
      </c>
      <c r="N31" s="2"/>
      <c r="O31" s="2" t="s">
        <v>576</v>
      </c>
      <c r="P31" t="s">
        <v>576</v>
      </c>
      <c r="U31" s="2" t="s">
        <v>616</v>
      </c>
      <c r="W31" s="2" t="s">
        <v>102</v>
      </c>
      <c r="X31" s="2" t="s">
        <v>340</v>
      </c>
      <c r="Y31" s="5">
        <v>0</v>
      </c>
      <c r="Z31" s="2"/>
      <c r="AA31" s="2"/>
      <c r="AC31" s="2" t="s">
        <v>617</v>
      </c>
      <c r="AD31" s="2" t="s">
        <v>789</v>
      </c>
      <c r="AE31" s="2" t="s">
        <v>501</v>
      </c>
      <c r="AF31" s="2" t="s">
        <v>524</v>
      </c>
      <c r="AI31" s="2"/>
      <c r="AJ31" t="s">
        <v>450</v>
      </c>
      <c r="AK31">
        <v>-41.4912115937545</v>
      </c>
      <c r="AL31">
        <v>173.878907655897</v>
      </c>
    </row>
    <row r="32" spans="1:38">
      <c r="A32" t="s">
        <v>963</v>
      </c>
      <c r="B32" t="s">
        <v>156</v>
      </c>
      <c r="C32" t="s">
        <v>195</v>
      </c>
      <c r="D32" t="s">
        <v>249</v>
      </c>
      <c r="F32" t="s">
        <v>572</v>
      </c>
      <c r="H32" t="s">
        <v>250</v>
      </c>
      <c r="I32">
        <v>432</v>
      </c>
      <c r="K32">
        <v>108</v>
      </c>
      <c r="L32">
        <v>0.51300000000000001</v>
      </c>
      <c r="M32">
        <v>4</v>
      </c>
      <c r="N32" t="s">
        <v>314</v>
      </c>
      <c r="O32">
        <v>1992</v>
      </c>
      <c r="P32" s="11" t="s">
        <v>65</v>
      </c>
      <c r="S32" t="s">
        <v>313</v>
      </c>
      <c r="U32" t="s">
        <v>104</v>
      </c>
      <c r="W32" t="s">
        <v>104</v>
      </c>
      <c r="X32" t="s">
        <v>105</v>
      </c>
      <c r="Y32">
        <v>2050</v>
      </c>
      <c r="Z32">
        <v>24</v>
      </c>
      <c r="AA32" t="s">
        <v>119</v>
      </c>
      <c r="AB32" t="s">
        <v>145</v>
      </c>
      <c r="AC32" t="s">
        <v>304</v>
      </c>
      <c r="AD32" t="s">
        <v>295</v>
      </c>
      <c r="AE32" t="s">
        <v>316</v>
      </c>
      <c r="AF32" t="s">
        <v>158</v>
      </c>
      <c r="AG32">
        <v>2042</v>
      </c>
      <c r="AH32" t="s">
        <v>176</v>
      </c>
      <c r="AI32" t="s">
        <v>318</v>
      </c>
      <c r="AJ32" t="s">
        <v>449</v>
      </c>
      <c r="AK32">
        <v>-45.180019999999999</v>
      </c>
      <c r="AL32">
        <v>169.30644000000001</v>
      </c>
    </row>
    <row r="33" spans="1:38">
      <c r="A33" t="s">
        <v>1001</v>
      </c>
      <c r="B33" t="s">
        <v>116</v>
      </c>
      <c r="C33" t="s">
        <v>195</v>
      </c>
      <c r="D33" t="s">
        <v>249</v>
      </c>
      <c r="F33" t="s">
        <v>572</v>
      </c>
      <c r="H33" t="s">
        <v>250</v>
      </c>
      <c r="I33">
        <v>34.299999999999997</v>
      </c>
      <c r="K33">
        <v>10.45</v>
      </c>
      <c r="L33">
        <v>4.4050000000000002</v>
      </c>
      <c r="M33">
        <v>6</v>
      </c>
      <c r="N33" t="s">
        <v>405</v>
      </c>
      <c r="O33">
        <v>1944</v>
      </c>
      <c r="P33" s="11" t="s">
        <v>65</v>
      </c>
      <c r="U33" t="s">
        <v>102</v>
      </c>
      <c r="W33" t="s">
        <v>102</v>
      </c>
      <c r="X33" t="s">
        <v>105</v>
      </c>
      <c r="Y33">
        <v>190</v>
      </c>
      <c r="Z33">
        <v>24</v>
      </c>
      <c r="AA33" t="s">
        <v>116</v>
      </c>
      <c r="AB33" t="s">
        <v>138</v>
      </c>
      <c r="AC33" t="s">
        <v>332</v>
      </c>
      <c r="AD33" t="s">
        <v>295</v>
      </c>
      <c r="AE33" t="s">
        <v>404</v>
      </c>
      <c r="AF33" t="s">
        <v>137</v>
      </c>
      <c r="AG33">
        <v>2038</v>
      </c>
      <c r="AH33" t="s">
        <v>176</v>
      </c>
      <c r="AI33" t="s">
        <v>403</v>
      </c>
      <c r="AJ33" t="s">
        <v>449</v>
      </c>
      <c r="AK33">
        <v>-41.086100000000002</v>
      </c>
      <c r="AL33">
        <v>172.73249999999999</v>
      </c>
    </row>
    <row r="34" spans="1:38">
      <c r="A34" t="s">
        <v>998</v>
      </c>
      <c r="B34" t="s">
        <v>139</v>
      </c>
      <c r="C34" t="s">
        <v>195</v>
      </c>
      <c r="D34" t="s">
        <v>249</v>
      </c>
      <c r="F34" t="s">
        <v>572</v>
      </c>
      <c r="H34" t="s">
        <v>250</v>
      </c>
      <c r="I34">
        <v>45</v>
      </c>
      <c r="K34">
        <v>9.5</v>
      </c>
      <c r="L34">
        <v>1.0089999999999999</v>
      </c>
      <c r="M34">
        <v>4</v>
      </c>
      <c r="O34">
        <v>1914</v>
      </c>
      <c r="P34" s="11" t="s">
        <v>65</v>
      </c>
      <c r="U34" t="s">
        <v>102</v>
      </c>
      <c r="W34" t="s">
        <v>102</v>
      </c>
      <c r="X34" t="s">
        <v>105</v>
      </c>
      <c r="Y34">
        <v>300</v>
      </c>
      <c r="Z34">
        <v>138</v>
      </c>
      <c r="AA34" t="s">
        <v>117</v>
      </c>
      <c r="AB34" t="s">
        <v>144</v>
      </c>
      <c r="AC34" t="s">
        <v>371</v>
      </c>
      <c r="AD34" t="s">
        <v>295</v>
      </c>
      <c r="AE34" t="s">
        <v>406</v>
      </c>
      <c r="AF34" t="s">
        <v>143</v>
      </c>
      <c r="AG34">
        <v>2031</v>
      </c>
      <c r="AH34" t="s">
        <v>176</v>
      </c>
      <c r="AI34" t="s">
        <v>407</v>
      </c>
      <c r="AJ34" t="s">
        <v>449</v>
      </c>
      <c r="AK34">
        <v>-43.364040000000003</v>
      </c>
      <c r="AL34">
        <v>171.52669</v>
      </c>
    </row>
    <row r="35" spans="1:38">
      <c r="B35" s="2" t="s">
        <v>618</v>
      </c>
      <c r="C35" t="s">
        <v>221</v>
      </c>
      <c r="D35" t="s">
        <v>575</v>
      </c>
      <c r="E35" s="2"/>
      <c r="H35" t="s">
        <v>250</v>
      </c>
      <c r="I35" s="2">
        <v>0.1</v>
      </c>
      <c r="J35" s="2"/>
      <c r="K35" s="2">
        <v>0.1</v>
      </c>
      <c r="L35" s="2">
        <v>0</v>
      </c>
      <c r="O35" s="2">
        <v>2011</v>
      </c>
      <c r="P35" s="7" t="s">
        <v>788</v>
      </c>
      <c r="U35" s="2" t="s">
        <v>618</v>
      </c>
      <c r="W35" s="2" t="s">
        <v>174</v>
      </c>
      <c r="X35" s="2" t="s">
        <v>340</v>
      </c>
      <c r="Y35" s="2"/>
      <c r="Z35" s="2"/>
      <c r="AA35" s="2"/>
      <c r="AC35" s="2" t="s">
        <v>371</v>
      </c>
      <c r="AD35" s="2" t="s">
        <v>789</v>
      </c>
      <c r="AE35" s="2" t="s">
        <v>613</v>
      </c>
      <c r="AF35" s="2" t="s">
        <v>791</v>
      </c>
      <c r="AI35" s="2" t="s">
        <v>619</v>
      </c>
      <c r="AJ35" t="s">
        <v>450</v>
      </c>
    </row>
    <row r="36" spans="1:38">
      <c r="B36" s="2" t="s">
        <v>618</v>
      </c>
      <c r="C36" t="s">
        <v>221</v>
      </c>
      <c r="D36" t="s">
        <v>575</v>
      </c>
      <c r="E36" s="2"/>
      <c r="H36" t="s">
        <v>250</v>
      </c>
      <c r="I36" s="2">
        <v>0.1</v>
      </c>
      <c r="J36" s="2"/>
      <c r="K36" s="2">
        <v>0.1</v>
      </c>
      <c r="L36" s="2">
        <v>0</v>
      </c>
      <c r="N36" s="2"/>
      <c r="O36" s="2" t="s">
        <v>576</v>
      </c>
      <c r="P36" t="s">
        <v>38</v>
      </c>
      <c r="U36" s="2" t="s">
        <v>618</v>
      </c>
      <c r="W36" s="2" t="s">
        <v>174</v>
      </c>
      <c r="X36" s="2" t="s">
        <v>340</v>
      </c>
      <c r="Y36" s="2"/>
      <c r="Z36" s="2"/>
      <c r="AA36" s="2"/>
      <c r="AC36" s="2" t="s">
        <v>371</v>
      </c>
      <c r="AD36" s="2" t="s">
        <v>789</v>
      </c>
      <c r="AE36" s="2" t="s">
        <v>613</v>
      </c>
      <c r="AF36" s="2" t="s">
        <v>791</v>
      </c>
      <c r="AI36" s="2" t="s">
        <v>619</v>
      </c>
      <c r="AJ36" t="s">
        <v>450</v>
      </c>
    </row>
    <row r="37" spans="1:38">
      <c r="B37" s="2" t="s">
        <v>620</v>
      </c>
      <c r="C37" t="s">
        <v>221</v>
      </c>
      <c r="D37" s="2" t="s">
        <v>197</v>
      </c>
      <c r="E37" s="2"/>
      <c r="H37" s="2" t="s">
        <v>250</v>
      </c>
      <c r="I37">
        <v>0.1</v>
      </c>
      <c r="K37" s="2">
        <v>0.1</v>
      </c>
      <c r="L37" s="2">
        <v>0</v>
      </c>
      <c r="M37">
        <v>1</v>
      </c>
      <c r="N37" s="2" t="s">
        <v>1161</v>
      </c>
      <c r="O37" s="2" t="s">
        <v>576</v>
      </c>
      <c r="P37" t="s">
        <v>576</v>
      </c>
      <c r="U37" s="2" t="s">
        <v>621</v>
      </c>
      <c r="W37" t="s">
        <v>174</v>
      </c>
      <c r="X37" s="2" t="s">
        <v>340</v>
      </c>
      <c r="Y37" s="5">
        <v>0</v>
      </c>
      <c r="Z37" s="2"/>
      <c r="AA37" s="2"/>
      <c r="AC37" s="2" t="s">
        <v>371</v>
      </c>
      <c r="AD37" s="2" t="s">
        <v>789</v>
      </c>
      <c r="AE37" s="2" t="s">
        <v>622</v>
      </c>
      <c r="AF37" s="2" t="s">
        <v>798</v>
      </c>
      <c r="AI37" s="2" t="s">
        <v>623</v>
      </c>
      <c r="AJ37" t="s">
        <v>450</v>
      </c>
      <c r="AK37">
        <v>-43.489800000000002</v>
      </c>
      <c r="AL37">
        <v>172.11147</v>
      </c>
    </row>
    <row r="38" spans="1:38">
      <c r="B38" t="s">
        <v>183</v>
      </c>
      <c r="C38" t="s">
        <v>195</v>
      </c>
      <c r="D38" t="s">
        <v>249</v>
      </c>
      <c r="F38" t="s">
        <v>572</v>
      </c>
      <c r="H38" t="s">
        <v>250</v>
      </c>
      <c r="I38">
        <v>5</v>
      </c>
      <c r="K38">
        <v>2.5</v>
      </c>
      <c r="M38">
        <v>2</v>
      </c>
      <c r="N38" s="2" t="s">
        <v>1064</v>
      </c>
      <c r="O38">
        <v>2008</v>
      </c>
      <c r="P38" s="11" t="s">
        <v>65</v>
      </c>
      <c r="U38" t="s">
        <v>102</v>
      </c>
      <c r="W38" t="s">
        <v>102</v>
      </c>
      <c r="X38" t="s">
        <v>340</v>
      </c>
      <c r="Y38">
        <v>25</v>
      </c>
      <c r="Z38">
        <v>0</v>
      </c>
      <c r="AA38" t="s">
        <v>183</v>
      </c>
      <c r="AB38" t="s">
        <v>145</v>
      </c>
      <c r="AC38" t="s">
        <v>304</v>
      </c>
      <c r="AD38" t="s">
        <v>295</v>
      </c>
      <c r="AE38" t="s">
        <v>408</v>
      </c>
      <c r="AF38" t="s">
        <v>160</v>
      </c>
      <c r="AG38">
        <v>2038</v>
      </c>
      <c r="AH38" t="s">
        <v>176</v>
      </c>
      <c r="AJ38" t="s">
        <v>449</v>
      </c>
      <c r="AK38">
        <v>-45.803569839997103</v>
      </c>
      <c r="AL38">
        <v>169.90526485090501</v>
      </c>
    </row>
    <row r="39" spans="1:38">
      <c r="A39" t="s">
        <v>1022</v>
      </c>
      <c r="B39" s="2" t="s">
        <v>336</v>
      </c>
      <c r="C39" t="s">
        <v>195</v>
      </c>
      <c r="D39" t="s">
        <v>249</v>
      </c>
      <c r="F39" t="s">
        <v>572</v>
      </c>
      <c r="H39" t="s">
        <v>250</v>
      </c>
      <c r="I39">
        <v>3.5</v>
      </c>
      <c r="K39">
        <v>3.5</v>
      </c>
      <c r="M39">
        <v>1</v>
      </c>
      <c r="N39" t="s">
        <v>1066</v>
      </c>
      <c r="O39">
        <v>1928</v>
      </c>
      <c r="P39" s="11" t="s">
        <v>65</v>
      </c>
      <c r="S39" t="s">
        <v>339</v>
      </c>
      <c r="T39">
        <v>2</v>
      </c>
      <c r="U39" t="s">
        <v>102</v>
      </c>
      <c r="W39" t="s">
        <v>102</v>
      </c>
      <c r="X39" t="s">
        <v>340</v>
      </c>
      <c r="Y39">
        <v>16</v>
      </c>
      <c r="Z39">
        <v>0</v>
      </c>
      <c r="AC39" t="s">
        <v>341</v>
      </c>
      <c r="AD39" t="s">
        <v>295</v>
      </c>
      <c r="AE39" s="2" t="s">
        <v>342</v>
      </c>
      <c r="AF39" t="s">
        <v>344</v>
      </c>
      <c r="AI39" t="s">
        <v>345</v>
      </c>
      <c r="AJ39" t="s">
        <v>450</v>
      </c>
      <c r="AK39" t="s">
        <v>907</v>
      </c>
      <c r="AL39">
        <v>171.19490892685701</v>
      </c>
    </row>
    <row r="40" spans="1:38">
      <c r="B40" s="2" t="s">
        <v>409</v>
      </c>
      <c r="C40" t="s">
        <v>195</v>
      </c>
      <c r="D40" t="s">
        <v>249</v>
      </c>
      <c r="F40" t="s">
        <v>572</v>
      </c>
      <c r="H40" t="s">
        <v>250</v>
      </c>
      <c r="I40">
        <v>0.1</v>
      </c>
      <c r="K40">
        <v>0.1</v>
      </c>
      <c r="M40">
        <v>1</v>
      </c>
      <c r="N40" t="s">
        <v>865</v>
      </c>
      <c r="S40" s="2"/>
      <c r="U40" s="2" t="s">
        <v>410</v>
      </c>
      <c r="W40" t="s">
        <v>16</v>
      </c>
      <c r="X40" t="s">
        <v>340</v>
      </c>
      <c r="Y40">
        <v>0.3</v>
      </c>
      <c r="Z40">
        <v>0</v>
      </c>
      <c r="AC40" t="s">
        <v>285</v>
      </c>
      <c r="AD40" t="s">
        <v>251</v>
      </c>
      <c r="AE40" t="s">
        <v>411</v>
      </c>
      <c r="AF40" t="s">
        <v>412</v>
      </c>
      <c r="AI40" t="s">
        <v>413</v>
      </c>
      <c r="AJ40" t="s">
        <v>450</v>
      </c>
      <c r="AK40">
        <v>-39.546689646724701</v>
      </c>
      <c r="AL40">
        <v>174.56874461438801</v>
      </c>
    </row>
    <row r="41" spans="1:38">
      <c r="B41" s="2" t="s">
        <v>337</v>
      </c>
      <c r="C41" t="s">
        <v>195</v>
      </c>
      <c r="D41" t="s">
        <v>249</v>
      </c>
      <c r="F41" t="s">
        <v>572</v>
      </c>
      <c r="H41" t="s">
        <v>250</v>
      </c>
      <c r="I41">
        <v>0.5</v>
      </c>
      <c r="K41">
        <v>0.5</v>
      </c>
      <c r="M41">
        <v>1</v>
      </c>
      <c r="N41" t="s">
        <v>1062</v>
      </c>
      <c r="O41">
        <v>1928</v>
      </c>
      <c r="P41" s="11" t="s">
        <v>65</v>
      </c>
      <c r="S41" t="s">
        <v>339</v>
      </c>
      <c r="T41">
        <v>1</v>
      </c>
      <c r="U41" t="s">
        <v>102</v>
      </c>
      <c r="W41" t="s">
        <v>102</v>
      </c>
      <c r="X41" t="s">
        <v>340</v>
      </c>
      <c r="Y41">
        <v>2</v>
      </c>
      <c r="Z41">
        <v>0</v>
      </c>
      <c r="AC41" t="s">
        <v>341</v>
      </c>
      <c r="AD41" t="s">
        <v>295</v>
      </c>
      <c r="AE41" s="2" t="s">
        <v>343</v>
      </c>
      <c r="AF41" t="s">
        <v>344</v>
      </c>
      <c r="AI41" t="s">
        <v>345</v>
      </c>
      <c r="AJ41" t="s">
        <v>450</v>
      </c>
      <c r="AK41">
        <v>-42.729797564380497</v>
      </c>
      <c r="AL41">
        <v>171.206034411519</v>
      </c>
    </row>
    <row r="42" spans="1:38">
      <c r="A42" t="s">
        <v>1015</v>
      </c>
      <c r="B42" t="s">
        <v>199</v>
      </c>
      <c r="C42" t="s">
        <v>221</v>
      </c>
      <c r="D42" t="s">
        <v>207</v>
      </c>
      <c r="F42" t="s">
        <v>228</v>
      </c>
      <c r="H42" t="s">
        <v>225</v>
      </c>
      <c r="I42">
        <v>10</v>
      </c>
      <c r="K42" s="2">
        <v>5</v>
      </c>
      <c r="L42" s="2">
        <v>12500</v>
      </c>
      <c r="M42">
        <v>2</v>
      </c>
      <c r="N42" s="2" t="s">
        <v>1065</v>
      </c>
      <c r="O42">
        <v>1996</v>
      </c>
      <c r="P42" s="11" t="s">
        <v>65</v>
      </c>
      <c r="U42" t="s">
        <v>26</v>
      </c>
      <c r="W42" t="s">
        <v>392</v>
      </c>
      <c r="X42" t="s">
        <v>340</v>
      </c>
      <c r="Y42" s="2">
        <v>54</v>
      </c>
      <c r="AC42" t="s">
        <v>593</v>
      </c>
      <c r="AE42" t="s">
        <v>594</v>
      </c>
      <c r="AF42" t="s">
        <v>230</v>
      </c>
      <c r="AG42">
        <f>O42+37</f>
        <v>2033</v>
      </c>
      <c r="AJ42" t="s">
        <v>820</v>
      </c>
      <c r="AK42">
        <v>-37.976390000000002</v>
      </c>
      <c r="AL42">
        <v>176.82783000000001</v>
      </c>
    </row>
    <row r="43" spans="1:38">
      <c r="B43" t="s">
        <v>624</v>
      </c>
      <c r="C43" t="s">
        <v>221</v>
      </c>
      <c r="D43" t="s">
        <v>575</v>
      </c>
      <c r="H43" t="s">
        <v>250</v>
      </c>
      <c r="I43" s="6">
        <v>0</v>
      </c>
      <c r="K43">
        <v>0</v>
      </c>
      <c r="L43" s="2">
        <v>0</v>
      </c>
      <c r="N43" s="2"/>
      <c r="O43" s="2" t="s">
        <v>576</v>
      </c>
      <c r="P43" t="s">
        <v>576</v>
      </c>
      <c r="U43" t="s">
        <v>625</v>
      </c>
      <c r="W43" t="s">
        <v>174</v>
      </c>
      <c r="X43" t="s">
        <v>340</v>
      </c>
      <c r="Y43" s="6">
        <v>0</v>
      </c>
      <c r="Z43" s="2"/>
      <c r="AA43" s="2"/>
      <c r="AC43" t="s">
        <v>304</v>
      </c>
      <c r="AD43" t="s">
        <v>789</v>
      </c>
      <c r="AE43" t="s">
        <v>626</v>
      </c>
      <c r="AF43" t="s">
        <v>799</v>
      </c>
      <c r="AI43" s="2" t="s">
        <v>924</v>
      </c>
      <c r="AJ43" t="s">
        <v>450</v>
      </c>
      <c r="AK43">
        <v>-45.0426983373887</v>
      </c>
      <c r="AL43">
        <v>170.871114618566</v>
      </c>
    </row>
    <row r="44" spans="1:38">
      <c r="B44" s="2" t="s">
        <v>414</v>
      </c>
      <c r="C44" t="s">
        <v>195</v>
      </c>
      <c r="D44" t="s">
        <v>249</v>
      </c>
      <c r="F44" t="s">
        <v>572</v>
      </c>
      <c r="H44" t="s">
        <v>250</v>
      </c>
      <c r="I44">
        <v>1.3</v>
      </c>
      <c r="K44">
        <v>1.3</v>
      </c>
      <c r="M44">
        <v>1</v>
      </c>
      <c r="N44" t="s">
        <v>1067</v>
      </c>
      <c r="O44">
        <v>2003</v>
      </c>
      <c r="P44" s="11" t="s">
        <v>65</v>
      </c>
      <c r="S44" s="2"/>
      <c r="U44" s="2" t="s">
        <v>379</v>
      </c>
      <c r="W44" s="2" t="s">
        <v>102</v>
      </c>
      <c r="X44" t="s">
        <v>340</v>
      </c>
      <c r="Y44">
        <v>9</v>
      </c>
      <c r="AC44" t="s">
        <v>304</v>
      </c>
      <c r="AD44" t="s">
        <v>295</v>
      </c>
      <c r="AE44" s="2" t="s">
        <v>366</v>
      </c>
      <c r="AF44" t="s">
        <v>164</v>
      </c>
      <c r="AI44" s="2" t="s">
        <v>413</v>
      </c>
      <c r="AJ44" t="s">
        <v>450</v>
      </c>
      <c r="AK44">
        <v>-44.874167596236802</v>
      </c>
      <c r="AL44">
        <v>169.90193595775901</v>
      </c>
    </row>
    <row r="45" spans="1:38">
      <c r="B45" s="2" t="s">
        <v>840</v>
      </c>
      <c r="C45" s="2" t="s">
        <v>831</v>
      </c>
      <c r="D45" s="2" t="s">
        <v>831</v>
      </c>
      <c r="F45" s="2"/>
      <c r="G45" s="2"/>
      <c r="I45">
        <v>6.8</v>
      </c>
      <c r="K45" s="2">
        <v>0.85</v>
      </c>
      <c r="L45" s="2"/>
      <c r="M45" s="2">
        <v>8</v>
      </c>
      <c r="N45" s="2" t="s">
        <v>841</v>
      </c>
      <c r="O45" s="2">
        <v>2015</v>
      </c>
      <c r="P45" s="11" t="s">
        <v>65</v>
      </c>
      <c r="T45" s="2"/>
      <c r="U45" t="s">
        <v>379</v>
      </c>
      <c r="W45" s="2" t="s">
        <v>102</v>
      </c>
      <c r="X45" s="2" t="s">
        <v>340</v>
      </c>
      <c r="Y45" s="2">
        <v>24</v>
      </c>
      <c r="Z45" s="2"/>
      <c r="AA45" s="2" t="s">
        <v>576</v>
      </c>
      <c r="AB45" s="2"/>
      <c r="AC45" s="2" t="s">
        <v>304</v>
      </c>
      <c r="AD45" s="2" t="s">
        <v>789</v>
      </c>
      <c r="AE45" s="2" t="s">
        <v>671</v>
      </c>
      <c r="AF45" t="s">
        <v>803</v>
      </c>
      <c r="AI45" s="2" t="s">
        <v>842</v>
      </c>
      <c r="AJ45" t="s">
        <v>450</v>
      </c>
      <c r="AK45">
        <v>-46.606789999999997</v>
      </c>
      <c r="AL45">
        <v>168.33690000000001</v>
      </c>
    </row>
    <row r="46" spans="1:38">
      <c r="A46" t="s">
        <v>1005</v>
      </c>
      <c r="B46" t="s">
        <v>108</v>
      </c>
      <c r="C46" t="s">
        <v>195</v>
      </c>
      <c r="D46" t="s">
        <v>249</v>
      </c>
      <c r="F46" t="s">
        <v>572</v>
      </c>
      <c r="H46" t="s">
        <v>250</v>
      </c>
      <c r="I46">
        <v>2</v>
      </c>
      <c r="K46">
        <v>2</v>
      </c>
      <c r="M46">
        <v>1</v>
      </c>
      <c r="N46" t="s">
        <v>1068</v>
      </c>
      <c r="O46">
        <v>1982</v>
      </c>
      <c r="P46" s="11" t="s">
        <v>65</v>
      </c>
      <c r="U46" t="s">
        <v>102</v>
      </c>
      <c r="W46" t="s">
        <v>102</v>
      </c>
      <c r="X46" t="s">
        <v>105</v>
      </c>
      <c r="Z46">
        <v>0</v>
      </c>
      <c r="AA46" t="s">
        <v>108</v>
      </c>
      <c r="AB46" t="s">
        <v>181</v>
      </c>
      <c r="AC46" t="s">
        <v>291</v>
      </c>
      <c r="AD46" t="s">
        <v>251</v>
      </c>
      <c r="AE46" t="s">
        <v>504</v>
      </c>
      <c r="AF46" t="s">
        <v>123</v>
      </c>
      <c r="AG46">
        <v>2026</v>
      </c>
      <c r="AH46" t="s">
        <v>176</v>
      </c>
      <c r="AI46" s="2" t="s">
        <v>544</v>
      </c>
      <c r="AJ46" t="s">
        <v>449</v>
      </c>
      <c r="AK46">
        <v>-38.634021798020598</v>
      </c>
      <c r="AL46">
        <v>176.557952010397</v>
      </c>
    </row>
    <row r="47" spans="1:38">
      <c r="B47" s="2" t="s">
        <v>627</v>
      </c>
      <c r="C47" t="s">
        <v>221</v>
      </c>
      <c r="D47" s="2" t="s">
        <v>786</v>
      </c>
      <c r="E47" s="2"/>
      <c r="H47" t="s">
        <v>250</v>
      </c>
      <c r="I47">
        <v>3.5</v>
      </c>
      <c r="K47" s="2">
        <v>3.5</v>
      </c>
      <c r="L47" s="2">
        <v>0</v>
      </c>
      <c r="M47">
        <v>1</v>
      </c>
      <c r="N47" s="2" t="s">
        <v>1165</v>
      </c>
      <c r="O47" s="2" t="s">
        <v>576</v>
      </c>
      <c r="P47" t="s">
        <v>576</v>
      </c>
      <c r="U47" s="2" t="s">
        <v>102</v>
      </c>
      <c r="W47" s="2" t="s">
        <v>102</v>
      </c>
      <c r="X47" s="2" t="s">
        <v>340</v>
      </c>
      <c r="Y47" s="2">
        <v>26</v>
      </c>
      <c r="Z47" s="2"/>
      <c r="AA47" s="2"/>
      <c r="AC47" s="2" t="s">
        <v>593</v>
      </c>
      <c r="AD47" s="2" t="s">
        <v>790</v>
      </c>
      <c r="AE47" s="2" t="s">
        <v>504</v>
      </c>
      <c r="AF47" s="2" t="s">
        <v>123</v>
      </c>
      <c r="AI47" s="2" t="s">
        <v>628</v>
      </c>
      <c r="AJ47" t="s">
        <v>450</v>
      </c>
      <c r="AK47">
        <v>-38.179928474993197</v>
      </c>
      <c r="AL47">
        <v>176.26120356928399</v>
      </c>
    </row>
    <row r="48" spans="1:38">
      <c r="B48" s="2" t="s">
        <v>629</v>
      </c>
      <c r="C48" t="s">
        <v>221</v>
      </c>
      <c r="D48" s="2" t="s">
        <v>575</v>
      </c>
      <c r="E48" s="2"/>
      <c r="H48" t="s">
        <v>250</v>
      </c>
      <c r="I48" s="6">
        <v>0</v>
      </c>
      <c r="K48" s="2">
        <v>0</v>
      </c>
      <c r="L48" s="2">
        <v>0</v>
      </c>
      <c r="N48" s="2"/>
      <c r="O48" s="2" t="s">
        <v>576</v>
      </c>
      <c r="P48" t="s">
        <v>576</v>
      </c>
      <c r="U48" s="2" t="s">
        <v>630</v>
      </c>
      <c r="W48" s="2" t="s">
        <v>174</v>
      </c>
      <c r="X48" s="2" t="s">
        <v>340</v>
      </c>
      <c r="Y48" s="5">
        <v>0</v>
      </c>
      <c r="Z48" s="2"/>
      <c r="AA48" s="2"/>
      <c r="AC48" s="2" t="s">
        <v>371</v>
      </c>
      <c r="AD48" s="2" t="s">
        <v>789</v>
      </c>
      <c r="AE48" s="2" t="s">
        <v>631</v>
      </c>
      <c r="AF48" s="2" t="s">
        <v>797</v>
      </c>
      <c r="AI48" s="2" t="s">
        <v>602</v>
      </c>
      <c r="AJ48" t="s">
        <v>450</v>
      </c>
      <c r="AK48">
        <v>-43.549606379954298</v>
      </c>
      <c r="AL48">
        <v>172.506542760749</v>
      </c>
    </row>
    <row r="49" spans="1:38">
      <c r="B49" s="2" t="s">
        <v>632</v>
      </c>
      <c r="C49" t="s">
        <v>221</v>
      </c>
      <c r="D49" t="s">
        <v>207</v>
      </c>
      <c r="E49" s="2"/>
      <c r="H49" t="s">
        <v>250</v>
      </c>
      <c r="I49">
        <v>0.3</v>
      </c>
      <c r="K49" s="2">
        <v>0.3</v>
      </c>
      <c r="L49" s="2">
        <v>0</v>
      </c>
      <c r="M49">
        <v>1</v>
      </c>
      <c r="N49" s="2" t="s">
        <v>1160</v>
      </c>
      <c r="O49" s="2" t="s">
        <v>576</v>
      </c>
      <c r="P49" t="s">
        <v>576</v>
      </c>
      <c r="U49" s="2" t="s">
        <v>392</v>
      </c>
      <c r="W49" s="2" t="s">
        <v>392</v>
      </c>
      <c r="X49" s="2" t="s">
        <v>340</v>
      </c>
      <c r="Y49" s="5">
        <v>0</v>
      </c>
      <c r="Z49" s="2"/>
      <c r="AA49" s="2"/>
      <c r="AC49" s="2" t="s">
        <v>593</v>
      </c>
      <c r="AD49" s="2" t="s">
        <v>790</v>
      </c>
      <c r="AE49" s="2" t="s">
        <v>504</v>
      </c>
      <c r="AF49" s="2" t="s">
        <v>123</v>
      </c>
      <c r="AI49" s="2" t="s">
        <v>927</v>
      </c>
      <c r="AJ49" t="s">
        <v>450</v>
      </c>
      <c r="AK49">
        <v>-38.160603498480299</v>
      </c>
      <c r="AL49">
        <v>176.264757751844</v>
      </c>
    </row>
    <row r="50" spans="1:38">
      <c r="B50" s="2" t="s">
        <v>415</v>
      </c>
      <c r="C50" t="s">
        <v>195</v>
      </c>
      <c r="D50" t="s">
        <v>249</v>
      </c>
      <c r="F50" t="s">
        <v>572</v>
      </c>
      <c r="H50" t="s">
        <v>250</v>
      </c>
      <c r="I50">
        <v>0.2</v>
      </c>
      <c r="K50" s="2">
        <v>0.2</v>
      </c>
      <c r="M50">
        <v>1</v>
      </c>
      <c r="N50" t="s">
        <v>1061</v>
      </c>
      <c r="S50" s="2"/>
      <c r="U50" s="2" t="s">
        <v>102</v>
      </c>
      <c r="W50" s="2" t="s">
        <v>102</v>
      </c>
      <c r="X50" t="s">
        <v>340</v>
      </c>
      <c r="Y50">
        <v>1.9</v>
      </c>
      <c r="AC50" t="s">
        <v>341</v>
      </c>
      <c r="AD50" t="s">
        <v>295</v>
      </c>
      <c r="AE50" s="2" t="s">
        <v>362</v>
      </c>
      <c r="AF50" t="s">
        <v>363</v>
      </c>
      <c r="AI50" s="2" t="s">
        <v>413</v>
      </c>
      <c r="AJ50" t="s">
        <v>450</v>
      </c>
      <c r="AK50">
        <v>-43.972938602186296</v>
      </c>
      <c r="AL50">
        <v>168.95053203629399</v>
      </c>
    </row>
    <row r="51" spans="1:38">
      <c r="B51" s="2" t="s">
        <v>416</v>
      </c>
      <c r="C51" t="s">
        <v>195</v>
      </c>
      <c r="D51" t="s">
        <v>249</v>
      </c>
      <c r="F51" t="s">
        <v>572</v>
      </c>
      <c r="H51" t="s">
        <v>250</v>
      </c>
      <c r="I51">
        <v>2.8</v>
      </c>
      <c r="K51" s="2">
        <v>2.8</v>
      </c>
      <c r="M51">
        <v>1</v>
      </c>
      <c r="N51" t="s">
        <v>1069</v>
      </c>
      <c r="O51" s="2">
        <v>1956</v>
      </c>
      <c r="P51" s="11" t="s">
        <v>65</v>
      </c>
      <c r="S51" s="2"/>
      <c r="U51" s="2" t="s">
        <v>379</v>
      </c>
      <c r="W51" s="2" t="s">
        <v>102</v>
      </c>
      <c r="X51" t="s">
        <v>340</v>
      </c>
      <c r="Y51">
        <v>19</v>
      </c>
      <c r="AC51" t="s">
        <v>304</v>
      </c>
      <c r="AD51" t="s">
        <v>295</v>
      </c>
      <c r="AE51" s="2" t="s">
        <v>382</v>
      </c>
      <c r="AF51" t="s">
        <v>158</v>
      </c>
      <c r="AI51" s="2"/>
      <c r="AJ51" t="s">
        <v>450</v>
      </c>
      <c r="AK51">
        <v>-45.235687802066899</v>
      </c>
      <c r="AL51">
        <v>169.200641329642</v>
      </c>
    </row>
    <row r="52" spans="1:38">
      <c r="B52" s="2" t="s">
        <v>633</v>
      </c>
      <c r="C52" t="s">
        <v>221</v>
      </c>
      <c r="D52" s="2" t="s">
        <v>575</v>
      </c>
      <c r="E52" s="2"/>
      <c r="H52" t="s">
        <v>250</v>
      </c>
      <c r="I52">
        <v>4.5</v>
      </c>
      <c r="K52" s="2">
        <v>4.5</v>
      </c>
      <c r="L52" s="2">
        <v>0</v>
      </c>
      <c r="M52">
        <v>1</v>
      </c>
      <c r="N52" s="2" t="s">
        <v>1166</v>
      </c>
      <c r="O52" s="2" t="s">
        <v>576</v>
      </c>
      <c r="P52" t="s">
        <v>576</v>
      </c>
      <c r="U52" s="2" t="s">
        <v>634</v>
      </c>
      <c r="W52" s="2" t="s">
        <v>10</v>
      </c>
      <c r="X52" s="2" t="s">
        <v>340</v>
      </c>
      <c r="Y52" s="2">
        <v>1.2</v>
      </c>
      <c r="Z52" s="2"/>
      <c r="AA52" s="2"/>
      <c r="AC52" s="2" t="s">
        <v>286</v>
      </c>
      <c r="AD52" s="2" t="s">
        <v>790</v>
      </c>
      <c r="AE52" s="2" t="s">
        <v>487</v>
      </c>
      <c r="AF52" s="2" t="s">
        <v>511</v>
      </c>
      <c r="AI52" s="2" t="s">
        <v>928</v>
      </c>
      <c r="AJ52" t="s">
        <v>450</v>
      </c>
      <c r="AK52">
        <v>-38.664741798018198</v>
      </c>
      <c r="AL52">
        <v>178.02413551504401</v>
      </c>
    </row>
    <row r="53" spans="1:38">
      <c r="A53" t="s">
        <v>982</v>
      </c>
      <c r="B53" t="s">
        <v>200</v>
      </c>
      <c r="C53" t="s">
        <v>221</v>
      </c>
      <c r="D53" t="s">
        <v>208</v>
      </c>
      <c r="E53" t="s">
        <v>821</v>
      </c>
      <c r="F53" t="s">
        <v>226</v>
      </c>
      <c r="H53" t="s">
        <v>225</v>
      </c>
      <c r="I53">
        <v>112</v>
      </c>
      <c r="K53">
        <v>74</v>
      </c>
      <c r="L53">
        <v>0</v>
      </c>
      <c r="O53">
        <v>1997</v>
      </c>
      <c r="P53" s="11" t="s">
        <v>65</v>
      </c>
      <c r="U53" t="s">
        <v>210</v>
      </c>
      <c r="W53" t="s">
        <v>210</v>
      </c>
      <c r="X53" t="s">
        <v>105</v>
      </c>
      <c r="Y53" s="2">
        <v>550</v>
      </c>
      <c r="AC53" s="2" t="s">
        <v>476</v>
      </c>
      <c r="AD53" s="2" t="s">
        <v>790</v>
      </c>
      <c r="AE53" s="2" t="s">
        <v>635</v>
      </c>
      <c r="AF53" t="s">
        <v>231</v>
      </c>
      <c r="AG53">
        <f>O53+50</f>
        <v>2047</v>
      </c>
      <c r="AI53" s="2" t="s">
        <v>636</v>
      </c>
      <c r="AJ53" t="s">
        <v>820</v>
      </c>
      <c r="AK53">
        <v>-37.204920000000001</v>
      </c>
      <c r="AL53">
        <v>174.72344000000001</v>
      </c>
    </row>
    <row r="54" spans="1:38">
      <c r="B54" t="s">
        <v>637</v>
      </c>
      <c r="C54" t="s">
        <v>221</v>
      </c>
      <c r="D54" t="s">
        <v>197</v>
      </c>
      <c r="H54" t="s">
        <v>787</v>
      </c>
      <c r="I54" s="6">
        <v>0</v>
      </c>
      <c r="K54">
        <v>0</v>
      </c>
      <c r="L54" s="2">
        <v>0</v>
      </c>
      <c r="N54" s="2"/>
      <c r="O54" s="2" t="s">
        <v>576</v>
      </c>
      <c r="P54" t="s">
        <v>576</v>
      </c>
      <c r="U54" t="s">
        <v>637</v>
      </c>
      <c r="W54" t="s">
        <v>102</v>
      </c>
      <c r="X54" t="s">
        <v>340</v>
      </c>
      <c r="Y54" s="5">
        <v>0</v>
      </c>
      <c r="Z54" s="2"/>
      <c r="AA54" s="2"/>
      <c r="AC54" t="s">
        <v>617</v>
      </c>
      <c r="AD54" t="s">
        <v>789</v>
      </c>
      <c r="AE54" t="s">
        <v>501</v>
      </c>
      <c r="AF54" t="s">
        <v>524</v>
      </c>
      <c r="AI54" s="2" t="s">
        <v>926</v>
      </c>
      <c r="AJ54" t="s">
        <v>450</v>
      </c>
      <c r="AK54">
        <v>-41.511202831730699</v>
      </c>
      <c r="AL54">
        <v>173.95746293603</v>
      </c>
    </row>
    <row r="55" spans="1:38">
      <c r="B55" s="2" t="s">
        <v>638</v>
      </c>
      <c r="C55" t="s">
        <v>221</v>
      </c>
      <c r="D55" s="2" t="s">
        <v>611</v>
      </c>
      <c r="E55" s="2"/>
      <c r="H55" t="s">
        <v>250</v>
      </c>
      <c r="I55">
        <v>5.5</v>
      </c>
      <c r="K55" s="2">
        <v>0.92</v>
      </c>
      <c r="L55" s="2">
        <v>0</v>
      </c>
      <c r="M55">
        <v>6</v>
      </c>
      <c r="N55" s="2" t="s">
        <v>640</v>
      </c>
      <c r="O55" s="2">
        <v>1992</v>
      </c>
      <c r="P55" s="11" t="s">
        <v>65</v>
      </c>
      <c r="U55" t="s">
        <v>639</v>
      </c>
      <c r="W55" t="s">
        <v>16</v>
      </c>
      <c r="X55" s="2" t="s">
        <v>340</v>
      </c>
      <c r="Y55" s="2">
        <v>38</v>
      </c>
      <c r="Z55" s="2"/>
      <c r="AA55" s="2"/>
      <c r="AC55" s="2" t="s">
        <v>476</v>
      </c>
      <c r="AD55" s="2" t="s">
        <v>790</v>
      </c>
      <c r="AE55" s="2" t="s">
        <v>641</v>
      </c>
      <c r="AF55" s="2" t="s">
        <v>800</v>
      </c>
      <c r="AI55" s="2" t="s">
        <v>642</v>
      </c>
      <c r="AJ55" t="s">
        <v>450</v>
      </c>
      <c r="AK55">
        <v>-36.934791309202701</v>
      </c>
      <c r="AL55">
        <v>174.890434553483</v>
      </c>
    </row>
    <row r="56" spans="1:38">
      <c r="B56" t="s">
        <v>643</v>
      </c>
      <c r="C56" t="s">
        <v>221</v>
      </c>
      <c r="D56" s="2" t="s">
        <v>611</v>
      </c>
      <c r="H56" t="s">
        <v>250</v>
      </c>
      <c r="I56">
        <v>4</v>
      </c>
      <c r="K56">
        <v>1</v>
      </c>
      <c r="L56" s="2">
        <v>0</v>
      </c>
      <c r="M56">
        <v>4</v>
      </c>
      <c r="N56" t="s">
        <v>644</v>
      </c>
      <c r="O56" s="2">
        <v>2009</v>
      </c>
      <c r="P56" s="11" t="s">
        <v>65</v>
      </c>
      <c r="U56" t="s">
        <v>639</v>
      </c>
      <c r="W56" t="s">
        <v>16</v>
      </c>
      <c r="X56" s="2" t="s">
        <v>340</v>
      </c>
      <c r="Y56" s="2">
        <v>28</v>
      </c>
      <c r="Z56" s="2"/>
      <c r="AA56" s="2"/>
      <c r="AC56" t="s">
        <v>287</v>
      </c>
      <c r="AD56" t="s">
        <v>790</v>
      </c>
      <c r="AE56" s="2" t="s">
        <v>645</v>
      </c>
      <c r="AF56" s="2" t="s">
        <v>801</v>
      </c>
      <c r="AI56" s="2" t="s">
        <v>646</v>
      </c>
      <c r="AJ56" t="s">
        <v>450</v>
      </c>
      <c r="AK56">
        <v>-37.358141710069098</v>
      </c>
      <c r="AL56">
        <v>175.072338375881</v>
      </c>
    </row>
    <row r="57" spans="1:38">
      <c r="B57" s="2" t="s">
        <v>1317</v>
      </c>
      <c r="C57" s="2" t="s">
        <v>831</v>
      </c>
      <c r="D57" s="2" t="s">
        <v>831</v>
      </c>
      <c r="F57" s="2"/>
      <c r="G57" s="2"/>
      <c r="I57">
        <f>7*0.6</f>
        <v>4.2</v>
      </c>
      <c r="K57" s="2">
        <v>0.6</v>
      </c>
      <c r="L57" s="2"/>
      <c r="M57" s="2">
        <v>7</v>
      </c>
      <c r="N57" s="2" t="s">
        <v>1314</v>
      </c>
      <c r="O57" s="2">
        <v>1996</v>
      </c>
      <c r="P57" t="s">
        <v>38</v>
      </c>
      <c r="T57" s="2" t="s">
        <v>576</v>
      </c>
      <c r="U57" s="2" t="s">
        <v>196</v>
      </c>
      <c r="W57" s="2" t="s">
        <v>196</v>
      </c>
      <c r="X57" s="2" t="s">
        <v>340</v>
      </c>
      <c r="Y57" s="2"/>
      <c r="Z57" s="2"/>
      <c r="AA57" s="2" t="s">
        <v>576</v>
      </c>
      <c r="AB57" s="2"/>
      <c r="AC57" s="2" t="s">
        <v>475</v>
      </c>
      <c r="AD57" s="2" t="s">
        <v>790</v>
      </c>
      <c r="AE57" s="2" t="s">
        <v>844</v>
      </c>
      <c r="AF57" t="s">
        <v>1032</v>
      </c>
      <c r="AI57" s="2" t="s">
        <v>845</v>
      </c>
      <c r="AJ57" t="s">
        <v>450</v>
      </c>
      <c r="AK57">
        <v>-41.384279999999997</v>
      </c>
      <c r="AL57">
        <v>175.46847</v>
      </c>
    </row>
    <row r="58" spans="1:38">
      <c r="B58" s="2" t="s">
        <v>1315</v>
      </c>
      <c r="C58" s="2" t="s">
        <v>831</v>
      </c>
      <c r="D58" s="2" t="s">
        <v>831</v>
      </c>
      <c r="F58" s="2"/>
      <c r="G58" s="2"/>
      <c r="I58">
        <v>8.4499999999999993</v>
      </c>
      <c r="J58" s="2">
        <f>8*0.6</f>
        <v>4.8</v>
      </c>
      <c r="K58" s="2">
        <v>0.6</v>
      </c>
      <c r="M58" s="2">
        <v>15</v>
      </c>
      <c r="N58" s="2" t="s">
        <v>843</v>
      </c>
      <c r="O58" s="2">
        <v>2004</v>
      </c>
      <c r="P58" s="11" t="s">
        <v>65</v>
      </c>
      <c r="T58" s="2" t="s">
        <v>576</v>
      </c>
      <c r="U58" s="2" t="s">
        <v>196</v>
      </c>
      <c r="W58" s="2" t="s">
        <v>196</v>
      </c>
      <c r="X58" s="2" t="s">
        <v>340</v>
      </c>
      <c r="Y58" s="2">
        <v>22</v>
      </c>
      <c r="Z58" s="2"/>
      <c r="AA58" s="2" t="s">
        <v>576</v>
      </c>
      <c r="AB58" s="2"/>
      <c r="AC58" s="2" t="s">
        <v>475</v>
      </c>
      <c r="AD58" s="2" t="s">
        <v>790</v>
      </c>
      <c r="AE58" s="2" t="s">
        <v>844</v>
      </c>
      <c r="AF58" t="s">
        <v>1032</v>
      </c>
      <c r="AI58" s="2" t="s">
        <v>845</v>
      </c>
      <c r="AJ58" t="s">
        <v>1316</v>
      </c>
      <c r="AK58">
        <v>-41.384279999999997</v>
      </c>
      <c r="AL58">
        <v>175.46847</v>
      </c>
    </row>
    <row r="59" spans="1:38">
      <c r="A59" t="s">
        <v>1008</v>
      </c>
      <c r="B59" s="2" t="s">
        <v>1043</v>
      </c>
      <c r="C59" t="s">
        <v>221</v>
      </c>
      <c r="D59" t="s">
        <v>207</v>
      </c>
      <c r="E59" s="2" t="s">
        <v>659</v>
      </c>
      <c r="F59" t="s">
        <v>226</v>
      </c>
      <c r="H59" s="2" t="s">
        <v>225</v>
      </c>
      <c r="I59">
        <v>69.599999999999994</v>
      </c>
      <c r="K59" s="2">
        <v>26</v>
      </c>
      <c r="L59" s="2">
        <v>9300</v>
      </c>
      <c r="M59">
        <v>4</v>
      </c>
      <c r="N59" s="2" t="s">
        <v>673</v>
      </c>
      <c r="O59" s="2">
        <v>1996</v>
      </c>
      <c r="P59" s="11" t="s">
        <v>65</v>
      </c>
      <c r="U59" s="2" t="s">
        <v>392</v>
      </c>
      <c r="V59" t="s">
        <v>211</v>
      </c>
      <c r="W59" s="2" t="s">
        <v>392</v>
      </c>
      <c r="X59" t="s">
        <v>105</v>
      </c>
      <c r="Y59" s="2">
        <v>180</v>
      </c>
      <c r="Z59" s="2"/>
      <c r="AA59" s="2"/>
      <c r="AC59" s="2" t="s">
        <v>474</v>
      </c>
      <c r="AD59" s="2" t="s">
        <v>790</v>
      </c>
      <c r="AE59" s="2" t="s">
        <v>674</v>
      </c>
      <c r="AF59" s="2" t="s">
        <v>132</v>
      </c>
      <c r="AG59">
        <v>2021</v>
      </c>
      <c r="AI59" s="2" t="s">
        <v>675</v>
      </c>
      <c r="AJ59" t="s">
        <v>1044</v>
      </c>
      <c r="AK59">
        <v>-39.606090000000002</v>
      </c>
      <c r="AL59">
        <v>174.30105</v>
      </c>
    </row>
    <row r="60" spans="1:38">
      <c r="A60" t="s">
        <v>1011</v>
      </c>
      <c r="B60" t="s">
        <v>140</v>
      </c>
      <c r="C60" t="s">
        <v>195</v>
      </c>
      <c r="D60" t="s">
        <v>249</v>
      </c>
      <c r="F60" t="s">
        <v>572</v>
      </c>
      <c r="H60" t="s">
        <v>250</v>
      </c>
      <c r="I60">
        <v>25</v>
      </c>
      <c r="K60">
        <v>25</v>
      </c>
      <c r="M60">
        <v>1</v>
      </c>
      <c r="N60" t="s">
        <v>1073</v>
      </c>
      <c r="O60">
        <v>1945</v>
      </c>
      <c r="P60" s="11" t="s">
        <v>65</v>
      </c>
      <c r="S60" s="2" t="s">
        <v>369</v>
      </c>
      <c r="T60">
        <v>1</v>
      </c>
      <c r="U60" t="s">
        <v>102</v>
      </c>
      <c r="W60" t="s">
        <v>102</v>
      </c>
      <c r="X60" t="s">
        <v>370</v>
      </c>
      <c r="Y60">
        <v>94</v>
      </c>
      <c r="Z60">
        <v>0</v>
      </c>
      <c r="AA60" t="s">
        <v>117</v>
      </c>
      <c r="AB60" t="s">
        <v>144</v>
      </c>
      <c r="AC60" t="s">
        <v>371</v>
      </c>
      <c r="AD60" t="s">
        <v>295</v>
      </c>
      <c r="AE60" t="s">
        <v>372</v>
      </c>
      <c r="AF60" t="s">
        <v>141</v>
      </c>
      <c r="AG60">
        <v>2040</v>
      </c>
      <c r="AH60" t="s">
        <v>176</v>
      </c>
      <c r="AI60" t="s">
        <v>374</v>
      </c>
      <c r="AJ60" t="s">
        <v>449</v>
      </c>
      <c r="AK60">
        <v>-43.572957519079701</v>
      </c>
      <c r="AL60">
        <v>171.73540578270899</v>
      </c>
    </row>
    <row r="61" spans="1:38">
      <c r="B61" s="2" t="s">
        <v>346</v>
      </c>
      <c r="C61" t="s">
        <v>195</v>
      </c>
      <c r="D61" t="s">
        <v>249</v>
      </c>
      <c r="F61" t="s">
        <v>572</v>
      </c>
      <c r="H61" t="s">
        <v>250</v>
      </c>
      <c r="I61">
        <v>2.4</v>
      </c>
      <c r="K61">
        <v>2.4</v>
      </c>
      <c r="M61">
        <v>1</v>
      </c>
      <c r="N61" t="s">
        <v>1070</v>
      </c>
      <c r="O61">
        <v>1939</v>
      </c>
      <c r="P61" s="11" t="s">
        <v>65</v>
      </c>
      <c r="S61" t="s">
        <v>349</v>
      </c>
      <c r="T61">
        <v>1</v>
      </c>
      <c r="U61" t="s">
        <v>102</v>
      </c>
      <c r="W61" t="s">
        <v>102</v>
      </c>
      <c r="X61" t="s">
        <v>340</v>
      </c>
      <c r="Y61">
        <v>10</v>
      </c>
      <c r="Z61">
        <v>0</v>
      </c>
      <c r="AA61" t="s">
        <v>354</v>
      </c>
      <c r="AC61" t="s">
        <v>287</v>
      </c>
      <c r="AD61" t="s">
        <v>251</v>
      </c>
      <c r="AE61" s="2" t="s">
        <v>350</v>
      </c>
      <c r="AF61" t="s">
        <v>89</v>
      </c>
      <c r="AI61" t="s">
        <v>351</v>
      </c>
      <c r="AJ61" t="s">
        <v>450</v>
      </c>
      <c r="AK61">
        <v>-38.890696120511301</v>
      </c>
      <c r="AL61">
        <v>176.09234426685899</v>
      </c>
    </row>
    <row r="62" spans="1:38">
      <c r="B62" s="2" t="s">
        <v>347</v>
      </c>
      <c r="C62" t="s">
        <v>195</v>
      </c>
      <c r="D62" t="s">
        <v>249</v>
      </c>
      <c r="F62" t="s">
        <v>572</v>
      </c>
      <c r="H62" t="s">
        <v>250</v>
      </c>
      <c r="I62">
        <v>1.35</v>
      </c>
      <c r="K62">
        <v>1.35</v>
      </c>
      <c r="M62">
        <v>1</v>
      </c>
      <c r="N62" t="s">
        <v>1071</v>
      </c>
      <c r="O62">
        <v>1966</v>
      </c>
      <c r="P62" s="11" t="s">
        <v>65</v>
      </c>
      <c r="S62" t="s">
        <v>349</v>
      </c>
      <c r="T62">
        <v>3</v>
      </c>
      <c r="U62" t="s">
        <v>102</v>
      </c>
      <c r="W62" t="s">
        <v>102</v>
      </c>
      <c r="X62" t="s">
        <v>340</v>
      </c>
      <c r="Y62">
        <v>6</v>
      </c>
      <c r="Z62">
        <v>0</v>
      </c>
      <c r="AA62" t="s">
        <v>354</v>
      </c>
      <c r="AC62" t="s">
        <v>287</v>
      </c>
      <c r="AD62" t="s">
        <v>251</v>
      </c>
      <c r="AE62" s="2" t="s">
        <v>350</v>
      </c>
      <c r="AF62" t="s">
        <v>89</v>
      </c>
      <c r="AI62" t="s">
        <v>352</v>
      </c>
      <c r="AJ62" t="s">
        <v>450</v>
      </c>
      <c r="AK62">
        <v>-38.869290415090902</v>
      </c>
      <c r="AL62">
        <v>176.052825063813</v>
      </c>
    </row>
    <row r="63" spans="1:38">
      <c r="B63" s="2" t="s">
        <v>348</v>
      </c>
      <c r="C63" t="s">
        <v>195</v>
      </c>
      <c r="D63" t="s">
        <v>249</v>
      </c>
      <c r="F63" t="s">
        <v>572</v>
      </c>
      <c r="H63" t="s">
        <v>250</v>
      </c>
      <c r="I63">
        <v>2.85</v>
      </c>
      <c r="K63">
        <v>2.85</v>
      </c>
      <c r="M63">
        <v>1</v>
      </c>
      <c r="N63" t="s">
        <v>1072</v>
      </c>
      <c r="O63">
        <v>1982</v>
      </c>
      <c r="P63" s="11" t="s">
        <v>65</v>
      </c>
      <c r="S63" t="s">
        <v>349</v>
      </c>
      <c r="T63">
        <v>2</v>
      </c>
      <c r="U63" t="s">
        <v>102</v>
      </c>
      <c r="W63" t="s">
        <v>102</v>
      </c>
      <c r="X63" t="s">
        <v>340</v>
      </c>
      <c r="Y63">
        <v>13</v>
      </c>
      <c r="Z63">
        <v>0</v>
      </c>
      <c r="AA63" t="s">
        <v>354</v>
      </c>
      <c r="AC63" t="s">
        <v>287</v>
      </c>
      <c r="AD63" t="s">
        <v>251</v>
      </c>
      <c r="AE63" s="2" t="s">
        <v>350</v>
      </c>
      <c r="AF63" t="s">
        <v>89</v>
      </c>
      <c r="AI63" t="s">
        <v>353</v>
      </c>
      <c r="AJ63" t="s">
        <v>450</v>
      </c>
      <c r="AK63">
        <v>-38.883175246243503</v>
      </c>
      <c r="AL63">
        <v>176.07780914727701</v>
      </c>
    </row>
    <row r="64" spans="1:38">
      <c r="B64" t="s">
        <v>647</v>
      </c>
      <c r="C64" t="s">
        <v>221</v>
      </c>
      <c r="D64" t="s">
        <v>197</v>
      </c>
      <c r="H64" t="s">
        <v>250</v>
      </c>
      <c r="I64">
        <v>3.3</v>
      </c>
      <c r="K64">
        <v>3.3</v>
      </c>
      <c r="L64" s="2">
        <v>0</v>
      </c>
      <c r="M64">
        <v>1</v>
      </c>
      <c r="N64" s="2" t="s">
        <v>1162</v>
      </c>
      <c r="O64" s="2" t="s">
        <v>576</v>
      </c>
      <c r="P64" t="s">
        <v>576</v>
      </c>
      <c r="U64" t="s">
        <v>102</v>
      </c>
      <c r="W64" t="s">
        <v>102</v>
      </c>
      <c r="X64" t="s">
        <v>340</v>
      </c>
      <c r="Y64" s="2">
        <v>0.3</v>
      </c>
      <c r="Z64" s="2"/>
      <c r="AA64" s="2"/>
      <c r="AC64" t="s">
        <v>341</v>
      </c>
      <c r="AD64" t="s">
        <v>789</v>
      </c>
      <c r="AE64" t="s">
        <v>342</v>
      </c>
      <c r="AF64" t="s">
        <v>344</v>
      </c>
      <c r="AI64" s="2" t="s">
        <v>648</v>
      </c>
      <c r="AJ64" t="s">
        <v>450</v>
      </c>
      <c r="AK64">
        <v>-42.717359999999999</v>
      </c>
      <c r="AL64">
        <v>170.96654000000001</v>
      </c>
    </row>
    <row r="65" spans="1:38">
      <c r="B65" s="2" t="s">
        <v>649</v>
      </c>
      <c r="C65" t="s">
        <v>221</v>
      </c>
      <c r="D65" s="2" t="s">
        <v>575</v>
      </c>
      <c r="E65" s="2"/>
      <c r="H65" t="s">
        <v>250</v>
      </c>
      <c r="I65">
        <v>0.7</v>
      </c>
      <c r="K65" s="2">
        <v>0.7</v>
      </c>
      <c r="L65" s="2">
        <v>0</v>
      </c>
      <c r="M65">
        <v>1</v>
      </c>
      <c r="N65" s="2" t="s">
        <v>1163</v>
      </c>
      <c r="O65" s="2" t="s">
        <v>576</v>
      </c>
      <c r="P65" t="s">
        <v>576</v>
      </c>
      <c r="U65" s="2" t="s">
        <v>650</v>
      </c>
      <c r="W65" s="2" t="s">
        <v>174</v>
      </c>
      <c r="X65" s="2" t="s">
        <v>340</v>
      </c>
      <c r="Y65" s="2">
        <v>1</v>
      </c>
      <c r="Z65" s="2"/>
      <c r="AA65" s="2"/>
      <c r="AC65" s="2" t="s">
        <v>371</v>
      </c>
      <c r="AD65" s="2" t="s">
        <v>789</v>
      </c>
      <c r="AE65" s="2" t="s">
        <v>631</v>
      </c>
      <c r="AF65" s="2" t="s">
        <v>797</v>
      </c>
      <c r="AI65" s="2" t="s">
        <v>925</v>
      </c>
      <c r="AJ65" t="s">
        <v>450</v>
      </c>
      <c r="AK65">
        <v>-43.543048739621298</v>
      </c>
      <c r="AL65">
        <v>172.52585600242199</v>
      </c>
    </row>
    <row r="66" spans="1:38">
      <c r="B66" t="s">
        <v>651</v>
      </c>
      <c r="C66" t="s">
        <v>221</v>
      </c>
      <c r="D66" t="s">
        <v>611</v>
      </c>
      <c r="H66" t="s">
        <v>250</v>
      </c>
      <c r="I66">
        <v>0.9</v>
      </c>
      <c r="K66">
        <v>0.9</v>
      </c>
      <c r="L66" s="2">
        <v>0</v>
      </c>
      <c r="M66">
        <v>1</v>
      </c>
      <c r="N66" s="2" t="s">
        <v>1167</v>
      </c>
      <c r="O66" s="2">
        <v>2004</v>
      </c>
      <c r="P66" s="11" t="s">
        <v>65</v>
      </c>
      <c r="U66" t="s">
        <v>652</v>
      </c>
      <c r="W66" t="s">
        <v>653</v>
      </c>
      <c r="X66" t="s">
        <v>340</v>
      </c>
      <c r="Y66" s="2">
        <v>7</v>
      </c>
      <c r="Z66" s="2"/>
      <c r="AA66" s="2"/>
      <c r="AC66" t="s">
        <v>287</v>
      </c>
      <c r="AD66" t="s">
        <v>790</v>
      </c>
      <c r="AE66" t="s">
        <v>654</v>
      </c>
      <c r="AF66" t="s">
        <v>802</v>
      </c>
      <c r="AI66" s="2" t="s">
        <v>655</v>
      </c>
      <c r="AJ66" t="s">
        <v>450</v>
      </c>
      <c r="AK66">
        <v>-36.884099999999997</v>
      </c>
      <c r="AL66">
        <v>174.7704</v>
      </c>
    </row>
    <row r="67" spans="1:38">
      <c r="A67" t="s">
        <v>1013</v>
      </c>
      <c r="B67" s="2" t="s">
        <v>376</v>
      </c>
      <c r="C67" t="s">
        <v>195</v>
      </c>
      <c r="D67" t="s">
        <v>249</v>
      </c>
      <c r="F67" t="s">
        <v>572</v>
      </c>
      <c r="H67" t="s">
        <v>250</v>
      </c>
      <c r="I67">
        <v>4.3</v>
      </c>
      <c r="K67">
        <v>4.3</v>
      </c>
      <c r="M67">
        <v>1</v>
      </c>
      <c r="N67" t="s">
        <v>1074</v>
      </c>
      <c r="O67">
        <v>1999</v>
      </c>
      <c r="P67" s="11" t="s">
        <v>65</v>
      </c>
      <c r="S67" s="2" t="s">
        <v>380</v>
      </c>
      <c r="U67" t="s">
        <v>379</v>
      </c>
      <c r="W67" t="s">
        <v>102</v>
      </c>
      <c r="X67" t="s">
        <v>370</v>
      </c>
      <c r="Y67">
        <v>23</v>
      </c>
      <c r="Z67">
        <v>0</v>
      </c>
      <c r="AA67" t="s">
        <v>378</v>
      </c>
      <c r="AC67" t="s">
        <v>304</v>
      </c>
      <c r="AD67" t="s">
        <v>295</v>
      </c>
      <c r="AE67" t="s">
        <v>382</v>
      </c>
      <c r="AF67" t="s">
        <v>158</v>
      </c>
      <c r="AI67" t="s">
        <v>383</v>
      </c>
      <c r="AJ67" t="s">
        <v>450</v>
      </c>
      <c r="AK67">
        <v>-45.540779980108297</v>
      </c>
      <c r="AL67">
        <v>169.49335614710401</v>
      </c>
    </row>
    <row r="68" spans="1:38">
      <c r="B68" t="s">
        <v>846</v>
      </c>
      <c r="C68" s="2" t="s">
        <v>831</v>
      </c>
      <c r="D68" s="2" t="s">
        <v>831</v>
      </c>
      <c r="I68">
        <v>2.25</v>
      </c>
      <c r="K68">
        <v>0.75</v>
      </c>
      <c r="M68" s="2">
        <v>3</v>
      </c>
      <c r="N68" t="s">
        <v>847</v>
      </c>
      <c r="O68" s="2">
        <v>2009</v>
      </c>
      <c r="P68" s="11" t="s">
        <v>65</v>
      </c>
      <c r="T68" s="2"/>
      <c r="U68" t="s">
        <v>379</v>
      </c>
      <c r="W68" t="s">
        <v>379</v>
      </c>
      <c r="X68" t="s">
        <v>340</v>
      </c>
      <c r="Y68" s="2">
        <v>8</v>
      </c>
      <c r="AA68" s="2" t="s">
        <v>836</v>
      </c>
      <c r="AB68" s="2"/>
      <c r="AC68" t="s">
        <v>304</v>
      </c>
      <c r="AD68" t="s">
        <v>789</v>
      </c>
      <c r="AE68" t="s">
        <v>382</v>
      </c>
      <c r="AF68" t="s">
        <v>158</v>
      </c>
      <c r="AI68" t="s">
        <v>848</v>
      </c>
      <c r="AJ68" t="s">
        <v>450</v>
      </c>
      <c r="AK68">
        <v>-45.542740000000002</v>
      </c>
      <c r="AL68">
        <v>169.29867999999999</v>
      </c>
    </row>
    <row r="69" spans="1:38">
      <c r="A69" t="s">
        <v>961</v>
      </c>
      <c r="B69" t="s">
        <v>217</v>
      </c>
      <c r="C69" t="s">
        <v>221</v>
      </c>
      <c r="D69" t="s">
        <v>207</v>
      </c>
      <c r="E69" t="s">
        <v>208</v>
      </c>
      <c r="F69" t="s">
        <v>226</v>
      </c>
      <c r="H69" t="s">
        <v>250</v>
      </c>
      <c r="I69">
        <v>750</v>
      </c>
      <c r="K69">
        <v>250</v>
      </c>
      <c r="L69" s="2">
        <v>10300</v>
      </c>
      <c r="M69">
        <v>3</v>
      </c>
      <c r="N69" t="s">
        <v>822</v>
      </c>
      <c r="O69">
        <v>2013</v>
      </c>
      <c r="P69" s="7" t="s">
        <v>788</v>
      </c>
      <c r="U69" t="s">
        <v>103</v>
      </c>
      <c r="W69" t="s">
        <v>103</v>
      </c>
      <c r="X69" t="s">
        <v>105</v>
      </c>
      <c r="Y69" s="2">
        <v>2850</v>
      </c>
      <c r="AC69" s="2" t="s">
        <v>287</v>
      </c>
      <c r="AD69" s="2" t="s">
        <v>790</v>
      </c>
      <c r="AE69" s="2" t="s">
        <v>658</v>
      </c>
      <c r="AF69" t="s">
        <v>232</v>
      </c>
      <c r="AG69">
        <f>O69+50</f>
        <v>2063</v>
      </c>
      <c r="AI69" s="2" t="s">
        <v>657</v>
      </c>
      <c r="AJ69" t="s">
        <v>820</v>
      </c>
    </row>
    <row r="70" spans="1:38">
      <c r="A70" t="s">
        <v>961</v>
      </c>
      <c r="B70" t="s">
        <v>217</v>
      </c>
      <c r="C70" t="s">
        <v>221</v>
      </c>
      <c r="D70" t="s">
        <v>207</v>
      </c>
      <c r="E70" t="s">
        <v>208</v>
      </c>
      <c r="F70" t="s">
        <v>226</v>
      </c>
      <c r="H70" t="s">
        <v>250</v>
      </c>
      <c r="I70">
        <v>1000</v>
      </c>
      <c r="K70">
        <v>250</v>
      </c>
      <c r="L70" s="2">
        <v>10300</v>
      </c>
      <c r="M70">
        <v>4</v>
      </c>
      <c r="N70" t="s">
        <v>823</v>
      </c>
      <c r="O70">
        <v>1983</v>
      </c>
      <c r="P70" t="s">
        <v>38</v>
      </c>
      <c r="U70" t="s">
        <v>103</v>
      </c>
      <c r="W70" t="s">
        <v>103</v>
      </c>
      <c r="X70" t="s">
        <v>105</v>
      </c>
      <c r="Y70" s="2">
        <v>2850</v>
      </c>
      <c r="AC70" s="2" t="s">
        <v>287</v>
      </c>
      <c r="AD70" s="2" t="s">
        <v>790</v>
      </c>
      <c r="AE70" s="2" t="s">
        <v>658</v>
      </c>
      <c r="AF70" t="s">
        <v>232</v>
      </c>
      <c r="AG70">
        <f>O70+50</f>
        <v>2033</v>
      </c>
      <c r="AI70" s="2" t="s">
        <v>657</v>
      </c>
      <c r="AJ70" t="s">
        <v>820</v>
      </c>
    </row>
    <row r="71" spans="1:38">
      <c r="A71" t="s">
        <v>965</v>
      </c>
      <c r="B71" t="s">
        <v>215</v>
      </c>
      <c r="C71" t="s">
        <v>221</v>
      </c>
      <c r="D71" t="s">
        <v>207</v>
      </c>
      <c r="F71" t="s">
        <v>227</v>
      </c>
      <c r="H71" t="s">
        <v>250</v>
      </c>
      <c r="I71">
        <v>385</v>
      </c>
      <c r="K71">
        <v>250</v>
      </c>
      <c r="L71" s="2">
        <v>7200</v>
      </c>
      <c r="M71">
        <v>2</v>
      </c>
      <c r="N71" t="s">
        <v>1144</v>
      </c>
      <c r="O71">
        <v>2007</v>
      </c>
      <c r="P71" s="11" t="s">
        <v>65</v>
      </c>
      <c r="U71" t="s">
        <v>103</v>
      </c>
      <c r="W71" t="s">
        <v>103</v>
      </c>
      <c r="X71" t="s">
        <v>105</v>
      </c>
      <c r="Y71" s="2">
        <v>2410</v>
      </c>
      <c r="AC71" s="2" t="s">
        <v>287</v>
      </c>
      <c r="AD71" s="2" t="s">
        <v>790</v>
      </c>
      <c r="AE71" s="2" t="s">
        <v>656</v>
      </c>
      <c r="AF71" t="s">
        <v>232</v>
      </c>
      <c r="AG71">
        <f>O71+50</f>
        <v>2057</v>
      </c>
      <c r="AI71" s="2" t="s">
        <v>660</v>
      </c>
      <c r="AJ71" t="s">
        <v>1145</v>
      </c>
      <c r="AK71">
        <v>-37.557729999999999</v>
      </c>
      <c r="AL71">
        <v>175.15926999999999</v>
      </c>
    </row>
    <row r="72" spans="1:38">
      <c r="A72" t="s">
        <v>964</v>
      </c>
      <c r="B72" t="s">
        <v>216</v>
      </c>
      <c r="C72" t="s">
        <v>221</v>
      </c>
      <c r="D72" t="s">
        <v>207</v>
      </c>
      <c r="E72" t="s">
        <v>197</v>
      </c>
      <c r="F72" t="s">
        <v>228</v>
      </c>
      <c r="H72" t="s">
        <v>250</v>
      </c>
      <c r="I72">
        <v>48</v>
      </c>
      <c r="K72">
        <v>50.8</v>
      </c>
      <c r="L72" s="2">
        <v>9800</v>
      </c>
      <c r="M72">
        <v>1</v>
      </c>
      <c r="N72" t="s">
        <v>1146</v>
      </c>
      <c r="O72">
        <v>2004</v>
      </c>
      <c r="P72" s="11" t="s">
        <v>65</v>
      </c>
      <c r="U72" t="s">
        <v>103</v>
      </c>
      <c r="W72" t="s">
        <v>103</v>
      </c>
      <c r="X72" t="s">
        <v>105</v>
      </c>
      <c r="Y72" s="2">
        <v>335</v>
      </c>
      <c r="AC72" s="2" t="s">
        <v>287</v>
      </c>
      <c r="AD72" s="2" t="s">
        <v>790</v>
      </c>
      <c r="AE72" s="2" t="s">
        <v>658</v>
      </c>
      <c r="AF72" t="s">
        <v>232</v>
      </c>
      <c r="AG72">
        <f>O72+42</f>
        <v>2046</v>
      </c>
      <c r="AI72" s="2" t="s">
        <v>1318</v>
      </c>
      <c r="AJ72" t="s">
        <v>1147</v>
      </c>
      <c r="AK72">
        <v>-37.557729999999999</v>
      </c>
      <c r="AL72">
        <v>175.15928</v>
      </c>
    </row>
    <row r="73" spans="1:38">
      <c r="B73" s="2" t="s">
        <v>661</v>
      </c>
      <c r="C73" t="s">
        <v>221</v>
      </c>
      <c r="D73" s="2" t="s">
        <v>575</v>
      </c>
      <c r="E73" s="2"/>
      <c r="H73" t="s">
        <v>250</v>
      </c>
      <c r="I73">
        <v>0.3</v>
      </c>
      <c r="K73" s="2">
        <v>0.3</v>
      </c>
      <c r="L73" s="2">
        <v>0</v>
      </c>
      <c r="M73">
        <v>1</v>
      </c>
      <c r="N73" s="2" t="s">
        <v>1160</v>
      </c>
      <c r="O73" s="2" t="s">
        <v>576</v>
      </c>
      <c r="P73" t="s">
        <v>576</v>
      </c>
      <c r="U73" s="2" t="s">
        <v>662</v>
      </c>
      <c r="W73" s="2" t="s">
        <v>102</v>
      </c>
      <c r="X73" s="2" t="s">
        <v>340</v>
      </c>
      <c r="Y73" s="5">
        <v>0</v>
      </c>
      <c r="Z73" s="2"/>
      <c r="AA73" s="2"/>
      <c r="AC73" s="2" t="s">
        <v>287</v>
      </c>
      <c r="AD73" s="2" t="s">
        <v>790</v>
      </c>
      <c r="AE73" s="2" t="s">
        <v>350</v>
      </c>
      <c r="AF73" s="2" t="s">
        <v>89</v>
      </c>
      <c r="AI73" s="2" t="s">
        <v>929</v>
      </c>
      <c r="AJ73" t="s">
        <v>450</v>
      </c>
      <c r="AK73">
        <v>-38.803897461369402</v>
      </c>
      <c r="AL73">
        <v>176.25057425077799</v>
      </c>
    </row>
    <row r="74" spans="1:38">
      <c r="B74" t="s">
        <v>663</v>
      </c>
      <c r="C74" t="s">
        <v>221</v>
      </c>
      <c r="D74" t="s">
        <v>197</v>
      </c>
      <c r="E74" s="2"/>
      <c r="H74" t="s">
        <v>787</v>
      </c>
      <c r="I74">
        <v>0.2</v>
      </c>
      <c r="K74">
        <v>0.2</v>
      </c>
      <c r="L74" s="2">
        <v>0</v>
      </c>
      <c r="M74">
        <v>1</v>
      </c>
      <c r="N74" s="2" t="s">
        <v>1157</v>
      </c>
      <c r="O74" s="2" t="s">
        <v>576</v>
      </c>
      <c r="P74" t="s">
        <v>576</v>
      </c>
      <c r="U74" t="s">
        <v>663</v>
      </c>
      <c r="W74" t="s">
        <v>102</v>
      </c>
      <c r="X74" t="s">
        <v>340</v>
      </c>
      <c r="Y74" s="5">
        <v>0</v>
      </c>
      <c r="Z74" s="2"/>
      <c r="AA74" s="2"/>
      <c r="AC74" t="s">
        <v>617</v>
      </c>
      <c r="AD74" t="s">
        <v>789</v>
      </c>
      <c r="AE74" t="s">
        <v>501</v>
      </c>
      <c r="AF74" t="s">
        <v>524</v>
      </c>
      <c r="AI74" s="2" t="s">
        <v>664</v>
      </c>
      <c r="AJ74" t="s">
        <v>450</v>
      </c>
      <c r="AK74">
        <v>-41.506324563052303</v>
      </c>
      <c r="AL74">
        <v>173.877368788219</v>
      </c>
    </row>
    <row r="75" spans="1:38">
      <c r="A75" t="s">
        <v>986</v>
      </c>
      <c r="B75" t="s">
        <v>218</v>
      </c>
      <c r="C75" t="s">
        <v>221</v>
      </c>
      <c r="D75" t="s">
        <v>207</v>
      </c>
      <c r="F75" t="s">
        <v>228</v>
      </c>
      <c r="H75" t="s">
        <v>250</v>
      </c>
      <c r="I75">
        <v>100</v>
      </c>
      <c r="K75" s="2">
        <v>50</v>
      </c>
      <c r="L75" s="2">
        <v>0</v>
      </c>
      <c r="M75">
        <v>2</v>
      </c>
      <c r="N75" s="2" t="s">
        <v>1168</v>
      </c>
      <c r="O75">
        <v>2020</v>
      </c>
      <c r="P75" s="11" t="s">
        <v>65</v>
      </c>
      <c r="U75" t="s">
        <v>212</v>
      </c>
      <c r="W75" t="s">
        <v>212</v>
      </c>
      <c r="AC75" t="s">
        <v>474</v>
      </c>
      <c r="AE75" t="s">
        <v>1028</v>
      </c>
      <c r="AF75" t="s">
        <v>1027</v>
      </c>
      <c r="AG75">
        <f>O75+37</f>
        <v>2057</v>
      </c>
      <c r="AJ75" t="s">
        <v>452</v>
      </c>
      <c r="AK75">
        <v>-39.1265138793202</v>
      </c>
      <c r="AL75">
        <v>174.11645099959901</v>
      </c>
    </row>
    <row r="76" spans="1:38">
      <c r="B76" t="s">
        <v>179</v>
      </c>
      <c r="C76" t="s">
        <v>195</v>
      </c>
      <c r="D76" t="s">
        <v>249</v>
      </c>
      <c r="F76" t="s">
        <v>572</v>
      </c>
      <c r="H76" t="s">
        <v>250</v>
      </c>
      <c r="I76">
        <v>0.35</v>
      </c>
      <c r="K76">
        <v>0.35</v>
      </c>
      <c r="M76">
        <v>1</v>
      </c>
      <c r="N76" t="s">
        <v>1075</v>
      </c>
      <c r="O76">
        <v>1994</v>
      </c>
      <c r="P76" s="11" t="s">
        <v>65</v>
      </c>
      <c r="S76" s="2" t="s">
        <v>355</v>
      </c>
      <c r="T76">
        <v>3</v>
      </c>
      <c r="U76" t="s">
        <v>102</v>
      </c>
      <c r="W76" t="s">
        <v>102</v>
      </c>
      <c r="X76" t="s">
        <v>340</v>
      </c>
      <c r="Y76">
        <v>2</v>
      </c>
      <c r="Z76">
        <v>0</v>
      </c>
      <c r="AA76" t="s">
        <v>182</v>
      </c>
      <c r="AB76" t="s">
        <v>181</v>
      </c>
      <c r="AC76" t="s">
        <v>291</v>
      </c>
      <c r="AD76" t="s">
        <v>251</v>
      </c>
      <c r="AE76" t="s">
        <v>356</v>
      </c>
      <c r="AF76" t="s">
        <v>124</v>
      </c>
      <c r="AG76">
        <v>2026</v>
      </c>
      <c r="AH76" t="s">
        <v>176</v>
      </c>
      <c r="AJ76" t="s">
        <v>449</v>
      </c>
      <c r="AK76">
        <v>-37.805824904562002</v>
      </c>
      <c r="AL76">
        <v>176.04489902132099</v>
      </c>
    </row>
    <row r="77" spans="1:38">
      <c r="A77" t="s">
        <v>994</v>
      </c>
      <c r="B77" t="s">
        <v>127</v>
      </c>
      <c r="C77" t="s">
        <v>195</v>
      </c>
      <c r="D77" t="s">
        <v>249</v>
      </c>
      <c r="F77" t="s">
        <v>572</v>
      </c>
      <c r="H77" t="s">
        <v>250</v>
      </c>
      <c r="I77">
        <v>36</v>
      </c>
      <c r="K77">
        <v>18</v>
      </c>
      <c r="L77">
        <v>1.006</v>
      </c>
      <c r="M77">
        <v>2</v>
      </c>
      <c r="N77" t="s">
        <v>276</v>
      </c>
      <c r="O77">
        <v>1948</v>
      </c>
      <c r="P77" s="11" t="s">
        <v>65</v>
      </c>
      <c r="S77" t="s">
        <v>278</v>
      </c>
      <c r="T77">
        <v>1</v>
      </c>
      <c r="U77" t="s">
        <v>103</v>
      </c>
      <c r="W77" t="s">
        <v>103</v>
      </c>
      <c r="X77" t="s">
        <v>105</v>
      </c>
      <c r="Y77">
        <v>91</v>
      </c>
      <c r="Z77">
        <v>0</v>
      </c>
      <c r="AA77" t="s">
        <v>112</v>
      </c>
      <c r="AB77" t="s">
        <v>184</v>
      </c>
      <c r="AC77" t="s">
        <v>286</v>
      </c>
      <c r="AD77" t="s">
        <v>251</v>
      </c>
      <c r="AE77" t="s">
        <v>277</v>
      </c>
      <c r="AF77" t="s">
        <v>131</v>
      </c>
      <c r="AG77">
        <v>2032</v>
      </c>
      <c r="AH77" t="s">
        <v>176</v>
      </c>
      <c r="AI77" t="s">
        <v>288</v>
      </c>
      <c r="AJ77" t="s">
        <v>449</v>
      </c>
      <c r="AK77">
        <v>-38.803199999999997</v>
      </c>
      <c r="AL77">
        <v>177.1311</v>
      </c>
    </row>
    <row r="78" spans="1:38">
      <c r="B78" s="2" t="s">
        <v>360</v>
      </c>
      <c r="C78" t="s">
        <v>195</v>
      </c>
      <c r="D78" t="s">
        <v>249</v>
      </c>
      <c r="F78" t="s">
        <v>572</v>
      </c>
      <c r="H78" t="s">
        <v>250</v>
      </c>
      <c r="I78">
        <v>0.43</v>
      </c>
      <c r="K78">
        <v>0.43</v>
      </c>
      <c r="M78">
        <v>1</v>
      </c>
      <c r="N78" t="s">
        <v>1074</v>
      </c>
      <c r="O78">
        <v>1911</v>
      </c>
      <c r="P78" s="11" t="s">
        <v>65</v>
      </c>
      <c r="S78" s="2" t="s">
        <v>364</v>
      </c>
      <c r="T78">
        <v>1</v>
      </c>
      <c r="U78" t="s">
        <v>102</v>
      </c>
      <c r="W78" t="s">
        <v>102</v>
      </c>
      <c r="X78" t="s">
        <v>340</v>
      </c>
      <c r="Y78">
        <v>4</v>
      </c>
      <c r="Z78">
        <v>0</v>
      </c>
      <c r="AA78" s="2" t="s">
        <v>368</v>
      </c>
      <c r="AC78" t="s">
        <v>341</v>
      </c>
      <c r="AD78" t="s">
        <v>295</v>
      </c>
      <c r="AE78" t="s">
        <v>362</v>
      </c>
      <c r="AF78" t="s">
        <v>363</v>
      </c>
      <c r="AJ78" t="s">
        <v>450</v>
      </c>
      <c r="AK78">
        <v>-42.766137625693702</v>
      </c>
      <c r="AL78">
        <v>171.06960120633099</v>
      </c>
    </row>
    <row r="79" spans="1:38">
      <c r="A79" t="s">
        <v>1004</v>
      </c>
      <c r="B79" t="s">
        <v>201</v>
      </c>
      <c r="C79" t="s">
        <v>221</v>
      </c>
      <c r="D79" t="s">
        <v>207</v>
      </c>
      <c r="F79" t="s">
        <v>228</v>
      </c>
      <c r="H79" t="s">
        <v>225</v>
      </c>
      <c r="I79">
        <v>25</v>
      </c>
      <c r="K79">
        <v>10.5</v>
      </c>
      <c r="M79">
        <v>4</v>
      </c>
      <c r="N79" t="s">
        <v>1169</v>
      </c>
      <c r="O79">
        <v>1998</v>
      </c>
      <c r="P79" t="s">
        <v>1148</v>
      </c>
      <c r="U79" t="s">
        <v>26</v>
      </c>
      <c r="W79" t="s">
        <v>392</v>
      </c>
      <c r="X79" t="s">
        <v>105</v>
      </c>
      <c r="Y79">
        <v>130</v>
      </c>
      <c r="AC79" s="2" t="s">
        <v>474</v>
      </c>
      <c r="AD79" s="2" t="s">
        <v>790</v>
      </c>
      <c r="AE79" s="2" t="s">
        <v>665</v>
      </c>
      <c r="AF79" t="s">
        <v>233</v>
      </c>
      <c r="AG79">
        <f>O79+42</f>
        <v>2040</v>
      </c>
      <c r="AI79" s="2" t="s">
        <v>666</v>
      </c>
      <c r="AJ79" t="s">
        <v>820</v>
      </c>
      <c r="AK79">
        <v>-39.483669999999996</v>
      </c>
      <c r="AL79">
        <v>174.13399999999999</v>
      </c>
    </row>
    <row r="80" spans="1:38">
      <c r="A80" t="s">
        <v>987</v>
      </c>
      <c r="B80" t="s">
        <v>98</v>
      </c>
      <c r="C80" t="s">
        <v>195</v>
      </c>
      <c r="D80" t="s">
        <v>249</v>
      </c>
      <c r="F80" t="s">
        <v>572</v>
      </c>
      <c r="H80" t="s">
        <v>250</v>
      </c>
      <c r="I80">
        <v>96</v>
      </c>
      <c r="K80">
        <v>32</v>
      </c>
      <c r="L80">
        <v>0.26500000000000001</v>
      </c>
      <c r="M80">
        <v>3</v>
      </c>
      <c r="N80" t="s">
        <v>264</v>
      </c>
      <c r="O80">
        <v>1947</v>
      </c>
      <c r="P80" s="11" t="s">
        <v>65</v>
      </c>
      <c r="S80" t="s">
        <v>239</v>
      </c>
      <c r="T80">
        <v>8</v>
      </c>
      <c r="U80" t="s">
        <v>16</v>
      </c>
      <c r="W80" t="s">
        <v>16</v>
      </c>
      <c r="X80" t="s">
        <v>105</v>
      </c>
      <c r="Y80">
        <v>525</v>
      </c>
      <c r="Z80">
        <v>14</v>
      </c>
      <c r="AA80" t="s">
        <v>90</v>
      </c>
      <c r="AB80" t="s">
        <v>90</v>
      </c>
      <c r="AC80" t="s">
        <v>287</v>
      </c>
      <c r="AD80" t="s">
        <v>251</v>
      </c>
      <c r="AE80" t="s">
        <v>263</v>
      </c>
      <c r="AF80" t="s">
        <v>99</v>
      </c>
      <c r="AG80">
        <v>2041</v>
      </c>
      <c r="AH80" t="s">
        <v>176</v>
      </c>
      <c r="AI80" s="2" t="s">
        <v>262</v>
      </c>
      <c r="AJ80" t="s">
        <v>449</v>
      </c>
      <c r="AK80">
        <v>-37.923632187196098</v>
      </c>
      <c r="AL80">
        <v>175.53936806790799</v>
      </c>
    </row>
    <row r="81" spans="1:38">
      <c r="B81" t="s">
        <v>667</v>
      </c>
      <c r="C81" t="s">
        <v>221</v>
      </c>
      <c r="D81" t="s">
        <v>786</v>
      </c>
      <c r="H81" t="s">
        <v>225</v>
      </c>
      <c r="I81">
        <v>27</v>
      </c>
      <c r="K81">
        <v>27</v>
      </c>
      <c r="L81" s="2">
        <v>0</v>
      </c>
      <c r="M81">
        <v>1</v>
      </c>
      <c r="N81" t="s">
        <v>1149</v>
      </c>
      <c r="O81" s="2" t="s">
        <v>576</v>
      </c>
      <c r="P81" t="s">
        <v>576</v>
      </c>
      <c r="U81" t="s">
        <v>668</v>
      </c>
      <c r="W81" t="s">
        <v>668</v>
      </c>
      <c r="X81" t="s">
        <v>340</v>
      </c>
      <c r="Y81" s="2">
        <v>118</v>
      </c>
      <c r="Z81" s="2"/>
      <c r="AA81" s="2"/>
      <c r="AC81" t="s">
        <v>593</v>
      </c>
      <c r="AD81" t="s">
        <v>790</v>
      </c>
      <c r="AE81" s="2" t="s">
        <v>547</v>
      </c>
      <c r="AF81" s="2" t="s">
        <v>548</v>
      </c>
      <c r="AI81" t="s">
        <v>930</v>
      </c>
      <c r="AJ81" t="s">
        <v>450</v>
      </c>
      <c r="AK81">
        <v>-38.069454269684996</v>
      </c>
      <c r="AL81">
        <v>176.720563496582</v>
      </c>
    </row>
    <row r="82" spans="1:38">
      <c r="B82" s="2" t="s">
        <v>669</v>
      </c>
      <c r="C82" t="s">
        <v>221</v>
      </c>
      <c r="D82" t="s">
        <v>207</v>
      </c>
      <c r="E82" s="2"/>
      <c r="H82" s="2" t="s">
        <v>225</v>
      </c>
      <c r="I82">
        <v>37</v>
      </c>
      <c r="K82" s="2">
        <v>18.7</v>
      </c>
      <c r="L82" s="2">
        <v>0</v>
      </c>
      <c r="M82">
        <v>3</v>
      </c>
      <c r="N82" s="2" t="s">
        <v>1103</v>
      </c>
      <c r="O82" s="2">
        <v>1966</v>
      </c>
      <c r="P82" t="s">
        <v>576</v>
      </c>
      <c r="U82" s="2" t="s">
        <v>28</v>
      </c>
      <c r="W82" s="2" t="s">
        <v>28</v>
      </c>
      <c r="X82" t="s">
        <v>105</v>
      </c>
      <c r="Y82" s="2">
        <v>271</v>
      </c>
      <c r="Z82" s="2"/>
      <c r="AA82" s="2"/>
      <c r="AC82" s="2" t="s">
        <v>593</v>
      </c>
      <c r="AD82" s="2" t="s">
        <v>790</v>
      </c>
      <c r="AE82" s="2" t="s">
        <v>558</v>
      </c>
      <c r="AF82" s="2" t="s">
        <v>548</v>
      </c>
      <c r="AI82" s="2" t="s">
        <v>931</v>
      </c>
      <c r="AJ82" t="s">
        <v>450</v>
      </c>
      <c r="AK82">
        <v>-38.073886345218597</v>
      </c>
      <c r="AL82">
        <v>176.71993854044399</v>
      </c>
    </row>
    <row r="83" spans="1:38">
      <c r="A83" t="s">
        <v>983</v>
      </c>
      <c r="B83" t="s">
        <v>20</v>
      </c>
      <c r="C83" t="s">
        <v>27</v>
      </c>
      <c r="D83" t="s">
        <v>75</v>
      </c>
      <c r="F83" t="s">
        <v>73</v>
      </c>
      <c r="H83" t="s">
        <v>250</v>
      </c>
      <c r="I83">
        <v>100</v>
      </c>
      <c r="M83">
        <v>1</v>
      </c>
      <c r="N83" t="s">
        <v>1183</v>
      </c>
      <c r="O83">
        <v>2008</v>
      </c>
      <c r="P83" t="s">
        <v>38</v>
      </c>
      <c r="Q83" s="1" t="s">
        <v>1041</v>
      </c>
      <c r="U83" t="s">
        <v>16</v>
      </c>
      <c r="W83" t="s">
        <v>16</v>
      </c>
      <c r="X83" t="s">
        <v>105</v>
      </c>
      <c r="Y83">
        <v>800</v>
      </c>
      <c r="AA83" t="s">
        <v>11</v>
      </c>
      <c r="AC83" t="s">
        <v>291</v>
      </c>
      <c r="AD83" t="s">
        <v>251</v>
      </c>
      <c r="AE83" t="s">
        <v>555</v>
      </c>
      <c r="AF83" t="s">
        <v>548</v>
      </c>
      <c r="AG83">
        <f>O83+50</f>
        <v>2058</v>
      </c>
      <c r="AH83" t="s">
        <v>192</v>
      </c>
      <c r="AJ83" t="s">
        <v>451</v>
      </c>
      <c r="AK83">
        <v>-38.062210181374901</v>
      </c>
      <c r="AL83">
        <v>176.72691062632299</v>
      </c>
    </row>
    <row r="84" spans="1:38">
      <c r="A84" t="s">
        <v>983</v>
      </c>
      <c r="B84" t="s">
        <v>20</v>
      </c>
      <c r="C84" t="s">
        <v>27</v>
      </c>
      <c r="D84" t="s">
        <v>75</v>
      </c>
      <c r="F84" t="s">
        <v>73</v>
      </c>
      <c r="H84" t="s">
        <v>250</v>
      </c>
      <c r="I84">
        <v>107</v>
      </c>
      <c r="K84">
        <v>107</v>
      </c>
      <c r="M84">
        <v>1</v>
      </c>
      <c r="N84" t="s">
        <v>1105</v>
      </c>
      <c r="O84">
        <v>2017</v>
      </c>
      <c r="P84" s="11" t="s">
        <v>65</v>
      </c>
      <c r="Q84" s="1" t="s">
        <v>1041</v>
      </c>
      <c r="U84" t="s">
        <v>16</v>
      </c>
      <c r="W84" t="s">
        <v>16</v>
      </c>
      <c r="X84" t="s">
        <v>105</v>
      </c>
      <c r="Y84">
        <v>800</v>
      </c>
      <c r="AA84" t="s">
        <v>11</v>
      </c>
      <c r="AC84" t="s">
        <v>291</v>
      </c>
      <c r="AD84" t="s">
        <v>251</v>
      </c>
      <c r="AE84" t="s">
        <v>555</v>
      </c>
      <c r="AF84" t="s">
        <v>548</v>
      </c>
      <c r="AG84">
        <f>O84+50</f>
        <v>2067</v>
      </c>
      <c r="AH84" t="s">
        <v>192</v>
      </c>
      <c r="AJ84" t="s">
        <v>451</v>
      </c>
      <c r="AK84">
        <v>-38.062210181374901</v>
      </c>
      <c r="AL84">
        <v>176.72691062632299</v>
      </c>
    </row>
    <row r="85" spans="1:38">
      <c r="A85" t="s">
        <v>983</v>
      </c>
      <c r="B85" t="s">
        <v>20</v>
      </c>
      <c r="C85" t="s">
        <v>27</v>
      </c>
      <c r="D85" t="s">
        <v>75</v>
      </c>
      <c r="F85" t="s">
        <v>73</v>
      </c>
      <c r="H85" t="s">
        <v>250</v>
      </c>
      <c r="I85">
        <v>107</v>
      </c>
      <c r="J85">
        <v>7</v>
      </c>
      <c r="M85">
        <v>1</v>
      </c>
      <c r="N85" t="s">
        <v>1105</v>
      </c>
      <c r="O85">
        <v>2017</v>
      </c>
      <c r="P85" t="s">
        <v>40</v>
      </c>
      <c r="Q85" s="1" t="s">
        <v>1041</v>
      </c>
      <c r="U85" t="s">
        <v>16</v>
      </c>
      <c r="W85" t="s">
        <v>16</v>
      </c>
      <c r="X85" t="s">
        <v>105</v>
      </c>
      <c r="AA85" t="s">
        <v>11</v>
      </c>
      <c r="AC85" t="s">
        <v>291</v>
      </c>
      <c r="AD85" t="s">
        <v>251</v>
      </c>
      <c r="AE85" t="s">
        <v>555</v>
      </c>
      <c r="AF85" t="s">
        <v>548</v>
      </c>
      <c r="AJ85" t="s">
        <v>451</v>
      </c>
      <c r="AK85">
        <v>-38.062210181374901</v>
      </c>
      <c r="AL85">
        <v>176.72691062632299</v>
      </c>
    </row>
    <row r="86" spans="1:38">
      <c r="A86" t="s">
        <v>983</v>
      </c>
      <c r="B86" t="s">
        <v>1195</v>
      </c>
      <c r="C86" t="s">
        <v>35</v>
      </c>
      <c r="D86" t="s">
        <v>82</v>
      </c>
      <c r="F86" t="s">
        <v>74</v>
      </c>
      <c r="H86" t="s">
        <v>250</v>
      </c>
      <c r="I86">
        <v>6</v>
      </c>
      <c r="J86">
        <v>4</v>
      </c>
      <c r="K86">
        <v>4</v>
      </c>
      <c r="M86">
        <v>2</v>
      </c>
      <c r="N86" t="s">
        <v>1193</v>
      </c>
      <c r="O86">
        <v>1993</v>
      </c>
      <c r="P86" t="s">
        <v>38</v>
      </c>
      <c r="Q86" t="s">
        <v>78</v>
      </c>
      <c r="U86" t="s">
        <v>33</v>
      </c>
      <c r="V86" t="s">
        <v>31</v>
      </c>
      <c r="AA86" t="s">
        <v>11</v>
      </c>
      <c r="AC86" t="s">
        <v>291</v>
      </c>
      <c r="AD86" t="s">
        <v>251</v>
      </c>
      <c r="AE86" t="s">
        <v>547</v>
      </c>
      <c r="AF86" t="s">
        <v>548</v>
      </c>
      <c r="AI86" s="2" t="s">
        <v>563</v>
      </c>
      <c r="AJ86" t="s">
        <v>1190</v>
      </c>
      <c r="AK86">
        <v>-38.062137999999997</v>
      </c>
      <c r="AL86">
        <v>176.718009</v>
      </c>
    </row>
    <row r="87" spans="1:38">
      <c r="A87" t="s">
        <v>983</v>
      </c>
      <c r="B87" t="s">
        <v>12</v>
      </c>
      <c r="C87" t="s">
        <v>35</v>
      </c>
      <c r="D87" t="s">
        <v>82</v>
      </c>
      <c r="F87" t="s">
        <v>74</v>
      </c>
      <c r="H87" t="s">
        <v>250</v>
      </c>
      <c r="I87">
        <v>2</v>
      </c>
      <c r="J87">
        <v>2</v>
      </c>
      <c r="K87">
        <v>2</v>
      </c>
      <c r="M87">
        <v>1</v>
      </c>
      <c r="N87" t="s">
        <v>1192</v>
      </c>
      <c r="O87">
        <v>1989</v>
      </c>
      <c r="P87" t="s">
        <v>38</v>
      </c>
      <c r="Q87" t="s">
        <v>78</v>
      </c>
      <c r="U87" t="s">
        <v>33</v>
      </c>
      <c r="V87" t="s">
        <v>31</v>
      </c>
      <c r="AA87" t="s">
        <v>11</v>
      </c>
      <c r="AC87" t="s">
        <v>291</v>
      </c>
      <c r="AD87" t="s">
        <v>251</v>
      </c>
      <c r="AE87" t="s">
        <v>547</v>
      </c>
      <c r="AF87" t="s">
        <v>548</v>
      </c>
      <c r="AG87">
        <f>O87+50</f>
        <v>2039</v>
      </c>
      <c r="AH87" t="s">
        <v>192</v>
      </c>
      <c r="AI87" s="2"/>
      <c r="AJ87" t="s">
        <v>1190</v>
      </c>
      <c r="AK87">
        <v>-38.062137999999997</v>
      </c>
      <c r="AL87">
        <v>176.718009</v>
      </c>
    </row>
    <row r="88" spans="1:38">
      <c r="A88" t="s">
        <v>983</v>
      </c>
      <c r="B88" t="s">
        <v>14</v>
      </c>
      <c r="C88" t="s">
        <v>35</v>
      </c>
      <c r="D88" t="s">
        <v>82</v>
      </c>
      <c r="F88" t="s">
        <v>74</v>
      </c>
      <c r="H88" t="s">
        <v>250</v>
      </c>
      <c r="I88">
        <v>4</v>
      </c>
      <c r="K88">
        <v>3.5</v>
      </c>
      <c r="M88">
        <v>1</v>
      </c>
      <c r="N88" t="s">
        <v>1189</v>
      </c>
      <c r="O88">
        <v>1993</v>
      </c>
      <c r="P88" s="11" t="s">
        <v>65</v>
      </c>
      <c r="Q88" t="s">
        <v>78</v>
      </c>
      <c r="U88" t="s">
        <v>33</v>
      </c>
      <c r="V88" t="s">
        <v>31</v>
      </c>
      <c r="Y88">
        <v>35</v>
      </c>
      <c r="AA88" t="s">
        <v>11</v>
      </c>
      <c r="AC88" t="s">
        <v>291</v>
      </c>
      <c r="AD88" t="s">
        <v>251</v>
      </c>
      <c r="AE88" t="s">
        <v>547</v>
      </c>
      <c r="AF88" t="s">
        <v>548</v>
      </c>
      <c r="AG88">
        <f>O88+50</f>
        <v>2043</v>
      </c>
      <c r="AH88" t="s">
        <v>192</v>
      </c>
      <c r="AI88" s="2" t="s">
        <v>563</v>
      </c>
      <c r="AJ88" t="s">
        <v>1190</v>
      </c>
      <c r="AK88">
        <v>-38.062137999999997</v>
      </c>
      <c r="AL88">
        <v>176.718009</v>
      </c>
    </row>
    <row r="89" spans="1:38">
      <c r="A89" t="s">
        <v>983</v>
      </c>
      <c r="B89" t="s">
        <v>14</v>
      </c>
      <c r="C89" t="s">
        <v>35</v>
      </c>
      <c r="D89" t="s">
        <v>82</v>
      </c>
      <c r="F89" t="s">
        <v>74</v>
      </c>
      <c r="H89" t="s">
        <v>250</v>
      </c>
      <c r="I89">
        <v>4</v>
      </c>
      <c r="J89">
        <v>-2</v>
      </c>
      <c r="K89">
        <v>4</v>
      </c>
      <c r="M89">
        <v>1</v>
      </c>
      <c r="N89" t="s">
        <v>1066</v>
      </c>
      <c r="O89" t="s">
        <v>836</v>
      </c>
      <c r="P89" s="7" t="s">
        <v>1194</v>
      </c>
      <c r="Q89" t="s">
        <v>78</v>
      </c>
      <c r="U89" t="s">
        <v>33</v>
      </c>
      <c r="V89" t="s">
        <v>31</v>
      </c>
      <c r="AA89" t="s">
        <v>11</v>
      </c>
      <c r="AC89" t="s">
        <v>291</v>
      </c>
      <c r="AD89" t="s">
        <v>251</v>
      </c>
      <c r="AE89" t="s">
        <v>547</v>
      </c>
      <c r="AF89" t="s">
        <v>548</v>
      </c>
      <c r="AI89" s="2"/>
      <c r="AJ89" t="s">
        <v>1190</v>
      </c>
      <c r="AK89">
        <v>-38.062137999999997</v>
      </c>
      <c r="AL89">
        <v>176.718009</v>
      </c>
    </row>
    <row r="90" spans="1:38">
      <c r="A90" t="s">
        <v>983</v>
      </c>
      <c r="B90" t="s">
        <v>36</v>
      </c>
      <c r="C90" t="s">
        <v>27</v>
      </c>
      <c r="D90" t="s">
        <v>68</v>
      </c>
      <c r="F90" t="s">
        <v>72</v>
      </c>
      <c r="H90" t="s">
        <v>250</v>
      </c>
      <c r="I90">
        <v>8</v>
      </c>
      <c r="K90">
        <v>8</v>
      </c>
      <c r="M90">
        <v>1</v>
      </c>
      <c r="N90" t="s">
        <v>1101</v>
      </c>
      <c r="O90">
        <v>1966</v>
      </c>
      <c r="P90" t="s">
        <v>38</v>
      </c>
      <c r="Q90" t="s">
        <v>77</v>
      </c>
      <c r="U90" t="s">
        <v>28</v>
      </c>
      <c r="W90" t="s">
        <v>392</v>
      </c>
      <c r="X90" t="s">
        <v>370</v>
      </c>
      <c r="AA90" t="s">
        <v>11</v>
      </c>
      <c r="AC90" t="s">
        <v>291</v>
      </c>
      <c r="AD90" t="s">
        <v>251</v>
      </c>
      <c r="AE90" t="s">
        <v>547</v>
      </c>
      <c r="AF90" t="s">
        <v>548</v>
      </c>
      <c r="AG90">
        <f>O90+50</f>
        <v>2016</v>
      </c>
      <c r="AH90" t="s">
        <v>192</v>
      </c>
      <c r="AI90" s="2"/>
      <c r="AJ90" t="s">
        <v>451</v>
      </c>
      <c r="AK90">
        <v>-38.0738356697223</v>
      </c>
      <c r="AL90">
        <v>176.719927811182</v>
      </c>
    </row>
    <row r="91" spans="1:38">
      <c r="A91" t="s">
        <v>983</v>
      </c>
      <c r="B91" t="s">
        <v>36</v>
      </c>
      <c r="C91" t="s">
        <v>27</v>
      </c>
      <c r="D91" t="s">
        <v>68</v>
      </c>
      <c r="F91" t="s">
        <v>72</v>
      </c>
      <c r="H91" t="s">
        <v>250</v>
      </c>
      <c r="I91">
        <v>8</v>
      </c>
      <c r="K91">
        <v>8</v>
      </c>
      <c r="M91">
        <v>1</v>
      </c>
      <c r="N91" t="s">
        <v>1101</v>
      </c>
      <c r="O91">
        <v>2004</v>
      </c>
      <c r="P91" s="11" t="s">
        <v>65</v>
      </c>
      <c r="Q91" t="s">
        <v>77</v>
      </c>
      <c r="U91" t="s">
        <v>28</v>
      </c>
      <c r="W91" t="s">
        <v>392</v>
      </c>
      <c r="X91" t="s">
        <v>370</v>
      </c>
      <c r="AA91" t="s">
        <v>11</v>
      </c>
      <c r="AC91" t="s">
        <v>291</v>
      </c>
      <c r="AD91" t="s">
        <v>251</v>
      </c>
      <c r="AE91" t="s">
        <v>547</v>
      </c>
      <c r="AF91" t="s">
        <v>548</v>
      </c>
      <c r="AG91">
        <f>O91+50</f>
        <v>2054</v>
      </c>
      <c r="AH91" t="s">
        <v>192</v>
      </c>
      <c r="AI91" s="2"/>
      <c r="AJ91" t="s">
        <v>451</v>
      </c>
      <c r="AK91">
        <v>-38.0738356697223</v>
      </c>
      <c r="AL91">
        <v>176.719927811182</v>
      </c>
    </row>
    <row r="92" spans="1:38">
      <c r="A92" t="s">
        <v>983</v>
      </c>
      <c r="B92" t="s">
        <v>36</v>
      </c>
      <c r="C92" t="s">
        <v>27</v>
      </c>
      <c r="D92" t="s">
        <v>68</v>
      </c>
      <c r="F92" t="s">
        <v>72</v>
      </c>
      <c r="H92" t="s">
        <v>250</v>
      </c>
      <c r="I92">
        <v>8</v>
      </c>
      <c r="J92">
        <v>0</v>
      </c>
      <c r="K92">
        <v>8</v>
      </c>
      <c r="M92">
        <v>1</v>
      </c>
      <c r="N92" t="s">
        <v>1101</v>
      </c>
      <c r="O92">
        <v>2004</v>
      </c>
      <c r="P92" s="7" t="s">
        <v>1191</v>
      </c>
      <c r="Q92" t="s">
        <v>77</v>
      </c>
      <c r="U92" t="s">
        <v>28</v>
      </c>
      <c r="W92" t="s">
        <v>392</v>
      </c>
      <c r="X92" t="s">
        <v>370</v>
      </c>
      <c r="AA92" t="s">
        <v>11</v>
      </c>
      <c r="AC92" t="s">
        <v>291</v>
      </c>
      <c r="AD92" t="s">
        <v>251</v>
      </c>
      <c r="AE92" t="s">
        <v>547</v>
      </c>
      <c r="AF92" t="s">
        <v>548</v>
      </c>
      <c r="AI92" s="2"/>
      <c r="AJ92" t="s">
        <v>451</v>
      </c>
      <c r="AK92">
        <v>-38.0738356697223</v>
      </c>
      <c r="AL92">
        <v>176.719927811182</v>
      </c>
    </row>
    <row r="93" spans="1:38">
      <c r="A93" t="s">
        <v>983</v>
      </c>
      <c r="B93" t="s">
        <v>84</v>
      </c>
      <c r="C93" t="s">
        <v>27</v>
      </c>
      <c r="D93" t="s">
        <v>83</v>
      </c>
      <c r="F93" t="s">
        <v>74</v>
      </c>
      <c r="H93" t="s">
        <v>250</v>
      </c>
      <c r="I93">
        <v>8</v>
      </c>
      <c r="K93">
        <v>8</v>
      </c>
      <c r="M93">
        <v>1</v>
      </c>
      <c r="N93" t="s">
        <v>1106</v>
      </c>
      <c r="O93">
        <v>2008</v>
      </c>
      <c r="P93" s="11" t="s">
        <v>65</v>
      </c>
      <c r="Q93" t="s">
        <v>78</v>
      </c>
      <c r="U93" t="s">
        <v>21</v>
      </c>
      <c r="W93" t="s">
        <v>21</v>
      </c>
      <c r="X93" t="s">
        <v>340</v>
      </c>
      <c r="Y93">
        <v>70</v>
      </c>
      <c r="AA93" t="s">
        <v>11</v>
      </c>
      <c r="AC93" t="s">
        <v>291</v>
      </c>
      <c r="AD93" t="s">
        <v>251</v>
      </c>
      <c r="AE93" t="s">
        <v>547</v>
      </c>
      <c r="AF93" t="s">
        <v>548</v>
      </c>
      <c r="AG93">
        <f>O93+50</f>
        <v>2058</v>
      </c>
      <c r="AH93" t="s">
        <v>192</v>
      </c>
      <c r="AI93" s="2" t="s">
        <v>566</v>
      </c>
      <c r="AJ93" t="s">
        <v>451</v>
      </c>
      <c r="AK93">
        <v>-38.060644000000003</v>
      </c>
      <c r="AL93">
        <v>176.722317</v>
      </c>
    </row>
    <row r="94" spans="1:38">
      <c r="B94" s="2" t="s">
        <v>670</v>
      </c>
      <c r="C94" t="s">
        <v>221</v>
      </c>
      <c r="D94" s="2" t="s">
        <v>575</v>
      </c>
      <c r="E94" s="2"/>
      <c r="H94" t="s">
        <v>250</v>
      </c>
      <c r="I94" s="6">
        <v>0</v>
      </c>
      <c r="K94" s="2">
        <v>0</v>
      </c>
      <c r="L94" s="2">
        <v>0</v>
      </c>
      <c r="N94" s="2"/>
      <c r="O94" s="2" t="s">
        <v>576</v>
      </c>
      <c r="P94" t="s">
        <v>576</v>
      </c>
      <c r="U94" s="2" t="s">
        <v>670</v>
      </c>
      <c r="W94" s="2" t="s">
        <v>102</v>
      </c>
      <c r="X94" s="2" t="s">
        <v>340</v>
      </c>
      <c r="Y94" s="5">
        <v>0</v>
      </c>
      <c r="Z94" s="2"/>
      <c r="AA94" s="2"/>
      <c r="AC94" s="2" t="s">
        <v>304</v>
      </c>
      <c r="AD94" s="2" t="s">
        <v>789</v>
      </c>
      <c r="AE94" s="2" t="s">
        <v>671</v>
      </c>
      <c r="AF94" s="2" t="s">
        <v>803</v>
      </c>
      <c r="AI94" s="2" t="s">
        <v>413</v>
      </c>
      <c r="AJ94" t="s">
        <v>450</v>
      </c>
      <c r="AK94">
        <v>-46.437131403758499</v>
      </c>
      <c r="AL94">
        <v>168.35743811188399</v>
      </c>
    </row>
    <row r="95" spans="1:38">
      <c r="A95" t="s">
        <v>999</v>
      </c>
      <c r="B95" t="s">
        <v>202</v>
      </c>
      <c r="C95" t="s">
        <v>221</v>
      </c>
      <c r="D95" t="s">
        <v>209</v>
      </c>
      <c r="E95" t="s">
        <v>207</v>
      </c>
      <c r="F95" t="s">
        <v>226</v>
      </c>
      <c r="H95" t="s">
        <v>225</v>
      </c>
      <c r="I95">
        <v>40</v>
      </c>
      <c r="K95">
        <v>40</v>
      </c>
      <c r="L95">
        <v>0</v>
      </c>
      <c r="M95">
        <v>1</v>
      </c>
      <c r="N95" t="s">
        <v>1170</v>
      </c>
      <c r="O95">
        <v>1998</v>
      </c>
      <c r="P95" s="11" t="s">
        <v>65</v>
      </c>
      <c r="U95" t="s">
        <v>213</v>
      </c>
      <c r="W95" t="s">
        <v>824</v>
      </c>
      <c r="X95" t="s">
        <v>105</v>
      </c>
      <c r="Y95" s="2">
        <v>250</v>
      </c>
      <c r="Z95" s="2"/>
      <c r="AA95" s="2"/>
      <c r="AC95" s="2" t="s">
        <v>287</v>
      </c>
      <c r="AD95" s="2" t="s">
        <v>790</v>
      </c>
      <c r="AE95" s="2" t="s">
        <v>672</v>
      </c>
      <c r="AF95" t="s">
        <v>234</v>
      </c>
      <c r="AG95">
        <f>O95+50</f>
        <v>2048</v>
      </c>
      <c r="AI95" s="2" t="s">
        <v>1171</v>
      </c>
      <c r="AJ95" t="s">
        <v>820</v>
      </c>
      <c r="AK95">
        <v>-38.225999999999999</v>
      </c>
      <c r="AL95">
        <v>175.8663</v>
      </c>
    </row>
    <row r="96" spans="1:38">
      <c r="B96" t="s">
        <v>676</v>
      </c>
      <c r="C96" t="s">
        <v>221</v>
      </c>
      <c r="D96" t="s">
        <v>575</v>
      </c>
      <c r="H96" t="s">
        <v>250</v>
      </c>
      <c r="I96" s="6">
        <v>0</v>
      </c>
      <c r="K96">
        <v>0</v>
      </c>
      <c r="L96" s="2">
        <v>0</v>
      </c>
      <c r="N96" s="2"/>
      <c r="O96" s="2" t="s">
        <v>576</v>
      </c>
      <c r="U96" t="s">
        <v>677</v>
      </c>
      <c r="W96" t="s">
        <v>463</v>
      </c>
      <c r="X96" t="s">
        <v>340</v>
      </c>
      <c r="Y96" s="5">
        <v>0</v>
      </c>
      <c r="Z96" s="2"/>
      <c r="AA96" s="2"/>
      <c r="AC96" t="s">
        <v>341</v>
      </c>
      <c r="AD96" t="s">
        <v>789</v>
      </c>
      <c r="AE96" t="s">
        <v>498</v>
      </c>
      <c r="AF96" t="s">
        <v>521</v>
      </c>
      <c r="AI96" s="2" t="s">
        <v>932</v>
      </c>
      <c r="AJ96" t="s">
        <v>450</v>
      </c>
      <c r="AK96">
        <v>-41.292334769040501</v>
      </c>
      <c r="AL96">
        <v>172.093298971183</v>
      </c>
    </row>
    <row r="97" spans="1:38">
      <c r="B97" s="2" t="s">
        <v>417</v>
      </c>
      <c r="C97" t="s">
        <v>195</v>
      </c>
      <c r="D97" t="s">
        <v>249</v>
      </c>
      <c r="F97" t="s">
        <v>572</v>
      </c>
      <c r="H97" t="s">
        <v>250</v>
      </c>
      <c r="I97">
        <v>0.95</v>
      </c>
      <c r="K97" s="2">
        <v>0.7</v>
      </c>
      <c r="M97">
        <v>2</v>
      </c>
      <c r="O97" s="2">
        <v>1923</v>
      </c>
      <c r="P97" s="11" t="s">
        <v>65</v>
      </c>
      <c r="S97" s="2"/>
      <c r="U97" s="2" t="s">
        <v>103</v>
      </c>
      <c r="W97" s="2" t="s">
        <v>103</v>
      </c>
      <c r="X97" t="s">
        <v>370</v>
      </c>
      <c r="Y97">
        <v>2</v>
      </c>
      <c r="AC97" t="s">
        <v>475</v>
      </c>
      <c r="AD97" t="s">
        <v>251</v>
      </c>
      <c r="AE97" s="2" t="s">
        <v>479</v>
      </c>
      <c r="AF97" t="s">
        <v>506</v>
      </c>
      <c r="AI97" s="2" t="s">
        <v>528</v>
      </c>
      <c r="AJ97" t="s">
        <v>450</v>
      </c>
      <c r="AK97">
        <v>-41.092452127564897</v>
      </c>
      <c r="AL97">
        <v>175.70221621774701</v>
      </c>
    </row>
    <row r="98" spans="1:38">
      <c r="A98" t="s">
        <v>1013</v>
      </c>
      <c r="B98" t="s">
        <v>377</v>
      </c>
      <c r="C98" t="s">
        <v>195</v>
      </c>
      <c r="D98" t="s">
        <v>249</v>
      </c>
      <c r="F98" t="s">
        <v>572</v>
      </c>
      <c r="H98" t="s">
        <v>250</v>
      </c>
      <c r="I98">
        <v>1.9</v>
      </c>
      <c r="K98">
        <v>1.9</v>
      </c>
      <c r="M98">
        <v>1</v>
      </c>
      <c r="N98" t="s">
        <v>1076</v>
      </c>
      <c r="O98">
        <v>2010</v>
      </c>
      <c r="P98" s="11" t="s">
        <v>65</v>
      </c>
      <c r="S98" s="2" t="s">
        <v>380</v>
      </c>
      <c r="U98" t="s">
        <v>379</v>
      </c>
      <c r="W98" t="s">
        <v>379</v>
      </c>
      <c r="X98" t="s">
        <v>370</v>
      </c>
      <c r="Y98">
        <v>5.5</v>
      </c>
      <c r="Z98">
        <v>0</v>
      </c>
      <c r="AA98" t="s">
        <v>378</v>
      </c>
      <c r="AC98" t="s">
        <v>304</v>
      </c>
      <c r="AD98" t="s">
        <v>295</v>
      </c>
      <c r="AE98" t="s">
        <v>382</v>
      </c>
      <c r="AF98" t="s">
        <v>158</v>
      </c>
      <c r="AI98" t="s">
        <v>384</v>
      </c>
      <c r="AJ98" t="s">
        <v>450</v>
      </c>
      <c r="AK98">
        <v>-45.5320088086034</v>
      </c>
      <c r="AL98">
        <v>169.36027885400799</v>
      </c>
    </row>
    <row r="99" spans="1:38">
      <c r="A99" t="s">
        <v>1331</v>
      </c>
      <c r="B99" s="2" t="s">
        <v>338</v>
      </c>
      <c r="C99" t="s">
        <v>195</v>
      </c>
      <c r="D99" t="s">
        <v>249</v>
      </c>
      <c r="F99" t="s">
        <v>572</v>
      </c>
      <c r="H99" t="s">
        <v>250</v>
      </c>
      <c r="I99">
        <v>6.5</v>
      </c>
      <c r="K99">
        <v>6.5</v>
      </c>
      <c r="M99">
        <v>1</v>
      </c>
      <c r="N99" t="s">
        <v>1077</v>
      </c>
      <c r="O99">
        <v>1928</v>
      </c>
      <c r="P99" s="11" t="s">
        <v>65</v>
      </c>
      <c r="S99" t="s">
        <v>339</v>
      </c>
      <c r="T99">
        <v>3</v>
      </c>
      <c r="U99" t="s">
        <v>102</v>
      </c>
      <c r="W99" t="s">
        <v>102</v>
      </c>
      <c r="X99" t="s">
        <v>340</v>
      </c>
      <c r="Y99">
        <v>30</v>
      </c>
      <c r="Z99">
        <v>0</v>
      </c>
      <c r="AC99" t="s">
        <v>341</v>
      </c>
      <c r="AD99" t="s">
        <v>295</v>
      </c>
      <c r="AE99" s="2" t="s">
        <v>342</v>
      </c>
      <c r="AF99" t="s">
        <v>344</v>
      </c>
      <c r="AI99" t="s">
        <v>345</v>
      </c>
      <c r="AJ99" t="s">
        <v>450</v>
      </c>
      <c r="AK99">
        <v>-42.6354911694824</v>
      </c>
      <c r="AL99">
        <v>171.195120553847</v>
      </c>
    </row>
    <row r="100" spans="1:38">
      <c r="B100" s="2" t="s">
        <v>418</v>
      </c>
      <c r="C100" t="s">
        <v>195</v>
      </c>
      <c r="D100" t="s">
        <v>249</v>
      </c>
      <c r="F100" t="s">
        <v>572</v>
      </c>
      <c r="H100" t="s">
        <v>250</v>
      </c>
      <c r="I100">
        <v>6</v>
      </c>
      <c r="K100" s="2">
        <v>3</v>
      </c>
      <c r="M100">
        <v>2</v>
      </c>
      <c r="N100" s="2" t="s">
        <v>1078</v>
      </c>
      <c r="O100" s="2">
        <v>1962</v>
      </c>
      <c r="P100" s="11" t="s">
        <v>65</v>
      </c>
      <c r="S100" s="2"/>
      <c r="U100" s="2" t="s">
        <v>173</v>
      </c>
      <c r="W100" s="2" t="s">
        <v>173</v>
      </c>
      <c r="X100" t="s">
        <v>340</v>
      </c>
      <c r="Y100">
        <v>30</v>
      </c>
      <c r="AC100" t="s">
        <v>285</v>
      </c>
      <c r="AD100" t="s">
        <v>251</v>
      </c>
      <c r="AE100" s="2" t="s">
        <v>480</v>
      </c>
      <c r="AF100" t="s">
        <v>507</v>
      </c>
      <c r="AI100" s="2" t="s">
        <v>529</v>
      </c>
      <c r="AJ100" t="s">
        <v>450</v>
      </c>
      <c r="AK100">
        <v>-38.879224268307098</v>
      </c>
      <c r="AL100">
        <v>175.735585640934</v>
      </c>
    </row>
    <row r="101" spans="1:38">
      <c r="B101" s="2" t="s">
        <v>849</v>
      </c>
      <c r="C101" s="2" t="s">
        <v>831</v>
      </c>
      <c r="D101" s="2" t="s">
        <v>831</v>
      </c>
      <c r="F101" s="2"/>
      <c r="G101" s="2"/>
      <c r="I101">
        <v>0.66</v>
      </c>
      <c r="K101" s="2">
        <v>0.66</v>
      </c>
      <c r="L101" s="2"/>
      <c r="M101" s="2">
        <v>1</v>
      </c>
      <c r="N101" s="2" t="s">
        <v>851</v>
      </c>
      <c r="O101" s="2">
        <v>2014</v>
      </c>
      <c r="P101" s="11" t="s">
        <v>65</v>
      </c>
      <c r="T101" s="2"/>
      <c r="U101" s="2" t="s">
        <v>850</v>
      </c>
      <c r="W101" s="2" t="s">
        <v>174</v>
      </c>
      <c r="X101" s="2" t="s">
        <v>340</v>
      </c>
      <c r="Y101" s="2">
        <v>6</v>
      </c>
      <c r="Z101" s="2"/>
      <c r="AA101" s="2" t="s">
        <v>576</v>
      </c>
      <c r="AB101" s="2"/>
      <c r="AC101" s="2" t="s">
        <v>617</v>
      </c>
      <c r="AD101" s="2" t="s">
        <v>789</v>
      </c>
      <c r="AE101" s="2" t="s">
        <v>501</v>
      </c>
      <c r="AF101" t="s">
        <v>524</v>
      </c>
      <c r="AI101" s="2" t="s">
        <v>842</v>
      </c>
      <c r="AJ101" t="s">
        <v>450</v>
      </c>
      <c r="AK101">
        <v>-41.728380000000001</v>
      </c>
      <c r="AL101">
        <v>174.15094999999999</v>
      </c>
    </row>
    <row r="102" spans="1:38">
      <c r="A102" t="s">
        <v>1019</v>
      </c>
      <c r="B102" t="s">
        <v>177</v>
      </c>
      <c r="C102" t="s">
        <v>195</v>
      </c>
      <c r="D102" t="s">
        <v>249</v>
      </c>
      <c r="F102" t="s">
        <v>572</v>
      </c>
      <c r="H102" t="s">
        <v>250</v>
      </c>
      <c r="I102">
        <v>16</v>
      </c>
      <c r="K102">
        <v>8</v>
      </c>
      <c r="M102">
        <v>2</v>
      </c>
      <c r="N102" s="2" t="s">
        <v>1079</v>
      </c>
      <c r="O102">
        <v>1972</v>
      </c>
      <c r="P102" s="11" t="s">
        <v>65</v>
      </c>
      <c r="S102" s="2" t="s">
        <v>355</v>
      </c>
      <c r="T102">
        <v>1</v>
      </c>
      <c r="U102" t="s">
        <v>102</v>
      </c>
      <c r="W102" t="s">
        <v>102</v>
      </c>
      <c r="X102" t="s">
        <v>340</v>
      </c>
      <c r="Y102">
        <v>70</v>
      </c>
      <c r="Z102">
        <v>0</v>
      </c>
      <c r="AA102" t="s">
        <v>182</v>
      </c>
      <c r="AB102" t="s">
        <v>181</v>
      </c>
      <c r="AC102" t="s">
        <v>291</v>
      </c>
      <c r="AD102" t="s">
        <v>251</v>
      </c>
      <c r="AE102" t="s">
        <v>356</v>
      </c>
      <c r="AF102" t="s">
        <v>124</v>
      </c>
      <c r="AG102">
        <v>2026</v>
      </c>
      <c r="AH102" t="s">
        <v>176</v>
      </c>
      <c r="AI102" s="2" t="s">
        <v>357</v>
      </c>
      <c r="AJ102" t="s">
        <v>449</v>
      </c>
      <c r="AK102">
        <v>-37.842599999999997</v>
      </c>
      <c r="AL102">
        <v>176.05061000000001</v>
      </c>
    </row>
    <row r="103" spans="1:38">
      <c r="B103" t="s">
        <v>178</v>
      </c>
      <c r="C103" t="s">
        <v>195</v>
      </c>
      <c r="D103" t="s">
        <v>249</v>
      </c>
      <c r="F103" t="s">
        <v>572</v>
      </c>
      <c r="H103" t="s">
        <v>250</v>
      </c>
      <c r="I103">
        <v>5.6</v>
      </c>
      <c r="K103">
        <v>3</v>
      </c>
      <c r="M103">
        <v>2</v>
      </c>
      <c r="N103" t="s">
        <v>1078</v>
      </c>
      <c r="O103">
        <v>1979</v>
      </c>
      <c r="P103" s="11" t="s">
        <v>65</v>
      </c>
      <c r="S103" s="2" t="s">
        <v>355</v>
      </c>
      <c r="T103">
        <v>2</v>
      </c>
      <c r="U103" t="s">
        <v>102</v>
      </c>
      <c r="W103" t="s">
        <v>102</v>
      </c>
      <c r="X103" t="s">
        <v>340</v>
      </c>
      <c r="Y103">
        <v>17</v>
      </c>
      <c r="Z103">
        <v>0</v>
      </c>
      <c r="AA103" t="s">
        <v>182</v>
      </c>
      <c r="AB103" t="s">
        <v>181</v>
      </c>
      <c r="AC103" t="s">
        <v>291</v>
      </c>
      <c r="AD103" t="s">
        <v>251</v>
      </c>
      <c r="AE103" t="s">
        <v>356</v>
      </c>
      <c r="AF103" t="s">
        <v>124</v>
      </c>
      <c r="AG103">
        <v>2026</v>
      </c>
      <c r="AH103" t="s">
        <v>176</v>
      </c>
      <c r="AI103" t="s">
        <v>358</v>
      </c>
      <c r="AJ103" t="s">
        <v>449</v>
      </c>
      <c r="AK103">
        <v>-37.824539999999999</v>
      </c>
      <c r="AL103">
        <v>176.0402</v>
      </c>
    </row>
    <row r="104" spans="1:38">
      <c r="B104" t="s">
        <v>852</v>
      </c>
      <c r="C104" s="2" t="s">
        <v>831</v>
      </c>
      <c r="D104" s="2" t="s">
        <v>831</v>
      </c>
      <c r="I104">
        <v>1</v>
      </c>
      <c r="K104">
        <v>0.25</v>
      </c>
      <c r="M104" s="2">
        <v>4</v>
      </c>
      <c r="N104" s="2" t="s">
        <v>853</v>
      </c>
      <c r="O104" s="2">
        <v>2011</v>
      </c>
      <c r="P104" s="11" t="s">
        <v>65</v>
      </c>
      <c r="T104" s="2"/>
      <c r="U104" t="s">
        <v>850</v>
      </c>
      <c r="W104" t="s">
        <v>174</v>
      </c>
      <c r="X104" t="s">
        <v>340</v>
      </c>
      <c r="Y104" s="2">
        <v>3.2</v>
      </c>
      <c r="Z104" s="2"/>
      <c r="AA104" s="2" t="s">
        <v>576</v>
      </c>
      <c r="AB104" s="2"/>
      <c r="AC104" t="s">
        <v>617</v>
      </c>
      <c r="AD104" t="s">
        <v>789</v>
      </c>
      <c r="AE104" t="s">
        <v>501</v>
      </c>
      <c r="AF104" t="s">
        <v>524</v>
      </c>
      <c r="AI104" s="2" t="s">
        <v>854</v>
      </c>
      <c r="AJ104" t="s">
        <v>450</v>
      </c>
      <c r="AK104">
        <v>-41.845260000000003</v>
      </c>
      <c r="AL104">
        <v>174.16392999999999</v>
      </c>
    </row>
    <row r="105" spans="1:38">
      <c r="B105" t="s">
        <v>855</v>
      </c>
      <c r="C105" s="2" t="s">
        <v>831</v>
      </c>
      <c r="D105" s="2" t="s">
        <v>831</v>
      </c>
      <c r="I105">
        <v>36</v>
      </c>
      <c r="K105">
        <v>3</v>
      </c>
      <c r="M105" s="2">
        <v>12</v>
      </c>
      <c r="N105" t="s">
        <v>856</v>
      </c>
      <c r="O105" s="2">
        <v>2011</v>
      </c>
      <c r="P105" s="11" t="s">
        <v>65</v>
      </c>
      <c r="T105" s="2"/>
      <c r="U105" t="s">
        <v>16</v>
      </c>
      <c r="W105" t="s">
        <v>16</v>
      </c>
      <c r="X105" t="s">
        <v>340</v>
      </c>
      <c r="Y105" s="2">
        <v>112</v>
      </c>
      <c r="AA105" s="2" t="s">
        <v>576</v>
      </c>
      <c r="AB105" s="2"/>
      <c r="AC105" t="s">
        <v>304</v>
      </c>
      <c r="AD105" t="s">
        <v>789</v>
      </c>
      <c r="AE105" t="s">
        <v>408</v>
      </c>
      <c r="AF105" t="s">
        <v>160</v>
      </c>
      <c r="AI105" t="s">
        <v>857</v>
      </c>
      <c r="AJ105" t="s">
        <v>450</v>
      </c>
      <c r="AK105">
        <v>-45.87876</v>
      </c>
      <c r="AL105">
        <v>170.50280000000001</v>
      </c>
    </row>
    <row r="106" spans="1:38">
      <c r="A106" t="s">
        <v>960</v>
      </c>
      <c r="B106" t="s">
        <v>166</v>
      </c>
      <c r="C106" t="s">
        <v>195</v>
      </c>
      <c r="D106" t="s">
        <v>249</v>
      </c>
      <c r="F106" t="s">
        <v>572</v>
      </c>
      <c r="H106" t="s">
        <v>250</v>
      </c>
      <c r="I106">
        <v>800</v>
      </c>
      <c r="K106">
        <v>122</v>
      </c>
      <c r="M106">
        <v>7</v>
      </c>
      <c r="N106" t="s">
        <v>1056</v>
      </c>
      <c r="O106">
        <v>1971</v>
      </c>
      <c r="P106" s="11" t="s">
        <v>65</v>
      </c>
      <c r="U106" t="s">
        <v>174</v>
      </c>
      <c r="W106" t="s">
        <v>174</v>
      </c>
      <c r="X106" t="s">
        <v>105</v>
      </c>
      <c r="Y106">
        <v>5100</v>
      </c>
      <c r="Z106">
        <v>382</v>
      </c>
      <c r="AA106" t="s">
        <v>166</v>
      </c>
      <c r="AB106" t="s">
        <v>186</v>
      </c>
      <c r="AC106" t="s">
        <v>304</v>
      </c>
      <c r="AD106" t="s">
        <v>295</v>
      </c>
      <c r="AE106" s="2" t="s">
        <v>481</v>
      </c>
      <c r="AF106" t="s">
        <v>167</v>
      </c>
      <c r="AG106">
        <v>2031</v>
      </c>
      <c r="AH106" t="s">
        <v>176</v>
      </c>
      <c r="AI106" s="2" t="s">
        <v>530</v>
      </c>
      <c r="AJ106" t="s">
        <v>1057</v>
      </c>
      <c r="AK106">
        <v>-45.521120000000003</v>
      </c>
      <c r="AL106">
        <v>167.27736999999999</v>
      </c>
    </row>
    <row r="107" spans="1:38">
      <c r="A107" t="s">
        <v>1000</v>
      </c>
      <c r="B107" t="s">
        <v>185</v>
      </c>
      <c r="C107" t="s">
        <v>195</v>
      </c>
      <c r="D107" t="s">
        <v>249</v>
      </c>
      <c r="F107" t="s">
        <v>572</v>
      </c>
      <c r="H107" t="s">
        <v>250</v>
      </c>
      <c r="I107">
        <v>39</v>
      </c>
      <c r="K107">
        <v>26</v>
      </c>
      <c r="M107">
        <v>4</v>
      </c>
      <c r="N107" t="s">
        <v>1138</v>
      </c>
      <c r="O107">
        <v>1924</v>
      </c>
      <c r="P107" s="11" t="s">
        <v>65</v>
      </c>
      <c r="U107" t="s">
        <v>173</v>
      </c>
      <c r="W107" s="2" t="s">
        <v>173</v>
      </c>
      <c r="X107" t="s">
        <v>105</v>
      </c>
      <c r="Y107">
        <v>136</v>
      </c>
      <c r="Z107">
        <v>5</v>
      </c>
      <c r="AA107" t="s">
        <v>115</v>
      </c>
      <c r="AB107" t="s">
        <v>136</v>
      </c>
      <c r="AC107" t="s">
        <v>285</v>
      </c>
      <c r="AD107" t="s">
        <v>251</v>
      </c>
      <c r="AE107" s="2" t="s">
        <v>482</v>
      </c>
      <c r="AF107" t="s">
        <v>135</v>
      </c>
      <c r="AG107">
        <v>2027</v>
      </c>
      <c r="AH107" t="s">
        <v>176</v>
      </c>
      <c r="AI107" s="2" t="s">
        <v>531</v>
      </c>
      <c r="AJ107" t="s">
        <v>1139</v>
      </c>
      <c r="AK107">
        <v>-40.576729999999998</v>
      </c>
      <c r="AL107">
        <v>175.45043000000001</v>
      </c>
    </row>
    <row r="108" spans="1:38">
      <c r="B108" t="s">
        <v>203</v>
      </c>
      <c r="C108" t="s">
        <v>221</v>
      </c>
      <c r="D108" t="s">
        <v>207</v>
      </c>
      <c r="F108" t="s">
        <v>223</v>
      </c>
      <c r="I108">
        <v>9</v>
      </c>
      <c r="K108">
        <v>9</v>
      </c>
      <c r="L108">
        <v>0</v>
      </c>
      <c r="M108">
        <v>1</v>
      </c>
      <c r="N108" t="s">
        <v>1080</v>
      </c>
      <c r="O108">
        <v>2008</v>
      </c>
      <c r="P108" t="s">
        <v>65</v>
      </c>
      <c r="U108" t="s">
        <v>26</v>
      </c>
      <c r="W108" t="s">
        <v>392</v>
      </c>
      <c r="X108" t="s">
        <v>340</v>
      </c>
      <c r="Y108">
        <v>50</v>
      </c>
      <c r="AC108" t="s">
        <v>474</v>
      </c>
      <c r="AD108" t="s">
        <v>790</v>
      </c>
      <c r="AE108" t="s">
        <v>489</v>
      </c>
      <c r="AF108" t="s">
        <v>235</v>
      </c>
      <c r="AG108">
        <f>O108+30</f>
        <v>2038</v>
      </c>
      <c r="AI108" t="s">
        <v>933</v>
      </c>
      <c r="AJ108" t="s">
        <v>820</v>
      </c>
      <c r="AK108">
        <v>-39.088032552077301</v>
      </c>
      <c r="AL108">
        <v>174.33538291143699</v>
      </c>
    </row>
    <row r="109" spans="1:38">
      <c r="B109" s="2" t="s">
        <v>419</v>
      </c>
      <c r="C109" t="s">
        <v>195</v>
      </c>
      <c r="D109" t="s">
        <v>249</v>
      </c>
      <c r="F109" t="s">
        <v>572</v>
      </c>
      <c r="H109" t="s">
        <v>250</v>
      </c>
      <c r="I109">
        <v>1.6</v>
      </c>
      <c r="K109">
        <v>0.8</v>
      </c>
      <c r="M109">
        <v>2</v>
      </c>
      <c r="N109" s="2" t="s">
        <v>1081</v>
      </c>
      <c r="O109">
        <v>2008</v>
      </c>
      <c r="S109" s="2"/>
      <c r="U109" s="2" t="s">
        <v>458</v>
      </c>
      <c r="W109" t="s">
        <v>16</v>
      </c>
      <c r="X109" t="s">
        <v>340</v>
      </c>
      <c r="Y109">
        <v>5</v>
      </c>
      <c r="AC109" t="s">
        <v>287</v>
      </c>
      <c r="AD109" t="s">
        <v>251</v>
      </c>
      <c r="AE109" s="2" t="s">
        <v>483</v>
      </c>
      <c r="AF109" t="s">
        <v>508</v>
      </c>
      <c r="AJ109" t="s">
        <v>450</v>
      </c>
      <c r="AK109">
        <v>-38.478683902393399</v>
      </c>
      <c r="AL109">
        <v>175.23332240371499</v>
      </c>
    </row>
    <row r="110" spans="1:38">
      <c r="B110" s="2" t="s">
        <v>420</v>
      </c>
      <c r="C110" t="s">
        <v>195</v>
      </c>
      <c r="D110" t="s">
        <v>249</v>
      </c>
      <c r="F110" t="s">
        <v>572</v>
      </c>
      <c r="H110" t="s">
        <v>250</v>
      </c>
      <c r="I110">
        <v>0.6</v>
      </c>
      <c r="K110">
        <v>0.6</v>
      </c>
      <c r="M110">
        <v>1</v>
      </c>
      <c r="N110" t="s">
        <v>1082</v>
      </c>
      <c r="S110" s="2"/>
      <c r="U110" s="2" t="s">
        <v>459</v>
      </c>
      <c r="W110" t="s">
        <v>16</v>
      </c>
      <c r="X110" t="s">
        <v>370</v>
      </c>
      <c r="Y110">
        <v>5</v>
      </c>
      <c r="AC110" t="s">
        <v>476</v>
      </c>
      <c r="AD110" t="s">
        <v>251</v>
      </c>
      <c r="AE110" s="2" t="s">
        <v>484</v>
      </c>
      <c r="AF110" t="s">
        <v>509</v>
      </c>
      <c r="AI110" s="2" t="s">
        <v>913</v>
      </c>
      <c r="AJ110" t="s">
        <v>450</v>
      </c>
      <c r="AK110">
        <v>-37.188175469948803</v>
      </c>
      <c r="AL110">
        <v>175.21958914322701</v>
      </c>
    </row>
    <row r="111" spans="1:38">
      <c r="B111" s="2" t="s">
        <v>421</v>
      </c>
      <c r="C111" t="s">
        <v>195</v>
      </c>
      <c r="D111" t="s">
        <v>249</v>
      </c>
      <c r="F111" t="s">
        <v>572</v>
      </c>
      <c r="H111" t="s">
        <v>250</v>
      </c>
      <c r="I111">
        <v>0.2</v>
      </c>
      <c r="K111">
        <v>0.2</v>
      </c>
      <c r="M111">
        <v>1</v>
      </c>
      <c r="N111" t="s">
        <v>1061</v>
      </c>
      <c r="S111" s="2"/>
      <c r="U111" s="2" t="s">
        <v>460</v>
      </c>
      <c r="W111" t="s">
        <v>16</v>
      </c>
      <c r="X111" t="s">
        <v>340</v>
      </c>
      <c r="Y111">
        <v>0.3</v>
      </c>
      <c r="AC111" t="s">
        <v>476</v>
      </c>
      <c r="AD111" t="s">
        <v>251</v>
      </c>
      <c r="AE111" s="2" t="s">
        <v>484</v>
      </c>
      <c r="AF111" t="s">
        <v>509</v>
      </c>
      <c r="AI111" s="2" t="s">
        <v>955</v>
      </c>
      <c r="AJ111" t="s">
        <v>450</v>
      </c>
      <c r="AK111">
        <v>-37.219474923196302</v>
      </c>
      <c r="AL111">
        <v>175.11501355563499</v>
      </c>
    </row>
    <row r="112" spans="1:38">
      <c r="B112" s="2" t="s">
        <v>422</v>
      </c>
      <c r="C112" t="s">
        <v>195</v>
      </c>
      <c r="D112" t="s">
        <v>249</v>
      </c>
      <c r="F112" t="s">
        <v>572</v>
      </c>
      <c r="H112" t="s">
        <v>250</v>
      </c>
      <c r="I112">
        <v>4.5</v>
      </c>
      <c r="K112">
        <v>1.3</v>
      </c>
      <c r="M112">
        <v>4</v>
      </c>
      <c r="O112">
        <v>1906</v>
      </c>
      <c r="P112" s="11" t="s">
        <v>65</v>
      </c>
      <c r="S112" s="2"/>
      <c r="U112" s="2" t="s">
        <v>102</v>
      </c>
      <c r="W112" s="2" t="s">
        <v>102</v>
      </c>
      <c r="X112" t="s">
        <v>340</v>
      </c>
      <c r="Y112">
        <v>21</v>
      </c>
      <c r="AC112" t="s">
        <v>474</v>
      </c>
      <c r="AD112" t="s">
        <v>251</v>
      </c>
      <c r="AE112" s="2" t="s">
        <v>485</v>
      </c>
      <c r="AF112" t="s">
        <v>71</v>
      </c>
      <c r="AI112" s="2" t="s">
        <v>532</v>
      </c>
      <c r="AJ112" t="s">
        <v>450</v>
      </c>
      <c r="AK112">
        <v>-39.119529999999997</v>
      </c>
      <c r="AL112">
        <v>174.12696</v>
      </c>
    </row>
    <row r="113" spans="1:38">
      <c r="B113" s="2" t="s">
        <v>678</v>
      </c>
      <c r="C113" t="s">
        <v>221</v>
      </c>
      <c r="D113" s="2" t="s">
        <v>575</v>
      </c>
      <c r="E113" s="2"/>
      <c r="H113" t="s">
        <v>250</v>
      </c>
      <c r="I113" s="6">
        <v>0</v>
      </c>
      <c r="K113" s="2">
        <v>2E-3</v>
      </c>
      <c r="L113" s="2">
        <v>0</v>
      </c>
      <c r="N113" s="2"/>
      <c r="O113" s="2" t="s">
        <v>576</v>
      </c>
      <c r="P113" t="s">
        <v>576</v>
      </c>
      <c r="U113" s="2" t="s">
        <v>16</v>
      </c>
      <c r="W113" s="2" t="s">
        <v>16</v>
      </c>
      <c r="X113" s="2" t="s">
        <v>340</v>
      </c>
      <c r="Y113" s="5">
        <v>0</v>
      </c>
      <c r="Z113" s="2"/>
      <c r="AA113" s="2"/>
      <c r="AC113" s="2" t="s">
        <v>476</v>
      </c>
      <c r="AD113" s="2" t="s">
        <v>790</v>
      </c>
      <c r="AE113" t="s">
        <v>679</v>
      </c>
      <c r="AF113" t="s">
        <v>794</v>
      </c>
      <c r="AI113" s="2" t="s">
        <v>925</v>
      </c>
      <c r="AJ113" t="s">
        <v>450</v>
      </c>
      <c r="AK113">
        <v>-36.852881130180499</v>
      </c>
      <c r="AL113">
        <v>174.78214179808</v>
      </c>
    </row>
    <row r="114" spans="1:38">
      <c r="B114" s="2" t="s">
        <v>423</v>
      </c>
      <c r="C114" t="s">
        <v>195</v>
      </c>
      <c r="D114" t="s">
        <v>249</v>
      </c>
      <c r="F114" t="s">
        <v>572</v>
      </c>
      <c r="H114" t="s">
        <v>250</v>
      </c>
      <c r="I114">
        <v>0.1</v>
      </c>
      <c r="K114">
        <v>0.1</v>
      </c>
      <c r="M114">
        <v>1</v>
      </c>
      <c r="N114" t="s">
        <v>865</v>
      </c>
      <c r="S114" s="2"/>
      <c r="U114" s="2" t="s">
        <v>16</v>
      </c>
      <c r="W114" t="s">
        <v>16</v>
      </c>
      <c r="X114" t="s">
        <v>340</v>
      </c>
      <c r="Y114" s="6">
        <v>0</v>
      </c>
      <c r="AC114" t="s">
        <v>287</v>
      </c>
      <c r="AD114" t="s">
        <v>251</v>
      </c>
      <c r="AE114" s="2" t="s">
        <v>272</v>
      </c>
      <c r="AF114" t="s">
        <v>92</v>
      </c>
      <c r="AI114" s="2" t="s">
        <v>956</v>
      </c>
      <c r="AJ114" t="s">
        <v>450</v>
      </c>
      <c r="AK114">
        <v>-36.8802598698867</v>
      </c>
      <c r="AL114">
        <v>175.034072896905</v>
      </c>
    </row>
    <row r="115" spans="1:38">
      <c r="A115" t="s">
        <v>974</v>
      </c>
      <c r="B115" t="s">
        <v>100</v>
      </c>
      <c r="C115" t="s">
        <v>195</v>
      </c>
      <c r="D115" t="s">
        <v>249</v>
      </c>
      <c r="F115" t="s">
        <v>572</v>
      </c>
      <c r="H115" t="s">
        <v>250</v>
      </c>
      <c r="I115">
        <v>176</v>
      </c>
      <c r="K115">
        <v>36</v>
      </c>
      <c r="L115">
        <v>0.498</v>
      </c>
      <c r="M115">
        <v>5</v>
      </c>
      <c r="N115" t="s">
        <v>267</v>
      </c>
      <c r="O115">
        <v>1952</v>
      </c>
      <c r="P115" s="11" t="s">
        <v>65</v>
      </c>
      <c r="S115" t="s">
        <v>239</v>
      </c>
      <c r="T115">
        <v>5</v>
      </c>
      <c r="U115" t="s">
        <v>16</v>
      </c>
      <c r="W115" t="s">
        <v>16</v>
      </c>
      <c r="X115" t="s">
        <v>105</v>
      </c>
      <c r="Y115">
        <f>885/2</f>
        <v>442.5</v>
      </c>
      <c r="Z115">
        <v>0</v>
      </c>
      <c r="AA115" t="s">
        <v>90</v>
      </c>
      <c r="AB115" t="s">
        <v>90</v>
      </c>
      <c r="AC115" t="s">
        <v>287</v>
      </c>
      <c r="AD115" t="s">
        <v>251</v>
      </c>
      <c r="AE115" t="s">
        <v>266</v>
      </c>
      <c r="AF115" t="s">
        <v>92</v>
      </c>
      <c r="AG115">
        <v>2041</v>
      </c>
      <c r="AH115" t="s">
        <v>176</v>
      </c>
      <c r="AI115" t="s">
        <v>265</v>
      </c>
      <c r="AJ115" t="s">
        <v>449</v>
      </c>
      <c r="AK115">
        <v>-38.35172</v>
      </c>
      <c r="AL115">
        <v>175.74097</v>
      </c>
    </row>
    <row r="116" spans="1:38">
      <c r="A116" t="s">
        <v>974</v>
      </c>
      <c r="B116" t="s">
        <v>101</v>
      </c>
      <c r="C116" t="s">
        <v>195</v>
      </c>
      <c r="D116" t="s">
        <v>249</v>
      </c>
      <c r="F116" t="s">
        <v>572</v>
      </c>
      <c r="H116" t="s">
        <v>250</v>
      </c>
      <c r="I116">
        <v>176</v>
      </c>
      <c r="K116">
        <v>36</v>
      </c>
      <c r="L116">
        <v>0.498</v>
      </c>
      <c r="M116">
        <v>5</v>
      </c>
      <c r="N116" t="s">
        <v>267</v>
      </c>
      <c r="O116">
        <v>1970</v>
      </c>
      <c r="P116" s="11" t="s">
        <v>65</v>
      </c>
      <c r="S116" t="s">
        <v>239</v>
      </c>
      <c r="T116">
        <v>5</v>
      </c>
      <c r="U116" t="s">
        <v>16</v>
      </c>
      <c r="W116" t="s">
        <v>16</v>
      </c>
      <c r="X116" t="s">
        <v>105</v>
      </c>
      <c r="Y116">
        <f>885/2</f>
        <v>442.5</v>
      </c>
      <c r="Z116">
        <v>0</v>
      </c>
      <c r="AA116" t="s">
        <v>90</v>
      </c>
      <c r="AB116" t="s">
        <v>90</v>
      </c>
      <c r="AC116" t="s">
        <v>287</v>
      </c>
      <c r="AD116" t="s">
        <v>251</v>
      </c>
      <c r="AE116" t="s">
        <v>266</v>
      </c>
      <c r="AF116" t="s">
        <v>92</v>
      </c>
      <c r="AG116">
        <v>2041</v>
      </c>
      <c r="AH116" t="s">
        <v>176</v>
      </c>
      <c r="AI116" t="s">
        <v>265</v>
      </c>
      <c r="AJ116" t="s">
        <v>449</v>
      </c>
      <c r="AK116">
        <v>-38.35172</v>
      </c>
      <c r="AL116">
        <v>175.74097</v>
      </c>
    </row>
    <row r="117" spans="1:38">
      <c r="B117" s="2" t="s">
        <v>680</v>
      </c>
      <c r="C117" t="s">
        <v>221</v>
      </c>
      <c r="D117" s="2" t="s">
        <v>197</v>
      </c>
      <c r="E117" s="2"/>
      <c r="H117" t="s">
        <v>250</v>
      </c>
      <c r="I117" s="2">
        <v>9</v>
      </c>
      <c r="J117" s="2"/>
      <c r="K117" s="2">
        <v>9</v>
      </c>
      <c r="L117" s="2">
        <v>0</v>
      </c>
      <c r="N117" s="2"/>
      <c r="O117" s="2">
        <v>2006</v>
      </c>
      <c r="P117" s="10" t="s">
        <v>788</v>
      </c>
      <c r="U117" s="2" t="s">
        <v>681</v>
      </c>
      <c r="W117" t="s">
        <v>102</v>
      </c>
      <c r="X117" t="s">
        <v>340</v>
      </c>
      <c r="Y117" s="2">
        <v>0</v>
      </c>
      <c r="Z117" s="2"/>
      <c r="AA117" s="2"/>
      <c r="AC117" s="2" t="s">
        <v>617</v>
      </c>
      <c r="AD117" s="2" t="s">
        <v>789</v>
      </c>
      <c r="AE117" s="2" t="s">
        <v>501</v>
      </c>
      <c r="AF117" s="2" t="s">
        <v>524</v>
      </c>
      <c r="AI117" s="2" t="s">
        <v>682</v>
      </c>
      <c r="AJ117" t="s">
        <v>450</v>
      </c>
    </row>
    <row r="118" spans="1:38">
      <c r="B118" s="2" t="s">
        <v>680</v>
      </c>
      <c r="C118" t="s">
        <v>221</v>
      </c>
      <c r="D118" s="2" t="s">
        <v>197</v>
      </c>
      <c r="E118" s="2"/>
      <c r="H118" t="s">
        <v>250</v>
      </c>
      <c r="I118" s="2">
        <v>9</v>
      </c>
      <c r="J118" s="2"/>
      <c r="K118" s="2">
        <v>9</v>
      </c>
      <c r="L118" s="2">
        <v>0</v>
      </c>
      <c r="N118" s="2"/>
      <c r="O118" s="2" t="s">
        <v>576</v>
      </c>
      <c r="P118" s="2" t="s">
        <v>38</v>
      </c>
      <c r="U118" s="2" t="s">
        <v>681</v>
      </c>
      <c r="W118" t="s">
        <v>102</v>
      </c>
      <c r="X118" t="s">
        <v>340</v>
      </c>
      <c r="Y118" s="2">
        <v>0</v>
      </c>
      <c r="Z118" s="2"/>
      <c r="AA118" s="2"/>
      <c r="AC118" s="2" t="s">
        <v>617</v>
      </c>
      <c r="AD118" s="2" t="s">
        <v>789</v>
      </c>
      <c r="AE118" s="2" t="s">
        <v>501</v>
      </c>
      <c r="AF118" s="2" t="s">
        <v>524</v>
      </c>
      <c r="AI118" s="2" t="s">
        <v>682</v>
      </c>
      <c r="AJ118" t="s">
        <v>450</v>
      </c>
      <c r="AK118">
        <v>-41.513399999999997</v>
      </c>
      <c r="AL118">
        <v>173.96126000000001</v>
      </c>
    </row>
    <row r="119" spans="1:38">
      <c r="B119" t="s">
        <v>683</v>
      </c>
      <c r="C119" t="s">
        <v>221</v>
      </c>
      <c r="D119" s="2" t="s">
        <v>197</v>
      </c>
      <c r="H119" t="s">
        <v>250</v>
      </c>
      <c r="I119" s="2">
        <v>0</v>
      </c>
      <c r="J119" s="2"/>
      <c r="K119">
        <v>0</v>
      </c>
      <c r="L119" s="2">
        <v>0</v>
      </c>
      <c r="N119" s="2"/>
      <c r="O119" s="2">
        <v>2007</v>
      </c>
      <c r="P119" s="10" t="s">
        <v>788</v>
      </c>
      <c r="U119" s="2" t="s">
        <v>681</v>
      </c>
      <c r="W119" t="s">
        <v>102</v>
      </c>
      <c r="X119" t="s">
        <v>340</v>
      </c>
      <c r="Y119" s="2">
        <v>0</v>
      </c>
      <c r="Z119" s="2"/>
      <c r="AA119" s="2"/>
      <c r="AC119" s="2" t="s">
        <v>617</v>
      </c>
      <c r="AD119" s="2" t="s">
        <v>789</v>
      </c>
      <c r="AE119" s="2" t="s">
        <v>684</v>
      </c>
      <c r="AF119" s="2" t="s">
        <v>524</v>
      </c>
      <c r="AI119" t="s">
        <v>685</v>
      </c>
      <c r="AJ119" t="s">
        <v>450</v>
      </c>
    </row>
    <row r="120" spans="1:38">
      <c r="B120" t="s">
        <v>683</v>
      </c>
      <c r="C120" t="s">
        <v>221</v>
      </c>
      <c r="D120" s="2" t="s">
        <v>197</v>
      </c>
      <c r="H120" t="s">
        <v>250</v>
      </c>
      <c r="I120" s="2">
        <v>0</v>
      </c>
      <c r="J120" s="2"/>
      <c r="K120">
        <v>0</v>
      </c>
      <c r="L120" s="2">
        <v>0</v>
      </c>
      <c r="N120" s="2"/>
      <c r="O120" s="2" t="s">
        <v>576</v>
      </c>
      <c r="P120" s="2" t="s">
        <v>38</v>
      </c>
      <c r="U120" s="2" t="s">
        <v>681</v>
      </c>
      <c r="W120" t="s">
        <v>102</v>
      </c>
      <c r="X120" t="s">
        <v>340</v>
      </c>
      <c r="Y120" s="2">
        <v>0</v>
      </c>
      <c r="Z120" s="2"/>
      <c r="AA120" s="2"/>
      <c r="AC120" s="2" t="s">
        <v>617</v>
      </c>
      <c r="AD120" s="2" t="s">
        <v>789</v>
      </c>
      <c r="AE120" s="2" t="s">
        <v>684</v>
      </c>
      <c r="AF120" s="2" t="s">
        <v>524</v>
      </c>
      <c r="AI120" t="s">
        <v>685</v>
      </c>
      <c r="AJ120" t="s">
        <v>450</v>
      </c>
    </row>
    <row r="121" spans="1:38">
      <c r="B121" s="2" t="s">
        <v>424</v>
      </c>
      <c r="C121" t="s">
        <v>195</v>
      </c>
      <c r="D121" t="s">
        <v>249</v>
      </c>
      <c r="F121" t="s">
        <v>572</v>
      </c>
      <c r="H121" t="s">
        <v>250</v>
      </c>
      <c r="I121">
        <v>0.1</v>
      </c>
      <c r="K121">
        <v>0.1</v>
      </c>
      <c r="M121">
        <v>1</v>
      </c>
      <c r="N121" t="s">
        <v>865</v>
      </c>
      <c r="S121" s="2"/>
      <c r="U121" s="2" t="s">
        <v>461</v>
      </c>
      <c r="W121" t="s">
        <v>104</v>
      </c>
      <c r="X121" t="s">
        <v>340</v>
      </c>
      <c r="Y121">
        <v>0.6</v>
      </c>
      <c r="AC121" t="s">
        <v>287</v>
      </c>
      <c r="AD121" t="s">
        <v>251</v>
      </c>
      <c r="AE121" s="2" t="s">
        <v>483</v>
      </c>
      <c r="AF121" t="s">
        <v>508</v>
      </c>
      <c r="AI121" s="2" t="s">
        <v>914</v>
      </c>
      <c r="AJ121" t="s">
        <v>450</v>
      </c>
      <c r="AK121">
        <v>-38.266670808549598</v>
      </c>
      <c r="AL121">
        <v>174.846099846431</v>
      </c>
    </row>
    <row r="122" spans="1:38">
      <c r="B122" s="2" t="s">
        <v>686</v>
      </c>
      <c r="C122" t="s">
        <v>221</v>
      </c>
      <c r="D122" s="2" t="s">
        <v>208</v>
      </c>
      <c r="E122" s="2"/>
      <c r="H122" t="s">
        <v>250</v>
      </c>
      <c r="I122" s="2">
        <v>236</v>
      </c>
      <c r="J122" s="2"/>
      <c r="K122" s="2">
        <v>236</v>
      </c>
      <c r="L122" s="2">
        <v>0</v>
      </c>
      <c r="N122" s="2"/>
      <c r="O122" s="2">
        <v>2012</v>
      </c>
      <c r="P122" s="10" t="s">
        <v>788</v>
      </c>
      <c r="U122" s="2" t="s">
        <v>585</v>
      </c>
      <c r="W122" s="2" t="s">
        <v>585</v>
      </c>
      <c r="X122" t="s">
        <v>105</v>
      </c>
      <c r="Y122" s="2"/>
      <c r="Z122" s="2"/>
      <c r="AA122" s="2"/>
      <c r="AC122" s="2" t="s">
        <v>477</v>
      </c>
      <c r="AD122" s="2" t="s">
        <v>790</v>
      </c>
      <c r="AE122" t="s">
        <v>687</v>
      </c>
      <c r="AF122" t="s">
        <v>804</v>
      </c>
      <c r="AI122" s="2" t="s">
        <v>688</v>
      </c>
      <c r="AJ122" t="s">
        <v>450</v>
      </c>
    </row>
    <row r="123" spans="1:38">
      <c r="B123" s="2" t="s">
        <v>686</v>
      </c>
      <c r="C123" t="s">
        <v>221</v>
      </c>
      <c r="D123" s="2" t="s">
        <v>208</v>
      </c>
      <c r="E123" s="2"/>
      <c r="H123" t="s">
        <v>250</v>
      </c>
      <c r="I123" s="2">
        <v>236</v>
      </c>
      <c r="J123" s="2"/>
      <c r="K123" s="2">
        <v>236</v>
      </c>
      <c r="L123" s="2">
        <v>0</v>
      </c>
      <c r="N123" s="2"/>
      <c r="O123" s="2">
        <v>1979</v>
      </c>
      <c r="P123" s="2" t="s">
        <v>38</v>
      </c>
      <c r="U123" s="2" t="s">
        <v>585</v>
      </c>
      <c r="W123" s="2" t="s">
        <v>585</v>
      </c>
      <c r="X123" t="s">
        <v>105</v>
      </c>
      <c r="Y123" s="2"/>
      <c r="Z123" s="2"/>
      <c r="AA123" s="2"/>
      <c r="AC123" s="2" t="s">
        <v>477</v>
      </c>
      <c r="AD123" s="2" t="s">
        <v>790</v>
      </c>
      <c r="AE123" t="s">
        <v>687</v>
      </c>
      <c r="AF123" t="s">
        <v>804</v>
      </c>
      <c r="AI123" s="2" t="s">
        <v>688</v>
      </c>
      <c r="AJ123" t="s">
        <v>450</v>
      </c>
    </row>
    <row r="124" spans="1:38">
      <c r="B124" t="s">
        <v>689</v>
      </c>
      <c r="C124" t="s">
        <v>221</v>
      </c>
      <c r="D124" t="s">
        <v>197</v>
      </c>
      <c r="H124" t="s">
        <v>250</v>
      </c>
      <c r="I124">
        <v>9</v>
      </c>
      <c r="K124">
        <v>1.8</v>
      </c>
      <c r="L124" s="2">
        <v>0</v>
      </c>
      <c r="M124">
        <v>5</v>
      </c>
      <c r="N124" t="s">
        <v>690</v>
      </c>
      <c r="O124" s="2">
        <v>2011</v>
      </c>
      <c r="P124" t="s">
        <v>576</v>
      </c>
      <c r="U124" t="s">
        <v>102</v>
      </c>
      <c r="W124" t="s">
        <v>102</v>
      </c>
      <c r="X124" t="s">
        <v>340</v>
      </c>
      <c r="Y124" s="5">
        <v>0</v>
      </c>
      <c r="Z124" s="2"/>
      <c r="AA124" s="2"/>
      <c r="AC124" t="s">
        <v>477</v>
      </c>
      <c r="AD124" t="s">
        <v>790</v>
      </c>
      <c r="AE124" t="s">
        <v>691</v>
      </c>
      <c r="AF124" t="s">
        <v>229</v>
      </c>
      <c r="AI124" t="s">
        <v>934</v>
      </c>
      <c r="AJ124" t="s">
        <v>450</v>
      </c>
      <c r="AK124">
        <v>-35.836031342995703</v>
      </c>
      <c r="AL124">
        <v>174.488985205104</v>
      </c>
    </row>
    <row r="125" spans="1:38">
      <c r="A125" t="s">
        <v>991</v>
      </c>
      <c r="B125" t="s">
        <v>106</v>
      </c>
      <c r="C125" t="s">
        <v>195</v>
      </c>
      <c r="D125" t="s">
        <v>249</v>
      </c>
      <c r="F125" t="s">
        <v>572</v>
      </c>
      <c r="H125" t="s">
        <v>250</v>
      </c>
      <c r="I125">
        <v>80</v>
      </c>
      <c r="K125">
        <v>40</v>
      </c>
      <c r="M125">
        <v>2</v>
      </c>
      <c r="N125" s="2" t="s">
        <v>1083</v>
      </c>
      <c r="O125">
        <v>1967</v>
      </c>
      <c r="P125" s="11" t="s">
        <v>65</v>
      </c>
      <c r="U125" t="s">
        <v>102</v>
      </c>
      <c r="W125" t="s">
        <v>102</v>
      </c>
      <c r="X125" t="s">
        <v>105</v>
      </c>
      <c r="Y125">
        <v>280</v>
      </c>
      <c r="Z125">
        <v>7</v>
      </c>
      <c r="AA125" t="s">
        <v>111</v>
      </c>
      <c r="AB125" t="s">
        <v>181</v>
      </c>
      <c r="AC125" t="s">
        <v>291</v>
      </c>
      <c r="AD125" t="s">
        <v>251</v>
      </c>
      <c r="AE125" s="2" t="s">
        <v>391</v>
      </c>
      <c r="AF125" t="s">
        <v>122</v>
      </c>
      <c r="AG125">
        <v>2048</v>
      </c>
      <c r="AH125" t="s">
        <v>176</v>
      </c>
      <c r="AI125" s="2" t="s">
        <v>533</v>
      </c>
      <c r="AJ125" t="s">
        <v>449</v>
      </c>
      <c r="AK125">
        <v>-38.114100000000001</v>
      </c>
      <c r="AL125">
        <v>176.81620000000001</v>
      </c>
    </row>
    <row r="126" spans="1:38">
      <c r="B126" s="2" t="s">
        <v>425</v>
      </c>
      <c r="C126" t="s">
        <v>195</v>
      </c>
      <c r="D126" t="s">
        <v>249</v>
      </c>
      <c r="F126" t="s">
        <v>572</v>
      </c>
      <c r="H126" t="s">
        <v>250</v>
      </c>
      <c r="I126">
        <v>0.9</v>
      </c>
      <c r="K126" s="2">
        <v>0.9</v>
      </c>
      <c r="M126">
        <v>1</v>
      </c>
      <c r="N126" t="s">
        <v>1063</v>
      </c>
      <c r="S126" s="2"/>
      <c r="U126" s="2" t="s">
        <v>462</v>
      </c>
      <c r="W126" t="s">
        <v>463</v>
      </c>
      <c r="X126" t="s">
        <v>340</v>
      </c>
      <c r="Y126">
        <v>4.5</v>
      </c>
      <c r="AC126" t="s">
        <v>304</v>
      </c>
      <c r="AD126" t="s">
        <v>295</v>
      </c>
      <c r="AE126" s="2" t="s">
        <v>486</v>
      </c>
      <c r="AF126" t="s">
        <v>510</v>
      </c>
      <c r="AI126" s="2" t="s">
        <v>914</v>
      </c>
      <c r="AJ126" t="s">
        <v>450</v>
      </c>
      <c r="AK126">
        <v>-46.189930398058301</v>
      </c>
      <c r="AL126">
        <v>168.872678907579</v>
      </c>
    </row>
    <row r="127" spans="1:38">
      <c r="B127" t="s">
        <v>426</v>
      </c>
      <c r="C127" t="s">
        <v>195</v>
      </c>
      <c r="D127" t="s">
        <v>249</v>
      </c>
      <c r="F127" t="s">
        <v>572</v>
      </c>
      <c r="H127" t="s">
        <v>250</v>
      </c>
      <c r="I127">
        <v>2</v>
      </c>
      <c r="K127" s="2">
        <v>1</v>
      </c>
      <c r="M127">
        <v>2</v>
      </c>
      <c r="N127" s="2" t="s">
        <v>1084</v>
      </c>
      <c r="O127">
        <v>2009</v>
      </c>
      <c r="P127" s="11" t="s">
        <v>65</v>
      </c>
      <c r="S127" s="2"/>
      <c r="U127" s="2" t="s">
        <v>458</v>
      </c>
      <c r="W127" t="s">
        <v>464</v>
      </c>
      <c r="X127" t="s">
        <v>340</v>
      </c>
      <c r="Y127">
        <v>10</v>
      </c>
      <c r="AC127" t="s">
        <v>286</v>
      </c>
      <c r="AD127" t="s">
        <v>251</v>
      </c>
      <c r="AE127" t="s">
        <v>487</v>
      </c>
      <c r="AF127" t="s">
        <v>511</v>
      </c>
      <c r="AI127" t="s">
        <v>915</v>
      </c>
      <c r="AJ127" t="s">
        <v>450</v>
      </c>
      <c r="AK127">
        <v>-38.402886713822703</v>
      </c>
      <c r="AL127">
        <v>177.61043933635901</v>
      </c>
    </row>
    <row r="128" spans="1:38">
      <c r="B128" s="2" t="s">
        <v>692</v>
      </c>
      <c r="C128" t="s">
        <v>221</v>
      </c>
      <c r="D128" s="2" t="s">
        <v>575</v>
      </c>
      <c r="E128" s="2"/>
      <c r="H128" t="s">
        <v>250</v>
      </c>
      <c r="I128">
        <v>0.5</v>
      </c>
      <c r="K128" s="2">
        <v>0.5</v>
      </c>
      <c r="L128" s="2">
        <v>0</v>
      </c>
      <c r="M128">
        <v>1</v>
      </c>
      <c r="N128" s="2" t="s">
        <v>1164</v>
      </c>
      <c r="O128" s="2" t="s">
        <v>576</v>
      </c>
      <c r="P128" t="s">
        <v>576</v>
      </c>
      <c r="U128" s="2" t="s">
        <v>102</v>
      </c>
      <c r="W128" s="2" t="s">
        <v>102</v>
      </c>
      <c r="X128" s="2" t="s">
        <v>340</v>
      </c>
      <c r="Y128" s="2">
        <v>0.3</v>
      </c>
      <c r="Z128" s="2"/>
      <c r="AA128" s="2"/>
      <c r="AC128" s="2" t="s">
        <v>477</v>
      </c>
      <c r="AD128" s="2" t="s">
        <v>790</v>
      </c>
      <c r="AE128" s="2" t="s">
        <v>502</v>
      </c>
      <c r="AF128" s="2" t="s">
        <v>525</v>
      </c>
      <c r="AI128" s="2" t="s">
        <v>935</v>
      </c>
      <c r="AJ128" t="s">
        <v>450</v>
      </c>
      <c r="AK128">
        <v>-35.753286407737903</v>
      </c>
      <c r="AL128">
        <v>174.19969694773101</v>
      </c>
    </row>
    <row r="129" spans="1:38">
      <c r="B129" s="2" t="s">
        <v>361</v>
      </c>
      <c r="C129" t="s">
        <v>195</v>
      </c>
      <c r="D129" t="s">
        <v>249</v>
      </c>
      <c r="F129" t="s">
        <v>572</v>
      </c>
      <c r="H129" t="s">
        <v>250</v>
      </c>
      <c r="I129">
        <v>1.1000000000000001</v>
      </c>
      <c r="K129">
        <v>1.1000000000000001</v>
      </c>
      <c r="M129">
        <v>1</v>
      </c>
      <c r="N129" t="s">
        <v>1085</v>
      </c>
      <c r="O129">
        <v>1931</v>
      </c>
      <c r="P129" s="11" t="s">
        <v>65</v>
      </c>
      <c r="S129" s="2" t="s">
        <v>364</v>
      </c>
      <c r="T129">
        <v>2</v>
      </c>
      <c r="U129" t="s">
        <v>102</v>
      </c>
      <c r="W129" t="s">
        <v>102</v>
      </c>
      <c r="X129" t="s">
        <v>340</v>
      </c>
      <c r="Y129">
        <v>8</v>
      </c>
      <c r="Z129">
        <v>0</v>
      </c>
      <c r="AA129" s="2" t="s">
        <v>368</v>
      </c>
      <c r="AC129" t="s">
        <v>341</v>
      </c>
      <c r="AD129" t="s">
        <v>295</v>
      </c>
      <c r="AE129" t="s">
        <v>362</v>
      </c>
      <c r="AF129" t="s">
        <v>363</v>
      </c>
      <c r="AJ129" t="s">
        <v>450</v>
      </c>
      <c r="AK129">
        <v>-42.766137625693702</v>
      </c>
      <c r="AL129">
        <v>171.06960120633099</v>
      </c>
    </row>
    <row r="130" spans="1:38">
      <c r="A130" t="s">
        <v>1332</v>
      </c>
      <c r="B130" t="s">
        <v>204</v>
      </c>
      <c r="C130" t="s">
        <v>221</v>
      </c>
      <c r="D130" t="s">
        <v>207</v>
      </c>
      <c r="F130" t="s">
        <v>228</v>
      </c>
      <c r="H130" t="s">
        <v>225</v>
      </c>
      <c r="I130">
        <v>100</v>
      </c>
      <c r="K130">
        <v>50</v>
      </c>
      <c r="L130">
        <v>0</v>
      </c>
      <c r="M130">
        <v>4</v>
      </c>
      <c r="N130" s="2" t="s">
        <v>1104</v>
      </c>
      <c r="O130">
        <v>2013</v>
      </c>
      <c r="P130" s="11" t="s">
        <v>65</v>
      </c>
      <c r="U130" t="s">
        <v>212</v>
      </c>
      <c r="W130" t="s">
        <v>392</v>
      </c>
      <c r="X130" t="s">
        <v>105</v>
      </c>
      <c r="Y130" s="2">
        <v>300</v>
      </c>
      <c r="Z130" s="2"/>
      <c r="AA130" s="2"/>
      <c r="AC130" s="2" t="s">
        <v>474</v>
      </c>
      <c r="AD130" s="2" t="s">
        <v>790</v>
      </c>
      <c r="AE130" s="2" t="s">
        <v>693</v>
      </c>
      <c r="AF130" t="s">
        <v>805</v>
      </c>
      <c r="AG130">
        <f>O130+37</f>
        <v>2050</v>
      </c>
      <c r="AI130" s="2" t="s">
        <v>694</v>
      </c>
      <c r="AJ130" t="s">
        <v>452</v>
      </c>
      <c r="AK130">
        <v>-39.001089999999998</v>
      </c>
      <c r="AL130">
        <v>174.23766000000001</v>
      </c>
    </row>
    <row r="131" spans="1:38">
      <c r="B131" s="2" t="s">
        <v>695</v>
      </c>
      <c r="C131" t="s">
        <v>221</v>
      </c>
      <c r="D131" s="2" t="s">
        <v>575</v>
      </c>
      <c r="E131" s="2"/>
      <c r="H131" t="s">
        <v>250</v>
      </c>
      <c r="I131">
        <v>0.2</v>
      </c>
      <c r="K131" s="2">
        <v>0.2</v>
      </c>
      <c r="L131" s="2">
        <v>0</v>
      </c>
      <c r="M131">
        <v>1</v>
      </c>
      <c r="N131" s="2" t="s">
        <v>1157</v>
      </c>
      <c r="O131" s="2" t="s">
        <v>576</v>
      </c>
      <c r="P131" t="s">
        <v>576</v>
      </c>
      <c r="U131" s="2" t="s">
        <v>696</v>
      </c>
      <c r="W131" s="2" t="s">
        <v>174</v>
      </c>
      <c r="X131" s="2" t="s">
        <v>340</v>
      </c>
      <c r="Y131" s="5">
        <v>0</v>
      </c>
      <c r="Z131" s="2"/>
      <c r="AA131" s="2"/>
      <c r="AC131" s="2" t="s">
        <v>371</v>
      </c>
      <c r="AD131" s="2" t="s">
        <v>789</v>
      </c>
      <c r="AE131" s="2" t="s">
        <v>631</v>
      </c>
      <c r="AF131" s="2" t="s">
        <v>797</v>
      </c>
      <c r="AI131" s="2" t="s">
        <v>936</v>
      </c>
      <c r="AJ131" t="s">
        <v>450</v>
      </c>
      <c r="AK131">
        <v>-43.543858659192402</v>
      </c>
      <c r="AL131">
        <v>172.58308802186099</v>
      </c>
    </row>
    <row r="132" spans="1:38">
      <c r="B132" t="s">
        <v>697</v>
      </c>
      <c r="C132" t="s">
        <v>221</v>
      </c>
      <c r="D132" t="s">
        <v>575</v>
      </c>
      <c r="H132" t="s">
        <v>250</v>
      </c>
      <c r="I132" s="6">
        <v>0</v>
      </c>
      <c r="K132">
        <v>0</v>
      </c>
      <c r="L132" s="2">
        <v>0</v>
      </c>
      <c r="N132" s="2"/>
      <c r="O132" s="2" t="s">
        <v>576</v>
      </c>
      <c r="P132" t="s">
        <v>576</v>
      </c>
      <c r="U132" t="s">
        <v>698</v>
      </c>
      <c r="W132" t="s">
        <v>174</v>
      </c>
      <c r="X132" t="s">
        <v>340</v>
      </c>
      <c r="Y132" s="5">
        <v>0</v>
      </c>
      <c r="Z132" s="2"/>
      <c r="AA132" s="2"/>
      <c r="AC132" t="s">
        <v>304</v>
      </c>
      <c r="AD132" t="s">
        <v>789</v>
      </c>
      <c r="AE132" t="s">
        <v>699</v>
      </c>
      <c r="AF132" t="s">
        <v>806</v>
      </c>
      <c r="AI132" s="2" t="s">
        <v>937</v>
      </c>
      <c r="AJ132" t="s">
        <v>450</v>
      </c>
      <c r="AK132">
        <v>-46.084963106230397</v>
      </c>
      <c r="AL132">
        <v>170.008827123119</v>
      </c>
    </row>
    <row r="133" spans="1:38">
      <c r="B133" t="s">
        <v>858</v>
      </c>
      <c r="C133" s="2" t="s">
        <v>831</v>
      </c>
      <c r="D133" s="2" t="s">
        <v>831</v>
      </c>
      <c r="H133" t="s">
        <v>250</v>
      </c>
      <c r="I133">
        <v>71.3</v>
      </c>
      <c r="K133">
        <v>2.2999999999999998</v>
      </c>
      <c r="M133" s="2">
        <v>26</v>
      </c>
      <c r="N133" s="2" t="s">
        <v>859</v>
      </c>
      <c r="O133" s="2">
        <v>2014</v>
      </c>
      <c r="P133" s="11" t="s">
        <v>65</v>
      </c>
      <c r="T133" s="2"/>
      <c r="U133" t="s">
        <v>174</v>
      </c>
      <c r="W133" t="s">
        <v>174</v>
      </c>
      <c r="X133" t="s">
        <v>340</v>
      </c>
      <c r="Y133" s="2">
        <v>235</v>
      </c>
      <c r="Z133" s="2"/>
      <c r="AA133" s="2" t="s">
        <v>836</v>
      </c>
      <c r="AB133" s="2"/>
      <c r="AC133" t="s">
        <v>475</v>
      </c>
      <c r="AD133" t="s">
        <v>790</v>
      </c>
      <c r="AE133" t="s">
        <v>860</v>
      </c>
      <c r="AF133" t="s">
        <v>1031</v>
      </c>
      <c r="AI133" s="2" t="s">
        <v>861</v>
      </c>
      <c r="AJ133" t="s">
        <v>450</v>
      </c>
      <c r="AK133">
        <v>-41.1707440159702</v>
      </c>
      <c r="AL133">
        <v>174.77563353068001</v>
      </c>
    </row>
    <row r="134" spans="1:38">
      <c r="A134" t="s">
        <v>981</v>
      </c>
      <c r="B134" t="s">
        <v>37</v>
      </c>
      <c r="C134" t="s">
        <v>27</v>
      </c>
      <c r="D134" t="s">
        <v>68</v>
      </c>
      <c r="F134" t="s">
        <v>81</v>
      </c>
      <c r="H134" t="s">
        <v>250</v>
      </c>
      <c r="I134">
        <v>112</v>
      </c>
      <c r="K134">
        <v>35</v>
      </c>
      <c r="M134">
        <v>9</v>
      </c>
      <c r="N134" t="s">
        <v>1114</v>
      </c>
      <c r="O134">
        <v>1999</v>
      </c>
      <c r="P134" s="11" t="s">
        <v>65</v>
      </c>
      <c r="Q134" t="s">
        <v>78</v>
      </c>
      <c r="U134" t="s">
        <v>34</v>
      </c>
      <c r="W134" t="s">
        <v>16</v>
      </c>
      <c r="X134" t="s">
        <v>105</v>
      </c>
      <c r="Y134">
        <v>927</v>
      </c>
      <c r="AA134" t="s">
        <v>37</v>
      </c>
      <c r="AC134" t="s">
        <v>287</v>
      </c>
      <c r="AD134" t="s">
        <v>251</v>
      </c>
      <c r="AE134" t="s">
        <v>272</v>
      </c>
      <c r="AF134" t="s">
        <v>92</v>
      </c>
      <c r="AG134">
        <f>O134+50</f>
        <v>2049</v>
      </c>
      <c r="AH134" t="s">
        <v>192</v>
      </c>
      <c r="AI134" s="2" t="s">
        <v>569</v>
      </c>
      <c r="AJ134" t="s">
        <v>1115</v>
      </c>
      <c r="AK134">
        <v>-38.5299175284364</v>
      </c>
      <c r="AL134">
        <v>175.92431014965399</v>
      </c>
    </row>
    <row r="135" spans="1:38">
      <c r="A135" t="s">
        <v>981</v>
      </c>
      <c r="B135" t="s">
        <v>1185</v>
      </c>
      <c r="C135" t="s">
        <v>27</v>
      </c>
      <c r="D135" t="s">
        <v>68</v>
      </c>
      <c r="F135" t="s">
        <v>81</v>
      </c>
      <c r="H135" t="s">
        <v>250</v>
      </c>
      <c r="I135">
        <v>55</v>
      </c>
      <c r="O135">
        <v>1999</v>
      </c>
      <c r="P135" t="s">
        <v>38</v>
      </c>
      <c r="Q135" t="s">
        <v>78</v>
      </c>
      <c r="U135" t="s">
        <v>34</v>
      </c>
      <c r="W135" t="s">
        <v>16</v>
      </c>
      <c r="X135" t="s">
        <v>105</v>
      </c>
      <c r="AA135" t="s">
        <v>37</v>
      </c>
      <c r="AC135" t="s">
        <v>287</v>
      </c>
      <c r="AD135" t="s">
        <v>251</v>
      </c>
      <c r="AE135" t="s">
        <v>272</v>
      </c>
      <c r="AF135" t="s">
        <v>92</v>
      </c>
      <c r="AG135">
        <f>O135+50</f>
        <v>2049</v>
      </c>
      <c r="AH135" t="s">
        <v>192</v>
      </c>
      <c r="AI135" s="2" t="s">
        <v>569</v>
      </c>
      <c r="AJ135" t="s">
        <v>1115</v>
      </c>
      <c r="AK135">
        <v>-38.5299175284364</v>
      </c>
      <c r="AL135">
        <v>175.92431014965399</v>
      </c>
    </row>
    <row r="136" spans="1:38">
      <c r="A136" t="s">
        <v>981</v>
      </c>
      <c r="B136" t="s">
        <v>1186</v>
      </c>
      <c r="C136" t="s">
        <v>27</v>
      </c>
      <c r="D136" t="s">
        <v>68</v>
      </c>
      <c r="F136" t="s">
        <v>81</v>
      </c>
      <c r="H136" t="s">
        <v>250</v>
      </c>
      <c r="I136">
        <v>94</v>
      </c>
      <c r="J136">
        <v>39</v>
      </c>
      <c r="O136">
        <v>2005</v>
      </c>
      <c r="P136" t="s">
        <v>38</v>
      </c>
      <c r="Q136" t="s">
        <v>78</v>
      </c>
      <c r="U136" t="s">
        <v>34</v>
      </c>
      <c r="W136" t="s">
        <v>16</v>
      </c>
      <c r="X136" t="s">
        <v>105</v>
      </c>
      <c r="AA136" t="s">
        <v>37</v>
      </c>
      <c r="AC136" t="s">
        <v>287</v>
      </c>
      <c r="AD136" t="s">
        <v>251</v>
      </c>
      <c r="AE136" t="s">
        <v>272</v>
      </c>
      <c r="AF136" t="s">
        <v>92</v>
      </c>
      <c r="AI136" s="2"/>
      <c r="AJ136" t="s">
        <v>1115</v>
      </c>
      <c r="AK136">
        <v>-38.5299175284364</v>
      </c>
      <c r="AL136">
        <v>175.92431014965399</v>
      </c>
    </row>
    <row r="137" spans="1:38">
      <c r="A137" t="s">
        <v>981</v>
      </c>
      <c r="B137" t="s">
        <v>1187</v>
      </c>
      <c r="C137" t="s">
        <v>27</v>
      </c>
      <c r="D137" t="s">
        <v>68</v>
      </c>
      <c r="F137" t="s">
        <v>81</v>
      </c>
      <c r="H137" t="s">
        <v>250</v>
      </c>
      <c r="I137">
        <v>112</v>
      </c>
      <c r="J137">
        <v>18</v>
      </c>
      <c r="M137">
        <v>9</v>
      </c>
      <c r="N137" t="s">
        <v>1114</v>
      </c>
      <c r="O137">
        <v>2007</v>
      </c>
      <c r="P137" t="s">
        <v>38</v>
      </c>
      <c r="Q137" t="s">
        <v>78</v>
      </c>
      <c r="U137" t="s">
        <v>34</v>
      </c>
      <c r="W137" t="s">
        <v>16</v>
      </c>
      <c r="X137" t="s">
        <v>105</v>
      </c>
      <c r="Y137">
        <v>927</v>
      </c>
      <c r="AA137" t="s">
        <v>37</v>
      </c>
      <c r="AC137" t="s">
        <v>287</v>
      </c>
      <c r="AD137" t="s">
        <v>251</v>
      </c>
      <c r="AE137" t="s">
        <v>272</v>
      </c>
      <c r="AF137" t="s">
        <v>92</v>
      </c>
      <c r="AI137" s="2"/>
      <c r="AJ137" t="s">
        <v>1115</v>
      </c>
      <c r="AK137">
        <v>-38.5299175284364</v>
      </c>
      <c r="AL137">
        <v>175.92431014965399</v>
      </c>
    </row>
    <row r="138" spans="1:38">
      <c r="B138" s="2" t="s">
        <v>427</v>
      </c>
      <c r="C138" t="s">
        <v>195</v>
      </c>
      <c r="D138" t="s">
        <v>249</v>
      </c>
      <c r="F138" t="s">
        <v>572</v>
      </c>
      <c r="H138" t="s">
        <v>250</v>
      </c>
      <c r="I138">
        <v>1.9</v>
      </c>
      <c r="K138" s="2">
        <v>1.3</v>
      </c>
      <c r="M138">
        <v>2</v>
      </c>
      <c r="N138" t="s">
        <v>1142</v>
      </c>
      <c r="O138">
        <v>1963</v>
      </c>
      <c r="P138" s="11" t="s">
        <v>65</v>
      </c>
      <c r="S138" s="2"/>
      <c r="U138" s="2" t="s">
        <v>173</v>
      </c>
      <c r="W138" s="2" t="s">
        <v>173</v>
      </c>
      <c r="X138" t="s">
        <v>340</v>
      </c>
      <c r="Y138">
        <v>7</v>
      </c>
      <c r="AC138" t="s">
        <v>285</v>
      </c>
      <c r="AD138" t="s">
        <v>251</v>
      </c>
      <c r="AE138" s="2" t="s">
        <v>480</v>
      </c>
      <c r="AF138" t="s">
        <v>507</v>
      </c>
      <c r="AI138" s="2" t="s">
        <v>534</v>
      </c>
      <c r="AJ138" t="s">
        <v>450</v>
      </c>
      <c r="AK138">
        <v>-38.552581278774298</v>
      </c>
      <c r="AL138">
        <v>174.96218448291299</v>
      </c>
    </row>
    <row r="139" spans="1:38">
      <c r="B139" s="2" t="s">
        <v>700</v>
      </c>
      <c r="C139" t="s">
        <v>221</v>
      </c>
      <c r="D139" s="2" t="s">
        <v>575</v>
      </c>
      <c r="E139" s="2"/>
      <c r="H139" t="s">
        <v>250</v>
      </c>
      <c r="I139">
        <v>0.2</v>
      </c>
      <c r="K139" s="2">
        <v>0.2</v>
      </c>
      <c r="L139" s="2">
        <v>0</v>
      </c>
      <c r="M139">
        <v>1</v>
      </c>
      <c r="N139" s="2" t="s">
        <v>1157</v>
      </c>
      <c r="O139" s="2" t="s">
        <v>576</v>
      </c>
      <c r="P139" t="s">
        <v>576</v>
      </c>
      <c r="U139" s="2" t="s">
        <v>701</v>
      </c>
      <c r="W139" s="2" t="s">
        <v>196</v>
      </c>
      <c r="X139" s="2" t="s">
        <v>340</v>
      </c>
      <c r="Y139" s="2">
        <v>0.4</v>
      </c>
      <c r="Z139" s="2"/>
      <c r="AA139" s="2"/>
      <c r="AC139" s="2" t="s">
        <v>474</v>
      </c>
      <c r="AD139" s="2" t="s">
        <v>790</v>
      </c>
      <c r="AE139" s="2" t="s">
        <v>702</v>
      </c>
      <c r="AF139" s="2" t="s">
        <v>132</v>
      </c>
      <c r="AI139" s="2" t="s">
        <v>938</v>
      </c>
      <c r="AJ139" t="s">
        <v>450</v>
      </c>
      <c r="AK139">
        <v>-39.647538561153198</v>
      </c>
      <c r="AL139">
        <v>174.351079295255</v>
      </c>
    </row>
    <row r="140" spans="1:38">
      <c r="B140" s="2" t="s">
        <v>428</v>
      </c>
      <c r="C140" t="s">
        <v>195</v>
      </c>
      <c r="D140" t="s">
        <v>249</v>
      </c>
      <c r="F140" t="s">
        <v>572</v>
      </c>
      <c r="H140" t="s">
        <v>250</v>
      </c>
      <c r="I140">
        <v>6.6</v>
      </c>
      <c r="K140" s="2">
        <v>2.2000000000000002</v>
      </c>
      <c r="M140">
        <v>3</v>
      </c>
      <c r="O140">
        <v>1925</v>
      </c>
      <c r="P140" s="11" t="s">
        <v>65</v>
      </c>
      <c r="S140" s="2"/>
      <c r="U140" s="2" t="s">
        <v>379</v>
      </c>
      <c r="W140" t="s">
        <v>102</v>
      </c>
      <c r="X140" t="s">
        <v>340</v>
      </c>
      <c r="Y140">
        <v>40</v>
      </c>
      <c r="AC140" t="s">
        <v>304</v>
      </c>
      <c r="AD140" t="s">
        <v>295</v>
      </c>
      <c r="AE140" s="2" t="s">
        <v>488</v>
      </c>
      <c r="AF140" t="s">
        <v>512</v>
      </c>
      <c r="AI140" s="2"/>
      <c r="AJ140" t="s">
        <v>450</v>
      </c>
      <c r="AK140">
        <v>-45.775770000000001</v>
      </c>
      <c r="AL140">
        <v>167.61666</v>
      </c>
    </row>
    <row r="141" spans="1:38">
      <c r="B141" t="s">
        <v>142</v>
      </c>
      <c r="C141" t="s">
        <v>195</v>
      </c>
      <c r="D141" t="s">
        <v>249</v>
      </c>
      <c r="F141" t="s">
        <v>572</v>
      </c>
      <c r="H141" t="s">
        <v>250</v>
      </c>
      <c r="I141">
        <v>1.8</v>
      </c>
      <c r="K141">
        <v>1.8</v>
      </c>
      <c r="M141">
        <v>1</v>
      </c>
      <c r="N141" t="s">
        <v>1086</v>
      </c>
      <c r="O141">
        <v>1958</v>
      </c>
      <c r="P141" t="s">
        <v>65</v>
      </c>
      <c r="S141" s="2" t="s">
        <v>369</v>
      </c>
      <c r="T141">
        <v>2</v>
      </c>
      <c r="U141" t="s">
        <v>102</v>
      </c>
      <c r="W141" t="s">
        <v>102</v>
      </c>
      <c r="X141" t="s">
        <v>370</v>
      </c>
      <c r="Y141">
        <v>12</v>
      </c>
      <c r="Z141">
        <v>0</v>
      </c>
      <c r="AA141" t="s">
        <v>117</v>
      </c>
      <c r="AB141" t="s">
        <v>144</v>
      </c>
      <c r="AC141" t="s">
        <v>371</v>
      </c>
      <c r="AD141" t="s">
        <v>295</v>
      </c>
      <c r="AE141" t="s">
        <v>373</v>
      </c>
      <c r="AF141" t="s">
        <v>141</v>
      </c>
      <c r="AG141">
        <v>2040</v>
      </c>
      <c r="AH141" t="s">
        <v>176</v>
      </c>
      <c r="AI141" t="s">
        <v>375</v>
      </c>
      <c r="AJ141" t="s">
        <v>449</v>
      </c>
      <c r="AK141">
        <v>-43.798276187605502</v>
      </c>
      <c r="AL141">
        <v>171.33923321875</v>
      </c>
    </row>
    <row r="142" spans="1:38">
      <c r="B142" s="2" t="s">
        <v>429</v>
      </c>
      <c r="C142" t="s">
        <v>195</v>
      </c>
      <c r="D142" t="s">
        <v>249</v>
      </c>
      <c r="F142" t="s">
        <v>572</v>
      </c>
      <c r="H142" t="s">
        <v>250</v>
      </c>
      <c r="I142">
        <v>4.8</v>
      </c>
      <c r="K142" s="2">
        <v>1.5</v>
      </c>
      <c r="M142">
        <v>3</v>
      </c>
      <c r="O142">
        <v>1927</v>
      </c>
      <c r="P142" s="11" t="s">
        <v>65</v>
      </c>
      <c r="S142" s="2"/>
      <c r="U142" s="2" t="s">
        <v>102</v>
      </c>
      <c r="W142" t="s">
        <v>102</v>
      </c>
      <c r="X142" t="s">
        <v>340</v>
      </c>
      <c r="Y142">
        <v>26</v>
      </c>
      <c r="AC142" t="s">
        <v>474</v>
      </c>
      <c r="AD142" t="s">
        <v>251</v>
      </c>
      <c r="AE142" s="2" t="s">
        <v>489</v>
      </c>
      <c r="AF142" t="s">
        <v>513</v>
      </c>
      <c r="AI142" s="2" t="s">
        <v>535</v>
      </c>
      <c r="AJ142" t="s">
        <v>450</v>
      </c>
      <c r="AK142">
        <v>-39.183664914136997</v>
      </c>
      <c r="AL142">
        <v>174.38161255075701</v>
      </c>
    </row>
    <row r="143" spans="1:38">
      <c r="B143" s="2" t="s">
        <v>862</v>
      </c>
      <c r="C143" s="2" t="s">
        <v>831</v>
      </c>
      <c r="D143" s="2" t="s">
        <v>831</v>
      </c>
      <c r="F143" s="2"/>
      <c r="G143" s="2"/>
      <c r="I143">
        <v>7.65</v>
      </c>
      <c r="K143" s="2">
        <v>0.85</v>
      </c>
      <c r="L143" s="2"/>
      <c r="M143" s="2">
        <v>9</v>
      </c>
      <c r="N143" t="s">
        <v>1053</v>
      </c>
      <c r="O143" s="2">
        <v>2011</v>
      </c>
      <c r="P143" s="11" t="s">
        <v>65</v>
      </c>
      <c r="T143" s="2"/>
      <c r="U143" s="2" t="s">
        <v>379</v>
      </c>
      <c r="W143" s="2" t="s">
        <v>379</v>
      </c>
      <c r="X143" s="2" t="s">
        <v>340</v>
      </c>
      <c r="Y143" s="2">
        <v>25.6</v>
      </c>
      <c r="Z143" s="2"/>
      <c r="AA143" s="2" t="s">
        <v>576</v>
      </c>
      <c r="AB143" s="2"/>
      <c r="AC143" s="2" t="s">
        <v>304</v>
      </c>
      <c r="AD143" s="2" t="s">
        <v>789</v>
      </c>
      <c r="AE143" s="2" t="s">
        <v>699</v>
      </c>
      <c r="AF143" t="s">
        <v>806</v>
      </c>
      <c r="AI143" s="2" t="s">
        <v>863</v>
      </c>
      <c r="AJ143" t="s">
        <v>1054</v>
      </c>
      <c r="AK143">
        <v>-46.10566</v>
      </c>
      <c r="AL143">
        <v>170.00404</v>
      </c>
    </row>
    <row r="144" spans="1:38">
      <c r="B144" t="s">
        <v>703</v>
      </c>
      <c r="C144" t="s">
        <v>221</v>
      </c>
      <c r="D144" t="s">
        <v>197</v>
      </c>
      <c r="H144" t="s">
        <v>787</v>
      </c>
      <c r="I144">
        <v>0.2</v>
      </c>
      <c r="K144">
        <v>0.2</v>
      </c>
      <c r="L144" s="2">
        <v>0</v>
      </c>
      <c r="M144">
        <v>1</v>
      </c>
      <c r="N144" s="2" t="s">
        <v>1157</v>
      </c>
      <c r="O144" s="2" t="s">
        <v>576</v>
      </c>
      <c r="U144" t="s">
        <v>704</v>
      </c>
      <c r="W144" t="s">
        <v>102</v>
      </c>
      <c r="X144" t="s">
        <v>340</v>
      </c>
      <c r="Y144" s="5">
        <v>0</v>
      </c>
      <c r="Z144" s="2"/>
      <c r="AA144" s="2"/>
      <c r="AC144" t="s">
        <v>617</v>
      </c>
      <c r="AD144" t="s">
        <v>789</v>
      </c>
      <c r="AE144" t="s">
        <v>501</v>
      </c>
      <c r="AF144" t="s">
        <v>524</v>
      </c>
      <c r="AI144" s="2"/>
      <c r="AJ144" t="s">
        <v>450</v>
      </c>
      <c r="AK144">
        <v>-44.903839594479997</v>
      </c>
      <c r="AL144">
        <v>169.33944208299499</v>
      </c>
    </row>
    <row r="145" spans="1:38">
      <c r="A145" t="s">
        <v>1024</v>
      </c>
      <c r="B145" s="2" t="s">
        <v>705</v>
      </c>
      <c r="C145" t="s">
        <v>221</v>
      </c>
      <c r="D145" t="s">
        <v>207</v>
      </c>
      <c r="E145" s="2" t="s">
        <v>785</v>
      </c>
      <c r="H145" t="s">
        <v>250</v>
      </c>
      <c r="I145" s="2">
        <v>360</v>
      </c>
      <c r="J145" s="2"/>
      <c r="K145" s="2">
        <v>105</v>
      </c>
      <c r="L145" s="2">
        <v>11000</v>
      </c>
      <c r="N145" s="2"/>
      <c r="O145" s="2">
        <v>2011</v>
      </c>
      <c r="P145" s="10" t="s">
        <v>788</v>
      </c>
      <c r="U145" s="2" t="s">
        <v>10</v>
      </c>
      <c r="W145" s="2" t="s">
        <v>10</v>
      </c>
      <c r="X145" t="s">
        <v>105</v>
      </c>
      <c r="Y145" s="2"/>
      <c r="Z145" s="2"/>
      <c r="AA145" s="2"/>
      <c r="AC145" s="2" t="s">
        <v>474</v>
      </c>
      <c r="AD145" s="2" t="s">
        <v>790</v>
      </c>
      <c r="AE145" s="2" t="s">
        <v>706</v>
      </c>
      <c r="AF145" s="2" t="s">
        <v>807</v>
      </c>
      <c r="AI145" s="2" t="s">
        <v>707</v>
      </c>
      <c r="AJ145" t="s">
        <v>450</v>
      </c>
    </row>
    <row r="146" spans="1:38">
      <c r="A146" t="s">
        <v>1024</v>
      </c>
      <c r="B146" s="2" t="s">
        <v>705</v>
      </c>
      <c r="C146" t="s">
        <v>221</v>
      </c>
      <c r="D146" t="s">
        <v>207</v>
      </c>
      <c r="E146" s="2" t="s">
        <v>785</v>
      </c>
      <c r="H146" t="s">
        <v>250</v>
      </c>
      <c r="I146" s="2">
        <v>360</v>
      </c>
      <c r="J146" s="2"/>
      <c r="K146" s="2">
        <v>105</v>
      </c>
      <c r="L146" s="2">
        <v>11000</v>
      </c>
      <c r="N146" s="2"/>
      <c r="O146" s="2">
        <v>1974</v>
      </c>
      <c r="P146" s="2" t="s">
        <v>38</v>
      </c>
      <c r="U146" s="2" t="s">
        <v>10</v>
      </c>
      <c r="W146" s="2" t="s">
        <v>10</v>
      </c>
      <c r="X146" t="s">
        <v>105</v>
      </c>
      <c r="Y146" s="2"/>
      <c r="Z146" s="2"/>
      <c r="AA146" s="2"/>
      <c r="AC146" s="2" t="s">
        <v>474</v>
      </c>
      <c r="AD146" s="2" t="s">
        <v>790</v>
      </c>
      <c r="AE146" s="2" t="s">
        <v>706</v>
      </c>
      <c r="AF146" s="2" t="s">
        <v>807</v>
      </c>
      <c r="AI146" s="2" t="s">
        <v>707</v>
      </c>
      <c r="AJ146" t="s">
        <v>450</v>
      </c>
    </row>
    <row r="147" spans="1:38">
      <c r="A147" t="s">
        <v>1023</v>
      </c>
      <c r="B147" t="s">
        <v>22</v>
      </c>
      <c r="C147" t="s">
        <v>27</v>
      </c>
      <c r="D147" t="s">
        <v>66</v>
      </c>
      <c r="F147" t="s">
        <v>73</v>
      </c>
      <c r="H147" t="s">
        <v>250</v>
      </c>
      <c r="I147">
        <v>140</v>
      </c>
      <c r="K147">
        <v>140</v>
      </c>
      <c r="M147">
        <v>1</v>
      </c>
      <c r="N147" t="s">
        <v>1107</v>
      </c>
      <c r="O147">
        <v>2010</v>
      </c>
      <c r="P147" s="11" t="s">
        <v>65</v>
      </c>
      <c r="Q147" t="s">
        <v>79</v>
      </c>
      <c r="U147" t="s">
        <v>16</v>
      </c>
      <c r="V147" t="s">
        <v>41</v>
      </c>
      <c r="W147" t="s">
        <v>16</v>
      </c>
      <c r="X147" t="s">
        <v>105</v>
      </c>
      <c r="Y147">
        <v>1165</v>
      </c>
      <c r="AA147" t="s">
        <v>15</v>
      </c>
      <c r="AC147" t="s">
        <v>287</v>
      </c>
      <c r="AD147" t="s">
        <v>251</v>
      </c>
      <c r="AE147" t="s">
        <v>556</v>
      </c>
      <c r="AF147" t="s">
        <v>557</v>
      </c>
      <c r="AG147">
        <f>O147+50</f>
        <v>2060</v>
      </c>
      <c r="AH147" t="s">
        <v>192</v>
      </c>
      <c r="AI147" t="s">
        <v>570</v>
      </c>
      <c r="AJ147" t="s">
        <v>451</v>
      </c>
      <c r="AK147">
        <v>-38.614056249446101</v>
      </c>
      <c r="AL147">
        <v>176.183900315454</v>
      </c>
    </row>
    <row r="148" spans="1:38">
      <c r="B148" s="2" t="s">
        <v>430</v>
      </c>
      <c r="C148" t="s">
        <v>195</v>
      </c>
      <c r="D148" t="s">
        <v>249</v>
      </c>
      <c r="F148" t="s">
        <v>572</v>
      </c>
      <c r="H148" t="s">
        <v>250</v>
      </c>
      <c r="I148">
        <v>0.1</v>
      </c>
      <c r="K148" s="2">
        <v>0.1</v>
      </c>
      <c r="M148">
        <v>1</v>
      </c>
      <c r="N148" t="s">
        <v>865</v>
      </c>
      <c r="S148" s="2"/>
      <c r="U148" s="2" t="s">
        <v>465</v>
      </c>
      <c r="W148" t="s">
        <v>16</v>
      </c>
      <c r="X148" t="s">
        <v>340</v>
      </c>
      <c r="Y148">
        <v>0.2</v>
      </c>
      <c r="AC148" t="s">
        <v>341</v>
      </c>
      <c r="AD148" t="s">
        <v>295</v>
      </c>
      <c r="AE148" s="2" t="s">
        <v>394</v>
      </c>
      <c r="AF148" t="s">
        <v>395</v>
      </c>
      <c r="AI148" s="2" t="s">
        <v>957</v>
      </c>
      <c r="AJ148" t="s">
        <v>450</v>
      </c>
      <c r="AK148">
        <v>-42.393043889465702</v>
      </c>
      <c r="AL148">
        <v>171.45264401085399</v>
      </c>
    </row>
    <row r="149" spans="1:38">
      <c r="A149" t="s">
        <v>1333</v>
      </c>
      <c r="B149" t="s">
        <v>24</v>
      </c>
      <c r="C149" t="s">
        <v>27</v>
      </c>
      <c r="D149" t="s">
        <v>83</v>
      </c>
      <c r="F149" t="s">
        <v>74</v>
      </c>
      <c r="H149" t="s">
        <v>250</v>
      </c>
      <c r="I149">
        <v>82</v>
      </c>
      <c r="K149">
        <v>21</v>
      </c>
      <c r="M149">
        <v>4</v>
      </c>
      <c r="N149" t="s">
        <v>1116</v>
      </c>
      <c r="O149">
        <v>2013</v>
      </c>
      <c r="P149" s="11" t="s">
        <v>65</v>
      </c>
      <c r="Q149" t="s">
        <v>78</v>
      </c>
      <c r="U149" t="s">
        <v>16</v>
      </c>
      <c r="W149" t="s">
        <v>16</v>
      </c>
      <c r="X149" t="s">
        <v>105</v>
      </c>
      <c r="Y149">
        <v>670</v>
      </c>
      <c r="AA149" t="s">
        <v>24</v>
      </c>
      <c r="AC149" t="s">
        <v>287</v>
      </c>
      <c r="AD149" t="s">
        <v>251</v>
      </c>
      <c r="AE149" t="s">
        <v>559</v>
      </c>
      <c r="AF149" t="s">
        <v>557</v>
      </c>
      <c r="AG149">
        <f>O149+50</f>
        <v>2063</v>
      </c>
      <c r="AH149" t="s">
        <v>192</v>
      </c>
      <c r="AI149" s="2" t="s">
        <v>571</v>
      </c>
      <c r="AJ149" t="s">
        <v>1117</v>
      </c>
      <c r="AK149">
        <v>-38.546241355562103</v>
      </c>
      <c r="AL149">
        <v>176.19543549632999</v>
      </c>
    </row>
    <row r="150" spans="1:38">
      <c r="A150" t="s">
        <v>1017</v>
      </c>
      <c r="B150" t="s">
        <v>17</v>
      </c>
      <c r="C150" t="s">
        <v>27</v>
      </c>
      <c r="D150" t="s">
        <v>83</v>
      </c>
      <c r="F150" t="s">
        <v>74</v>
      </c>
      <c r="H150" t="s">
        <v>250</v>
      </c>
      <c r="I150">
        <v>10</v>
      </c>
      <c r="O150">
        <v>1998</v>
      </c>
      <c r="P150" t="s">
        <v>38</v>
      </c>
      <c r="Q150" t="s">
        <v>78</v>
      </c>
      <c r="U150" t="s">
        <v>18</v>
      </c>
      <c r="W150" t="s">
        <v>18</v>
      </c>
      <c r="X150" t="s">
        <v>340</v>
      </c>
      <c r="AA150" t="s">
        <v>17</v>
      </c>
      <c r="AC150" t="s">
        <v>477</v>
      </c>
      <c r="AD150" t="s">
        <v>251</v>
      </c>
      <c r="AE150" t="s">
        <v>553</v>
      </c>
      <c r="AF150" t="s">
        <v>554</v>
      </c>
      <c r="AG150">
        <f>O150+50</f>
        <v>2048</v>
      </c>
      <c r="AH150" t="s">
        <v>192</v>
      </c>
      <c r="AI150" s="2" t="s">
        <v>1125</v>
      </c>
      <c r="AJ150" t="s">
        <v>1126</v>
      </c>
      <c r="AK150">
        <v>-35.417872555191899</v>
      </c>
      <c r="AL150">
        <v>173.852425224586</v>
      </c>
    </row>
    <row r="151" spans="1:38">
      <c r="A151" t="s">
        <v>1017</v>
      </c>
      <c r="B151" t="s">
        <v>17</v>
      </c>
      <c r="C151" t="s">
        <v>27</v>
      </c>
      <c r="D151" t="s">
        <v>83</v>
      </c>
      <c r="F151" t="s">
        <v>74</v>
      </c>
      <c r="H151" t="s">
        <v>250</v>
      </c>
      <c r="I151">
        <v>25</v>
      </c>
      <c r="K151">
        <v>12</v>
      </c>
      <c r="M151">
        <v>2</v>
      </c>
      <c r="N151" t="s">
        <v>1123</v>
      </c>
      <c r="O151">
        <v>1998</v>
      </c>
      <c r="P151" s="11" t="s">
        <v>65</v>
      </c>
      <c r="Q151" t="s">
        <v>78</v>
      </c>
      <c r="U151" t="s">
        <v>18</v>
      </c>
      <c r="W151" t="s">
        <v>18</v>
      </c>
      <c r="X151" t="s">
        <v>340</v>
      </c>
      <c r="Y151" t="s">
        <v>1124</v>
      </c>
      <c r="AA151" t="s">
        <v>17</v>
      </c>
      <c r="AC151" t="s">
        <v>477</v>
      </c>
      <c r="AD151" t="s">
        <v>251</v>
      </c>
      <c r="AE151" t="s">
        <v>553</v>
      </c>
      <c r="AF151" t="s">
        <v>554</v>
      </c>
      <c r="AG151">
        <f>O151+50</f>
        <v>2048</v>
      </c>
      <c r="AH151" t="s">
        <v>192</v>
      </c>
      <c r="AI151" s="2" t="s">
        <v>1125</v>
      </c>
      <c r="AJ151" t="s">
        <v>1126</v>
      </c>
      <c r="AK151">
        <v>-35.417872555191899</v>
      </c>
      <c r="AL151">
        <v>173.852425224586</v>
      </c>
    </row>
    <row r="152" spans="1:38">
      <c r="A152" t="s">
        <v>1017</v>
      </c>
      <c r="B152" t="s">
        <v>1188</v>
      </c>
      <c r="C152" t="s">
        <v>27</v>
      </c>
      <c r="D152" t="s">
        <v>83</v>
      </c>
      <c r="F152" t="s">
        <v>74</v>
      </c>
      <c r="H152" t="s">
        <v>250</v>
      </c>
      <c r="I152">
        <v>25</v>
      </c>
      <c r="J152">
        <v>15</v>
      </c>
      <c r="K152">
        <v>12</v>
      </c>
      <c r="M152">
        <v>2</v>
      </c>
      <c r="N152" t="s">
        <v>1123</v>
      </c>
      <c r="O152">
        <v>2008</v>
      </c>
      <c r="P152" t="s">
        <v>38</v>
      </c>
      <c r="Q152" t="s">
        <v>78</v>
      </c>
      <c r="U152" t="s">
        <v>18</v>
      </c>
      <c r="W152" t="s">
        <v>18</v>
      </c>
      <c r="X152" t="s">
        <v>340</v>
      </c>
      <c r="Y152" t="s">
        <v>1124</v>
      </c>
      <c r="AA152" t="s">
        <v>17</v>
      </c>
      <c r="AC152" t="s">
        <v>477</v>
      </c>
      <c r="AD152" t="s">
        <v>251</v>
      </c>
      <c r="AE152" t="s">
        <v>553</v>
      </c>
      <c r="AF152" t="s">
        <v>554</v>
      </c>
      <c r="AI152" s="2"/>
      <c r="AJ152" t="s">
        <v>1126</v>
      </c>
      <c r="AK152">
        <v>-35.417872555191899</v>
      </c>
      <c r="AL152">
        <v>173.852425224586</v>
      </c>
    </row>
    <row r="153" spans="1:38">
      <c r="A153" t="s">
        <v>996</v>
      </c>
      <c r="B153" t="s">
        <v>13</v>
      </c>
      <c r="C153" t="s">
        <v>27</v>
      </c>
      <c r="D153" t="s">
        <v>75</v>
      </c>
      <c r="F153" t="s">
        <v>72</v>
      </c>
      <c r="G153" t="s">
        <v>73</v>
      </c>
      <c r="H153" t="s">
        <v>250</v>
      </c>
      <c r="I153">
        <v>66</v>
      </c>
      <c r="J153">
        <v>-38</v>
      </c>
      <c r="O153">
        <v>2001</v>
      </c>
      <c r="P153" t="s">
        <v>39</v>
      </c>
      <c r="Q153" t="s">
        <v>1042</v>
      </c>
      <c r="U153" t="s">
        <v>10</v>
      </c>
      <c r="W153" t="s">
        <v>104</v>
      </c>
      <c r="X153" t="s">
        <v>105</v>
      </c>
      <c r="AA153" t="s">
        <v>13</v>
      </c>
      <c r="AC153" t="s">
        <v>287</v>
      </c>
      <c r="AD153" t="s">
        <v>251</v>
      </c>
      <c r="AE153" t="s">
        <v>549</v>
      </c>
      <c r="AF153" t="s">
        <v>550</v>
      </c>
      <c r="AI153" s="2" t="s">
        <v>564</v>
      </c>
      <c r="AJ153" t="s">
        <v>451</v>
      </c>
      <c r="AK153">
        <v>-38.527481817581901</v>
      </c>
      <c r="AL153">
        <v>176.293962355373</v>
      </c>
    </row>
    <row r="154" spans="1:38">
      <c r="A154" t="s">
        <v>996</v>
      </c>
      <c r="B154" t="s">
        <v>13</v>
      </c>
      <c r="C154" t="s">
        <v>27</v>
      </c>
      <c r="D154" t="s">
        <v>75</v>
      </c>
      <c r="F154" t="s">
        <v>72</v>
      </c>
      <c r="G154" t="s">
        <v>73</v>
      </c>
      <c r="H154" t="s">
        <v>250</v>
      </c>
      <c r="I154">
        <v>50</v>
      </c>
      <c r="J154">
        <v>-16</v>
      </c>
      <c r="O154">
        <v>2005</v>
      </c>
      <c r="P154" t="s">
        <v>39</v>
      </c>
      <c r="Q154" t="s">
        <v>1042</v>
      </c>
      <c r="U154" t="s">
        <v>10</v>
      </c>
      <c r="W154" t="s">
        <v>104</v>
      </c>
      <c r="X154" t="s">
        <v>105</v>
      </c>
      <c r="AA154" t="s">
        <v>13</v>
      </c>
      <c r="AC154" t="s">
        <v>287</v>
      </c>
      <c r="AD154" t="s">
        <v>251</v>
      </c>
      <c r="AE154" t="s">
        <v>549</v>
      </c>
      <c r="AF154" t="s">
        <v>550</v>
      </c>
      <c r="AI154" s="2" t="s">
        <v>564</v>
      </c>
      <c r="AJ154" t="s">
        <v>451</v>
      </c>
      <c r="AK154">
        <v>-38.527481817581901</v>
      </c>
      <c r="AL154">
        <v>176.293962355373</v>
      </c>
    </row>
    <row r="155" spans="1:38">
      <c r="A155" t="s">
        <v>996</v>
      </c>
      <c r="B155" t="s">
        <v>13</v>
      </c>
      <c r="C155" t="s">
        <v>27</v>
      </c>
      <c r="D155" t="s">
        <v>75</v>
      </c>
      <c r="F155" t="s">
        <v>72</v>
      </c>
      <c r="G155" t="s">
        <v>73</v>
      </c>
      <c r="H155" t="s">
        <v>250</v>
      </c>
      <c r="I155">
        <v>114</v>
      </c>
      <c r="O155">
        <v>1989</v>
      </c>
      <c r="P155" t="s">
        <v>38</v>
      </c>
      <c r="Q155" t="s">
        <v>1042</v>
      </c>
      <c r="U155" t="s">
        <v>10</v>
      </c>
      <c r="W155" t="s">
        <v>104</v>
      </c>
      <c r="X155" t="s">
        <v>105</v>
      </c>
      <c r="Y155">
        <v>450</v>
      </c>
      <c r="AA155" t="s">
        <v>13</v>
      </c>
      <c r="AC155" t="s">
        <v>287</v>
      </c>
      <c r="AD155" t="s">
        <v>251</v>
      </c>
      <c r="AE155" t="s">
        <v>549</v>
      </c>
      <c r="AF155" t="s">
        <v>550</v>
      </c>
      <c r="AG155">
        <f>N157+50</f>
        <v>50</v>
      </c>
      <c r="AH155" t="s">
        <v>192</v>
      </c>
      <c r="AI155" s="2" t="s">
        <v>564</v>
      </c>
      <c r="AJ155" t="s">
        <v>451</v>
      </c>
      <c r="AK155">
        <v>-38.527481817581901</v>
      </c>
      <c r="AL155">
        <v>176.293962355373</v>
      </c>
    </row>
    <row r="156" spans="1:38">
      <c r="A156" t="s">
        <v>996</v>
      </c>
      <c r="B156" t="s">
        <v>13</v>
      </c>
      <c r="C156" t="s">
        <v>27</v>
      </c>
      <c r="D156" t="s">
        <v>75</v>
      </c>
      <c r="F156" t="s">
        <v>72</v>
      </c>
      <c r="G156" t="s">
        <v>73</v>
      </c>
      <c r="H156" t="s">
        <v>250</v>
      </c>
      <c r="I156">
        <f>114-10-38-16</f>
        <v>50</v>
      </c>
      <c r="K156">
        <v>46</v>
      </c>
      <c r="O156">
        <v>1989</v>
      </c>
      <c r="P156" s="11" t="s">
        <v>65</v>
      </c>
      <c r="Q156" t="s">
        <v>1042</v>
      </c>
      <c r="U156" t="s">
        <v>10</v>
      </c>
      <c r="W156" t="s">
        <v>104</v>
      </c>
      <c r="X156" t="s">
        <v>105</v>
      </c>
      <c r="Y156">
        <v>450</v>
      </c>
      <c r="AA156" t="s">
        <v>13</v>
      </c>
      <c r="AC156" t="s">
        <v>287</v>
      </c>
      <c r="AD156" t="s">
        <v>251</v>
      </c>
      <c r="AE156" t="s">
        <v>549</v>
      </c>
      <c r="AF156" t="s">
        <v>550</v>
      </c>
      <c r="AG156">
        <f>O156+50</f>
        <v>2039</v>
      </c>
      <c r="AH156" t="s">
        <v>192</v>
      </c>
      <c r="AI156" s="2" t="s">
        <v>564</v>
      </c>
      <c r="AJ156" t="s">
        <v>451</v>
      </c>
      <c r="AK156">
        <v>-38.527481817581901</v>
      </c>
      <c r="AL156">
        <v>176.293962355373</v>
      </c>
    </row>
    <row r="157" spans="1:38">
      <c r="A157" t="s">
        <v>996</v>
      </c>
      <c r="B157" t="s">
        <v>13</v>
      </c>
      <c r="C157" t="s">
        <v>27</v>
      </c>
      <c r="D157" t="s">
        <v>75</v>
      </c>
      <c r="F157" t="s">
        <v>72</v>
      </c>
      <c r="G157" t="s">
        <v>73</v>
      </c>
      <c r="H157" t="s">
        <v>250</v>
      </c>
      <c r="I157">
        <v>104</v>
      </c>
      <c r="J157">
        <v>-10</v>
      </c>
      <c r="O157">
        <v>1996</v>
      </c>
      <c r="P157" t="s">
        <v>1181</v>
      </c>
      <c r="Q157" t="s">
        <v>1042</v>
      </c>
      <c r="U157" t="s">
        <v>10</v>
      </c>
      <c r="W157" t="s">
        <v>104</v>
      </c>
      <c r="X157" t="s">
        <v>105</v>
      </c>
      <c r="AA157" t="s">
        <v>13</v>
      </c>
      <c r="AC157" t="s">
        <v>287</v>
      </c>
      <c r="AD157" t="s">
        <v>251</v>
      </c>
      <c r="AE157" t="s">
        <v>549</v>
      </c>
      <c r="AF157" t="s">
        <v>550</v>
      </c>
      <c r="AI157" s="2" t="s">
        <v>564</v>
      </c>
      <c r="AJ157" t="s">
        <v>451</v>
      </c>
      <c r="AK157">
        <v>-38.527481817581901</v>
      </c>
      <c r="AL157">
        <v>176.293962355373</v>
      </c>
    </row>
    <row r="158" spans="1:38">
      <c r="A158" t="s">
        <v>996</v>
      </c>
      <c r="B158" t="s">
        <v>13</v>
      </c>
      <c r="C158" t="s">
        <v>27</v>
      </c>
      <c r="D158" t="s">
        <v>75</v>
      </c>
      <c r="F158" t="s">
        <v>72</v>
      </c>
      <c r="G158" t="s">
        <v>73</v>
      </c>
      <c r="H158" t="s">
        <v>250</v>
      </c>
      <c r="I158">
        <v>57</v>
      </c>
      <c r="J158">
        <v>7</v>
      </c>
      <c r="O158">
        <v>2007</v>
      </c>
      <c r="P158" t="s">
        <v>40</v>
      </c>
      <c r="Q158" t="s">
        <v>1042</v>
      </c>
      <c r="U158" t="s">
        <v>10</v>
      </c>
      <c r="W158" t="s">
        <v>104</v>
      </c>
      <c r="X158" t="s">
        <v>105</v>
      </c>
      <c r="AA158" t="s">
        <v>13</v>
      </c>
      <c r="AC158" t="s">
        <v>287</v>
      </c>
      <c r="AD158" t="s">
        <v>251</v>
      </c>
      <c r="AE158" t="s">
        <v>549</v>
      </c>
      <c r="AF158" t="s">
        <v>550</v>
      </c>
      <c r="AI158" s="2" t="s">
        <v>564</v>
      </c>
      <c r="AJ158" t="s">
        <v>451</v>
      </c>
      <c r="AK158">
        <v>-38.527481817581901</v>
      </c>
      <c r="AL158">
        <v>176.293962355373</v>
      </c>
    </row>
    <row r="159" spans="1:38">
      <c r="A159" t="s">
        <v>984</v>
      </c>
      <c r="B159" t="s">
        <v>91</v>
      </c>
      <c r="C159" t="s">
        <v>195</v>
      </c>
      <c r="D159" t="s">
        <v>249</v>
      </c>
      <c r="F159" t="s">
        <v>572</v>
      </c>
      <c r="H159" t="s">
        <v>250</v>
      </c>
      <c r="I159">
        <v>106</v>
      </c>
      <c r="K159">
        <v>28</v>
      </c>
      <c r="L159">
        <v>0.27800000000000002</v>
      </c>
      <c r="M159">
        <v>4</v>
      </c>
      <c r="N159" t="s">
        <v>1140</v>
      </c>
      <c r="O159">
        <v>1961</v>
      </c>
      <c r="P159" s="11" t="s">
        <v>65</v>
      </c>
      <c r="S159" t="s">
        <v>239</v>
      </c>
      <c r="T159">
        <v>2</v>
      </c>
      <c r="U159" t="s">
        <v>16</v>
      </c>
      <c r="W159" t="s">
        <v>16</v>
      </c>
      <c r="X159" t="s">
        <v>105</v>
      </c>
      <c r="Y159">
        <v>400</v>
      </c>
      <c r="Z159">
        <v>14</v>
      </c>
      <c r="AA159" t="s">
        <v>90</v>
      </c>
      <c r="AB159" t="s">
        <v>90</v>
      </c>
      <c r="AC159" t="s">
        <v>287</v>
      </c>
      <c r="AD159" t="s">
        <v>251</v>
      </c>
      <c r="AE159" t="s">
        <v>270</v>
      </c>
      <c r="AF159" t="s">
        <v>92</v>
      </c>
      <c r="AG159">
        <v>2041</v>
      </c>
      <c r="AH159" t="s">
        <v>176</v>
      </c>
      <c r="AI159" s="2" t="s">
        <v>261</v>
      </c>
      <c r="AJ159" t="s">
        <v>1141</v>
      </c>
      <c r="AK159">
        <v>-38.407899999999998</v>
      </c>
      <c r="AL159">
        <v>176.08875</v>
      </c>
    </row>
    <row r="160" spans="1:38">
      <c r="A160" t="s">
        <v>967</v>
      </c>
      <c r="B160" t="s">
        <v>168</v>
      </c>
      <c r="C160" t="s">
        <v>195</v>
      </c>
      <c r="D160" t="s">
        <v>249</v>
      </c>
      <c r="F160" t="s">
        <v>572</v>
      </c>
      <c r="H160" t="s">
        <v>250</v>
      </c>
      <c r="I160">
        <v>264</v>
      </c>
      <c r="K160">
        <v>66</v>
      </c>
      <c r="L160">
        <v>0.501</v>
      </c>
      <c r="M160">
        <f>264/66</f>
        <v>4</v>
      </c>
      <c r="N160" t="s">
        <v>322</v>
      </c>
      <c r="O160">
        <v>1979</v>
      </c>
      <c r="P160" s="11" t="s">
        <v>65</v>
      </c>
      <c r="S160" t="s">
        <v>292</v>
      </c>
      <c r="T160">
        <v>3</v>
      </c>
      <c r="U160" t="s">
        <v>174</v>
      </c>
      <c r="W160" t="s">
        <v>174</v>
      </c>
      <c r="X160" t="s">
        <v>105</v>
      </c>
      <c r="Y160">
        <v>1150</v>
      </c>
      <c r="Z160">
        <v>0</v>
      </c>
      <c r="AA160" t="s">
        <v>118</v>
      </c>
      <c r="AB160" t="s">
        <v>144</v>
      </c>
      <c r="AC160" t="s">
        <v>294</v>
      </c>
      <c r="AD160" t="s">
        <v>295</v>
      </c>
      <c r="AE160" t="s">
        <v>298</v>
      </c>
      <c r="AF160" t="s">
        <v>151</v>
      </c>
      <c r="AG160">
        <v>2025</v>
      </c>
      <c r="AH160" t="s">
        <v>176</v>
      </c>
      <c r="AI160" t="s">
        <v>308</v>
      </c>
      <c r="AJ160" t="s">
        <v>449</v>
      </c>
      <c r="AK160">
        <v>-44.264299999999999</v>
      </c>
      <c r="AL160">
        <v>170.0324</v>
      </c>
    </row>
    <row r="161" spans="1:38">
      <c r="A161" t="s">
        <v>968</v>
      </c>
      <c r="B161" t="s">
        <v>169</v>
      </c>
      <c r="C161" t="s">
        <v>195</v>
      </c>
      <c r="D161" t="s">
        <v>249</v>
      </c>
      <c r="F161" t="s">
        <v>572</v>
      </c>
      <c r="H161" t="s">
        <v>250</v>
      </c>
      <c r="I161">
        <v>212</v>
      </c>
      <c r="K161">
        <v>53</v>
      </c>
      <c r="L161">
        <v>0.41699999999999998</v>
      </c>
      <c r="M161">
        <v>4</v>
      </c>
      <c r="N161" t="s">
        <v>323</v>
      </c>
      <c r="O161">
        <v>1980</v>
      </c>
      <c r="P161" s="11" t="s">
        <v>65</v>
      </c>
      <c r="S161" t="s">
        <v>292</v>
      </c>
      <c r="T161">
        <v>4</v>
      </c>
      <c r="U161" t="s">
        <v>174</v>
      </c>
      <c r="W161" t="s">
        <v>174</v>
      </c>
      <c r="X161" t="s">
        <v>105</v>
      </c>
      <c r="Y161">
        <v>970</v>
      </c>
      <c r="Z161">
        <v>0</v>
      </c>
      <c r="AA161" t="s">
        <v>118</v>
      </c>
      <c r="AB161" t="s">
        <v>144</v>
      </c>
      <c r="AC161" t="s">
        <v>294</v>
      </c>
      <c r="AD161" t="s">
        <v>295</v>
      </c>
      <c r="AE161" t="s">
        <v>299</v>
      </c>
      <c r="AF161" t="s">
        <v>152</v>
      </c>
      <c r="AG161">
        <v>2025</v>
      </c>
      <c r="AH161" t="s">
        <v>176</v>
      </c>
      <c r="AJ161" t="s">
        <v>449</v>
      </c>
      <c r="AK161">
        <v>-44.29974</v>
      </c>
      <c r="AL161">
        <v>170.11286999999999</v>
      </c>
    </row>
    <row r="162" spans="1:38">
      <c r="A162" t="s">
        <v>969</v>
      </c>
      <c r="B162" t="s">
        <v>170</v>
      </c>
      <c r="C162" t="s">
        <v>195</v>
      </c>
      <c r="D162" t="s">
        <v>249</v>
      </c>
      <c r="F162" t="s">
        <v>572</v>
      </c>
      <c r="H162" t="s">
        <v>250</v>
      </c>
      <c r="I162">
        <v>212</v>
      </c>
      <c r="K162">
        <v>53</v>
      </c>
      <c r="L162">
        <v>0.42</v>
      </c>
      <c r="M162">
        <v>4</v>
      </c>
      <c r="N162" t="s">
        <v>323</v>
      </c>
      <c r="O162">
        <v>1985</v>
      </c>
      <c r="P162" s="11" t="s">
        <v>65</v>
      </c>
      <c r="S162" t="s">
        <v>292</v>
      </c>
      <c r="T162">
        <v>5</v>
      </c>
      <c r="U162" t="s">
        <v>174</v>
      </c>
      <c r="W162" t="s">
        <v>174</v>
      </c>
      <c r="X162" t="s">
        <v>105</v>
      </c>
      <c r="Y162">
        <v>970</v>
      </c>
      <c r="Z162">
        <v>0</v>
      </c>
      <c r="AA162" t="s">
        <v>118</v>
      </c>
      <c r="AB162" t="s">
        <v>144</v>
      </c>
      <c r="AC162" t="s">
        <v>294</v>
      </c>
      <c r="AD162" t="s">
        <v>295</v>
      </c>
      <c r="AE162" t="s">
        <v>300</v>
      </c>
      <c r="AF162" t="s">
        <v>153</v>
      </c>
      <c r="AG162">
        <v>2025</v>
      </c>
      <c r="AH162" t="s">
        <v>176</v>
      </c>
      <c r="AI162" t="s">
        <v>309</v>
      </c>
      <c r="AJ162" t="s">
        <v>449</v>
      </c>
      <c r="AK162">
        <v>-44.342019999999998</v>
      </c>
      <c r="AL162">
        <v>170.18208999999999</v>
      </c>
    </row>
    <row r="163" spans="1:38">
      <c r="B163" s="5" t="s">
        <v>1176</v>
      </c>
      <c r="C163" t="s">
        <v>221</v>
      </c>
      <c r="D163" s="2" t="s">
        <v>575</v>
      </c>
      <c r="E163" s="2"/>
      <c r="H163" t="s">
        <v>250</v>
      </c>
      <c r="I163" s="6">
        <v>0</v>
      </c>
      <c r="K163" s="2">
        <v>0</v>
      </c>
      <c r="L163" s="2">
        <v>0</v>
      </c>
      <c r="N163" s="2"/>
      <c r="O163" s="2" t="s">
        <v>576</v>
      </c>
      <c r="P163" t="s">
        <v>576</v>
      </c>
      <c r="U163" s="2" t="s">
        <v>708</v>
      </c>
      <c r="W163" s="2" t="s">
        <v>174</v>
      </c>
      <c r="X163" s="2" t="s">
        <v>340</v>
      </c>
      <c r="Y163" s="5">
        <v>0</v>
      </c>
      <c r="Z163" s="2"/>
      <c r="AA163" s="2"/>
      <c r="AC163" s="2" t="s">
        <v>304</v>
      </c>
      <c r="AD163" s="2" t="s">
        <v>789</v>
      </c>
      <c r="AE163" s="2" t="s">
        <v>709</v>
      </c>
      <c r="AF163" s="2" t="s">
        <v>154</v>
      </c>
      <c r="AI163" s="2" t="s">
        <v>939</v>
      </c>
      <c r="AJ163" t="s">
        <v>450</v>
      </c>
      <c r="AK163">
        <v>-44.487470270678102</v>
      </c>
      <c r="AL163">
        <v>169.967879565039</v>
      </c>
    </row>
    <row r="164" spans="1:38">
      <c r="B164" s="2" t="s">
        <v>431</v>
      </c>
      <c r="C164" t="s">
        <v>195</v>
      </c>
      <c r="D164" t="s">
        <v>249</v>
      </c>
      <c r="F164" t="s">
        <v>572</v>
      </c>
      <c r="H164" t="s">
        <v>250</v>
      </c>
      <c r="I164">
        <v>1</v>
      </c>
      <c r="K164" s="2">
        <v>1</v>
      </c>
      <c r="M164">
        <v>1</v>
      </c>
      <c r="N164" t="s">
        <v>1087</v>
      </c>
      <c r="S164" s="2"/>
      <c r="U164" s="2" t="s">
        <v>466</v>
      </c>
      <c r="W164" t="s">
        <v>466</v>
      </c>
      <c r="X164" t="s">
        <v>340</v>
      </c>
      <c r="Y164">
        <v>3.2</v>
      </c>
      <c r="AC164" t="s">
        <v>332</v>
      </c>
      <c r="AD164" t="s">
        <v>295</v>
      </c>
      <c r="AE164" s="2" t="s">
        <v>490</v>
      </c>
      <c r="AF164" t="s">
        <v>514</v>
      </c>
      <c r="AI164" s="2" t="s">
        <v>916</v>
      </c>
      <c r="AJ164" t="s">
        <v>450</v>
      </c>
      <c r="AK164">
        <v>-40.765665009582797</v>
      </c>
      <c r="AL164">
        <v>172.70803887236201</v>
      </c>
    </row>
    <row r="165" spans="1:38">
      <c r="B165" s="2" t="s">
        <v>432</v>
      </c>
      <c r="C165" t="s">
        <v>195</v>
      </c>
      <c r="D165" t="s">
        <v>249</v>
      </c>
      <c r="F165" t="s">
        <v>572</v>
      </c>
      <c r="H165" t="s">
        <v>250</v>
      </c>
      <c r="I165">
        <v>7.5</v>
      </c>
      <c r="K165" s="2">
        <v>7.5</v>
      </c>
      <c r="M165">
        <v>1</v>
      </c>
      <c r="N165" t="s">
        <v>1088</v>
      </c>
      <c r="O165">
        <v>1999</v>
      </c>
      <c r="S165" s="2"/>
      <c r="U165" s="2" t="s">
        <v>467</v>
      </c>
      <c r="W165" t="s">
        <v>104</v>
      </c>
      <c r="X165" t="s">
        <v>370</v>
      </c>
      <c r="Y165">
        <v>21</v>
      </c>
      <c r="AC165" t="s">
        <v>294</v>
      </c>
      <c r="AD165" t="s">
        <v>295</v>
      </c>
      <c r="AE165" s="2" t="s">
        <v>491</v>
      </c>
      <c r="AF165" t="s">
        <v>515</v>
      </c>
      <c r="AI165" s="2"/>
      <c r="AJ165" t="s">
        <v>450</v>
      </c>
      <c r="AK165">
        <v>-44.000680000000003</v>
      </c>
      <c r="AL165">
        <v>170.89086</v>
      </c>
    </row>
    <row r="166" spans="1:38">
      <c r="B166" s="2" t="s">
        <v>433</v>
      </c>
      <c r="C166" t="s">
        <v>195</v>
      </c>
      <c r="D166" t="s">
        <v>249</v>
      </c>
      <c r="F166" t="s">
        <v>572</v>
      </c>
      <c r="H166" t="s">
        <v>250</v>
      </c>
      <c r="I166">
        <v>0.3</v>
      </c>
      <c r="K166" s="2">
        <v>0.3</v>
      </c>
      <c r="M166">
        <v>1</v>
      </c>
      <c r="N166" t="s">
        <v>1089</v>
      </c>
      <c r="S166" s="2"/>
      <c r="U166" s="2" t="s">
        <v>102</v>
      </c>
      <c r="W166" t="s">
        <v>102</v>
      </c>
      <c r="X166" t="s">
        <v>340</v>
      </c>
      <c r="Y166">
        <v>1.2</v>
      </c>
      <c r="AC166" t="s">
        <v>474</v>
      </c>
      <c r="AD166" t="s">
        <v>251</v>
      </c>
      <c r="AE166" s="2" t="s">
        <v>492</v>
      </c>
      <c r="AF166" t="s">
        <v>516</v>
      </c>
      <c r="AI166" s="2" t="s">
        <v>413</v>
      </c>
      <c r="AJ166" t="s">
        <v>450</v>
      </c>
      <c r="AK166">
        <v>-39.4585798382371</v>
      </c>
      <c r="AL166">
        <v>173.85876958479801</v>
      </c>
    </row>
    <row r="167" spans="1:38">
      <c r="B167" s="2" t="s">
        <v>710</v>
      </c>
      <c r="C167" t="s">
        <v>221</v>
      </c>
      <c r="D167" s="2" t="s">
        <v>197</v>
      </c>
      <c r="E167" s="2"/>
      <c r="H167" t="s">
        <v>250</v>
      </c>
      <c r="I167">
        <v>0.3</v>
      </c>
      <c r="K167" s="2">
        <v>0.3</v>
      </c>
      <c r="L167" s="2">
        <v>0</v>
      </c>
      <c r="M167">
        <v>1</v>
      </c>
      <c r="N167" s="2" t="s">
        <v>1160</v>
      </c>
      <c r="O167" s="2" t="s">
        <v>576</v>
      </c>
      <c r="P167" t="s">
        <v>576</v>
      </c>
      <c r="U167" s="2" t="s">
        <v>574</v>
      </c>
      <c r="W167" s="2" t="s">
        <v>574</v>
      </c>
      <c r="X167" s="2" t="s">
        <v>340</v>
      </c>
      <c r="Y167" s="2">
        <v>0.1</v>
      </c>
      <c r="Z167" s="2"/>
      <c r="AA167" s="2"/>
      <c r="AC167" s="2" t="s">
        <v>371</v>
      </c>
      <c r="AD167" s="2" t="s">
        <v>789</v>
      </c>
      <c r="AE167" s="2" t="s">
        <v>613</v>
      </c>
      <c r="AF167" s="2" t="s">
        <v>791</v>
      </c>
      <c r="AI167" s="2" t="s">
        <v>940</v>
      </c>
      <c r="AJ167" t="s">
        <v>450</v>
      </c>
      <c r="AK167">
        <v>-43.488996643105096</v>
      </c>
      <c r="AL167">
        <v>172.56325237544701</v>
      </c>
    </row>
    <row r="168" spans="1:38">
      <c r="B168" s="2" t="s">
        <v>711</v>
      </c>
      <c r="C168" t="s">
        <v>221</v>
      </c>
      <c r="D168" s="2" t="s">
        <v>197</v>
      </c>
      <c r="E168" s="2"/>
      <c r="H168" t="s">
        <v>250</v>
      </c>
      <c r="I168">
        <v>0.2</v>
      </c>
      <c r="K168" s="2">
        <v>0.2</v>
      </c>
      <c r="L168" s="2">
        <v>0</v>
      </c>
      <c r="M168">
        <v>1</v>
      </c>
      <c r="N168" s="2" t="s">
        <v>1157</v>
      </c>
      <c r="O168" s="2" t="s">
        <v>576</v>
      </c>
      <c r="P168" t="s">
        <v>576</v>
      </c>
      <c r="U168" s="2" t="s">
        <v>574</v>
      </c>
      <c r="W168" s="2" t="s">
        <v>574</v>
      </c>
      <c r="X168" s="2" t="s">
        <v>340</v>
      </c>
      <c r="Y168" s="5">
        <v>0</v>
      </c>
      <c r="Z168" s="2"/>
      <c r="AA168" s="2"/>
      <c r="AC168" s="2" t="s">
        <v>371</v>
      </c>
      <c r="AD168" s="2" t="s">
        <v>789</v>
      </c>
      <c r="AE168" s="2" t="s">
        <v>613</v>
      </c>
      <c r="AF168" s="2" t="s">
        <v>791</v>
      </c>
      <c r="AI168" s="2" t="s">
        <v>940</v>
      </c>
      <c r="AJ168" t="s">
        <v>450</v>
      </c>
      <c r="AK168">
        <v>-43.488996643105096</v>
      </c>
      <c r="AL168">
        <v>172.56325237544701</v>
      </c>
    </row>
    <row r="169" spans="1:38">
      <c r="A169" t="s">
        <v>1045</v>
      </c>
      <c r="B169" s="2" t="s">
        <v>712</v>
      </c>
      <c r="C169" t="s">
        <v>221</v>
      </c>
      <c r="D169" t="s">
        <v>207</v>
      </c>
      <c r="E169" s="2"/>
      <c r="H169" t="s">
        <v>250</v>
      </c>
      <c r="I169" s="2">
        <v>55</v>
      </c>
      <c r="J169" s="2"/>
      <c r="K169" s="2">
        <v>55</v>
      </c>
      <c r="L169" s="2">
        <v>15500</v>
      </c>
      <c r="N169" s="2"/>
      <c r="O169" s="2">
        <v>2015</v>
      </c>
      <c r="P169" s="10" t="s">
        <v>788</v>
      </c>
      <c r="U169" s="2" t="s">
        <v>10</v>
      </c>
      <c r="W169" s="2" t="s">
        <v>10</v>
      </c>
      <c r="X169" t="s">
        <v>105</v>
      </c>
      <c r="Y169" s="2"/>
      <c r="Z169" s="2"/>
      <c r="AA169" s="2"/>
      <c r="AC169" s="2" t="s">
        <v>476</v>
      </c>
      <c r="AD169" s="2" t="s">
        <v>790</v>
      </c>
      <c r="AE169" s="2" t="s">
        <v>713</v>
      </c>
      <c r="AF169" s="2" t="s">
        <v>800</v>
      </c>
      <c r="AI169" s="2" t="s">
        <v>714</v>
      </c>
      <c r="AJ169" t="s">
        <v>450</v>
      </c>
    </row>
    <row r="170" spans="1:38">
      <c r="A170" t="s">
        <v>1045</v>
      </c>
      <c r="B170" s="2" t="s">
        <v>712</v>
      </c>
      <c r="C170" t="s">
        <v>221</v>
      </c>
      <c r="D170" t="s">
        <v>207</v>
      </c>
      <c r="E170" s="2"/>
      <c r="F170" t="s">
        <v>228</v>
      </c>
      <c r="H170" t="s">
        <v>250</v>
      </c>
      <c r="I170">
        <v>55</v>
      </c>
      <c r="K170" s="2">
        <v>55</v>
      </c>
      <c r="L170" s="2">
        <v>15500</v>
      </c>
      <c r="M170">
        <v>1</v>
      </c>
      <c r="N170" s="2" t="s">
        <v>1108</v>
      </c>
      <c r="O170" s="2">
        <v>1968</v>
      </c>
      <c r="P170" s="7" t="s">
        <v>788</v>
      </c>
      <c r="U170" s="2" t="s">
        <v>10</v>
      </c>
      <c r="W170" s="2" t="s">
        <v>10</v>
      </c>
      <c r="X170" t="s">
        <v>105</v>
      </c>
      <c r="Y170" s="2"/>
      <c r="Z170" s="2"/>
      <c r="AA170" s="2"/>
      <c r="AC170" s="2" t="s">
        <v>476</v>
      </c>
      <c r="AD170" s="2" t="s">
        <v>790</v>
      </c>
      <c r="AE170" s="2" t="s">
        <v>713</v>
      </c>
      <c r="AF170" s="2" t="s">
        <v>800</v>
      </c>
      <c r="AI170" s="2" t="s">
        <v>714</v>
      </c>
      <c r="AJ170" t="s">
        <v>450</v>
      </c>
    </row>
    <row r="171" spans="1:38">
      <c r="A171" t="s">
        <v>1045</v>
      </c>
      <c r="B171" s="2" t="s">
        <v>712</v>
      </c>
      <c r="C171" t="s">
        <v>221</v>
      </c>
      <c r="D171" t="s">
        <v>207</v>
      </c>
      <c r="E171" s="2"/>
      <c r="H171" t="s">
        <v>250</v>
      </c>
      <c r="I171" s="2">
        <v>55</v>
      </c>
      <c r="J171" s="2"/>
      <c r="K171" s="2">
        <v>55</v>
      </c>
      <c r="L171" s="2">
        <v>15500</v>
      </c>
      <c r="N171" s="2"/>
      <c r="O171" s="2">
        <v>1968</v>
      </c>
      <c r="P171" s="2" t="s">
        <v>38</v>
      </c>
      <c r="U171" s="2" t="s">
        <v>10</v>
      </c>
      <c r="W171" s="2" t="s">
        <v>10</v>
      </c>
      <c r="X171" t="s">
        <v>105</v>
      </c>
      <c r="Y171" s="2"/>
      <c r="Z171" s="2"/>
      <c r="AA171" s="2"/>
      <c r="AC171" s="2" t="s">
        <v>476</v>
      </c>
      <c r="AD171" s="2" t="s">
        <v>790</v>
      </c>
      <c r="AE171" s="2" t="s">
        <v>713</v>
      </c>
      <c r="AF171" s="2" t="s">
        <v>800</v>
      </c>
      <c r="AI171" s="2" t="s">
        <v>714</v>
      </c>
      <c r="AJ171" t="s">
        <v>450</v>
      </c>
    </row>
    <row r="172" spans="1:38">
      <c r="A172" t="s">
        <v>1046</v>
      </c>
      <c r="B172" s="2" t="s">
        <v>715</v>
      </c>
      <c r="C172" t="s">
        <v>221</v>
      </c>
      <c r="D172" t="s">
        <v>207</v>
      </c>
      <c r="E172" s="2"/>
      <c r="H172" t="s">
        <v>250</v>
      </c>
      <c r="I172" s="2">
        <v>380</v>
      </c>
      <c r="J172" s="2"/>
      <c r="K172" s="2">
        <v>380</v>
      </c>
      <c r="L172" s="2">
        <v>7450</v>
      </c>
      <c r="O172" s="2">
        <v>2015</v>
      </c>
      <c r="P172" s="10" t="s">
        <v>788</v>
      </c>
      <c r="U172" s="2" t="s">
        <v>10</v>
      </c>
      <c r="W172" s="2" t="s">
        <v>10</v>
      </c>
      <c r="X172" t="s">
        <v>105</v>
      </c>
      <c r="Y172" s="2"/>
      <c r="Z172" s="2"/>
      <c r="AA172" s="2"/>
      <c r="AC172" s="2" t="s">
        <v>476</v>
      </c>
      <c r="AD172" s="2" t="s">
        <v>790</v>
      </c>
      <c r="AE172" s="2" t="s">
        <v>716</v>
      </c>
      <c r="AF172" s="2" t="s">
        <v>800</v>
      </c>
      <c r="AI172" s="2" t="s">
        <v>717</v>
      </c>
      <c r="AJ172" t="s">
        <v>450</v>
      </c>
    </row>
    <row r="173" spans="1:38">
      <c r="A173" t="s">
        <v>1046</v>
      </c>
      <c r="B173" s="2" t="s">
        <v>715</v>
      </c>
      <c r="C173" t="s">
        <v>221</v>
      </c>
      <c r="D173" t="s">
        <v>207</v>
      </c>
      <c r="E173" s="2"/>
      <c r="F173" t="s">
        <v>227</v>
      </c>
      <c r="H173" t="s">
        <v>250</v>
      </c>
      <c r="I173">
        <v>380</v>
      </c>
      <c r="K173" s="2">
        <v>380</v>
      </c>
      <c r="L173" s="2">
        <v>7450</v>
      </c>
      <c r="M173">
        <v>1</v>
      </c>
      <c r="N173" t="s">
        <v>1051</v>
      </c>
      <c r="O173" s="2">
        <v>2000</v>
      </c>
      <c r="P173" s="7" t="s">
        <v>788</v>
      </c>
      <c r="Q173" t="s">
        <v>1049</v>
      </c>
      <c r="R173" t="s">
        <v>1050</v>
      </c>
      <c r="U173" s="2" t="s">
        <v>10</v>
      </c>
      <c r="W173" s="2" t="s">
        <v>10</v>
      </c>
      <c r="X173" t="s">
        <v>105</v>
      </c>
      <c r="Y173" s="2"/>
      <c r="Z173" s="2"/>
      <c r="AA173" s="2"/>
      <c r="AC173" s="2" t="s">
        <v>476</v>
      </c>
      <c r="AD173" s="2" t="s">
        <v>790</v>
      </c>
      <c r="AE173" s="2" t="s">
        <v>716</v>
      </c>
      <c r="AF173" s="2" t="s">
        <v>800</v>
      </c>
      <c r="AI173" s="2" t="s">
        <v>717</v>
      </c>
      <c r="AJ173" t="s">
        <v>1052</v>
      </c>
    </row>
    <row r="174" spans="1:38">
      <c r="A174" t="s">
        <v>1046</v>
      </c>
      <c r="B174" s="2" t="s">
        <v>715</v>
      </c>
      <c r="C174" t="s">
        <v>221</v>
      </c>
      <c r="D174" t="s">
        <v>207</v>
      </c>
      <c r="E174" s="2"/>
      <c r="H174" t="s">
        <v>250</v>
      </c>
      <c r="I174" s="2">
        <v>380</v>
      </c>
      <c r="J174" s="2"/>
      <c r="K174" s="2">
        <v>380</v>
      </c>
      <c r="L174" s="2">
        <v>7450</v>
      </c>
      <c r="O174" s="2">
        <v>2000</v>
      </c>
      <c r="P174" s="2" t="s">
        <v>38</v>
      </c>
      <c r="U174" s="2" t="s">
        <v>10</v>
      </c>
      <c r="W174" s="2" t="s">
        <v>10</v>
      </c>
      <c r="X174" t="s">
        <v>105</v>
      </c>
      <c r="Y174" s="2"/>
      <c r="Z174" s="2"/>
      <c r="AA174" s="2"/>
      <c r="AC174" s="2" t="s">
        <v>476</v>
      </c>
      <c r="AD174" s="2" t="s">
        <v>790</v>
      </c>
      <c r="AE174" s="2" t="s">
        <v>716</v>
      </c>
      <c r="AF174" s="2" t="s">
        <v>800</v>
      </c>
      <c r="AI174" s="2" t="s">
        <v>717</v>
      </c>
      <c r="AJ174" t="s">
        <v>450</v>
      </c>
    </row>
    <row r="175" spans="1:38">
      <c r="B175" t="s">
        <v>1177</v>
      </c>
      <c r="C175" t="s">
        <v>221</v>
      </c>
      <c r="D175" t="s">
        <v>575</v>
      </c>
      <c r="H175" t="s">
        <v>250</v>
      </c>
      <c r="I175" s="6">
        <v>0</v>
      </c>
      <c r="K175">
        <v>0</v>
      </c>
      <c r="L175" s="2">
        <v>0</v>
      </c>
      <c r="N175" s="2"/>
      <c r="O175" s="2" t="s">
        <v>576</v>
      </c>
      <c r="U175" t="s">
        <v>625</v>
      </c>
      <c r="W175" t="s">
        <v>174</v>
      </c>
      <c r="X175" t="s">
        <v>340</v>
      </c>
      <c r="Y175" s="5">
        <v>0</v>
      </c>
      <c r="Z175" s="2"/>
      <c r="AA175" s="2"/>
      <c r="AC175" t="s">
        <v>304</v>
      </c>
      <c r="AD175" t="s">
        <v>789</v>
      </c>
      <c r="AE175" t="s">
        <v>718</v>
      </c>
      <c r="AF175" t="s">
        <v>808</v>
      </c>
      <c r="AI175" t="s">
        <v>941</v>
      </c>
      <c r="AJ175" t="s">
        <v>450</v>
      </c>
      <c r="AK175">
        <v>-44.731113343086797</v>
      </c>
      <c r="AL175">
        <v>170.470055084698</v>
      </c>
    </row>
    <row r="176" spans="1:38">
      <c r="B176" s="2" t="s">
        <v>434</v>
      </c>
      <c r="C176" t="s">
        <v>195</v>
      </c>
      <c r="D176" t="s">
        <v>249</v>
      </c>
      <c r="F176" t="s">
        <v>572</v>
      </c>
      <c r="H176" t="s">
        <v>250</v>
      </c>
      <c r="I176">
        <v>0.4</v>
      </c>
      <c r="K176" s="2">
        <v>0.4</v>
      </c>
      <c r="M176">
        <v>1</v>
      </c>
      <c r="N176" t="s">
        <v>1090</v>
      </c>
      <c r="O176">
        <v>1968</v>
      </c>
      <c r="P176" s="11" t="s">
        <v>65</v>
      </c>
      <c r="S176" s="2"/>
      <c r="U176" s="2" t="s">
        <v>379</v>
      </c>
      <c r="W176" t="s">
        <v>379</v>
      </c>
      <c r="X176" t="s">
        <v>340</v>
      </c>
      <c r="Y176">
        <v>2</v>
      </c>
      <c r="AC176" t="s">
        <v>304</v>
      </c>
      <c r="AD176" t="s">
        <v>295</v>
      </c>
      <c r="AE176" s="2" t="s">
        <v>493</v>
      </c>
      <c r="AF176" t="s">
        <v>517</v>
      </c>
      <c r="AI176" s="2" t="s">
        <v>926</v>
      </c>
      <c r="AJ176" t="s">
        <v>450</v>
      </c>
      <c r="AK176">
        <v>-44.767904809492698</v>
      </c>
      <c r="AL176">
        <v>168.42902096646699</v>
      </c>
    </row>
    <row r="177" spans="1:38">
      <c r="B177" s="2" t="s">
        <v>719</v>
      </c>
      <c r="C177" t="s">
        <v>221</v>
      </c>
      <c r="D177" s="2" t="s">
        <v>575</v>
      </c>
      <c r="E177" s="2"/>
      <c r="H177" s="2" t="s">
        <v>787</v>
      </c>
      <c r="I177">
        <v>0.2</v>
      </c>
      <c r="K177" s="2">
        <v>0.2</v>
      </c>
      <c r="L177" s="2">
        <v>0</v>
      </c>
      <c r="M177">
        <v>1</v>
      </c>
      <c r="N177" s="2" t="s">
        <v>1157</v>
      </c>
      <c r="O177" s="2" t="s">
        <v>576</v>
      </c>
      <c r="P177" t="s">
        <v>576</v>
      </c>
      <c r="U177" s="2" t="s">
        <v>720</v>
      </c>
      <c r="W177" t="s">
        <v>102</v>
      </c>
      <c r="X177" s="2" t="s">
        <v>340</v>
      </c>
      <c r="Y177" s="5">
        <v>0</v>
      </c>
      <c r="Z177" s="2"/>
      <c r="AA177" s="2"/>
      <c r="AC177" s="2" t="s">
        <v>476</v>
      </c>
      <c r="AD177" s="2" t="s">
        <v>790</v>
      </c>
      <c r="AE177" s="2" t="s">
        <v>721</v>
      </c>
      <c r="AF177" s="2" t="s">
        <v>809</v>
      </c>
      <c r="AI177" s="2" t="s">
        <v>722</v>
      </c>
      <c r="AJ177" t="s">
        <v>450</v>
      </c>
      <c r="AK177">
        <v>-36.946494167699498</v>
      </c>
      <c r="AL177">
        <v>174.824469555755</v>
      </c>
    </row>
    <row r="178" spans="1:38">
      <c r="A178" t="s">
        <v>1026</v>
      </c>
      <c r="B178" t="s">
        <v>163</v>
      </c>
      <c r="C178" t="s">
        <v>195</v>
      </c>
      <c r="D178" t="s">
        <v>249</v>
      </c>
      <c r="F178" t="s">
        <v>572</v>
      </c>
      <c r="H178" t="s">
        <v>250</v>
      </c>
      <c r="I178">
        <v>10</v>
      </c>
      <c r="K178">
        <v>5</v>
      </c>
      <c r="M178">
        <v>2</v>
      </c>
      <c r="N178" t="s">
        <v>1065</v>
      </c>
      <c r="O178">
        <v>1984</v>
      </c>
      <c r="P178" s="11" t="s">
        <v>65</v>
      </c>
      <c r="S178" s="2" t="s">
        <v>365</v>
      </c>
      <c r="T178">
        <v>1</v>
      </c>
      <c r="U178" t="s">
        <v>102</v>
      </c>
      <c r="W178" t="s">
        <v>102</v>
      </c>
      <c r="X178" t="s">
        <v>340</v>
      </c>
      <c r="Y178">
        <v>48</v>
      </c>
      <c r="Z178">
        <v>0</v>
      </c>
      <c r="AA178" t="s">
        <v>121</v>
      </c>
      <c r="AB178" t="s">
        <v>145</v>
      </c>
      <c r="AC178" t="s">
        <v>304</v>
      </c>
      <c r="AD178" t="s">
        <v>295</v>
      </c>
      <c r="AE178" t="s">
        <v>366</v>
      </c>
      <c r="AF178" t="s">
        <v>164</v>
      </c>
      <c r="AG178">
        <v>2034</v>
      </c>
      <c r="AH178" t="s">
        <v>176</v>
      </c>
      <c r="AI178" t="s">
        <v>367</v>
      </c>
      <c r="AJ178" t="s">
        <v>449</v>
      </c>
      <c r="AK178">
        <v>-45.348594556244997</v>
      </c>
      <c r="AL178">
        <v>169.94452288276099</v>
      </c>
    </row>
    <row r="179" spans="1:38">
      <c r="B179" s="2" t="s">
        <v>435</v>
      </c>
      <c r="C179" t="s">
        <v>195</v>
      </c>
      <c r="D179" t="s">
        <v>249</v>
      </c>
      <c r="F179" t="s">
        <v>572</v>
      </c>
      <c r="H179" t="s">
        <v>250</v>
      </c>
      <c r="I179">
        <v>0.02</v>
      </c>
      <c r="K179" s="2">
        <v>0.02</v>
      </c>
      <c r="M179">
        <v>1</v>
      </c>
      <c r="N179" t="s">
        <v>1091</v>
      </c>
      <c r="S179" s="2"/>
      <c r="U179" s="2" t="s">
        <v>468</v>
      </c>
      <c r="W179" t="s">
        <v>16</v>
      </c>
      <c r="X179" t="s">
        <v>340</v>
      </c>
      <c r="Y179" s="6">
        <v>0</v>
      </c>
      <c r="AC179" t="s">
        <v>285</v>
      </c>
      <c r="AD179" t="s">
        <v>251</v>
      </c>
      <c r="AE179" s="2" t="s">
        <v>494</v>
      </c>
      <c r="AF179" t="s">
        <v>518</v>
      </c>
      <c r="AI179" s="2" t="s">
        <v>914</v>
      </c>
      <c r="AJ179" t="s">
        <v>450</v>
      </c>
      <c r="AK179">
        <v>-40.385924380778398</v>
      </c>
      <c r="AL179">
        <v>175.581555836451</v>
      </c>
    </row>
    <row r="180" spans="1:38">
      <c r="B180" t="s">
        <v>723</v>
      </c>
      <c r="C180" t="s">
        <v>221</v>
      </c>
      <c r="D180" t="s">
        <v>786</v>
      </c>
      <c r="H180" t="s">
        <v>225</v>
      </c>
      <c r="I180">
        <v>12.8</v>
      </c>
      <c r="K180">
        <v>12.8</v>
      </c>
      <c r="L180" s="2"/>
      <c r="M180">
        <v>1</v>
      </c>
      <c r="N180" s="2" t="s">
        <v>1150</v>
      </c>
      <c r="O180" s="2">
        <v>2005</v>
      </c>
      <c r="P180" t="s">
        <v>576</v>
      </c>
      <c r="U180" s="2" t="s">
        <v>724</v>
      </c>
      <c r="W180" s="2" t="s">
        <v>724</v>
      </c>
      <c r="X180" t="s">
        <v>340</v>
      </c>
      <c r="Y180" s="2">
        <v>48</v>
      </c>
      <c r="Z180" s="2"/>
      <c r="AA180" s="2"/>
      <c r="AC180" t="s">
        <v>286</v>
      </c>
      <c r="AD180" t="s">
        <v>790</v>
      </c>
      <c r="AE180" t="s">
        <v>725</v>
      </c>
      <c r="AF180" t="s">
        <v>237</v>
      </c>
      <c r="AI180" t="s">
        <v>726</v>
      </c>
      <c r="AJ180" t="s">
        <v>450</v>
      </c>
      <c r="AK180">
        <v>-39.378073665133599</v>
      </c>
      <c r="AL180">
        <v>176.89169808126599</v>
      </c>
    </row>
    <row r="181" spans="1:38">
      <c r="A181" t="s">
        <v>1002</v>
      </c>
      <c r="B181" t="s">
        <v>113</v>
      </c>
      <c r="C181" t="s">
        <v>195</v>
      </c>
      <c r="D181" t="s">
        <v>249</v>
      </c>
      <c r="F181" t="s">
        <v>572</v>
      </c>
      <c r="H181" t="s">
        <v>250</v>
      </c>
      <c r="I181">
        <v>32</v>
      </c>
      <c r="K181">
        <v>10</v>
      </c>
      <c r="M181">
        <v>4</v>
      </c>
      <c r="O181">
        <v>1984</v>
      </c>
      <c r="P181" s="11" t="s">
        <v>65</v>
      </c>
      <c r="U181" t="s">
        <v>102</v>
      </c>
      <c r="W181" t="s">
        <v>102</v>
      </c>
      <c r="X181" t="s">
        <v>105</v>
      </c>
      <c r="Y181">
        <v>118</v>
      </c>
      <c r="Z181">
        <v>0</v>
      </c>
      <c r="AA181" t="s">
        <v>113</v>
      </c>
      <c r="AB181" t="s">
        <v>128</v>
      </c>
      <c r="AC181" t="s">
        <v>474</v>
      </c>
      <c r="AD181" t="s">
        <v>251</v>
      </c>
      <c r="AE181" s="2" t="s">
        <v>495</v>
      </c>
      <c r="AF181" t="s">
        <v>132</v>
      </c>
      <c r="AG181">
        <v>2040</v>
      </c>
      <c r="AH181" t="s">
        <v>176</v>
      </c>
      <c r="AI181" t="s">
        <v>536</v>
      </c>
      <c r="AJ181" t="s">
        <v>449</v>
      </c>
      <c r="AK181">
        <v>-39.758000000000003</v>
      </c>
      <c r="AL181">
        <v>174.483</v>
      </c>
    </row>
    <row r="182" spans="1:38">
      <c r="B182" t="s">
        <v>165</v>
      </c>
      <c r="C182" t="s">
        <v>195</v>
      </c>
      <c r="D182" t="s">
        <v>249</v>
      </c>
      <c r="F182" t="s">
        <v>572</v>
      </c>
      <c r="H182" t="s">
        <v>250</v>
      </c>
      <c r="I182">
        <v>2.2999999999999998</v>
      </c>
      <c r="K182">
        <v>2.2999999999999998</v>
      </c>
      <c r="M182">
        <v>1</v>
      </c>
      <c r="N182" t="s">
        <v>1092</v>
      </c>
      <c r="O182">
        <v>1984</v>
      </c>
      <c r="P182" s="11" t="s">
        <v>65</v>
      </c>
      <c r="S182" s="2" t="s">
        <v>365</v>
      </c>
      <c r="T182">
        <v>2</v>
      </c>
      <c r="U182" t="s">
        <v>102</v>
      </c>
      <c r="W182" t="s">
        <v>102</v>
      </c>
      <c r="X182" t="s">
        <v>340</v>
      </c>
      <c r="Y182">
        <v>8</v>
      </c>
      <c r="Z182">
        <v>0</v>
      </c>
      <c r="AA182" t="s">
        <v>121</v>
      </c>
      <c r="AB182" t="s">
        <v>145</v>
      </c>
      <c r="AC182" t="s">
        <v>304</v>
      </c>
      <c r="AD182" t="s">
        <v>295</v>
      </c>
      <c r="AE182" t="s">
        <v>366</v>
      </c>
      <c r="AF182" t="s">
        <v>164</v>
      </c>
      <c r="AG182">
        <v>2034</v>
      </c>
      <c r="AH182" t="s">
        <v>176</v>
      </c>
      <c r="AI182" t="s">
        <v>367</v>
      </c>
      <c r="AJ182" t="s">
        <v>449</v>
      </c>
      <c r="AK182">
        <v>-45.326213373874097</v>
      </c>
      <c r="AL182">
        <v>169.95654894043</v>
      </c>
    </row>
    <row r="183" spans="1:38">
      <c r="B183" s="2" t="s">
        <v>436</v>
      </c>
      <c r="C183" t="s">
        <v>195</v>
      </c>
      <c r="D183" t="s">
        <v>249</v>
      </c>
      <c r="F183" t="s">
        <v>572</v>
      </c>
      <c r="H183" t="s">
        <v>250</v>
      </c>
      <c r="I183">
        <v>1.8</v>
      </c>
      <c r="K183" s="2">
        <v>1.2</v>
      </c>
      <c r="M183">
        <v>2</v>
      </c>
      <c r="N183" t="s">
        <v>1143</v>
      </c>
      <c r="O183">
        <v>1924</v>
      </c>
      <c r="P183" s="11" t="s">
        <v>65</v>
      </c>
      <c r="S183" s="2"/>
      <c r="U183" s="2" t="s">
        <v>173</v>
      </c>
      <c r="W183" t="s">
        <v>173</v>
      </c>
      <c r="X183" t="s">
        <v>340</v>
      </c>
      <c r="Y183">
        <v>7</v>
      </c>
      <c r="AC183" t="s">
        <v>285</v>
      </c>
      <c r="AD183" t="s">
        <v>251</v>
      </c>
      <c r="AE183" t="s">
        <v>483</v>
      </c>
      <c r="AF183" t="s">
        <v>508</v>
      </c>
      <c r="AI183" s="2" t="s">
        <v>537</v>
      </c>
      <c r="AJ183" t="s">
        <v>450</v>
      </c>
      <c r="AK183">
        <v>-38.912475512558601</v>
      </c>
      <c r="AL183">
        <v>175.34310317116001</v>
      </c>
    </row>
    <row r="184" spans="1:38">
      <c r="A184" t="s">
        <v>994</v>
      </c>
      <c r="B184" t="s">
        <v>126</v>
      </c>
      <c r="C184" t="s">
        <v>195</v>
      </c>
      <c r="D184" t="s">
        <v>249</v>
      </c>
      <c r="F184" t="s">
        <v>572</v>
      </c>
      <c r="H184" t="s">
        <v>250</v>
      </c>
      <c r="I184">
        <v>42</v>
      </c>
      <c r="K184">
        <v>21</v>
      </c>
      <c r="L184">
        <v>0.94199999999999995</v>
      </c>
      <c r="M184">
        <v>2</v>
      </c>
      <c r="N184" t="s">
        <v>275</v>
      </c>
      <c r="O184">
        <v>1943</v>
      </c>
      <c r="P184" s="11" t="s">
        <v>65</v>
      </c>
      <c r="S184" t="s">
        <v>278</v>
      </c>
      <c r="T184">
        <v>3</v>
      </c>
      <c r="U184" t="s">
        <v>103</v>
      </c>
      <c r="W184" t="s">
        <v>103</v>
      </c>
      <c r="X184" t="s">
        <v>105</v>
      </c>
      <c r="Y184">
        <v>133</v>
      </c>
      <c r="Z184">
        <v>0</v>
      </c>
      <c r="AA184" t="s">
        <v>112</v>
      </c>
      <c r="AB184" t="s">
        <v>184</v>
      </c>
      <c r="AC184" t="s">
        <v>286</v>
      </c>
      <c r="AD184" t="s">
        <v>251</v>
      </c>
      <c r="AE184" t="s">
        <v>277</v>
      </c>
      <c r="AF184" t="s">
        <v>131</v>
      </c>
      <c r="AG184">
        <v>2032</v>
      </c>
      <c r="AH184" t="s">
        <v>176</v>
      </c>
      <c r="AI184" t="s">
        <v>289</v>
      </c>
      <c r="AJ184" t="s">
        <v>449</v>
      </c>
      <c r="AK184">
        <v>-38.838999999999999</v>
      </c>
      <c r="AL184">
        <v>177.16810000000001</v>
      </c>
    </row>
    <row r="185" spans="1:38">
      <c r="B185" t="s">
        <v>727</v>
      </c>
      <c r="C185" t="s">
        <v>221</v>
      </c>
      <c r="D185" t="s">
        <v>575</v>
      </c>
      <c r="H185" t="s">
        <v>250</v>
      </c>
      <c r="I185" s="6">
        <v>0</v>
      </c>
      <c r="K185">
        <v>0</v>
      </c>
      <c r="L185" s="2">
        <v>0</v>
      </c>
      <c r="N185" s="2"/>
      <c r="O185" s="2" t="s">
        <v>576</v>
      </c>
      <c r="U185" t="s">
        <v>728</v>
      </c>
      <c r="W185" t="s">
        <v>174</v>
      </c>
      <c r="X185" t="s">
        <v>340</v>
      </c>
      <c r="Y185" s="5">
        <v>0</v>
      </c>
      <c r="Z185" s="2"/>
      <c r="AA185" s="2"/>
      <c r="AC185" t="s">
        <v>475</v>
      </c>
      <c r="AD185" t="s">
        <v>790</v>
      </c>
      <c r="AE185" t="s">
        <v>729</v>
      </c>
      <c r="AF185" t="s">
        <v>810</v>
      </c>
      <c r="AI185" s="2" t="s">
        <v>958</v>
      </c>
      <c r="AJ185" t="s">
        <v>450</v>
      </c>
      <c r="AK185">
        <v>-41.082304562190302</v>
      </c>
      <c r="AL185">
        <v>174.868716670342</v>
      </c>
    </row>
    <row r="186" spans="1:38">
      <c r="A186" t="s">
        <v>997</v>
      </c>
      <c r="B186" t="s">
        <v>44</v>
      </c>
      <c r="C186" t="s">
        <v>27</v>
      </c>
      <c r="D186" t="s">
        <v>80</v>
      </c>
      <c r="F186" t="s">
        <v>73</v>
      </c>
      <c r="H186" t="s">
        <v>250</v>
      </c>
      <c r="I186">
        <v>50</v>
      </c>
      <c r="K186">
        <v>55</v>
      </c>
      <c r="M186">
        <v>1</v>
      </c>
      <c r="N186" t="s">
        <v>1108</v>
      </c>
      <c r="O186">
        <v>1996</v>
      </c>
      <c r="P186" s="11" t="s">
        <v>65</v>
      </c>
      <c r="Q186" t="s">
        <v>1041</v>
      </c>
      <c r="U186" t="s">
        <v>10</v>
      </c>
      <c r="W186" t="s">
        <v>104</v>
      </c>
      <c r="X186" t="s">
        <v>105</v>
      </c>
      <c r="Y186">
        <v>411</v>
      </c>
      <c r="AA186" t="s">
        <v>43</v>
      </c>
      <c r="AC186" t="s">
        <v>287</v>
      </c>
      <c r="AD186" t="s">
        <v>251</v>
      </c>
      <c r="AE186" t="s">
        <v>551</v>
      </c>
      <c r="AF186" t="s">
        <v>552</v>
      </c>
      <c r="AG186">
        <f>O186+50</f>
        <v>2046</v>
      </c>
      <c r="AH186" t="s">
        <v>192</v>
      </c>
      <c r="AI186" s="2" t="s">
        <v>565</v>
      </c>
      <c r="AJ186" t="s">
        <v>451</v>
      </c>
      <c r="AK186">
        <v>-38.629885252996097</v>
      </c>
      <c r="AL186">
        <v>176.04153199770701</v>
      </c>
    </row>
    <row r="187" spans="1:38">
      <c r="B187" s="2" t="s">
        <v>730</v>
      </c>
      <c r="C187" t="s">
        <v>221</v>
      </c>
      <c r="D187" s="2" t="s">
        <v>575</v>
      </c>
      <c r="E187" s="2"/>
      <c r="H187" t="s">
        <v>250</v>
      </c>
      <c r="I187" s="6">
        <v>0</v>
      </c>
      <c r="K187" s="2">
        <v>0.01</v>
      </c>
      <c r="L187" s="2">
        <v>0</v>
      </c>
      <c r="N187" s="2"/>
      <c r="O187" s="2" t="s">
        <v>576</v>
      </c>
      <c r="P187" t="s">
        <v>576</v>
      </c>
      <c r="U187" s="2" t="s">
        <v>731</v>
      </c>
      <c r="W187" s="2" t="s">
        <v>174</v>
      </c>
      <c r="X187" s="2" t="s">
        <v>340</v>
      </c>
      <c r="Y187" s="5">
        <v>0</v>
      </c>
      <c r="Z187" s="2"/>
      <c r="AA187" s="2"/>
      <c r="AC187" s="2" t="s">
        <v>304</v>
      </c>
      <c r="AD187" s="2" t="s">
        <v>789</v>
      </c>
      <c r="AE187" s="2" t="s">
        <v>408</v>
      </c>
      <c r="AF187" s="2" t="s">
        <v>160</v>
      </c>
      <c r="AI187" s="2" t="s">
        <v>413</v>
      </c>
      <c r="AJ187" t="s">
        <v>450</v>
      </c>
      <c r="AK187">
        <v>-45.814238433821302</v>
      </c>
      <c r="AL187">
        <v>170.62250716948699</v>
      </c>
    </row>
    <row r="188" spans="1:38">
      <c r="B188" s="2" t="s">
        <v>732</v>
      </c>
      <c r="C188" t="s">
        <v>221</v>
      </c>
      <c r="D188" s="2" t="s">
        <v>197</v>
      </c>
      <c r="E188" s="2"/>
      <c r="H188" t="s">
        <v>250</v>
      </c>
      <c r="I188" s="6">
        <v>0</v>
      </c>
      <c r="K188" s="2">
        <v>0</v>
      </c>
      <c r="L188" s="2">
        <v>0</v>
      </c>
      <c r="N188" s="2"/>
      <c r="O188" s="2" t="s">
        <v>576</v>
      </c>
      <c r="P188" t="s">
        <v>576</v>
      </c>
      <c r="U188" s="2" t="s">
        <v>733</v>
      </c>
      <c r="W188" s="2" t="s">
        <v>102</v>
      </c>
      <c r="X188" s="2" t="s">
        <v>340</v>
      </c>
      <c r="Y188" s="5">
        <v>0</v>
      </c>
      <c r="Z188" s="2"/>
      <c r="AA188" s="2"/>
      <c r="AC188" s="2" t="s">
        <v>593</v>
      </c>
      <c r="AD188" s="2" t="s">
        <v>790</v>
      </c>
      <c r="AE188" s="2" t="s">
        <v>734</v>
      </c>
      <c r="AF188" s="2" t="s">
        <v>811</v>
      </c>
      <c r="AI188" s="2"/>
      <c r="AJ188" t="s">
        <v>450</v>
      </c>
      <c r="AK188">
        <v>-37.776936353262897</v>
      </c>
      <c r="AL188">
        <v>176.31201124039501</v>
      </c>
    </row>
    <row r="189" spans="1:38">
      <c r="B189" s="2" t="s">
        <v>437</v>
      </c>
      <c r="C189" t="s">
        <v>195</v>
      </c>
      <c r="D189" t="s">
        <v>249</v>
      </c>
      <c r="F189" t="s">
        <v>572</v>
      </c>
      <c r="H189" t="s">
        <v>250</v>
      </c>
      <c r="I189">
        <v>0.3</v>
      </c>
      <c r="K189" s="2">
        <v>0.3</v>
      </c>
      <c r="M189">
        <v>1</v>
      </c>
      <c r="N189" t="s">
        <v>1089</v>
      </c>
      <c r="S189" s="2"/>
      <c r="U189" s="2" t="s">
        <v>469</v>
      </c>
      <c r="W189" t="s">
        <v>104</v>
      </c>
      <c r="X189" t="s">
        <v>340</v>
      </c>
      <c r="Y189">
        <v>1.7</v>
      </c>
      <c r="AC189" t="s">
        <v>332</v>
      </c>
      <c r="AD189" t="s">
        <v>295</v>
      </c>
      <c r="AE189" s="2" t="s">
        <v>490</v>
      </c>
      <c r="AF189" t="s">
        <v>514</v>
      </c>
      <c r="AI189" s="2" t="s">
        <v>413</v>
      </c>
      <c r="AJ189" t="s">
        <v>450</v>
      </c>
      <c r="AK189">
        <v>-40.855217271489998</v>
      </c>
      <c r="AL189">
        <v>172.73751337527199</v>
      </c>
    </row>
    <row r="190" spans="1:38">
      <c r="B190" s="2" t="s">
        <v>438</v>
      </c>
      <c r="C190" t="s">
        <v>195</v>
      </c>
      <c r="D190" t="s">
        <v>249</v>
      </c>
      <c r="F190" t="s">
        <v>572</v>
      </c>
      <c r="H190" t="s">
        <v>250</v>
      </c>
      <c r="I190">
        <v>0.3</v>
      </c>
      <c r="K190" s="2">
        <v>0.3</v>
      </c>
      <c r="M190">
        <v>1</v>
      </c>
      <c r="N190" t="s">
        <v>1089</v>
      </c>
      <c r="S190" s="2"/>
      <c r="U190" s="2" t="s">
        <v>102</v>
      </c>
      <c r="W190" t="s">
        <v>102</v>
      </c>
      <c r="X190" t="s">
        <v>340</v>
      </c>
      <c r="Y190">
        <v>1.3</v>
      </c>
      <c r="AC190" t="s">
        <v>285</v>
      </c>
      <c r="AD190" t="s">
        <v>251</v>
      </c>
      <c r="AE190" s="2" t="s">
        <v>496</v>
      </c>
      <c r="AF190" t="s">
        <v>519</v>
      </c>
      <c r="AI190" s="2" t="s">
        <v>916</v>
      </c>
      <c r="AJ190" t="s">
        <v>450</v>
      </c>
      <c r="AK190">
        <v>-39.428009498915898</v>
      </c>
      <c r="AL190">
        <v>175.28254940231901</v>
      </c>
    </row>
    <row r="191" spans="1:38">
      <c r="A191" t="s">
        <v>980</v>
      </c>
      <c r="B191" t="s">
        <v>130</v>
      </c>
      <c r="C191" t="s">
        <v>195</v>
      </c>
      <c r="D191" t="s">
        <v>249</v>
      </c>
      <c r="F191" t="s">
        <v>572</v>
      </c>
      <c r="H191" t="s">
        <v>250</v>
      </c>
      <c r="I191">
        <v>120</v>
      </c>
      <c r="K191">
        <v>60</v>
      </c>
      <c r="M191">
        <v>2</v>
      </c>
      <c r="N191" t="s">
        <v>281</v>
      </c>
      <c r="O191">
        <v>1983</v>
      </c>
      <c r="P191" s="11" t="s">
        <v>65</v>
      </c>
      <c r="S191" t="s">
        <v>279</v>
      </c>
      <c r="T191">
        <v>2</v>
      </c>
      <c r="U191" t="s">
        <v>103</v>
      </c>
      <c r="W191" t="s">
        <v>103</v>
      </c>
      <c r="X191" t="s">
        <v>105</v>
      </c>
      <c r="Y191">
        <v>580</v>
      </c>
      <c r="Z191">
        <v>0</v>
      </c>
      <c r="AA191" t="s">
        <v>114</v>
      </c>
      <c r="AB191" t="s">
        <v>90</v>
      </c>
      <c r="AC191" t="s">
        <v>285</v>
      </c>
      <c r="AD191" t="s">
        <v>251</v>
      </c>
      <c r="AE191" t="s">
        <v>283</v>
      </c>
      <c r="AF191" t="s">
        <v>134</v>
      </c>
      <c r="AG191">
        <v>2039</v>
      </c>
      <c r="AH191" t="s">
        <v>176</v>
      </c>
      <c r="AJ191" t="s">
        <v>449</v>
      </c>
      <c r="AK191">
        <v>-39.153300000000002</v>
      </c>
      <c r="AL191">
        <v>175.83760000000001</v>
      </c>
    </row>
    <row r="192" spans="1:38">
      <c r="B192" s="2" t="s">
        <v>735</v>
      </c>
      <c r="C192" t="s">
        <v>221</v>
      </c>
      <c r="D192" s="2" t="s">
        <v>575</v>
      </c>
      <c r="E192" s="2"/>
      <c r="H192" s="2" t="s">
        <v>225</v>
      </c>
      <c r="I192">
        <v>0.5</v>
      </c>
      <c r="K192" s="2">
        <v>0.5</v>
      </c>
      <c r="L192" s="2">
        <v>0</v>
      </c>
      <c r="M192">
        <v>1</v>
      </c>
      <c r="N192" s="2" t="s">
        <v>1164</v>
      </c>
      <c r="O192" s="2" t="s">
        <v>576</v>
      </c>
      <c r="P192" t="s">
        <v>576</v>
      </c>
      <c r="U192" s="2" t="s">
        <v>650</v>
      </c>
      <c r="W192" s="2" t="s">
        <v>174</v>
      </c>
      <c r="X192" s="2" t="s">
        <v>340</v>
      </c>
      <c r="Y192" s="2">
        <v>1.1000000000000001</v>
      </c>
      <c r="Z192" s="2"/>
      <c r="AA192" s="2"/>
      <c r="AC192" s="2" t="s">
        <v>304</v>
      </c>
      <c r="AD192" s="2" t="s">
        <v>789</v>
      </c>
      <c r="AE192" s="2" t="s">
        <v>736</v>
      </c>
      <c r="AF192" s="2" t="s">
        <v>160</v>
      </c>
      <c r="AI192" s="2" t="s">
        <v>413</v>
      </c>
      <c r="AJ192" t="s">
        <v>450</v>
      </c>
      <c r="AK192">
        <v>-45.868817321324101</v>
      </c>
      <c r="AL192">
        <v>170.54062600022601</v>
      </c>
    </row>
    <row r="193" spans="1:38">
      <c r="B193" s="2" t="s">
        <v>737</v>
      </c>
      <c r="C193" t="s">
        <v>221</v>
      </c>
      <c r="D193" s="2" t="s">
        <v>575</v>
      </c>
      <c r="E193" s="2"/>
      <c r="H193" s="2" t="s">
        <v>225</v>
      </c>
      <c r="I193">
        <v>8</v>
      </c>
      <c r="K193" s="2">
        <v>8</v>
      </c>
      <c r="L193" s="2">
        <v>0</v>
      </c>
      <c r="M193">
        <v>1</v>
      </c>
      <c r="N193" s="2" t="s">
        <v>1151</v>
      </c>
      <c r="O193" s="2" t="s">
        <v>576</v>
      </c>
      <c r="P193" t="s">
        <v>576</v>
      </c>
      <c r="U193" s="2" t="s">
        <v>720</v>
      </c>
      <c r="W193" t="s">
        <v>174</v>
      </c>
      <c r="X193" s="2" t="s">
        <v>340</v>
      </c>
      <c r="Y193" s="2">
        <v>32</v>
      </c>
      <c r="Z193" s="2"/>
      <c r="AA193" s="2"/>
      <c r="AC193" s="2" t="s">
        <v>286</v>
      </c>
      <c r="AD193" s="2" t="s">
        <v>790</v>
      </c>
      <c r="AE193" s="2" t="s">
        <v>478</v>
      </c>
      <c r="AF193" s="2" t="s">
        <v>505</v>
      </c>
      <c r="AI193" s="2"/>
      <c r="AJ193" t="s">
        <v>450</v>
      </c>
      <c r="AK193">
        <v>-39.553865079777303</v>
      </c>
      <c r="AL193">
        <v>176.92004389630901</v>
      </c>
    </row>
    <row r="194" spans="1:38">
      <c r="B194" s="2" t="s">
        <v>738</v>
      </c>
      <c r="C194" t="s">
        <v>221</v>
      </c>
      <c r="D194" s="2" t="s">
        <v>611</v>
      </c>
      <c r="E194" s="2"/>
      <c r="H194" t="s">
        <v>250</v>
      </c>
      <c r="I194">
        <v>7</v>
      </c>
      <c r="K194" s="2">
        <v>1</v>
      </c>
      <c r="L194" s="2">
        <v>0</v>
      </c>
      <c r="M194">
        <v>7</v>
      </c>
      <c r="N194" s="2" t="s">
        <v>740</v>
      </c>
      <c r="O194" s="2" t="s">
        <v>576</v>
      </c>
      <c r="P194" t="s">
        <v>576</v>
      </c>
      <c r="U194" s="2" t="s">
        <v>739</v>
      </c>
      <c r="W194" s="2" t="s">
        <v>102</v>
      </c>
      <c r="X194" s="2" t="s">
        <v>340</v>
      </c>
      <c r="Y194" s="2">
        <v>50</v>
      </c>
      <c r="Z194" s="2"/>
      <c r="AA194" s="2"/>
      <c r="AC194" s="2" t="s">
        <v>477</v>
      </c>
      <c r="AD194" s="2" t="s">
        <v>790</v>
      </c>
      <c r="AE194" s="2" t="s">
        <v>741</v>
      </c>
      <c r="AF194" s="2" t="s">
        <v>812</v>
      </c>
      <c r="AI194" s="2"/>
      <c r="AJ194" t="s">
        <v>450</v>
      </c>
      <c r="AK194">
        <v>-36.6580307526703</v>
      </c>
      <c r="AL194">
        <v>174.62586064012501</v>
      </c>
    </row>
    <row r="195" spans="1:38">
      <c r="B195" s="2" t="s">
        <v>910</v>
      </c>
      <c r="C195" t="s">
        <v>195</v>
      </c>
      <c r="D195" t="s">
        <v>249</v>
      </c>
      <c r="F195" t="s">
        <v>572</v>
      </c>
      <c r="H195" t="s">
        <v>250</v>
      </c>
      <c r="I195">
        <v>1.4</v>
      </c>
      <c r="K195">
        <v>1.4</v>
      </c>
      <c r="M195">
        <v>1</v>
      </c>
      <c r="N195" t="s">
        <v>1093</v>
      </c>
      <c r="O195">
        <v>2013</v>
      </c>
      <c r="P195" s="11" t="s">
        <v>65</v>
      </c>
      <c r="S195" s="2" t="s">
        <v>912</v>
      </c>
      <c r="U195" s="2" t="s">
        <v>102</v>
      </c>
      <c r="W195" s="2" t="s">
        <v>102</v>
      </c>
      <c r="X195" t="s">
        <v>340</v>
      </c>
      <c r="Y195">
        <f>15*1.4/4.2</f>
        <v>5</v>
      </c>
      <c r="AC195" t="s">
        <v>286</v>
      </c>
      <c r="AD195" t="s">
        <v>251</v>
      </c>
      <c r="AE195" t="s">
        <v>478</v>
      </c>
      <c r="AF195" t="s">
        <v>505</v>
      </c>
      <c r="AI195" s="2" t="s">
        <v>527</v>
      </c>
      <c r="AJ195" t="s">
        <v>450</v>
      </c>
      <c r="AK195">
        <v>-39.824232850627901</v>
      </c>
      <c r="AL195">
        <v>175.48960163992101</v>
      </c>
    </row>
    <row r="196" spans="1:38">
      <c r="B196" s="2" t="s">
        <v>439</v>
      </c>
      <c r="C196" t="s">
        <v>195</v>
      </c>
      <c r="D196" t="s">
        <v>249</v>
      </c>
      <c r="F196" t="s">
        <v>572</v>
      </c>
      <c r="H196" t="s">
        <v>250</v>
      </c>
      <c r="I196">
        <v>1.7</v>
      </c>
      <c r="K196" s="2">
        <v>0.85</v>
      </c>
      <c r="M196">
        <v>2</v>
      </c>
      <c r="N196" t="s">
        <v>1323</v>
      </c>
      <c r="O196">
        <v>1936</v>
      </c>
      <c r="P196" t="s">
        <v>38</v>
      </c>
      <c r="S196" s="2"/>
      <c r="U196" s="2" t="s">
        <v>379</v>
      </c>
      <c r="W196" t="s">
        <v>102</v>
      </c>
      <c r="X196" t="s">
        <v>340</v>
      </c>
      <c r="Y196">
        <v>29</v>
      </c>
      <c r="AC196" t="s">
        <v>304</v>
      </c>
      <c r="AD196" t="s">
        <v>295</v>
      </c>
      <c r="AE196" s="2" t="s">
        <v>497</v>
      </c>
      <c r="AF196" t="s">
        <v>520</v>
      </c>
      <c r="AI196" t="s">
        <v>1328</v>
      </c>
      <c r="AJ196" t="s">
        <v>1326</v>
      </c>
      <c r="AK196">
        <v>-45.001309999999997</v>
      </c>
      <c r="AL196">
        <v>169.0701</v>
      </c>
    </row>
    <row r="197" spans="1:38">
      <c r="B197" s="2" t="s">
        <v>439</v>
      </c>
      <c r="C197" t="s">
        <v>195</v>
      </c>
      <c r="D197" t="s">
        <v>249</v>
      </c>
      <c r="F197" t="s">
        <v>572</v>
      </c>
      <c r="H197" t="s">
        <v>250</v>
      </c>
      <c r="I197">
        <v>3</v>
      </c>
      <c r="J197">
        <v>2</v>
      </c>
      <c r="K197" s="2">
        <v>2</v>
      </c>
      <c r="M197">
        <v>3</v>
      </c>
      <c r="N197" t="s">
        <v>1324</v>
      </c>
      <c r="O197">
        <v>1989</v>
      </c>
      <c r="P197" t="s">
        <v>38</v>
      </c>
      <c r="S197" s="2"/>
      <c r="U197" s="2" t="s">
        <v>379</v>
      </c>
      <c r="W197" t="s">
        <v>102</v>
      </c>
      <c r="X197" t="s">
        <v>340</v>
      </c>
      <c r="Y197">
        <v>29</v>
      </c>
      <c r="AC197" t="s">
        <v>304</v>
      </c>
      <c r="AD197" t="s">
        <v>295</v>
      </c>
      <c r="AE197" s="2" t="s">
        <v>497</v>
      </c>
      <c r="AF197" t="s">
        <v>520</v>
      </c>
      <c r="AI197" s="2" t="s">
        <v>1327</v>
      </c>
      <c r="AJ197" t="s">
        <v>1326</v>
      </c>
      <c r="AK197">
        <v>-45.001309999999997</v>
      </c>
      <c r="AL197">
        <v>169.0701</v>
      </c>
    </row>
    <row r="198" spans="1:38">
      <c r="B198" s="2" t="s">
        <v>439</v>
      </c>
      <c r="C198" t="s">
        <v>195</v>
      </c>
      <c r="D198" t="s">
        <v>249</v>
      </c>
      <c r="F198" t="s">
        <v>572</v>
      </c>
      <c r="H198" t="s">
        <v>250</v>
      </c>
      <c r="I198">
        <v>3</v>
      </c>
      <c r="K198" s="2">
        <v>2</v>
      </c>
      <c r="M198">
        <v>3</v>
      </c>
      <c r="N198" t="s">
        <v>1324</v>
      </c>
      <c r="O198">
        <v>2020</v>
      </c>
      <c r="P198" s="11" t="s">
        <v>65</v>
      </c>
      <c r="S198" s="2"/>
      <c r="U198" s="2" t="s">
        <v>379</v>
      </c>
      <c r="W198" t="s">
        <v>102</v>
      </c>
      <c r="X198" t="s">
        <v>340</v>
      </c>
      <c r="Y198">
        <v>29</v>
      </c>
      <c r="AC198" t="s">
        <v>304</v>
      </c>
      <c r="AD198" t="s">
        <v>295</v>
      </c>
      <c r="AE198" s="2" t="s">
        <v>497</v>
      </c>
      <c r="AF198" t="s">
        <v>520</v>
      </c>
      <c r="AI198" s="2" t="s">
        <v>538</v>
      </c>
      <c r="AJ198" t="s">
        <v>1325</v>
      </c>
      <c r="AK198">
        <v>-45.001309999999997</v>
      </c>
      <c r="AL198">
        <v>169.0701</v>
      </c>
    </row>
    <row r="199" spans="1:38">
      <c r="B199" s="2" t="s">
        <v>440</v>
      </c>
      <c r="C199" t="s">
        <v>195</v>
      </c>
      <c r="D199" t="s">
        <v>249</v>
      </c>
      <c r="F199" t="s">
        <v>572</v>
      </c>
      <c r="H199" t="s">
        <v>250</v>
      </c>
      <c r="I199">
        <v>4.2</v>
      </c>
      <c r="K199" s="2">
        <v>4.2</v>
      </c>
      <c r="M199">
        <v>1</v>
      </c>
      <c r="N199" t="s">
        <v>1094</v>
      </c>
      <c r="O199">
        <v>2013</v>
      </c>
      <c r="S199" s="2"/>
      <c r="U199" s="2" t="s">
        <v>470</v>
      </c>
      <c r="W199" t="s">
        <v>470</v>
      </c>
      <c r="X199" t="s">
        <v>340</v>
      </c>
      <c r="Y199">
        <v>20</v>
      </c>
      <c r="AC199" t="s">
        <v>341</v>
      </c>
      <c r="AD199" t="s">
        <v>251</v>
      </c>
      <c r="AE199" s="2" t="s">
        <v>498</v>
      </c>
      <c r="AF199" t="s">
        <v>521</v>
      </c>
      <c r="AI199" s="2" t="s">
        <v>926</v>
      </c>
      <c r="AJ199" t="s">
        <v>450</v>
      </c>
      <c r="AK199">
        <v>-41.754540805275902</v>
      </c>
      <c r="AL199">
        <v>171.60301590879499</v>
      </c>
    </row>
    <row r="200" spans="1:38">
      <c r="B200" s="2" t="s">
        <v>742</v>
      </c>
      <c r="C200" t="s">
        <v>221</v>
      </c>
      <c r="D200" s="2" t="s">
        <v>611</v>
      </c>
      <c r="E200" s="2"/>
      <c r="H200" t="s">
        <v>250</v>
      </c>
      <c r="I200">
        <v>2.8</v>
      </c>
      <c r="K200" s="2">
        <v>0.92</v>
      </c>
      <c r="L200" s="2">
        <v>0</v>
      </c>
      <c r="M200">
        <v>3</v>
      </c>
      <c r="N200" s="2" t="s">
        <v>743</v>
      </c>
      <c r="O200" s="2">
        <v>1992</v>
      </c>
      <c r="P200" s="11" t="s">
        <v>65</v>
      </c>
      <c r="U200" t="s">
        <v>639</v>
      </c>
      <c r="W200" s="2" t="s">
        <v>16</v>
      </c>
      <c r="X200" s="2" t="s">
        <v>340</v>
      </c>
      <c r="Y200" s="2">
        <v>22</v>
      </c>
      <c r="Z200" s="2"/>
      <c r="AA200" s="2"/>
      <c r="AC200" s="2" t="s">
        <v>477</v>
      </c>
      <c r="AD200" s="2" t="s">
        <v>790</v>
      </c>
      <c r="AE200" s="2" t="s">
        <v>744</v>
      </c>
      <c r="AF200" s="2" t="s">
        <v>813</v>
      </c>
      <c r="AI200" s="2"/>
      <c r="AJ200" t="s">
        <v>450</v>
      </c>
      <c r="AK200">
        <v>-36.734075214066202</v>
      </c>
      <c r="AL200">
        <v>174.721065098049</v>
      </c>
    </row>
    <row r="201" spans="1:38">
      <c r="A201" t="s">
        <v>1025</v>
      </c>
      <c r="B201" t="s">
        <v>15</v>
      </c>
      <c r="C201" t="s">
        <v>27</v>
      </c>
      <c r="D201" t="s">
        <v>68</v>
      </c>
      <c r="F201" t="s">
        <v>81</v>
      </c>
      <c r="H201" t="s">
        <v>250</v>
      </c>
      <c r="I201">
        <v>29</v>
      </c>
      <c r="O201">
        <v>1997</v>
      </c>
      <c r="P201" t="s">
        <v>38</v>
      </c>
      <c r="Q201" t="s">
        <v>78</v>
      </c>
      <c r="U201" t="s">
        <v>16</v>
      </c>
      <c r="W201" t="s">
        <v>16</v>
      </c>
      <c r="X201" t="s">
        <v>340</v>
      </c>
      <c r="AA201" t="s">
        <v>15</v>
      </c>
      <c r="AC201" t="s">
        <v>287</v>
      </c>
      <c r="AD201" t="s">
        <v>251</v>
      </c>
      <c r="AE201" t="s">
        <v>350</v>
      </c>
      <c r="AF201" t="s">
        <v>89</v>
      </c>
      <c r="AG201">
        <f>O201+50</f>
        <v>2047</v>
      </c>
      <c r="AH201" t="s">
        <v>192</v>
      </c>
      <c r="AI201" s="2" t="s">
        <v>568</v>
      </c>
      <c r="AJ201" t="s">
        <v>1128</v>
      </c>
      <c r="AK201">
        <v>-38.612262663926103</v>
      </c>
      <c r="AL201">
        <v>176.19320744958301</v>
      </c>
    </row>
    <row r="202" spans="1:38">
      <c r="A202" t="s">
        <v>1025</v>
      </c>
      <c r="B202" t="s">
        <v>15</v>
      </c>
      <c r="C202" t="s">
        <v>27</v>
      </c>
      <c r="D202" t="s">
        <v>68</v>
      </c>
      <c r="F202" t="s">
        <v>81</v>
      </c>
      <c r="H202" t="s">
        <v>250</v>
      </c>
      <c r="I202">
        <f>29+6</f>
        <v>35</v>
      </c>
      <c r="J202">
        <v>6</v>
      </c>
      <c r="K202">
        <v>16</v>
      </c>
      <c r="M202">
        <v>5</v>
      </c>
      <c r="N202" t="s">
        <v>1127</v>
      </c>
      <c r="O202">
        <v>2003</v>
      </c>
      <c r="P202" t="s">
        <v>38</v>
      </c>
      <c r="Q202" t="s">
        <v>78</v>
      </c>
      <c r="U202" t="s">
        <v>16</v>
      </c>
      <c r="W202" t="s">
        <v>16</v>
      </c>
      <c r="X202" t="s">
        <v>340</v>
      </c>
      <c r="Y202">
        <v>273</v>
      </c>
      <c r="AA202" t="s">
        <v>15</v>
      </c>
      <c r="AC202" t="s">
        <v>287</v>
      </c>
      <c r="AD202" t="s">
        <v>251</v>
      </c>
      <c r="AE202" t="s">
        <v>350</v>
      </c>
      <c r="AF202" t="s">
        <v>89</v>
      </c>
      <c r="AI202" s="2"/>
      <c r="AJ202" t="s">
        <v>1128</v>
      </c>
      <c r="AK202">
        <v>-38.612262663926103</v>
      </c>
      <c r="AL202">
        <v>176.19320744958301</v>
      </c>
    </row>
    <row r="203" spans="1:38">
      <c r="A203" t="s">
        <v>1025</v>
      </c>
      <c r="B203" t="s">
        <v>15</v>
      </c>
      <c r="C203" t="s">
        <v>27</v>
      </c>
      <c r="D203" t="s">
        <v>68</v>
      </c>
      <c r="F203" t="s">
        <v>81</v>
      </c>
      <c r="H203" t="s">
        <v>250</v>
      </c>
      <c r="I203">
        <f>29+6</f>
        <v>35</v>
      </c>
      <c r="K203">
        <v>16</v>
      </c>
      <c r="M203">
        <v>5</v>
      </c>
      <c r="N203" t="s">
        <v>1127</v>
      </c>
      <c r="O203">
        <v>1997</v>
      </c>
      <c r="P203" s="11" t="s">
        <v>65</v>
      </c>
      <c r="Q203" t="s">
        <v>78</v>
      </c>
      <c r="U203" t="s">
        <v>16</v>
      </c>
      <c r="W203" t="s">
        <v>16</v>
      </c>
      <c r="X203" t="s">
        <v>340</v>
      </c>
      <c r="Y203">
        <v>273</v>
      </c>
      <c r="AA203" t="s">
        <v>15</v>
      </c>
      <c r="AC203" t="s">
        <v>287</v>
      </c>
      <c r="AD203" t="s">
        <v>251</v>
      </c>
      <c r="AE203" t="s">
        <v>350</v>
      </c>
      <c r="AF203" t="s">
        <v>89</v>
      </c>
      <c r="AG203">
        <f>O203+50</f>
        <v>2047</v>
      </c>
      <c r="AH203" t="s">
        <v>192</v>
      </c>
      <c r="AI203" s="2" t="s">
        <v>568</v>
      </c>
      <c r="AJ203" t="s">
        <v>1128</v>
      </c>
      <c r="AK203">
        <v>-38.612262663926103</v>
      </c>
      <c r="AL203">
        <v>176.19320744958301</v>
      </c>
    </row>
    <row r="204" spans="1:38">
      <c r="A204" t="s">
        <v>966</v>
      </c>
      <c r="B204" t="s">
        <v>157</v>
      </c>
      <c r="C204" t="s">
        <v>195</v>
      </c>
      <c r="D204" t="s">
        <v>249</v>
      </c>
      <c r="F204" t="s">
        <v>572</v>
      </c>
      <c r="H204" t="s">
        <v>250</v>
      </c>
      <c r="I204">
        <v>320</v>
      </c>
      <c r="K204">
        <v>40</v>
      </c>
      <c r="L204">
        <v>0.38800000000000001</v>
      </c>
      <c r="M204">
        <v>8</v>
      </c>
      <c r="N204" t="s">
        <v>315</v>
      </c>
      <c r="O204">
        <v>1956</v>
      </c>
      <c r="P204" s="11" t="s">
        <v>65</v>
      </c>
      <c r="S204" t="s">
        <v>313</v>
      </c>
      <c r="U204" t="s">
        <v>104</v>
      </c>
      <c r="W204" t="s">
        <v>104</v>
      </c>
      <c r="X204" t="s">
        <v>105</v>
      </c>
      <c r="Y204">
        <v>1610</v>
      </c>
      <c r="Z204">
        <v>0</v>
      </c>
      <c r="AA204" t="s">
        <v>119</v>
      </c>
      <c r="AB204" t="s">
        <v>145</v>
      </c>
      <c r="AC204" t="s">
        <v>304</v>
      </c>
      <c r="AD204" t="s">
        <v>295</v>
      </c>
      <c r="AE204" t="s">
        <v>317</v>
      </c>
      <c r="AF204" t="s">
        <v>159</v>
      </c>
      <c r="AG204">
        <v>2042</v>
      </c>
      <c r="AH204" t="s">
        <v>176</v>
      </c>
      <c r="AI204" t="s">
        <v>319</v>
      </c>
      <c r="AJ204" t="s">
        <v>449</v>
      </c>
      <c r="AK204">
        <v>-45.4758</v>
      </c>
      <c r="AL204">
        <v>169.32259999999999</v>
      </c>
    </row>
    <row r="205" spans="1:38">
      <c r="A205" t="s">
        <v>1019</v>
      </c>
      <c r="B205" t="s">
        <v>180</v>
      </c>
      <c r="C205" t="s">
        <v>195</v>
      </c>
      <c r="D205" t="s">
        <v>249</v>
      </c>
      <c r="F205" t="s">
        <v>572</v>
      </c>
      <c r="H205" t="s">
        <v>250</v>
      </c>
      <c r="I205">
        <v>20</v>
      </c>
      <c r="K205">
        <v>10</v>
      </c>
      <c r="M205">
        <v>2</v>
      </c>
      <c r="N205" t="s">
        <v>1095</v>
      </c>
      <c r="O205">
        <v>1981</v>
      </c>
      <c r="P205" s="11" t="s">
        <v>65</v>
      </c>
      <c r="S205" s="2" t="s">
        <v>355</v>
      </c>
      <c r="T205">
        <v>4</v>
      </c>
      <c r="U205" t="s">
        <v>102</v>
      </c>
      <c r="W205" t="s">
        <v>102</v>
      </c>
      <c r="X205" t="s">
        <v>340</v>
      </c>
      <c r="Y205">
        <v>76</v>
      </c>
      <c r="Z205">
        <v>0</v>
      </c>
      <c r="AA205" t="s">
        <v>182</v>
      </c>
      <c r="AB205" t="s">
        <v>181</v>
      </c>
      <c r="AC205" t="s">
        <v>291</v>
      </c>
      <c r="AD205" t="s">
        <v>251</v>
      </c>
      <c r="AE205" t="s">
        <v>356</v>
      </c>
      <c r="AF205" t="s">
        <v>124</v>
      </c>
      <c r="AG205">
        <v>2026</v>
      </c>
      <c r="AH205" t="s">
        <v>176</v>
      </c>
      <c r="AI205" t="s">
        <v>359</v>
      </c>
      <c r="AJ205" t="s">
        <v>449</v>
      </c>
      <c r="AK205">
        <v>-37.777160000000002</v>
      </c>
      <c r="AL205">
        <v>176.05431999999999</v>
      </c>
    </row>
    <row r="206" spans="1:38">
      <c r="B206" s="2" t="s">
        <v>745</v>
      </c>
      <c r="C206" t="s">
        <v>221</v>
      </c>
      <c r="D206" s="2" t="s">
        <v>611</v>
      </c>
      <c r="E206" s="2"/>
      <c r="H206" t="s">
        <v>250</v>
      </c>
      <c r="I206">
        <v>2.7</v>
      </c>
      <c r="K206" s="2">
        <v>0.9</v>
      </c>
      <c r="L206" s="2">
        <v>0</v>
      </c>
      <c r="M206">
        <v>3</v>
      </c>
      <c r="N206" s="2" t="s">
        <v>746</v>
      </c>
      <c r="O206" s="2">
        <v>1994</v>
      </c>
      <c r="P206" t="s">
        <v>576</v>
      </c>
      <c r="U206" s="2" t="s">
        <v>585</v>
      </c>
      <c r="W206" s="2" t="s">
        <v>16</v>
      </c>
      <c r="X206" s="2" t="s">
        <v>340</v>
      </c>
      <c r="Y206" s="2">
        <v>13</v>
      </c>
      <c r="Z206" s="2"/>
      <c r="AA206" s="2"/>
      <c r="AC206" s="2" t="s">
        <v>475</v>
      </c>
      <c r="AD206" s="2" t="s">
        <v>790</v>
      </c>
      <c r="AE206" s="2" t="s">
        <v>747</v>
      </c>
      <c r="AF206" s="2" t="s">
        <v>814</v>
      </c>
      <c r="AI206" s="2"/>
      <c r="AJ206" t="s">
        <v>450</v>
      </c>
      <c r="AK206">
        <v>-41.280500000000004</v>
      </c>
      <c r="AL206">
        <v>174.7671</v>
      </c>
    </row>
    <row r="207" spans="1:38">
      <c r="B207" s="2" t="s">
        <v>748</v>
      </c>
      <c r="C207" t="s">
        <v>221</v>
      </c>
      <c r="D207" s="2" t="s">
        <v>575</v>
      </c>
      <c r="E207" s="2"/>
      <c r="H207" s="2" t="s">
        <v>787</v>
      </c>
      <c r="I207">
        <v>0.7</v>
      </c>
      <c r="K207" s="2">
        <v>0.7</v>
      </c>
      <c r="L207" s="2">
        <v>0</v>
      </c>
      <c r="M207">
        <v>1</v>
      </c>
      <c r="N207" s="2" t="s">
        <v>1163</v>
      </c>
      <c r="O207" s="2" t="s">
        <v>576</v>
      </c>
      <c r="P207" t="s">
        <v>576</v>
      </c>
      <c r="U207" s="2" t="s">
        <v>574</v>
      </c>
      <c r="W207" s="2" t="s">
        <v>574</v>
      </c>
      <c r="X207" s="2" t="s">
        <v>340</v>
      </c>
      <c r="Y207" s="5">
        <v>0</v>
      </c>
      <c r="Z207" s="2"/>
      <c r="AA207" s="2"/>
      <c r="AC207" s="2" t="s">
        <v>371</v>
      </c>
      <c r="AD207" s="2" t="s">
        <v>789</v>
      </c>
      <c r="AE207" s="2" t="s">
        <v>580</v>
      </c>
      <c r="AF207" s="2" t="s">
        <v>792</v>
      </c>
      <c r="AI207" s="2" t="s">
        <v>942</v>
      </c>
      <c r="AJ207" t="s">
        <v>450</v>
      </c>
      <c r="AK207">
        <v>-43.603162020061198</v>
      </c>
      <c r="AL207">
        <v>172.71379394189699</v>
      </c>
    </row>
    <row r="208" spans="1:38">
      <c r="B208" t="s">
        <v>749</v>
      </c>
      <c r="C208" t="s">
        <v>221</v>
      </c>
      <c r="D208" t="s">
        <v>197</v>
      </c>
      <c r="H208" t="s">
        <v>787</v>
      </c>
      <c r="I208">
        <v>0.2</v>
      </c>
      <c r="K208">
        <v>0.2</v>
      </c>
      <c r="L208" s="2">
        <v>0</v>
      </c>
      <c r="M208">
        <v>1</v>
      </c>
      <c r="N208" s="2" t="s">
        <v>1157</v>
      </c>
      <c r="O208" s="2" t="s">
        <v>576</v>
      </c>
      <c r="U208" t="s">
        <v>749</v>
      </c>
      <c r="W208" t="s">
        <v>102</v>
      </c>
      <c r="X208" t="s">
        <v>340</v>
      </c>
      <c r="Y208" s="5">
        <v>0</v>
      </c>
      <c r="Z208" s="2"/>
      <c r="AA208" s="2"/>
      <c r="AC208" t="s">
        <v>617</v>
      </c>
      <c r="AD208" t="s">
        <v>789</v>
      </c>
      <c r="AE208" t="s">
        <v>501</v>
      </c>
      <c r="AF208" t="s">
        <v>524</v>
      </c>
      <c r="AI208" s="2" t="s">
        <v>959</v>
      </c>
      <c r="AJ208" t="s">
        <v>450</v>
      </c>
      <c r="AK208">
        <v>-41.291737954275099</v>
      </c>
      <c r="AL208">
        <v>173.24419616785099</v>
      </c>
    </row>
    <row r="209" spans="1:38">
      <c r="B209" t="s">
        <v>864</v>
      </c>
      <c r="C209" s="2" t="s">
        <v>831</v>
      </c>
      <c r="D209" s="2" t="s">
        <v>831</v>
      </c>
      <c r="I209">
        <v>0.1</v>
      </c>
      <c r="K209">
        <v>0.1</v>
      </c>
      <c r="M209" s="2">
        <v>1</v>
      </c>
      <c r="N209" t="s">
        <v>865</v>
      </c>
      <c r="O209" s="2">
        <v>2005</v>
      </c>
      <c r="P209" s="11" t="s">
        <v>65</v>
      </c>
      <c r="T209" s="2"/>
      <c r="U209" t="s">
        <v>850</v>
      </c>
      <c r="W209" t="s">
        <v>174</v>
      </c>
      <c r="X209" t="s">
        <v>340</v>
      </c>
      <c r="Y209" s="2">
        <v>0.4</v>
      </c>
      <c r="Z209" s="2"/>
      <c r="AA209" s="2"/>
      <c r="AB209" s="2"/>
      <c r="AC209" t="s">
        <v>371</v>
      </c>
      <c r="AD209" t="s">
        <v>789</v>
      </c>
      <c r="AE209" t="s">
        <v>838</v>
      </c>
      <c r="AF209" t="s">
        <v>1033</v>
      </c>
      <c r="AI209" s="2"/>
      <c r="AJ209" t="s">
        <v>450</v>
      </c>
      <c r="AK209">
        <v>-43.872590000000002</v>
      </c>
      <c r="AL209">
        <v>172.27696</v>
      </c>
    </row>
    <row r="210" spans="1:38">
      <c r="A210" t="s">
        <v>1047</v>
      </c>
      <c r="B210" s="2" t="s">
        <v>750</v>
      </c>
      <c r="C210" t="s">
        <v>221</v>
      </c>
      <c r="D210" s="2" t="s">
        <v>207</v>
      </c>
      <c r="E210" s="2"/>
      <c r="H210" t="s">
        <v>250</v>
      </c>
      <c r="I210">
        <v>175</v>
      </c>
      <c r="K210" s="2">
        <v>45</v>
      </c>
      <c r="L210" s="2">
        <v>8250</v>
      </c>
      <c r="M210">
        <v>4</v>
      </c>
      <c r="N210" t="s">
        <v>751</v>
      </c>
      <c r="O210" s="2">
        <v>2015</v>
      </c>
      <c r="P210" s="7" t="s">
        <v>788</v>
      </c>
      <c r="U210" s="2" t="s">
        <v>585</v>
      </c>
      <c r="W210" s="2" t="s">
        <v>585</v>
      </c>
      <c r="X210" t="s">
        <v>105</v>
      </c>
      <c r="Y210" s="2"/>
      <c r="Z210" s="2"/>
      <c r="AA210" s="2"/>
      <c r="AC210" s="2" t="s">
        <v>476</v>
      </c>
      <c r="AD210" s="2" t="s">
        <v>790</v>
      </c>
      <c r="AE210" s="2" t="s">
        <v>752</v>
      </c>
      <c r="AF210" s="2" t="s">
        <v>815</v>
      </c>
      <c r="AI210" s="2" t="s">
        <v>753</v>
      </c>
      <c r="AJ210" t="s">
        <v>450</v>
      </c>
    </row>
    <row r="211" spans="1:38">
      <c r="A211" t="s">
        <v>1047</v>
      </c>
      <c r="B211" s="2" t="s">
        <v>750</v>
      </c>
      <c r="C211" s="2" t="s">
        <v>221</v>
      </c>
      <c r="D211" s="2" t="s">
        <v>207</v>
      </c>
      <c r="E211" s="2"/>
      <c r="F211" s="2"/>
      <c r="G211" s="2"/>
      <c r="H211" s="2" t="s">
        <v>250</v>
      </c>
      <c r="I211" s="2">
        <v>175</v>
      </c>
      <c r="J211" s="2"/>
      <c r="K211" s="2">
        <v>45</v>
      </c>
      <c r="L211" s="2">
        <v>8250</v>
      </c>
      <c r="M211" s="2">
        <v>4</v>
      </c>
      <c r="N211" t="s">
        <v>751</v>
      </c>
      <c r="O211" s="2">
        <v>1996</v>
      </c>
      <c r="P211" t="s">
        <v>38</v>
      </c>
      <c r="T211" s="2" t="s">
        <v>576</v>
      </c>
      <c r="U211" s="2" t="s">
        <v>16</v>
      </c>
      <c r="V211" s="2"/>
      <c r="W211" t="s">
        <v>16</v>
      </c>
      <c r="X211" t="s">
        <v>826</v>
      </c>
      <c r="Y211" s="2">
        <v>400</v>
      </c>
      <c r="AC211" s="2" t="s">
        <v>476</v>
      </c>
      <c r="AD211" t="s">
        <v>790</v>
      </c>
      <c r="AE211" s="2" t="s">
        <v>752</v>
      </c>
      <c r="AF211" t="s">
        <v>815</v>
      </c>
      <c r="AI211" s="2" t="s">
        <v>753</v>
      </c>
      <c r="AJ211" t="s">
        <v>450</v>
      </c>
    </row>
    <row r="212" spans="1:38">
      <c r="B212" t="s">
        <v>754</v>
      </c>
      <c r="C212" t="s">
        <v>221</v>
      </c>
      <c r="D212" t="s">
        <v>611</v>
      </c>
      <c r="H212" t="s">
        <v>250</v>
      </c>
      <c r="I212">
        <v>1.1000000000000001</v>
      </c>
      <c r="K212">
        <v>1.1000000000000001</v>
      </c>
      <c r="L212" s="2">
        <v>0</v>
      </c>
      <c r="M212">
        <v>1</v>
      </c>
      <c r="N212" s="2" t="s">
        <v>1096</v>
      </c>
      <c r="O212" s="2" t="s">
        <v>576</v>
      </c>
      <c r="P212" t="s">
        <v>576</v>
      </c>
      <c r="U212" t="s">
        <v>392</v>
      </c>
      <c r="W212" t="s">
        <v>392</v>
      </c>
      <c r="X212" t="s">
        <v>340</v>
      </c>
      <c r="Y212" s="2">
        <v>6</v>
      </c>
      <c r="Z212" s="2"/>
      <c r="AA212" s="2"/>
      <c r="AC212" t="s">
        <v>475</v>
      </c>
      <c r="AD212" t="s">
        <v>790</v>
      </c>
      <c r="AE212" t="s">
        <v>755</v>
      </c>
      <c r="AF212" t="s">
        <v>816</v>
      </c>
      <c r="AI212" t="s">
        <v>756</v>
      </c>
      <c r="AJ212" t="s">
        <v>450</v>
      </c>
      <c r="AK212">
        <v>-41.3236646074783</v>
      </c>
      <c r="AL212">
        <v>174.745462640547</v>
      </c>
    </row>
    <row r="213" spans="1:38">
      <c r="B213" s="2" t="s">
        <v>757</v>
      </c>
      <c r="C213" t="s">
        <v>221</v>
      </c>
      <c r="D213" s="2" t="s">
        <v>575</v>
      </c>
      <c r="E213" s="2"/>
      <c r="H213" t="s">
        <v>250</v>
      </c>
      <c r="I213">
        <v>0.2</v>
      </c>
      <c r="K213" s="2">
        <v>0.2</v>
      </c>
      <c r="L213" s="2">
        <v>0</v>
      </c>
      <c r="M213">
        <v>1</v>
      </c>
      <c r="N213" s="2" t="s">
        <v>1157</v>
      </c>
      <c r="O213" s="2" t="s">
        <v>576</v>
      </c>
      <c r="P213" t="s">
        <v>576</v>
      </c>
      <c r="U213" s="2" t="s">
        <v>596</v>
      </c>
      <c r="W213" s="2" t="s">
        <v>174</v>
      </c>
      <c r="X213" s="2" t="s">
        <v>340</v>
      </c>
      <c r="Y213" s="5">
        <v>0</v>
      </c>
      <c r="Z213" s="2"/>
      <c r="AA213" s="2"/>
      <c r="AC213" s="2" t="s">
        <v>371</v>
      </c>
      <c r="AD213" s="2" t="s">
        <v>789</v>
      </c>
      <c r="AE213" s="2" t="s">
        <v>758</v>
      </c>
      <c r="AF213" s="2" t="s">
        <v>796</v>
      </c>
      <c r="AI213" s="2" t="s">
        <v>943</v>
      </c>
      <c r="AJ213" t="s">
        <v>450</v>
      </c>
      <c r="AK213">
        <v>-43.502553298435998</v>
      </c>
      <c r="AL213">
        <v>172.63335352131301</v>
      </c>
    </row>
    <row r="214" spans="1:38">
      <c r="A214" t="s">
        <v>972</v>
      </c>
      <c r="B214" t="s">
        <v>205</v>
      </c>
      <c r="C214" t="s">
        <v>221</v>
      </c>
      <c r="D214" t="s">
        <v>207</v>
      </c>
      <c r="F214" t="s">
        <v>228</v>
      </c>
      <c r="H214" t="s">
        <v>250</v>
      </c>
      <c r="I214">
        <v>210</v>
      </c>
      <c r="K214">
        <v>100</v>
      </c>
      <c r="O214">
        <v>2010</v>
      </c>
      <c r="P214" s="11" t="s">
        <v>65</v>
      </c>
      <c r="U214" t="s">
        <v>104</v>
      </c>
      <c r="W214" t="s">
        <v>104</v>
      </c>
      <c r="X214" t="s">
        <v>105</v>
      </c>
      <c r="Y214">
        <v>350</v>
      </c>
      <c r="AC214" t="s">
        <v>474</v>
      </c>
      <c r="AD214" t="s">
        <v>790</v>
      </c>
      <c r="AE214" t="s">
        <v>759</v>
      </c>
      <c r="AF214" t="s">
        <v>235</v>
      </c>
      <c r="AG214">
        <f>O214+42</f>
        <v>2052</v>
      </c>
      <c r="AI214" s="2" t="s">
        <v>760</v>
      </c>
      <c r="AJ214" t="s">
        <v>820</v>
      </c>
      <c r="AK214">
        <v>-39.330599999999997</v>
      </c>
      <c r="AL214">
        <v>174.31972999999999</v>
      </c>
    </row>
    <row r="215" spans="1:38">
      <c r="B215" t="s">
        <v>441</v>
      </c>
      <c r="C215" t="s">
        <v>195</v>
      </c>
      <c r="D215" t="s">
        <v>249</v>
      </c>
      <c r="F215" t="s">
        <v>572</v>
      </c>
      <c r="H215" t="s">
        <v>250</v>
      </c>
      <c r="I215">
        <v>2.15</v>
      </c>
      <c r="K215" s="2">
        <v>2.15</v>
      </c>
      <c r="M215">
        <v>1</v>
      </c>
      <c r="N215" t="s">
        <v>1097</v>
      </c>
      <c r="O215">
        <v>2010</v>
      </c>
      <c r="S215" s="2"/>
      <c r="U215" s="2" t="s">
        <v>471</v>
      </c>
      <c r="W215" t="s">
        <v>471</v>
      </c>
      <c r="X215" t="s">
        <v>340</v>
      </c>
      <c r="Y215">
        <v>10</v>
      </c>
      <c r="AC215" t="s">
        <v>304</v>
      </c>
      <c r="AD215" t="s">
        <v>295</v>
      </c>
      <c r="AE215" t="s">
        <v>382</v>
      </c>
      <c r="AF215" t="s">
        <v>158</v>
      </c>
      <c r="AI215" s="2" t="s">
        <v>539</v>
      </c>
      <c r="AJ215" t="s">
        <v>450</v>
      </c>
      <c r="AK215">
        <v>-45.756070000000001</v>
      </c>
      <c r="AL215">
        <v>169.51318000000001</v>
      </c>
    </row>
    <row r="216" spans="1:38">
      <c r="A216" t="s">
        <v>972</v>
      </c>
      <c r="B216" t="s">
        <v>219</v>
      </c>
      <c r="C216" t="s">
        <v>221</v>
      </c>
      <c r="D216" t="s">
        <v>207</v>
      </c>
      <c r="F216" t="s">
        <v>227</v>
      </c>
      <c r="I216">
        <v>367</v>
      </c>
      <c r="L216" s="2">
        <v>7600</v>
      </c>
      <c r="O216">
        <v>1998</v>
      </c>
      <c r="P216" t="s">
        <v>38</v>
      </c>
      <c r="U216" t="s">
        <v>104</v>
      </c>
      <c r="W216" t="s">
        <v>104</v>
      </c>
      <c r="X216" t="s">
        <v>105</v>
      </c>
      <c r="Y216">
        <v>2200</v>
      </c>
      <c r="AC216" s="2" t="s">
        <v>474</v>
      </c>
      <c r="AD216" s="2" t="s">
        <v>790</v>
      </c>
      <c r="AE216" s="2" t="s">
        <v>759</v>
      </c>
      <c r="AF216" t="s">
        <v>235</v>
      </c>
      <c r="AG216">
        <f>O216+50</f>
        <v>2048</v>
      </c>
      <c r="AI216" s="2" t="s">
        <v>761</v>
      </c>
      <c r="AJ216" t="s">
        <v>820</v>
      </c>
    </row>
    <row r="217" spans="1:38">
      <c r="A217" t="s">
        <v>972</v>
      </c>
      <c r="B217" t="s">
        <v>219</v>
      </c>
      <c r="C217" t="s">
        <v>221</v>
      </c>
      <c r="D217" t="s">
        <v>207</v>
      </c>
      <c r="F217" t="s">
        <v>227</v>
      </c>
      <c r="I217">
        <f>385-I216</f>
        <v>18</v>
      </c>
      <c r="L217" s="2">
        <v>7600</v>
      </c>
      <c r="O217">
        <v>2008</v>
      </c>
      <c r="P217" t="s">
        <v>38</v>
      </c>
      <c r="U217" t="s">
        <v>104</v>
      </c>
      <c r="W217" t="s">
        <v>104</v>
      </c>
      <c r="X217" t="s">
        <v>105</v>
      </c>
      <c r="Y217">
        <v>2200</v>
      </c>
      <c r="AC217" s="2" t="s">
        <v>474</v>
      </c>
      <c r="AD217" s="2" t="s">
        <v>790</v>
      </c>
      <c r="AE217" s="2" t="s">
        <v>759</v>
      </c>
      <c r="AF217" t="s">
        <v>235</v>
      </c>
      <c r="AG217">
        <f>O217+50</f>
        <v>2058</v>
      </c>
      <c r="AI217" s="2" t="s">
        <v>761</v>
      </c>
      <c r="AJ217" t="s">
        <v>820</v>
      </c>
    </row>
    <row r="218" spans="1:38">
      <c r="A218" t="s">
        <v>972</v>
      </c>
      <c r="B218" t="s">
        <v>219</v>
      </c>
      <c r="C218" t="s">
        <v>221</v>
      </c>
      <c r="D218" t="s">
        <v>207</v>
      </c>
      <c r="F218" t="s">
        <v>227</v>
      </c>
      <c r="H218" t="s">
        <v>250</v>
      </c>
      <c r="I218">
        <v>377</v>
      </c>
      <c r="L218" s="2">
        <v>7600</v>
      </c>
      <c r="O218">
        <v>1998</v>
      </c>
      <c r="P218" s="11" t="s">
        <v>65</v>
      </c>
      <c r="Q218" t="s">
        <v>1041</v>
      </c>
      <c r="R218" t="s">
        <v>1040</v>
      </c>
      <c r="U218" t="s">
        <v>104</v>
      </c>
      <c r="W218" t="s">
        <v>104</v>
      </c>
      <c r="X218" t="s">
        <v>105</v>
      </c>
      <c r="Y218">
        <v>2200</v>
      </c>
      <c r="AC218" s="2" t="s">
        <v>474</v>
      </c>
      <c r="AD218" s="2" t="s">
        <v>790</v>
      </c>
      <c r="AE218" s="2" t="s">
        <v>759</v>
      </c>
      <c r="AF218" t="s">
        <v>235</v>
      </c>
      <c r="AG218">
        <f>O218+50</f>
        <v>2048</v>
      </c>
      <c r="AI218" s="2" t="s">
        <v>761</v>
      </c>
      <c r="AJ218" t="s">
        <v>820</v>
      </c>
      <c r="AK218">
        <v>-39.332299999999996</v>
      </c>
      <c r="AL218">
        <v>174.30732</v>
      </c>
    </row>
    <row r="219" spans="1:38">
      <c r="A219" t="s">
        <v>989</v>
      </c>
      <c r="B219" s="2" t="s">
        <v>866</v>
      </c>
      <c r="C219" s="2" t="s">
        <v>831</v>
      </c>
      <c r="D219" s="2" t="s">
        <v>831</v>
      </c>
      <c r="F219" s="2"/>
      <c r="G219" s="2"/>
      <c r="I219">
        <v>31.7</v>
      </c>
      <c r="K219" s="2">
        <v>0.66</v>
      </c>
      <c r="L219" s="2"/>
      <c r="M219" s="2">
        <v>48</v>
      </c>
      <c r="N219" s="2" t="s">
        <v>867</v>
      </c>
      <c r="O219" s="2">
        <v>1999</v>
      </c>
      <c r="P219" s="11" t="s">
        <v>65</v>
      </c>
      <c r="T219" s="2" t="s">
        <v>576</v>
      </c>
      <c r="U219" t="s">
        <v>16</v>
      </c>
      <c r="W219" t="s">
        <v>16</v>
      </c>
      <c r="X219" s="2" t="s">
        <v>340</v>
      </c>
      <c r="Y219" s="2">
        <v>128</v>
      </c>
      <c r="Z219" s="2"/>
      <c r="AA219" s="2" t="s">
        <v>576</v>
      </c>
      <c r="AB219" s="2"/>
      <c r="AC219" s="2" t="s">
        <v>285</v>
      </c>
      <c r="AD219" s="2" t="s">
        <v>790</v>
      </c>
      <c r="AE219" s="2" t="s">
        <v>499</v>
      </c>
      <c r="AF219" t="s">
        <v>522</v>
      </c>
      <c r="AI219" s="2"/>
      <c r="AJ219" t="s">
        <v>450</v>
      </c>
      <c r="AK219">
        <v>-40.357399999999998</v>
      </c>
      <c r="AL219">
        <v>175.74979999999999</v>
      </c>
    </row>
    <row r="220" spans="1:38">
      <c r="A220" t="s">
        <v>989</v>
      </c>
      <c r="B220" s="2" t="s">
        <v>868</v>
      </c>
      <c r="C220" s="2" t="s">
        <v>831</v>
      </c>
      <c r="D220" s="2" t="s">
        <v>831</v>
      </c>
      <c r="F220" s="2"/>
      <c r="G220" s="2"/>
      <c r="I220">
        <v>36.299999999999997</v>
      </c>
      <c r="K220" s="2">
        <v>0.66</v>
      </c>
      <c r="L220" s="2"/>
      <c r="M220" s="2">
        <v>55</v>
      </c>
      <c r="N220" s="2" t="s">
        <v>869</v>
      </c>
      <c r="O220" s="2">
        <v>2004</v>
      </c>
      <c r="P220" s="11" t="s">
        <v>65</v>
      </c>
      <c r="T220" s="2" t="s">
        <v>576</v>
      </c>
      <c r="U220" t="s">
        <v>16</v>
      </c>
      <c r="W220" t="s">
        <v>16</v>
      </c>
      <c r="X220" s="2" t="s">
        <v>340</v>
      </c>
      <c r="Y220" s="2">
        <v>147</v>
      </c>
      <c r="Z220" s="2"/>
      <c r="AA220" s="2" t="s">
        <v>576</v>
      </c>
      <c r="AB220" s="2"/>
      <c r="AC220" s="2" t="s">
        <v>285</v>
      </c>
      <c r="AD220" s="2" t="s">
        <v>790</v>
      </c>
      <c r="AE220" s="2" t="s">
        <v>494</v>
      </c>
      <c r="AF220" t="s">
        <v>518</v>
      </c>
      <c r="AI220" s="2"/>
      <c r="AJ220" t="s">
        <v>450</v>
      </c>
      <c r="AK220">
        <v>-40.357399999999998</v>
      </c>
      <c r="AL220">
        <v>175.74979999999999</v>
      </c>
    </row>
    <row r="221" spans="1:38">
      <c r="A221" t="s">
        <v>988</v>
      </c>
      <c r="B221" s="2" t="s">
        <v>870</v>
      </c>
      <c r="C221" s="2" t="s">
        <v>831</v>
      </c>
      <c r="D221" s="2" t="s">
        <v>831</v>
      </c>
      <c r="F221" s="2"/>
      <c r="G221" s="2"/>
      <c r="H221" t="s">
        <v>250</v>
      </c>
      <c r="I221">
        <v>93</v>
      </c>
      <c r="K221" s="2">
        <v>3</v>
      </c>
      <c r="L221" s="2"/>
      <c r="M221" s="2">
        <v>31</v>
      </c>
      <c r="N221" s="2" t="s">
        <v>871</v>
      </c>
      <c r="O221" s="2">
        <v>2007</v>
      </c>
      <c r="P221" s="11" t="s">
        <v>65</v>
      </c>
      <c r="T221" s="2" t="s">
        <v>576</v>
      </c>
      <c r="U221" t="s">
        <v>16</v>
      </c>
      <c r="W221" t="s">
        <v>16</v>
      </c>
      <c r="X221" t="s">
        <v>105</v>
      </c>
      <c r="Y221" s="2">
        <v>375</v>
      </c>
      <c r="Z221" s="2"/>
      <c r="AA221" s="2" t="s">
        <v>576</v>
      </c>
      <c r="AB221" s="2"/>
      <c r="AC221" s="2" t="s">
        <v>285</v>
      </c>
      <c r="AD221" s="2" t="s">
        <v>790</v>
      </c>
      <c r="AE221" s="2" t="s">
        <v>872</v>
      </c>
      <c r="AF221" t="s">
        <v>1030</v>
      </c>
      <c r="AI221" s="2" t="s">
        <v>873</v>
      </c>
      <c r="AJ221" t="s">
        <v>450</v>
      </c>
      <c r="AK221">
        <v>-40.357399999999998</v>
      </c>
      <c r="AL221">
        <v>175.74979999999999</v>
      </c>
    </row>
    <row r="222" spans="1:38">
      <c r="A222" t="s">
        <v>1014</v>
      </c>
      <c r="B222" t="s">
        <v>46</v>
      </c>
      <c r="C222" t="s">
        <v>27</v>
      </c>
      <c r="D222" t="s">
        <v>83</v>
      </c>
      <c r="F222" t="s">
        <v>74</v>
      </c>
      <c r="H222" t="s">
        <v>250</v>
      </c>
      <c r="I222">
        <v>25</v>
      </c>
      <c r="K222">
        <v>25</v>
      </c>
      <c r="M222">
        <v>1</v>
      </c>
      <c r="N222" t="s">
        <v>1109</v>
      </c>
      <c r="O222">
        <v>2018</v>
      </c>
      <c r="P222" s="11" t="s">
        <v>65</v>
      </c>
      <c r="Q222" t="s">
        <v>78</v>
      </c>
      <c r="U222" t="s">
        <v>21</v>
      </c>
      <c r="V222" t="s">
        <v>48</v>
      </c>
      <c r="W222" t="s">
        <v>21</v>
      </c>
      <c r="AA222" t="s">
        <v>11</v>
      </c>
      <c r="AC222" t="s">
        <v>291</v>
      </c>
      <c r="AD222" t="s">
        <v>251</v>
      </c>
      <c r="AE222" t="s">
        <v>555</v>
      </c>
      <c r="AF222" t="s">
        <v>548</v>
      </c>
      <c r="AG222">
        <f>O222+50</f>
        <v>2068</v>
      </c>
      <c r="AH222" t="s">
        <v>192</v>
      </c>
      <c r="AI222" t="s">
        <v>1113</v>
      </c>
      <c r="AJ222" t="s">
        <v>451</v>
      </c>
      <c r="AK222">
        <v>-38.062994235744</v>
      </c>
      <c r="AL222">
        <v>176.70232650546501</v>
      </c>
    </row>
    <row r="223" spans="1:38">
      <c r="A223" t="s">
        <v>990</v>
      </c>
      <c r="B223" s="2" t="s">
        <v>874</v>
      </c>
      <c r="C223" s="2" t="s">
        <v>831</v>
      </c>
      <c r="D223" s="2" t="s">
        <v>831</v>
      </c>
      <c r="F223" s="2"/>
      <c r="G223" s="2"/>
      <c r="H223" t="s">
        <v>250</v>
      </c>
      <c r="I223">
        <v>90.75</v>
      </c>
      <c r="K223" s="2">
        <v>1.65</v>
      </c>
      <c r="L223" s="2"/>
      <c r="M223" s="2">
        <v>55</v>
      </c>
      <c r="N223" t="s">
        <v>875</v>
      </c>
      <c r="O223" s="2">
        <v>2004</v>
      </c>
      <c r="P223" s="11" t="s">
        <v>65</v>
      </c>
      <c r="T223" s="2" t="s">
        <v>576</v>
      </c>
      <c r="U223" s="2" t="s">
        <v>174</v>
      </c>
      <c r="W223" s="2" t="s">
        <v>174</v>
      </c>
      <c r="X223" t="s">
        <v>105</v>
      </c>
      <c r="Y223" s="2">
        <v>258</v>
      </c>
      <c r="Z223" s="2"/>
      <c r="AA223" s="2" t="s">
        <v>576</v>
      </c>
      <c r="AB223" s="2"/>
      <c r="AC223" s="2" t="s">
        <v>285</v>
      </c>
      <c r="AD223" s="2" t="s">
        <v>790</v>
      </c>
      <c r="AE223" s="2" t="s">
        <v>876</v>
      </c>
      <c r="AF223" t="s">
        <v>1029</v>
      </c>
      <c r="AI223" s="2"/>
      <c r="AJ223" t="s">
        <v>450</v>
      </c>
      <c r="AK223">
        <v>-40.291060000000002</v>
      </c>
      <c r="AL223">
        <v>175.82577000000001</v>
      </c>
    </row>
    <row r="224" spans="1:38">
      <c r="A224" t="s">
        <v>1048</v>
      </c>
      <c r="B224" s="2" t="s">
        <v>762</v>
      </c>
      <c r="C224" t="s">
        <v>221</v>
      </c>
      <c r="D224" s="2" t="s">
        <v>207</v>
      </c>
      <c r="E224" s="2"/>
      <c r="H224" s="2" t="s">
        <v>225</v>
      </c>
      <c r="I224" s="2">
        <v>54</v>
      </c>
      <c r="J224" s="2"/>
      <c r="K224" s="2">
        <v>54</v>
      </c>
      <c r="L224" s="2">
        <v>13800</v>
      </c>
      <c r="O224" s="2">
        <v>2007</v>
      </c>
      <c r="P224" s="10" t="s">
        <v>788</v>
      </c>
      <c r="U224" s="2" t="s">
        <v>196</v>
      </c>
      <c r="W224" s="2" t="s">
        <v>196</v>
      </c>
      <c r="X224" t="s">
        <v>105</v>
      </c>
      <c r="Y224" s="2"/>
      <c r="Z224" s="2"/>
      <c r="AA224" s="2"/>
      <c r="AC224" s="2" t="s">
        <v>287</v>
      </c>
      <c r="AD224" s="2" t="s">
        <v>790</v>
      </c>
      <c r="AE224" s="2" t="s">
        <v>763</v>
      </c>
      <c r="AF224" s="2" t="s">
        <v>793</v>
      </c>
      <c r="AI224" t="s">
        <v>764</v>
      </c>
      <c r="AJ224" t="s">
        <v>450</v>
      </c>
    </row>
    <row r="225" spans="1:38">
      <c r="A225" t="s">
        <v>1048</v>
      </c>
      <c r="B225" s="2" t="s">
        <v>762</v>
      </c>
      <c r="C225" t="s">
        <v>221</v>
      </c>
      <c r="D225" s="2" t="s">
        <v>207</v>
      </c>
      <c r="E225" s="2"/>
      <c r="H225" s="2" t="s">
        <v>225</v>
      </c>
      <c r="I225" s="2">
        <v>54</v>
      </c>
      <c r="J225" s="2"/>
      <c r="K225" s="2">
        <v>54</v>
      </c>
      <c r="L225" s="2">
        <v>13800</v>
      </c>
      <c r="M225">
        <v>1</v>
      </c>
      <c r="N225" t="s">
        <v>1152</v>
      </c>
      <c r="O225" s="2">
        <v>1995</v>
      </c>
      <c r="P225" s="2" t="s">
        <v>38</v>
      </c>
      <c r="U225" s="2" t="s">
        <v>196</v>
      </c>
      <c r="W225" s="2" t="s">
        <v>196</v>
      </c>
      <c r="X225" t="s">
        <v>105</v>
      </c>
      <c r="Y225" s="2"/>
      <c r="Z225" s="2"/>
      <c r="AA225" s="2"/>
      <c r="AC225" s="2" t="s">
        <v>287</v>
      </c>
      <c r="AD225" s="2" t="s">
        <v>790</v>
      </c>
      <c r="AE225" s="2" t="s">
        <v>763</v>
      </c>
      <c r="AF225" s="2" t="s">
        <v>793</v>
      </c>
      <c r="AI225" t="s">
        <v>764</v>
      </c>
      <c r="AJ225" t="s">
        <v>450</v>
      </c>
    </row>
    <row r="226" spans="1:38">
      <c r="A226" t="s">
        <v>1018</v>
      </c>
      <c r="B226" t="s">
        <v>45</v>
      </c>
      <c r="C226" t="s">
        <v>27</v>
      </c>
      <c r="D226" t="s">
        <v>83</v>
      </c>
      <c r="F226" t="s">
        <v>74</v>
      </c>
      <c r="H226" t="s">
        <v>250</v>
      </c>
      <c r="I226">
        <v>24</v>
      </c>
      <c r="K226">
        <v>24</v>
      </c>
      <c r="M226">
        <v>1</v>
      </c>
      <c r="N226" t="s">
        <v>1110</v>
      </c>
      <c r="O226">
        <v>2010</v>
      </c>
      <c r="P226" s="11" t="s">
        <v>65</v>
      </c>
      <c r="Q226" t="s">
        <v>78</v>
      </c>
      <c r="U226" t="s">
        <v>10</v>
      </c>
      <c r="W226" t="s">
        <v>104</v>
      </c>
      <c r="X226" t="s">
        <v>340</v>
      </c>
      <c r="Y226">
        <v>190</v>
      </c>
      <c r="AA226" t="s">
        <v>43</v>
      </c>
      <c r="AC226" t="s">
        <v>287</v>
      </c>
      <c r="AD226" t="s">
        <v>251</v>
      </c>
      <c r="AE226" t="s">
        <v>350</v>
      </c>
      <c r="AF226" t="s">
        <v>89</v>
      </c>
      <c r="AG226">
        <f>O226+50</f>
        <v>2060</v>
      </c>
      <c r="AH226" t="s">
        <v>192</v>
      </c>
      <c r="AI226" t="s">
        <v>567</v>
      </c>
      <c r="AJ226" t="s">
        <v>451</v>
      </c>
      <c r="AK226">
        <v>-38.667060571341402</v>
      </c>
      <c r="AL226">
        <v>176.116631740038</v>
      </c>
    </row>
    <row r="227" spans="1:38">
      <c r="A227" t="s">
        <v>1334</v>
      </c>
      <c r="B227" t="s">
        <v>25</v>
      </c>
      <c r="C227" t="s">
        <v>27</v>
      </c>
      <c r="D227" t="s">
        <v>75</v>
      </c>
      <c r="F227" t="s">
        <v>73</v>
      </c>
      <c r="H227" t="s">
        <v>250</v>
      </c>
      <c r="I227">
        <v>166</v>
      </c>
      <c r="K227">
        <v>83</v>
      </c>
      <c r="M227">
        <v>2</v>
      </c>
      <c r="N227" t="s">
        <v>1129</v>
      </c>
      <c r="O227">
        <v>2014</v>
      </c>
      <c r="P227" s="11" t="s">
        <v>65</v>
      </c>
      <c r="Q227" t="s">
        <v>1041</v>
      </c>
      <c r="U227" t="s">
        <v>10</v>
      </c>
      <c r="W227" t="s">
        <v>104</v>
      </c>
      <c r="X227" t="s">
        <v>105</v>
      </c>
      <c r="Y227">
        <v>1372</v>
      </c>
      <c r="AA227" t="s">
        <v>43</v>
      </c>
      <c r="AC227" t="s">
        <v>287</v>
      </c>
      <c r="AD227" t="s">
        <v>251</v>
      </c>
      <c r="AE227" t="s">
        <v>560</v>
      </c>
      <c r="AF227" t="s">
        <v>561</v>
      </c>
      <c r="AG227">
        <f>O227+50</f>
        <v>2064</v>
      </c>
      <c r="AH227" t="s">
        <v>192</v>
      </c>
      <c r="AI227" t="s">
        <v>1130</v>
      </c>
      <c r="AJ227" t="s">
        <v>1131</v>
      </c>
      <c r="AK227">
        <v>-38.619010670070502</v>
      </c>
      <c r="AL227">
        <v>176.04697709297201</v>
      </c>
    </row>
    <row r="228" spans="1:38">
      <c r="A228" t="s">
        <v>1010</v>
      </c>
      <c r="B228" t="s">
        <v>220</v>
      </c>
      <c r="C228" t="s">
        <v>221</v>
      </c>
      <c r="D228" t="s">
        <v>207</v>
      </c>
      <c r="F228" t="s">
        <v>228</v>
      </c>
      <c r="H228" t="s">
        <v>225</v>
      </c>
      <c r="I228">
        <v>44</v>
      </c>
      <c r="K228" s="2">
        <v>44</v>
      </c>
      <c r="L228" s="2">
        <v>12600</v>
      </c>
      <c r="M228">
        <v>1</v>
      </c>
      <c r="N228" t="s">
        <v>1153</v>
      </c>
      <c r="O228">
        <v>1999</v>
      </c>
      <c r="P228" s="11" t="s">
        <v>65</v>
      </c>
      <c r="U228" t="s">
        <v>104</v>
      </c>
      <c r="W228" t="s">
        <v>104</v>
      </c>
      <c r="X228" t="s">
        <v>370</v>
      </c>
      <c r="Y228" s="2">
        <v>200</v>
      </c>
      <c r="AC228" s="2" t="s">
        <v>287</v>
      </c>
      <c r="AD228" s="2" t="s">
        <v>790</v>
      </c>
      <c r="AE228" s="2" t="s">
        <v>825</v>
      </c>
      <c r="AF228" t="s">
        <v>236</v>
      </c>
      <c r="AG228">
        <f>O228+42</f>
        <v>2041</v>
      </c>
      <c r="AI228" t="s">
        <v>765</v>
      </c>
      <c r="AJ228" t="s">
        <v>820</v>
      </c>
      <c r="AK228">
        <v>-37.727310000000003</v>
      </c>
      <c r="AL228">
        <v>175.21442999999999</v>
      </c>
    </row>
    <row r="229" spans="1:38">
      <c r="A229" t="s">
        <v>1009</v>
      </c>
      <c r="B229" s="2" t="s">
        <v>877</v>
      </c>
      <c r="C229" s="2" t="s">
        <v>831</v>
      </c>
      <c r="D229" s="2" t="s">
        <v>831</v>
      </c>
      <c r="F229" s="2"/>
      <c r="G229" s="2"/>
      <c r="H229" t="s">
        <v>250</v>
      </c>
      <c r="I229">
        <v>48.5</v>
      </c>
      <c r="K229" s="2">
        <v>0.5</v>
      </c>
      <c r="L229" s="2"/>
      <c r="M229" s="2">
        <v>97</v>
      </c>
      <c r="N229" s="2" t="s">
        <v>880</v>
      </c>
      <c r="O229" s="2">
        <v>2011</v>
      </c>
      <c r="P229" s="11" t="s">
        <v>65</v>
      </c>
      <c r="T229" s="2" t="s">
        <v>576</v>
      </c>
      <c r="U229" s="2" t="s">
        <v>878</v>
      </c>
      <c r="W229" s="2" t="s">
        <v>878</v>
      </c>
      <c r="X229" s="2" t="s">
        <v>879</v>
      </c>
      <c r="Y229" s="2">
        <v>160</v>
      </c>
      <c r="Z229" s="2"/>
      <c r="AA229" s="2" t="s">
        <v>576</v>
      </c>
      <c r="AB229" s="2"/>
      <c r="AC229" s="2" t="s">
        <v>285</v>
      </c>
      <c r="AD229" s="2" t="s">
        <v>790</v>
      </c>
      <c r="AE229" s="2" t="s">
        <v>872</v>
      </c>
      <c r="AF229" t="s">
        <v>1030</v>
      </c>
      <c r="AI229" s="2" t="s">
        <v>881</v>
      </c>
      <c r="AJ229" t="s">
        <v>450</v>
      </c>
      <c r="AK229">
        <v>-40.387419999999999</v>
      </c>
      <c r="AL229">
        <v>175.73179999999999</v>
      </c>
    </row>
    <row r="230" spans="1:38">
      <c r="A230" t="s">
        <v>1021</v>
      </c>
      <c r="B230" t="s">
        <v>882</v>
      </c>
      <c r="C230" s="2" t="s">
        <v>831</v>
      </c>
      <c r="D230" s="2" t="s">
        <v>831</v>
      </c>
      <c r="H230" t="s">
        <v>250</v>
      </c>
      <c r="I230">
        <v>64.400000000000006</v>
      </c>
      <c r="K230">
        <v>2.2999999999999998</v>
      </c>
      <c r="M230" s="2">
        <v>28</v>
      </c>
      <c r="N230" t="s">
        <v>883</v>
      </c>
      <c r="O230" s="2">
        <v>2011</v>
      </c>
      <c r="P230" s="11" t="s">
        <v>65</v>
      </c>
      <c r="T230" s="2"/>
      <c r="U230" t="s">
        <v>653</v>
      </c>
      <c r="V230" t="s">
        <v>174</v>
      </c>
      <c r="W230" t="s">
        <v>174</v>
      </c>
      <c r="X230" t="s">
        <v>340</v>
      </c>
      <c r="Y230" s="2">
        <v>225</v>
      </c>
      <c r="Z230" s="2"/>
      <c r="AA230" s="2" t="s">
        <v>576</v>
      </c>
      <c r="AB230" s="2"/>
      <c r="AC230" t="s">
        <v>287</v>
      </c>
      <c r="AD230" t="s">
        <v>790</v>
      </c>
      <c r="AE230" t="s">
        <v>654</v>
      </c>
      <c r="AF230" t="s">
        <v>802</v>
      </c>
      <c r="AI230" s="2" t="s">
        <v>884</v>
      </c>
      <c r="AJ230" t="s">
        <v>450</v>
      </c>
      <c r="AK230">
        <v>-37.872500000000002</v>
      </c>
      <c r="AL230">
        <v>174.9622</v>
      </c>
    </row>
    <row r="231" spans="1:38">
      <c r="A231" t="s">
        <v>1003</v>
      </c>
      <c r="B231" t="s">
        <v>171</v>
      </c>
      <c r="C231" t="s">
        <v>195</v>
      </c>
      <c r="D231" t="s">
        <v>249</v>
      </c>
      <c r="F231" t="s">
        <v>572</v>
      </c>
      <c r="H231" t="s">
        <v>250</v>
      </c>
      <c r="I231">
        <v>30</v>
      </c>
      <c r="K231">
        <v>30</v>
      </c>
      <c r="L231">
        <v>0.23200000000000001</v>
      </c>
      <c r="M231">
        <v>1</v>
      </c>
      <c r="N231" t="s">
        <v>324</v>
      </c>
      <c r="O231">
        <v>1951</v>
      </c>
      <c r="P231" s="11" t="s">
        <v>65</v>
      </c>
      <c r="S231" t="s">
        <v>292</v>
      </c>
      <c r="T231">
        <v>1</v>
      </c>
      <c r="U231" t="s">
        <v>103</v>
      </c>
      <c r="W231" t="s">
        <v>103</v>
      </c>
      <c r="X231" t="s">
        <v>105</v>
      </c>
      <c r="Y231">
        <v>160</v>
      </c>
      <c r="Z231">
        <v>0</v>
      </c>
      <c r="AA231" t="s">
        <v>118</v>
      </c>
      <c r="AB231" t="s">
        <v>144</v>
      </c>
      <c r="AC231" t="s">
        <v>294</v>
      </c>
      <c r="AD231" t="s">
        <v>295</v>
      </c>
      <c r="AE231" t="s">
        <v>302</v>
      </c>
      <c r="AF231" t="s">
        <v>155</v>
      </c>
      <c r="AG231">
        <v>2025</v>
      </c>
      <c r="AH231" t="s">
        <v>176</v>
      </c>
      <c r="AI231" t="s">
        <v>311</v>
      </c>
      <c r="AJ231" t="s">
        <v>449</v>
      </c>
      <c r="AK231">
        <v>-44.013800000000003</v>
      </c>
      <c r="AL231">
        <v>170.4605</v>
      </c>
    </row>
    <row r="232" spans="1:38">
      <c r="A232" t="s">
        <v>976</v>
      </c>
      <c r="B232" t="s">
        <v>187</v>
      </c>
      <c r="C232" t="s">
        <v>195</v>
      </c>
      <c r="D232" t="s">
        <v>249</v>
      </c>
      <c r="F232" t="s">
        <v>572</v>
      </c>
      <c r="H232" t="s">
        <v>250</v>
      </c>
      <c r="I232">
        <v>160</v>
      </c>
      <c r="K232">
        <v>80</v>
      </c>
      <c r="L232">
        <v>1.282</v>
      </c>
      <c r="M232">
        <v>2</v>
      </c>
      <c r="N232" t="s">
        <v>325</v>
      </c>
      <c r="O232">
        <v>1977</v>
      </c>
      <c r="P232" s="11" t="s">
        <v>65</v>
      </c>
      <c r="S232" t="s">
        <v>292</v>
      </c>
      <c r="T232">
        <v>2</v>
      </c>
      <c r="U232" t="s">
        <v>103</v>
      </c>
      <c r="W232" t="s">
        <v>103</v>
      </c>
      <c r="X232" t="s">
        <v>105</v>
      </c>
      <c r="Y232">
        <v>800</v>
      </c>
      <c r="Z232">
        <v>0</v>
      </c>
      <c r="AA232" t="s">
        <v>118</v>
      </c>
      <c r="AB232" t="s">
        <v>144</v>
      </c>
      <c r="AC232" t="s">
        <v>294</v>
      </c>
      <c r="AD232" t="s">
        <v>295</v>
      </c>
      <c r="AE232" t="s">
        <v>303</v>
      </c>
      <c r="AF232" t="s">
        <v>148</v>
      </c>
      <c r="AG232">
        <v>2025</v>
      </c>
      <c r="AH232" t="s">
        <v>176</v>
      </c>
      <c r="AI232" t="s">
        <v>312</v>
      </c>
      <c r="AJ232" t="s">
        <v>449</v>
      </c>
      <c r="AK232">
        <v>-44.123840000000001</v>
      </c>
      <c r="AL232">
        <v>170.21216000000001</v>
      </c>
    </row>
    <row r="233" spans="1:38">
      <c r="B233" s="2" t="s">
        <v>766</v>
      </c>
      <c r="C233" t="s">
        <v>221</v>
      </c>
      <c r="D233" s="2" t="s">
        <v>575</v>
      </c>
      <c r="E233" s="2"/>
      <c r="H233" t="s">
        <v>250</v>
      </c>
      <c r="I233">
        <v>0.1</v>
      </c>
      <c r="K233" s="2">
        <v>0.1</v>
      </c>
      <c r="L233" s="2">
        <v>0</v>
      </c>
      <c r="M233">
        <v>1</v>
      </c>
      <c r="N233" s="2" t="s">
        <v>1161</v>
      </c>
      <c r="O233" s="2" t="s">
        <v>576</v>
      </c>
      <c r="P233" t="s">
        <v>576</v>
      </c>
      <c r="U233" s="2" t="s">
        <v>698</v>
      </c>
      <c r="W233" s="2" t="s">
        <v>174</v>
      </c>
      <c r="X233" s="2" t="s">
        <v>340</v>
      </c>
      <c r="Y233" s="5">
        <v>0</v>
      </c>
      <c r="Z233" s="2"/>
      <c r="AA233" s="2"/>
      <c r="AC233" s="2" t="s">
        <v>371</v>
      </c>
      <c r="AD233" s="2" t="s">
        <v>789</v>
      </c>
      <c r="AE233" s="2" t="s">
        <v>631</v>
      </c>
      <c r="AF233" s="2" t="s">
        <v>797</v>
      </c>
      <c r="AI233" s="2" t="s">
        <v>944</v>
      </c>
      <c r="AJ233" t="s">
        <v>450</v>
      </c>
      <c r="AK233">
        <v>-43.523187383330601</v>
      </c>
      <c r="AL233">
        <v>172.46766486614899</v>
      </c>
    </row>
    <row r="234" spans="1:38">
      <c r="A234" t="s">
        <v>1013</v>
      </c>
      <c r="B234" s="2" t="s">
        <v>378</v>
      </c>
      <c r="C234" t="s">
        <v>195</v>
      </c>
      <c r="D234" t="s">
        <v>249</v>
      </c>
      <c r="F234" t="s">
        <v>572</v>
      </c>
      <c r="H234" t="s">
        <v>250</v>
      </c>
      <c r="I234">
        <v>10.5</v>
      </c>
      <c r="K234">
        <v>6.8</v>
      </c>
      <c r="M234">
        <v>4</v>
      </c>
      <c r="N234" t="s">
        <v>381</v>
      </c>
      <c r="O234">
        <v>1983</v>
      </c>
      <c r="P234" t="s">
        <v>65</v>
      </c>
      <c r="S234" s="2" t="s">
        <v>380</v>
      </c>
      <c r="U234" s="2" t="s">
        <v>379</v>
      </c>
      <c r="W234" t="s">
        <v>102</v>
      </c>
      <c r="X234" t="s">
        <v>370</v>
      </c>
      <c r="Y234">
        <v>55</v>
      </c>
      <c r="Z234">
        <v>0</v>
      </c>
      <c r="AA234" t="s">
        <v>378</v>
      </c>
      <c r="AC234" t="s">
        <v>304</v>
      </c>
      <c r="AD234" t="s">
        <v>295</v>
      </c>
      <c r="AE234" t="s">
        <v>382</v>
      </c>
      <c r="AF234" t="s">
        <v>158</v>
      </c>
      <c r="AI234" t="s">
        <v>385</v>
      </c>
      <c r="AJ234" t="s">
        <v>450</v>
      </c>
      <c r="AK234">
        <v>-45.538020659836199</v>
      </c>
      <c r="AL234">
        <v>169.322803583965</v>
      </c>
    </row>
    <row r="235" spans="1:38">
      <c r="B235" s="2" t="s">
        <v>767</v>
      </c>
      <c r="C235" t="s">
        <v>221</v>
      </c>
      <c r="D235" t="s">
        <v>611</v>
      </c>
      <c r="H235" t="s">
        <v>250</v>
      </c>
      <c r="I235">
        <v>1</v>
      </c>
      <c r="K235">
        <v>1</v>
      </c>
      <c r="L235" s="2">
        <v>0</v>
      </c>
      <c r="M235">
        <v>1</v>
      </c>
      <c r="N235" t="s">
        <v>1087</v>
      </c>
      <c r="O235" s="2">
        <v>2008</v>
      </c>
      <c r="P235" t="s">
        <v>576</v>
      </c>
      <c r="U235" t="s">
        <v>768</v>
      </c>
      <c r="W235" t="s">
        <v>585</v>
      </c>
      <c r="X235" t="s">
        <v>340</v>
      </c>
      <c r="Y235" s="2">
        <v>7.5</v>
      </c>
      <c r="Z235" s="2"/>
      <c r="AA235" s="2"/>
      <c r="AC235" t="s">
        <v>287</v>
      </c>
      <c r="AD235" t="s">
        <v>790</v>
      </c>
      <c r="AE235" t="s">
        <v>769</v>
      </c>
      <c r="AF235" t="s">
        <v>817</v>
      </c>
      <c r="AI235" t="s">
        <v>770</v>
      </c>
      <c r="AJ235" t="s">
        <v>450</v>
      </c>
      <c r="AK235">
        <v>-37.378900000000002</v>
      </c>
      <c r="AL235">
        <v>175.67339999999999</v>
      </c>
    </row>
    <row r="236" spans="1:38">
      <c r="A236" t="s">
        <v>970</v>
      </c>
      <c r="B236" t="s">
        <v>129</v>
      </c>
      <c r="C236" t="s">
        <v>195</v>
      </c>
      <c r="D236" t="s">
        <v>249</v>
      </c>
      <c r="F236" t="s">
        <v>572</v>
      </c>
      <c r="H236" t="s">
        <v>250</v>
      </c>
      <c r="I236">
        <v>240</v>
      </c>
      <c r="K236">
        <v>60</v>
      </c>
      <c r="L236">
        <v>1.754</v>
      </c>
      <c r="M236">
        <v>4</v>
      </c>
      <c r="N236" t="s">
        <v>280</v>
      </c>
      <c r="O236">
        <v>1973</v>
      </c>
      <c r="P236" s="11" t="s">
        <v>65</v>
      </c>
      <c r="S236" t="s">
        <v>279</v>
      </c>
      <c r="T236">
        <v>1</v>
      </c>
      <c r="U236" t="s">
        <v>103</v>
      </c>
      <c r="W236" t="s">
        <v>103</v>
      </c>
      <c r="X236" t="s">
        <v>105</v>
      </c>
      <c r="Y236">
        <v>763</v>
      </c>
      <c r="Z236">
        <v>0</v>
      </c>
      <c r="AA236" t="s">
        <v>114</v>
      </c>
      <c r="AB236" t="s">
        <v>90</v>
      </c>
      <c r="AC236" t="s">
        <v>285</v>
      </c>
      <c r="AD236" t="s">
        <v>251</v>
      </c>
      <c r="AE236" t="s">
        <v>282</v>
      </c>
      <c r="AF236" t="s">
        <v>133</v>
      </c>
      <c r="AG236">
        <v>2039</v>
      </c>
      <c r="AH236" t="s">
        <v>176</v>
      </c>
      <c r="AJ236" t="s">
        <v>449</v>
      </c>
      <c r="AK236">
        <v>-38.981200000000001</v>
      </c>
      <c r="AL236">
        <v>175.76849999999999</v>
      </c>
    </row>
    <row r="237" spans="1:38">
      <c r="A237" t="s">
        <v>1016</v>
      </c>
      <c r="B237" t="s">
        <v>23</v>
      </c>
      <c r="C237" t="s">
        <v>27</v>
      </c>
      <c r="D237" t="s">
        <v>75</v>
      </c>
      <c r="F237" t="s">
        <v>73</v>
      </c>
      <c r="H237" t="s">
        <v>250</v>
      </c>
      <c r="I237">
        <v>21</v>
      </c>
      <c r="K237">
        <v>21</v>
      </c>
      <c r="M237">
        <v>1</v>
      </c>
      <c r="N237" t="s">
        <v>1111</v>
      </c>
      <c r="O237">
        <v>2013</v>
      </c>
      <c r="P237" s="11" t="s">
        <v>65</v>
      </c>
      <c r="Q237" t="s">
        <v>1041</v>
      </c>
      <c r="U237" t="s">
        <v>31</v>
      </c>
      <c r="W237" t="s">
        <v>28</v>
      </c>
      <c r="X237" t="s">
        <v>340</v>
      </c>
      <c r="Y237">
        <v>210</v>
      </c>
      <c r="AA237" t="s">
        <v>11</v>
      </c>
      <c r="AC237" t="s">
        <v>291</v>
      </c>
      <c r="AD237" t="s">
        <v>251</v>
      </c>
      <c r="AE237" t="s">
        <v>558</v>
      </c>
      <c r="AF237" t="s">
        <v>548</v>
      </c>
      <c r="AG237">
        <f>O237+50</f>
        <v>2063</v>
      </c>
      <c r="AH237" t="s">
        <v>192</v>
      </c>
      <c r="AJ237" t="s">
        <v>451</v>
      </c>
      <c r="AK237">
        <v>-38.065049999999999</v>
      </c>
      <c r="AL237">
        <v>176.72139300000001</v>
      </c>
    </row>
    <row r="238" spans="1:38">
      <c r="B238" s="2" t="s">
        <v>911</v>
      </c>
      <c r="C238" t="s">
        <v>195</v>
      </c>
      <c r="D238" t="s">
        <v>249</v>
      </c>
      <c r="F238" t="s">
        <v>572</v>
      </c>
      <c r="H238" t="s">
        <v>250</v>
      </c>
      <c r="I238">
        <v>2.8</v>
      </c>
      <c r="K238">
        <v>2.8</v>
      </c>
      <c r="M238">
        <v>1</v>
      </c>
      <c r="N238" t="s">
        <v>1069</v>
      </c>
      <c r="O238">
        <v>2013</v>
      </c>
      <c r="P238" s="11" t="s">
        <v>65</v>
      </c>
      <c r="S238" s="2" t="s">
        <v>912</v>
      </c>
      <c r="U238" s="2" t="s">
        <v>102</v>
      </c>
      <c r="W238" s="2" t="s">
        <v>102</v>
      </c>
      <c r="X238" t="s">
        <v>340</v>
      </c>
      <c r="Y238">
        <v>10</v>
      </c>
      <c r="AC238" t="s">
        <v>286</v>
      </c>
      <c r="AD238" t="s">
        <v>251</v>
      </c>
      <c r="AE238" t="s">
        <v>478</v>
      </c>
      <c r="AF238" t="s">
        <v>505</v>
      </c>
      <c r="AI238" s="2" t="s">
        <v>527</v>
      </c>
      <c r="AJ238" t="s">
        <v>450</v>
      </c>
      <c r="AK238">
        <v>-39.175239820330098</v>
      </c>
      <c r="AL238">
        <v>176.772692788211</v>
      </c>
    </row>
    <row r="239" spans="1:38">
      <c r="B239" s="2" t="s">
        <v>771</v>
      </c>
      <c r="C239" t="s">
        <v>221</v>
      </c>
      <c r="D239" s="2" t="s">
        <v>575</v>
      </c>
      <c r="E239" s="2"/>
      <c r="H239" t="s">
        <v>250</v>
      </c>
      <c r="I239">
        <v>0.8</v>
      </c>
      <c r="K239" s="2">
        <v>0.8</v>
      </c>
      <c r="L239" s="2">
        <v>0</v>
      </c>
      <c r="M239">
        <v>1</v>
      </c>
      <c r="N239" s="2" t="s">
        <v>1154</v>
      </c>
      <c r="O239" s="2" t="s">
        <v>576</v>
      </c>
      <c r="P239" t="s">
        <v>576</v>
      </c>
      <c r="U239" s="2" t="s">
        <v>468</v>
      </c>
      <c r="W239" s="2" t="s">
        <v>585</v>
      </c>
      <c r="X239" s="2" t="s">
        <v>340</v>
      </c>
      <c r="Y239" s="2">
        <v>2.2999999999999998</v>
      </c>
      <c r="Z239" s="2"/>
      <c r="AA239" s="2"/>
      <c r="AC239" s="2" t="s">
        <v>285</v>
      </c>
      <c r="AD239" s="2" t="s">
        <v>790</v>
      </c>
      <c r="AE239" s="2" t="s">
        <v>499</v>
      </c>
      <c r="AF239" s="2" t="s">
        <v>522</v>
      </c>
      <c r="AI239" s="2" t="s">
        <v>413</v>
      </c>
      <c r="AJ239" t="s">
        <v>450</v>
      </c>
      <c r="AK239">
        <v>-40.384747382522399</v>
      </c>
      <c r="AL239">
        <v>175.58107208284801</v>
      </c>
    </row>
    <row r="240" spans="1:38">
      <c r="A240" t="s">
        <v>994</v>
      </c>
      <c r="B240" t="s">
        <v>125</v>
      </c>
      <c r="C240" t="s">
        <v>195</v>
      </c>
      <c r="D240" t="s">
        <v>249</v>
      </c>
      <c r="F240" t="s">
        <v>572</v>
      </c>
      <c r="H240" t="s">
        <v>250</v>
      </c>
      <c r="I240">
        <v>60</v>
      </c>
      <c r="K240">
        <v>20</v>
      </c>
      <c r="L240">
        <v>1.587</v>
      </c>
      <c r="M240">
        <v>3</v>
      </c>
      <c r="N240" t="s">
        <v>274</v>
      </c>
      <c r="O240">
        <v>1929</v>
      </c>
      <c r="P240" s="11" t="s">
        <v>65</v>
      </c>
      <c r="S240" t="s">
        <v>278</v>
      </c>
      <c r="T240">
        <v>2</v>
      </c>
      <c r="U240" t="s">
        <v>103</v>
      </c>
      <c r="W240" t="s">
        <v>103</v>
      </c>
      <c r="X240" t="s">
        <v>105</v>
      </c>
      <c r="Y240">
        <v>218</v>
      </c>
      <c r="Z240">
        <v>0</v>
      </c>
      <c r="AA240" t="s">
        <v>112</v>
      </c>
      <c r="AB240" t="s">
        <v>184</v>
      </c>
      <c r="AC240" t="s">
        <v>286</v>
      </c>
      <c r="AD240" t="s">
        <v>251</v>
      </c>
      <c r="AE240" t="s">
        <v>277</v>
      </c>
      <c r="AF240" t="s">
        <v>131</v>
      </c>
      <c r="AG240">
        <v>2032</v>
      </c>
      <c r="AH240" t="s">
        <v>176</v>
      </c>
      <c r="AI240" t="s">
        <v>290</v>
      </c>
      <c r="AJ240" t="s">
        <v>449</v>
      </c>
      <c r="AK240">
        <v>-38.806800000000003</v>
      </c>
      <c r="AL240">
        <v>177.1508</v>
      </c>
    </row>
    <row r="241" spans="1:38">
      <c r="B241" s="2" t="s">
        <v>442</v>
      </c>
      <c r="C241" t="s">
        <v>195</v>
      </c>
      <c r="D241" t="s">
        <v>249</v>
      </c>
      <c r="F241" t="s">
        <v>572</v>
      </c>
      <c r="H241" t="s">
        <v>250</v>
      </c>
      <c r="I241">
        <v>0.1</v>
      </c>
      <c r="K241" s="2">
        <v>0.1</v>
      </c>
      <c r="M241">
        <v>1</v>
      </c>
      <c r="N241" t="s">
        <v>865</v>
      </c>
      <c r="S241" s="2"/>
      <c r="U241" s="2" t="s">
        <v>468</v>
      </c>
      <c r="W241" t="s">
        <v>16</v>
      </c>
      <c r="X241" t="s">
        <v>340</v>
      </c>
      <c r="Y241">
        <v>0.5</v>
      </c>
      <c r="AC241" t="s">
        <v>285</v>
      </c>
      <c r="AD241" t="s">
        <v>251</v>
      </c>
      <c r="AE241" s="2" t="s">
        <v>499</v>
      </c>
      <c r="AF241" t="s">
        <v>522</v>
      </c>
      <c r="AI241" s="2" t="s">
        <v>413</v>
      </c>
      <c r="AJ241" t="s">
        <v>450</v>
      </c>
      <c r="AK241">
        <v>-40.285903837556198</v>
      </c>
      <c r="AL241">
        <v>175.59408238188499</v>
      </c>
    </row>
    <row r="242" spans="1:38">
      <c r="A242" t="s">
        <v>1038</v>
      </c>
      <c r="B242" t="s">
        <v>897</v>
      </c>
      <c r="C242" s="2" t="s">
        <v>831</v>
      </c>
      <c r="D242" s="2" t="s">
        <v>831</v>
      </c>
      <c r="H242" t="s">
        <v>250</v>
      </c>
      <c r="I242">
        <v>221.4</v>
      </c>
      <c r="K242">
        <f>221.4/60</f>
        <v>3.69</v>
      </c>
      <c r="M242">
        <v>60</v>
      </c>
      <c r="N242" t="s">
        <v>899</v>
      </c>
      <c r="O242">
        <v>2023</v>
      </c>
      <c r="P242" t="s">
        <v>952</v>
      </c>
      <c r="U242" t="s">
        <v>16</v>
      </c>
      <c r="W242" t="s">
        <v>16</v>
      </c>
      <c r="AC242" t="s">
        <v>285</v>
      </c>
      <c r="AD242" t="s">
        <v>251</v>
      </c>
      <c r="AE242" t="s">
        <v>1039</v>
      </c>
      <c r="AF242" t="s">
        <v>522</v>
      </c>
      <c r="AG242">
        <v>2070</v>
      </c>
      <c r="AH242" t="s">
        <v>1036</v>
      </c>
      <c r="AI242" t="s">
        <v>949</v>
      </c>
      <c r="AJ242" t="s">
        <v>900</v>
      </c>
      <c r="AK242">
        <v>-40.428268376220501</v>
      </c>
      <c r="AL242">
        <v>175.622542056833</v>
      </c>
    </row>
    <row r="243" spans="1:38">
      <c r="B243" s="2" t="s">
        <v>443</v>
      </c>
      <c r="C243" t="s">
        <v>195</v>
      </c>
      <c r="D243" t="s">
        <v>249</v>
      </c>
      <c r="F243" t="s">
        <v>572</v>
      </c>
      <c r="H243" t="s">
        <v>250</v>
      </c>
      <c r="I243">
        <v>3.1</v>
      </c>
      <c r="K243" s="2">
        <v>3.1</v>
      </c>
      <c r="M243">
        <v>1</v>
      </c>
      <c r="N243" t="s">
        <v>1060</v>
      </c>
      <c r="O243">
        <v>1960</v>
      </c>
      <c r="P243" s="11" t="s">
        <v>65</v>
      </c>
      <c r="S243" s="2"/>
      <c r="U243" s="2" t="s">
        <v>102</v>
      </c>
      <c r="W243" s="2" t="s">
        <v>102</v>
      </c>
      <c r="X243" t="s">
        <v>370</v>
      </c>
      <c r="Y243">
        <v>14.5</v>
      </c>
      <c r="AC243" t="s">
        <v>341</v>
      </c>
      <c r="AD243" t="s">
        <v>295</v>
      </c>
      <c r="AE243" s="2" t="s">
        <v>362</v>
      </c>
      <c r="AF243" t="s">
        <v>363</v>
      </c>
      <c r="AI243" s="2" t="s">
        <v>540</v>
      </c>
      <c r="AJ243" t="s">
        <v>450</v>
      </c>
      <c r="AK243">
        <v>-43.247973798390703</v>
      </c>
      <c r="AL243">
        <v>170.23558491023999</v>
      </c>
    </row>
    <row r="244" spans="1:38">
      <c r="B244" s="2" t="s">
        <v>444</v>
      </c>
      <c r="C244" t="s">
        <v>195</v>
      </c>
      <c r="D244" t="s">
        <v>249</v>
      </c>
      <c r="F244" t="s">
        <v>572</v>
      </c>
      <c r="H244" t="s">
        <v>250</v>
      </c>
      <c r="I244">
        <v>4.7</v>
      </c>
      <c r="K244" s="2">
        <v>2.35</v>
      </c>
      <c r="M244">
        <v>2</v>
      </c>
      <c r="N244" t="s">
        <v>1098</v>
      </c>
      <c r="O244">
        <v>1913</v>
      </c>
      <c r="P244" s="11" t="s">
        <v>65</v>
      </c>
      <c r="S244" s="2"/>
      <c r="U244" s="2" t="s">
        <v>102</v>
      </c>
      <c r="W244" s="2" t="s">
        <v>102</v>
      </c>
      <c r="X244" t="s">
        <v>340</v>
      </c>
      <c r="Y244">
        <v>10.4</v>
      </c>
      <c r="AC244" t="s">
        <v>286</v>
      </c>
      <c r="AD244" t="s">
        <v>251</v>
      </c>
      <c r="AE244" s="2" t="s">
        <v>500</v>
      </c>
      <c r="AF244" t="s">
        <v>523</v>
      </c>
      <c r="AI244" s="2"/>
      <c r="AJ244" t="s">
        <v>450</v>
      </c>
      <c r="AK244">
        <v>-38.929790890465902</v>
      </c>
      <c r="AL244">
        <v>177.16043517723801</v>
      </c>
    </row>
    <row r="245" spans="1:38">
      <c r="B245" s="2" t="s">
        <v>445</v>
      </c>
      <c r="C245" t="s">
        <v>195</v>
      </c>
      <c r="D245" t="s">
        <v>249</v>
      </c>
      <c r="F245" t="s">
        <v>572</v>
      </c>
      <c r="H245" t="s">
        <v>250</v>
      </c>
      <c r="I245">
        <v>2.5</v>
      </c>
      <c r="K245" s="2">
        <v>2</v>
      </c>
      <c r="M245">
        <v>2</v>
      </c>
      <c r="O245">
        <v>1927</v>
      </c>
      <c r="P245" s="11" t="s">
        <v>65</v>
      </c>
      <c r="S245" s="2"/>
      <c r="U245" s="2" t="s">
        <v>102</v>
      </c>
      <c r="W245" s="2" t="s">
        <v>102</v>
      </c>
      <c r="X245" t="s">
        <v>340</v>
      </c>
      <c r="Y245">
        <v>11.8</v>
      </c>
      <c r="AC245" t="s">
        <v>332</v>
      </c>
      <c r="AD245" t="s">
        <v>295</v>
      </c>
      <c r="AE245" s="2" t="s">
        <v>501</v>
      </c>
      <c r="AF245" t="s">
        <v>524</v>
      </c>
      <c r="AI245" s="2" t="s">
        <v>541</v>
      </c>
      <c r="AJ245" t="s">
        <v>450</v>
      </c>
      <c r="AK245">
        <v>-41.664463563781197</v>
      </c>
      <c r="AL245">
        <v>173.57468611521401</v>
      </c>
    </row>
    <row r="246" spans="1:38">
      <c r="A246" t="s">
        <v>995</v>
      </c>
      <c r="B246" t="s">
        <v>95</v>
      </c>
      <c r="C246" t="s">
        <v>195</v>
      </c>
      <c r="D246" t="s">
        <v>249</v>
      </c>
      <c r="F246" t="s">
        <v>572</v>
      </c>
      <c r="H246" t="s">
        <v>250</v>
      </c>
      <c r="I246">
        <v>54</v>
      </c>
      <c r="K246">
        <v>18</v>
      </c>
      <c r="L246">
        <v>0.14299999999999999</v>
      </c>
      <c r="M246">
        <v>3</v>
      </c>
      <c r="N246" t="s">
        <v>259</v>
      </c>
      <c r="O246">
        <v>1961</v>
      </c>
      <c r="P246" s="11" t="s">
        <v>65</v>
      </c>
      <c r="S246" t="s">
        <v>239</v>
      </c>
      <c r="T246">
        <v>6</v>
      </c>
      <c r="U246" t="s">
        <v>16</v>
      </c>
      <c r="W246" t="s">
        <v>16</v>
      </c>
      <c r="X246" t="s">
        <v>105</v>
      </c>
      <c r="Y246">
        <v>242</v>
      </c>
      <c r="Z246">
        <v>0</v>
      </c>
      <c r="AA246" t="s">
        <v>90</v>
      </c>
      <c r="AB246" t="s">
        <v>90</v>
      </c>
      <c r="AC246" t="s">
        <v>287</v>
      </c>
      <c r="AD246" t="s">
        <v>251</v>
      </c>
      <c r="AE246" t="s">
        <v>269</v>
      </c>
      <c r="AF246" t="s">
        <v>92</v>
      </c>
      <c r="AG246">
        <v>2041</v>
      </c>
      <c r="AH246" t="s">
        <v>176</v>
      </c>
      <c r="AI246" t="s">
        <v>268</v>
      </c>
      <c r="AJ246" t="s">
        <v>449</v>
      </c>
      <c r="AK246">
        <v>-38.292000000000002</v>
      </c>
      <c r="AL246">
        <v>175.68350000000001</v>
      </c>
    </row>
    <row r="247" spans="1:38">
      <c r="A247" t="s">
        <v>1037</v>
      </c>
      <c r="B247" t="s">
        <v>896</v>
      </c>
      <c r="C247" s="2" t="s">
        <v>831</v>
      </c>
      <c r="D247" s="2" t="s">
        <v>831</v>
      </c>
      <c r="H247" t="s">
        <v>250</v>
      </c>
      <c r="I247">
        <v>133.30000000000001</v>
      </c>
      <c r="K247">
        <v>4.3</v>
      </c>
      <c r="M247">
        <v>31</v>
      </c>
      <c r="N247" t="s">
        <v>898</v>
      </c>
      <c r="O247">
        <v>2020</v>
      </c>
      <c r="P247" s="11" t="s">
        <v>65</v>
      </c>
      <c r="U247" t="s">
        <v>16</v>
      </c>
      <c r="W247" t="s">
        <v>16</v>
      </c>
      <c r="AC247" t="s">
        <v>474</v>
      </c>
      <c r="AD247" t="s">
        <v>251</v>
      </c>
      <c r="AE247" t="s">
        <v>1034</v>
      </c>
      <c r="AF247" t="s">
        <v>1035</v>
      </c>
      <c r="AG247">
        <v>2070</v>
      </c>
      <c r="AH247" t="s">
        <v>1036</v>
      </c>
      <c r="AJ247" t="s">
        <v>900</v>
      </c>
      <c r="AK247">
        <v>-39.789985353980903</v>
      </c>
      <c r="AL247">
        <v>174.54435701435199</v>
      </c>
    </row>
    <row r="248" spans="1:38">
      <c r="A248" t="s">
        <v>1006</v>
      </c>
      <c r="B248" t="s">
        <v>188</v>
      </c>
      <c r="C248" t="s">
        <v>195</v>
      </c>
      <c r="D248" t="s">
        <v>249</v>
      </c>
      <c r="F248" t="s">
        <v>572</v>
      </c>
      <c r="H248" t="s">
        <v>250</v>
      </c>
      <c r="I248">
        <v>10</v>
      </c>
      <c r="K248">
        <v>10</v>
      </c>
      <c r="M248">
        <v>1</v>
      </c>
      <c r="N248" t="s">
        <v>1099</v>
      </c>
      <c r="O248">
        <v>1983</v>
      </c>
      <c r="P248" s="11" t="s">
        <v>65</v>
      </c>
      <c r="S248" t="s">
        <v>457</v>
      </c>
      <c r="T248">
        <v>1</v>
      </c>
      <c r="U248" t="s">
        <v>102</v>
      </c>
      <c r="W248" t="s">
        <v>102</v>
      </c>
      <c r="X248" t="s">
        <v>105</v>
      </c>
      <c r="Y248">
        <v>21</v>
      </c>
      <c r="Z248">
        <v>0</v>
      </c>
      <c r="AA248" t="s">
        <v>120</v>
      </c>
      <c r="AB248" t="s">
        <v>145</v>
      </c>
      <c r="AC248" t="s">
        <v>304</v>
      </c>
      <c r="AD248" t="s">
        <v>295</v>
      </c>
      <c r="AE248" t="s">
        <v>455</v>
      </c>
      <c r="AF248" t="s">
        <v>162</v>
      </c>
      <c r="AG248">
        <v>2038</v>
      </c>
      <c r="AH248" t="s">
        <v>176</v>
      </c>
      <c r="AI248" t="s">
        <v>453</v>
      </c>
      <c r="AJ248" t="s">
        <v>449</v>
      </c>
      <c r="AK248">
        <v>-45.881540000000001</v>
      </c>
      <c r="AL248">
        <v>169.97802999999999</v>
      </c>
    </row>
    <row r="249" spans="1:38">
      <c r="A249" t="s">
        <v>1006</v>
      </c>
      <c r="B249" t="s">
        <v>189</v>
      </c>
      <c r="C249" t="s">
        <v>195</v>
      </c>
      <c r="D249" t="s">
        <v>249</v>
      </c>
      <c r="F249" t="s">
        <v>572</v>
      </c>
      <c r="H249" t="s">
        <v>250</v>
      </c>
      <c r="I249">
        <v>58</v>
      </c>
      <c r="K249">
        <v>20</v>
      </c>
      <c r="M249">
        <v>3</v>
      </c>
      <c r="O249">
        <v>1967</v>
      </c>
      <c r="P249" s="11" t="s">
        <v>65</v>
      </c>
      <c r="S249" t="s">
        <v>457</v>
      </c>
      <c r="T249">
        <v>2</v>
      </c>
      <c r="U249" t="s">
        <v>102</v>
      </c>
      <c r="W249" t="s">
        <v>102</v>
      </c>
      <c r="X249" t="s">
        <v>454</v>
      </c>
      <c r="Y249">
        <v>123</v>
      </c>
      <c r="Z249">
        <v>0</v>
      </c>
      <c r="AA249" t="s">
        <v>120</v>
      </c>
      <c r="AB249" t="s">
        <v>145</v>
      </c>
      <c r="AC249" t="s">
        <v>304</v>
      </c>
      <c r="AD249" t="s">
        <v>295</v>
      </c>
      <c r="AE249" t="s">
        <v>456</v>
      </c>
      <c r="AF249" t="s">
        <v>161</v>
      </c>
      <c r="AG249">
        <v>2038</v>
      </c>
      <c r="AH249" t="s">
        <v>176</v>
      </c>
      <c r="AI249" t="s">
        <v>453</v>
      </c>
      <c r="AJ249" t="s">
        <v>449</v>
      </c>
      <c r="AK249">
        <v>-45.90549</v>
      </c>
      <c r="AL249">
        <v>169.98684</v>
      </c>
    </row>
    <row r="250" spans="1:38">
      <c r="A250" t="s">
        <v>1006</v>
      </c>
      <c r="B250" t="s">
        <v>190</v>
      </c>
      <c r="C250" t="s">
        <v>195</v>
      </c>
      <c r="D250" t="s">
        <v>249</v>
      </c>
      <c r="F250" t="s">
        <v>572</v>
      </c>
      <c r="H250" t="s">
        <v>250</v>
      </c>
      <c r="I250">
        <v>7.6</v>
      </c>
      <c r="K250">
        <v>7.6</v>
      </c>
      <c r="M250">
        <v>1</v>
      </c>
      <c r="N250" t="s">
        <v>1100</v>
      </c>
      <c r="O250">
        <v>1952</v>
      </c>
      <c r="P250" s="11" t="s">
        <v>65</v>
      </c>
      <c r="S250" t="s">
        <v>457</v>
      </c>
      <c r="T250">
        <v>3</v>
      </c>
      <c r="U250" t="s">
        <v>102</v>
      </c>
      <c r="W250" t="s">
        <v>102</v>
      </c>
      <c r="X250" t="s">
        <v>105</v>
      </c>
      <c r="Y250">
        <v>16</v>
      </c>
      <c r="Z250">
        <v>0</v>
      </c>
      <c r="AA250" t="s">
        <v>120</v>
      </c>
      <c r="AB250" t="s">
        <v>145</v>
      </c>
      <c r="AC250" t="s">
        <v>304</v>
      </c>
      <c r="AD250" t="s">
        <v>295</v>
      </c>
      <c r="AE250" t="s">
        <v>455</v>
      </c>
      <c r="AF250" t="s">
        <v>162</v>
      </c>
      <c r="AG250">
        <v>2038</v>
      </c>
      <c r="AH250" t="s">
        <v>176</v>
      </c>
      <c r="AI250" t="s">
        <v>453</v>
      </c>
      <c r="AJ250" t="s">
        <v>449</v>
      </c>
      <c r="AK250">
        <v>-45.916829999999997</v>
      </c>
      <c r="AL250">
        <v>169.99218999999999</v>
      </c>
    </row>
    <row r="251" spans="1:38">
      <c r="A251" t="s">
        <v>1006</v>
      </c>
      <c r="B251" t="s">
        <v>191</v>
      </c>
      <c r="C251" t="s">
        <v>195</v>
      </c>
      <c r="D251" t="s">
        <v>249</v>
      </c>
      <c r="F251" t="s">
        <v>572</v>
      </c>
      <c r="H251" t="s">
        <v>250</v>
      </c>
      <c r="I251">
        <v>8</v>
      </c>
      <c r="K251">
        <v>8</v>
      </c>
      <c r="M251">
        <v>1</v>
      </c>
      <c r="N251" t="s">
        <v>1101</v>
      </c>
      <c r="O251">
        <v>1954</v>
      </c>
      <c r="P251" s="11" t="s">
        <v>65</v>
      </c>
      <c r="S251" t="s">
        <v>457</v>
      </c>
      <c r="T251">
        <v>4</v>
      </c>
      <c r="U251" t="s">
        <v>102</v>
      </c>
      <c r="W251" t="s">
        <v>102</v>
      </c>
      <c r="X251" t="s">
        <v>105</v>
      </c>
      <c r="Y251">
        <f>178-Y250-Y249-Y248</f>
        <v>18</v>
      </c>
      <c r="Z251">
        <v>0</v>
      </c>
      <c r="AA251" t="s">
        <v>120</v>
      </c>
      <c r="AB251" t="s">
        <v>145</v>
      </c>
      <c r="AC251" t="s">
        <v>304</v>
      </c>
      <c r="AD251" t="s">
        <v>295</v>
      </c>
      <c r="AE251" t="s">
        <v>455</v>
      </c>
      <c r="AF251" t="s">
        <v>162</v>
      </c>
      <c r="AG251">
        <v>2038</v>
      </c>
      <c r="AH251" t="s">
        <v>176</v>
      </c>
      <c r="AI251" t="s">
        <v>453</v>
      </c>
      <c r="AJ251" t="s">
        <v>449</v>
      </c>
      <c r="AK251">
        <v>-45.925609999999999</v>
      </c>
      <c r="AL251">
        <v>170.02108000000001</v>
      </c>
    </row>
    <row r="252" spans="1:38">
      <c r="A252" t="s">
        <v>975</v>
      </c>
      <c r="B252" t="s">
        <v>67</v>
      </c>
      <c r="C252" t="s">
        <v>27</v>
      </c>
      <c r="D252" t="s">
        <v>66</v>
      </c>
      <c r="F252" t="s">
        <v>72</v>
      </c>
      <c r="G252" t="s">
        <v>73</v>
      </c>
      <c r="H252" t="s">
        <v>250</v>
      </c>
      <c r="I252">
        <v>193</v>
      </c>
      <c r="O252">
        <v>1958</v>
      </c>
      <c r="P252" t="s">
        <v>38</v>
      </c>
      <c r="Q252" t="s">
        <v>87</v>
      </c>
      <c r="R252" t="s">
        <v>76</v>
      </c>
      <c r="U252" t="s">
        <v>10</v>
      </c>
      <c r="W252" t="s">
        <v>104</v>
      </c>
      <c r="X252" t="s">
        <v>105</v>
      </c>
      <c r="Y252">
        <v>979</v>
      </c>
      <c r="AA252" t="s">
        <v>43</v>
      </c>
      <c r="AC252" t="s">
        <v>287</v>
      </c>
      <c r="AD252" t="s">
        <v>251</v>
      </c>
      <c r="AE252" t="s">
        <v>546</v>
      </c>
      <c r="AF252" t="s">
        <v>89</v>
      </c>
      <c r="AG252">
        <f>O252+50</f>
        <v>2008</v>
      </c>
      <c r="AH252" t="s">
        <v>192</v>
      </c>
      <c r="AI252" s="2" t="s">
        <v>562</v>
      </c>
      <c r="AJ252" t="s">
        <v>1133</v>
      </c>
      <c r="AK252">
        <v>-38.6256374346912</v>
      </c>
      <c r="AL252">
        <v>176.10368099770699</v>
      </c>
    </row>
    <row r="253" spans="1:38">
      <c r="A253" t="s">
        <v>975</v>
      </c>
      <c r="B253" t="s">
        <v>67</v>
      </c>
      <c r="C253" t="s">
        <v>27</v>
      </c>
      <c r="D253" t="s">
        <v>66</v>
      </c>
      <c r="F253" t="s">
        <v>72</v>
      </c>
      <c r="G253" t="s">
        <v>73</v>
      </c>
      <c r="H253" t="s">
        <v>250</v>
      </c>
      <c r="I253">
        <v>162</v>
      </c>
      <c r="J253">
        <v>5</v>
      </c>
      <c r="O253">
        <v>1996</v>
      </c>
      <c r="P253" t="s">
        <v>38</v>
      </c>
      <c r="Q253" t="s">
        <v>87</v>
      </c>
      <c r="R253" t="s">
        <v>76</v>
      </c>
      <c r="U253" t="s">
        <v>10</v>
      </c>
      <c r="W253" t="s">
        <v>104</v>
      </c>
      <c r="X253" t="s">
        <v>105</v>
      </c>
      <c r="AA253" t="s">
        <v>43</v>
      </c>
      <c r="AC253" t="s">
        <v>287</v>
      </c>
      <c r="AD253" t="s">
        <v>251</v>
      </c>
      <c r="AE253" t="s">
        <v>546</v>
      </c>
      <c r="AF253" t="s">
        <v>89</v>
      </c>
      <c r="AI253" s="2"/>
      <c r="AJ253" t="s">
        <v>1133</v>
      </c>
      <c r="AK253">
        <v>-38.6256374346912</v>
      </c>
      <c r="AL253">
        <v>176.10368099770699</v>
      </c>
    </row>
    <row r="254" spans="1:38">
      <c r="A254" t="s">
        <v>975</v>
      </c>
      <c r="B254" t="s">
        <v>67</v>
      </c>
      <c r="C254" t="s">
        <v>27</v>
      </c>
      <c r="D254" t="s">
        <v>66</v>
      </c>
      <c r="F254" t="s">
        <v>72</v>
      </c>
      <c r="G254" t="s">
        <v>73</v>
      </c>
      <c r="H254" t="s">
        <v>250</v>
      </c>
      <c r="I254">
        <v>157</v>
      </c>
      <c r="J254">
        <v>-36</v>
      </c>
      <c r="O254">
        <v>1958</v>
      </c>
      <c r="P254" t="s">
        <v>1181</v>
      </c>
      <c r="Q254" t="s">
        <v>87</v>
      </c>
      <c r="R254" t="s">
        <v>76</v>
      </c>
      <c r="U254" t="s">
        <v>10</v>
      </c>
      <c r="W254" t="s">
        <v>104</v>
      </c>
      <c r="X254" t="s">
        <v>105</v>
      </c>
      <c r="AA254" t="s">
        <v>43</v>
      </c>
      <c r="AC254" t="s">
        <v>287</v>
      </c>
      <c r="AD254" t="s">
        <v>251</v>
      </c>
      <c r="AE254" t="s">
        <v>546</v>
      </c>
      <c r="AF254" t="s">
        <v>89</v>
      </c>
      <c r="AI254" s="2" t="s">
        <v>1182</v>
      </c>
      <c r="AJ254" t="s">
        <v>1133</v>
      </c>
      <c r="AK254">
        <v>-38.6256374346912</v>
      </c>
      <c r="AL254">
        <v>176.10368099770699</v>
      </c>
    </row>
    <row r="255" spans="1:38">
      <c r="A255" t="s">
        <v>975</v>
      </c>
      <c r="B255" t="s">
        <v>67</v>
      </c>
      <c r="C255" t="s">
        <v>27</v>
      </c>
      <c r="D255" t="s">
        <v>66</v>
      </c>
      <c r="F255" t="s">
        <v>72</v>
      </c>
      <c r="G255" t="s">
        <v>73</v>
      </c>
      <c r="H255" t="s">
        <v>250</v>
      </c>
      <c r="I255">
        <v>132</v>
      </c>
      <c r="J255">
        <v>-30</v>
      </c>
      <c r="O255">
        <v>2014</v>
      </c>
      <c r="P255" t="s">
        <v>1181</v>
      </c>
      <c r="Q255" t="s">
        <v>87</v>
      </c>
      <c r="R255" t="s">
        <v>76</v>
      </c>
      <c r="U255" t="s">
        <v>10</v>
      </c>
      <c r="W255" t="s">
        <v>104</v>
      </c>
      <c r="X255" t="s">
        <v>105</v>
      </c>
      <c r="AA255" t="s">
        <v>43</v>
      </c>
      <c r="AC255" t="s">
        <v>287</v>
      </c>
      <c r="AD255" t="s">
        <v>251</v>
      </c>
      <c r="AE255" t="s">
        <v>546</v>
      </c>
      <c r="AF255" t="s">
        <v>89</v>
      </c>
      <c r="AI255" s="2" t="s">
        <v>1182</v>
      </c>
      <c r="AJ255" t="s">
        <v>1133</v>
      </c>
      <c r="AK255">
        <v>-38.6256374346912</v>
      </c>
      <c r="AL255">
        <v>176.10368099770699</v>
      </c>
    </row>
    <row r="256" spans="1:38">
      <c r="A256" t="s">
        <v>975</v>
      </c>
      <c r="B256" t="s">
        <v>67</v>
      </c>
      <c r="C256" t="s">
        <v>27</v>
      </c>
      <c r="D256" t="s">
        <v>66</v>
      </c>
      <c r="F256" t="s">
        <v>72</v>
      </c>
      <c r="G256" t="s">
        <v>73</v>
      </c>
      <c r="H256" t="s">
        <v>250</v>
      </c>
      <c r="I256">
        <f>90+98+5-30</f>
        <v>163</v>
      </c>
      <c r="K256">
        <v>30</v>
      </c>
      <c r="M256">
        <v>10</v>
      </c>
      <c r="N256" s="2" t="s">
        <v>1132</v>
      </c>
      <c r="O256">
        <v>1958</v>
      </c>
      <c r="P256" s="11" t="s">
        <v>65</v>
      </c>
      <c r="Q256" t="s">
        <v>87</v>
      </c>
      <c r="R256" t="s">
        <v>76</v>
      </c>
      <c r="U256" t="s">
        <v>10</v>
      </c>
      <c r="W256" t="s">
        <v>104</v>
      </c>
      <c r="X256" t="s">
        <v>105</v>
      </c>
      <c r="Y256">
        <v>979</v>
      </c>
      <c r="AA256" t="s">
        <v>43</v>
      </c>
      <c r="AC256" t="s">
        <v>287</v>
      </c>
      <c r="AD256" t="s">
        <v>251</v>
      </c>
      <c r="AE256" t="s">
        <v>546</v>
      </c>
      <c r="AF256" t="s">
        <v>89</v>
      </c>
      <c r="AG256">
        <f>O256+50</f>
        <v>2008</v>
      </c>
      <c r="AH256" t="s">
        <v>192</v>
      </c>
      <c r="AI256" s="2" t="s">
        <v>562</v>
      </c>
      <c r="AJ256" t="s">
        <v>1133</v>
      </c>
      <c r="AK256">
        <v>-38.6256374346912</v>
      </c>
      <c r="AL256">
        <v>176.10368099770699</v>
      </c>
    </row>
    <row r="257" spans="1:38">
      <c r="A257" t="s">
        <v>975</v>
      </c>
      <c r="B257" t="s">
        <v>19</v>
      </c>
      <c r="C257" t="s">
        <v>27</v>
      </c>
      <c r="D257" t="s">
        <v>35</v>
      </c>
      <c r="F257" t="s">
        <v>74</v>
      </c>
      <c r="H257" t="s">
        <v>250</v>
      </c>
      <c r="I257">
        <v>14</v>
      </c>
      <c r="K257">
        <v>14</v>
      </c>
      <c r="M257">
        <v>1</v>
      </c>
      <c r="N257" t="s">
        <v>1112</v>
      </c>
      <c r="O257">
        <v>2005</v>
      </c>
      <c r="P257" s="11" t="s">
        <v>65</v>
      </c>
      <c r="Q257" t="s">
        <v>78</v>
      </c>
      <c r="U257" t="s">
        <v>10</v>
      </c>
      <c r="W257" t="s">
        <v>104</v>
      </c>
      <c r="X257" t="s">
        <v>105</v>
      </c>
      <c r="Y257">
        <v>83</v>
      </c>
      <c r="AA257" t="s">
        <v>43</v>
      </c>
      <c r="AC257" t="s">
        <v>287</v>
      </c>
      <c r="AD257" t="s">
        <v>251</v>
      </c>
      <c r="AE257" t="s">
        <v>546</v>
      </c>
      <c r="AF257" t="s">
        <v>89</v>
      </c>
      <c r="AG257">
        <f>O257+50</f>
        <v>2055</v>
      </c>
      <c r="AH257" t="s">
        <v>192</v>
      </c>
      <c r="AI257" s="2" t="s">
        <v>562</v>
      </c>
      <c r="AJ257" t="s">
        <v>451</v>
      </c>
      <c r="AK257">
        <v>-38.6256374346912</v>
      </c>
      <c r="AL257">
        <v>176.10368099770699</v>
      </c>
    </row>
    <row r="258" spans="1:38">
      <c r="A258" t="s">
        <v>1007</v>
      </c>
      <c r="B258" t="s">
        <v>326</v>
      </c>
      <c r="C258" t="s">
        <v>195</v>
      </c>
      <c r="D258" t="s">
        <v>249</v>
      </c>
      <c r="F258" t="s">
        <v>572</v>
      </c>
      <c r="H258" t="s">
        <v>250</v>
      </c>
      <c r="I258">
        <v>7.2</v>
      </c>
      <c r="K258">
        <v>7.2</v>
      </c>
      <c r="M258">
        <v>1</v>
      </c>
      <c r="N258" t="s">
        <v>328</v>
      </c>
      <c r="O258">
        <v>1983</v>
      </c>
      <c r="P258" s="11" t="s">
        <v>65</v>
      </c>
      <c r="S258" t="s">
        <v>330</v>
      </c>
      <c r="T258">
        <v>2</v>
      </c>
      <c r="U258" t="s">
        <v>102</v>
      </c>
      <c r="W258" t="s">
        <v>102</v>
      </c>
      <c r="X258" t="s">
        <v>105</v>
      </c>
      <c r="Y258">
        <v>31</v>
      </c>
      <c r="Z258">
        <v>0</v>
      </c>
      <c r="AA258" t="s">
        <v>331</v>
      </c>
      <c r="AB258" t="s">
        <v>138</v>
      </c>
      <c r="AC258" t="s">
        <v>332</v>
      </c>
      <c r="AD258" t="s">
        <v>295</v>
      </c>
      <c r="AE258" t="s">
        <v>333</v>
      </c>
      <c r="AF258" t="s">
        <v>334</v>
      </c>
      <c r="AI258" t="s">
        <v>335</v>
      </c>
      <c r="AJ258" t="s">
        <v>450</v>
      </c>
      <c r="AK258">
        <v>-41.6480946046293</v>
      </c>
      <c r="AL258">
        <v>173.22419812644</v>
      </c>
    </row>
    <row r="259" spans="1:38">
      <c r="B259" s="2" t="s">
        <v>446</v>
      </c>
      <c r="C259" t="s">
        <v>195</v>
      </c>
      <c r="D259" t="s">
        <v>249</v>
      </c>
      <c r="F259" t="s">
        <v>572</v>
      </c>
      <c r="H259" t="s">
        <v>250</v>
      </c>
      <c r="I259">
        <v>4.9000000000000004</v>
      </c>
      <c r="K259">
        <v>3.3</v>
      </c>
      <c r="M259">
        <v>2</v>
      </c>
      <c r="O259">
        <v>1963</v>
      </c>
      <c r="P259" s="11" t="s">
        <v>65</v>
      </c>
      <c r="S259" s="2"/>
      <c r="U259" s="2" t="s">
        <v>173</v>
      </c>
      <c r="W259" t="s">
        <v>173</v>
      </c>
      <c r="X259" t="s">
        <v>340</v>
      </c>
      <c r="Y259">
        <v>18</v>
      </c>
      <c r="AC259" t="s">
        <v>285</v>
      </c>
      <c r="AD259" t="s">
        <v>251</v>
      </c>
      <c r="AE259" s="2" t="s">
        <v>455</v>
      </c>
      <c r="AF259" t="s">
        <v>162</v>
      </c>
      <c r="AI259" s="2" t="s">
        <v>542</v>
      </c>
      <c r="AJ259" t="s">
        <v>450</v>
      </c>
      <c r="AK259">
        <v>-38.531509009379199</v>
      </c>
      <c r="AL259">
        <v>175.00826611162199</v>
      </c>
    </row>
    <row r="260" spans="1:38">
      <c r="B260" s="2" t="s">
        <v>110</v>
      </c>
      <c r="C260" t="s">
        <v>221</v>
      </c>
      <c r="D260" s="2" t="s">
        <v>575</v>
      </c>
      <c r="E260" s="2"/>
      <c r="H260" t="s">
        <v>250</v>
      </c>
      <c r="I260">
        <v>0.8</v>
      </c>
      <c r="K260" s="2">
        <v>0.8</v>
      </c>
      <c r="L260" s="2">
        <v>0</v>
      </c>
      <c r="M260">
        <v>1</v>
      </c>
      <c r="N260" s="2" t="s">
        <v>1154</v>
      </c>
      <c r="O260" s="2" t="s">
        <v>576</v>
      </c>
      <c r="P260" t="s">
        <v>576</v>
      </c>
      <c r="U260" s="2" t="s">
        <v>634</v>
      </c>
      <c r="W260" s="2" t="s">
        <v>10</v>
      </c>
      <c r="X260" s="2" t="s">
        <v>340</v>
      </c>
      <c r="Y260" s="2">
        <v>0.2</v>
      </c>
      <c r="Z260" s="2"/>
      <c r="AA260" s="2"/>
      <c r="AC260" s="2" t="s">
        <v>286</v>
      </c>
      <c r="AD260" s="2" t="s">
        <v>790</v>
      </c>
      <c r="AE260" s="2" t="s">
        <v>500</v>
      </c>
      <c r="AF260" s="2" t="s">
        <v>523</v>
      </c>
      <c r="AI260" s="2" t="s">
        <v>945</v>
      </c>
      <c r="AJ260" t="s">
        <v>450</v>
      </c>
      <c r="AK260">
        <v>-39.0347956461123</v>
      </c>
      <c r="AL260">
        <v>177.41728345799299</v>
      </c>
    </row>
    <row r="261" spans="1:38">
      <c r="B261" s="2" t="s">
        <v>447</v>
      </c>
      <c r="C261" t="s">
        <v>195</v>
      </c>
      <c r="D261" t="s">
        <v>249</v>
      </c>
      <c r="F261" t="s">
        <v>572</v>
      </c>
      <c r="H261" t="s">
        <v>250</v>
      </c>
      <c r="I261">
        <v>2</v>
      </c>
      <c r="M261">
        <v>2</v>
      </c>
      <c r="O261">
        <v>1914</v>
      </c>
      <c r="P261" t="s">
        <v>38</v>
      </c>
      <c r="S261" s="2"/>
      <c r="U261" s="2" t="s">
        <v>472</v>
      </c>
      <c r="W261" t="s">
        <v>174</v>
      </c>
      <c r="X261" t="s">
        <v>340</v>
      </c>
      <c r="AC261" t="s">
        <v>477</v>
      </c>
      <c r="AD261" t="s">
        <v>251</v>
      </c>
      <c r="AE261" s="2" t="s">
        <v>480</v>
      </c>
      <c r="AF261" t="s">
        <v>507</v>
      </c>
      <c r="AI261" t="s">
        <v>543</v>
      </c>
      <c r="AJ261" t="s">
        <v>450</v>
      </c>
      <c r="AK261">
        <v>-35.7570358999956</v>
      </c>
      <c r="AL261">
        <v>174.06743310330401</v>
      </c>
    </row>
    <row r="262" spans="1:38">
      <c r="B262" s="2" t="s">
        <v>447</v>
      </c>
      <c r="C262" t="s">
        <v>195</v>
      </c>
      <c r="D262" t="s">
        <v>249</v>
      </c>
      <c r="F262" t="s">
        <v>572</v>
      </c>
      <c r="H262" t="s">
        <v>250</v>
      </c>
      <c r="I262">
        <v>3</v>
      </c>
      <c r="J262">
        <v>1</v>
      </c>
      <c r="M262">
        <v>3</v>
      </c>
      <c r="O262">
        <v>1940</v>
      </c>
      <c r="P262" t="s">
        <v>38</v>
      </c>
      <c r="S262" s="2"/>
      <c r="U262" s="2" t="s">
        <v>472</v>
      </c>
      <c r="W262" t="s">
        <v>174</v>
      </c>
      <c r="X262" t="s">
        <v>340</v>
      </c>
      <c r="AC262" t="s">
        <v>477</v>
      </c>
      <c r="AD262" t="s">
        <v>251</v>
      </c>
      <c r="AE262" s="2" t="s">
        <v>480</v>
      </c>
      <c r="AF262" t="s">
        <v>507</v>
      </c>
      <c r="AI262" t="s">
        <v>543</v>
      </c>
      <c r="AJ262" t="s">
        <v>450</v>
      </c>
      <c r="AK262">
        <v>-35.7570358999956</v>
      </c>
      <c r="AL262">
        <v>174.06743310330401</v>
      </c>
    </row>
    <row r="263" spans="1:38">
      <c r="B263" s="2" t="s">
        <v>447</v>
      </c>
      <c r="C263" t="s">
        <v>195</v>
      </c>
      <c r="D263" t="s">
        <v>249</v>
      </c>
      <c r="F263" t="s">
        <v>572</v>
      </c>
      <c r="H263" t="s">
        <v>250</v>
      </c>
      <c r="I263">
        <v>5</v>
      </c>
      <c r="J263">
        <v>2</v>
      </c>
      <c r="M263">
        <v>4</v>
      </c>
      <c r="O263">
        <v>2007</v>
      </c>
      <c r="P263" t="s">
        <v>38</v>
      </c>
      <c r="S263" s="2"/>
      <c r="U263" s="2" t="s">
        <v>472</v>
      </c>
      <c r="W263" t="s">
        <v>174</v>
      </c>
      <c r="X263" t="s">
        <v>340</v>
      </c>
      <c r="Y263">
        <v>22</v>
      </c>
      <c r="AC263" t="s">
        <v>477</v>
      </c>
      <c r="AD263" t="s">
        <v>251</v>
      </c>
      <c r="AE263" s="2" t="s">
        <v>480</v>
      </c>
      <c r="AF263" t="s">
        <v>507</v>
      </c>
      <c r="AI263" t="s">
        <v>543</v>
      </c>
      <c r="AJ263" t="s">
        <v>450</v>
      </c>
      <c r="AK263">
        <v>-35.7570358999956</v>
      </c>
      <c r="AL263">
        <v>174.06743310330401</v>
      </c>
    </row>
    <row r="264" spans="1:38">
      <c r="B264" s="2" t="s">
        <v>447</v>
      </c>
      <c r="C264" t="s">
        <v>195</v>
      </c>
      <c r="D264" t="s">
        <v>249</v>
      </c>
      <c r="F264" t="s">
        <v>572</v>
      </c>
      <c r="H264" t="s">
        <v>250</v>
      </c>
      <c r="I264">
        <v>5</v>
      </c>
      <c r="M264">
        <v>4</v>
      </c>
      <c r="O264">
        <v>2007</v>
      </c>
      <c r="P264" s="11" t="s">
        <v>65</v>
      </c>
      <c r="S264" s="2"/>
      <c r="U264" s="2" t="s">
        <v>472</v>
      </c>
      <c r="W264" t="s">
        <v>174</v>
      </c>
      <c r="X264" t="s">
        <v>340</v>
      </c>
      <c r="Y264">
        <v>22</v>
      </c>
      <c r="AC264" t="s">
        <v>477</v>
      </c>
      <c r="AD264" t="s">
        <v>251</v>
      </c>
      <c r="AE264" s="2" t="s">
        <v>480</v>
      </c>
      <c r="AF264" t="s">
        <v>507</v>
      </c>
      <c r="AI264" t="s">
        <v>543</v>
      </c>
      <c r="AJ264" t="s">
        <v>450</v>
      </c>
      <c r="AK264">
        <v>-35.7570358999956</v>
      </c>
      <c r="AL264">
        <v>174.06743310330401</v>
      </c>
    </row>
    <row r="265" spans="1:38">
      <c r="A265" t="s">
        <v>985</v>
      </c>
      <c r="B265" t="s">
        <v>118</v>
      </c>
      <c r="C265" t="s">
        <v>195</v>
      </c>
      <c r="D265" t="s">
        <v>249</v>
      </c>
      <c r="F265" t="s">
        <v>572</v>
      </c>
      <c r="H265" t="s">
        <v>250</v>
      </c>
      <c r="I265">
        <v>105</v>
      </c>
      <c r="K265">
        <v>15</v>
      </c>
      <c r="L265">
        <v>0.16200000000000001</v>
      </c>
      <c r="M265">
        <v>7</v>
      </c>
      <c r="N265" t="s">
        <v>293</v>
      </c>
      <c r="O265">
        <v>1936</v>
      </c>
      <c r="P265" s="11" t="s">
        <v>65</v>
      </c>
      <c r="S265" t="s">
        <v>292</v>
      </c>
      <c r="T265">
        <v>8</v>
      </c>
      <c r="U265" t="s">
        <v>174</v>
      </c>
      <c r="W265" t="s">
        <v>174</v>
      </c>
      <c r="X265" t="s">
        <v>105</v>
      </c>
      <c r="Y265">
        <v>500</v>
      </c>
      <c r="Z265">
        <v>12</v>
      </c>
      <c r="AA265" t="s">
        <v>118</v>
      </c>
      <c r="AB265" t="s">
        <v>144</v>
      </c>
      <c r="AC265" t="s">
        <v>304</v>
      </c>
      <c r="AD265" t="s">
        <v>295</v>
      </c>
      <c r="AE265" t="s">
        <v>301</v>
      </c>
      <c r="AF265" t="s">
        <v>154</v>
      </c>
      <c r="AG265">
        <v>2025</v>
      </c>
      <c r="AH265" t="s">
        <v>176</v>
      </c>
      <c r="AI265" t="s">
        <v>310</v>
      </c>
      <c r="AJ265" t="s">
        <v>449</v>
      </c>
      <c r="AK265">
        <v>-44.689100000000003</v>
      </c>
      <c r="AL265">
        <v>170.4265</v>
      </c>
    </row>
    <row r="266" spans="1:38">
      <c r="B266" s="2" t="s">
        <v>772</v>
      </c>
      <c r="C266" t="s">
        <v>221</v>
      </c>
      <c r="D266" s="2" t="s">
        <v>575</v>
      </c>
      <c r="E266" s="2"/>
      <c r="H266" t="s">
        <v>250</v>
      </c>
      <c r="I266" s="6">
        <v>0</v>
      </c>
      <c r="K266" s="2">
        <v>0</v>
      </c>
      <c r="L266" s="2">
        <v>0</v>
      </c>
      <c r="N266" s="2"/>
      <c r="O266" s="2" t="s">
        <v>576</v>
      </c>
      <c r="P266" t="s">
        <v>576</v>
      </c>
      <c r="U266" s="2" t="s">
        <v>459</v>
      </c>
      <c r="W266" s="2" t="s">
        <v>174</v>
      </c>
      <c r="X266" s="2" t="s">
        <v>340</v>
      </c>
      <c r="Y266" s="5">
        <v>0</v>
      </c>
      <c r="Z266" s="2"/>
      <c r="AA266" s="2"/>
      <c r="AC266" s="2" t="s">
        <v>476</v>
      </c>
      <c r="AD266" s="2" t="s">
        <v>790</v>
      </c>
      <c r="AE266" s="2" t="s">
        <v>773</v>
      </c>
      <c r="AF266" s="2" t="s">
        <v>818</v>
      </c>
      <c r="AI266" s="2" t="s">
        <v>946</v>
      </c>
      <c r="AJ266" t="s">
        <v>450</v>
      </c>
      <c r="AK266">
        <v>-37.0425198709992</v>
      </c>
      <c r="AL266">
        <v>175.02287905575801</v>
      </c>
    </row>
    <row r="267" spans="1:38">
      <c r="B267" s="6" t="s">
        <v>1178</v>
      </c>
      <c r="C267" t="s">
        <v>195</v>
      </c>
      <c r="D267" t="s">
        <v>249</v>
      </c>
      <c r="F267" t="s">
        <v>572</v>
      </c>
      <c r="H267" t="s">
        <v>250</v>
      </c>
      <c r="I267" s="6">
        <v>0</v>
      </c>
      <c r="K267">
        <v>0</v>
      </c>
      <c r="M267">
        <v>1</v>
      </c>
      <c r="S267" s="2"/>
      <c r="U267" s="2" t="s">
        <v>460</v>
      </c>
      <c r="W267" t="s">
        <v>16</v>
      </c>
      <c r="X267" t="s">
        <v>340</v>
      </c>
      <c r="Y267" s="6">
        <v>0</v>
      </c>
      <c r="AC267" t="s">
        <v>476</v>
      </c>
      <c r="AD267" t="s">
        <v>251</v>
      </c>
      <c r="AE267" s="2" t="s">
        <v>502</v>
      </c>
      <c r="AF267" t="s">
        <v>525</v>
      </c>
      <c r="AI267" s="2" t="s">
        <v>917</v>
      </c>
      <c r="AJ267" t="s">
        <v>450</v>
      </c>
      <c r="AK267">
        <v>-37.0596869557627</v>
      </c>
      <c r="AL267">
        <v>175.106545771989</v>
      </c>
    </row>
    <row r="268" spans="1:38">
      <c r="B268" s="2" t="s">
        <v>774</v>
      </c>
      <c r="C268" t="s">
        <v>221</v>
      </c>
      <c r="D268" s="2" t="s">
        <v>611</v>
      </c>
      <c r="E268" s="2"/>
      <c r="H268" s="2" t="s">
        <v>225</v>
      </c>
      <c r="I268">
        <v>7</v>
      </c>
      <c r="K268" s="2">
        <v>7</v>
      </c>
      <c r="L268" s="2">
        <v>0</v>
      </c>
      <c r="M268">
        <v>1</v>
      </c>
      <c r="N268" s="2" t="s">
        <v>1155</v>
      </c>
      <c r="O268" s="2">
        <v>2003</v>
      </c>
      <c r="P268" t="s">
        <v>576</v>
      </c>
      <c r="U268" s="2" t="s">
        <v>459</v>
      </c>
      <c r="W268" t="s">
        <v>585</v>
      </c>
      <c r="X268" s="2" t="s">
        <v>340</v>
      </c>
      <c r="Y268" s="2">
        <v>0.1</v>
      </c>
      <c r="Z268" s="2"/>
      <c r="AA268" s="2"/>
      <c r="AC268" s="2" t="s">
        <v>476</v>
      </c>
      <c r="AD268" s="2" t="s">
        <v>790</v>
      </c>
      <c r="AE268" s="2" t="s">
        <v>721</v>
      </c>
      <c r="AF268" s="2" t="s">
        <v>809</v>
      </c>
      <c r="AI268" s="2" t="s">
        <v>775</v>
      </c>
      <c r="AJ268" t="s">
        <v>450</v>
      </c>
      <c r="AK268">
        <v>-36.96481</v>
      </c>
      <c r="AL268">
        <v>174.77634</v>
      </c>
    </row>
    <row r="269" spans="1:38">
      <c r="B269" s="6" t="s">
        <v>1179</v>
      </c>
      <c r="C269" t="s">
        <v>195</v>
      </c>
      <c r="D269" t="s">
        <v>249</v>
      </c>
      <c r="F269" t="s">
        <v>572</v>
      </c>
      <c r="H269" t="s">
        <v>250</v>
      </c>
      <c r="I269" s="6">
        <v>0</v>
      </c>
      <c r="K269">
        <v>0</v>
      </c>
      <c r="M269">
        <v>1</v>
      </c>
      <c r="S269" s="2"/>
      <c r="U269" s="2" t="s">
        <v>460</v>
      </c>
      <c r="W269" t="s">
        <v>16</v>
      </c>
      <c r="X269" t="s">
        <v>340</v>
      </c>
      <c r="Y269" s="6">
        <v>0</v>
      </c>
      <c r="AC269" t="s">
        <v>476</v>
      </c>
      <c r="AD269" t="s">
        <v>251</v>
      </c>
      <c r="AE269" t="s">
        <v>484</v>
      </c>
      <c r="AF269" t="s">
        <v>509</v>
      </c>
      <c r="AI269" s="2" t="s">
        <v>917</v>
      </c>
      <c r="AJ269" t="s">
        <v>450</v>
      </c>
      <c r="AK269">
        <v>-37.103270301073501</v>
      </c>
      <c r="AL269">
        <v>175.11845974811899</v>
      </c>
    </row>
    <row r="270" spans="1:38">
      <c r="B270" s="5" t="s">
        <v>1180</v>
      </c>
      <c r="C270" t="s">
        <v>195</v>
      </c>
      <c r="D270" t="s">
        <v>249</v>
      </c>
      <c r="F270" t="s">
        <v>572</v>
      </c>
      <c r="H270" t="s">
        <v>250</v>
      </c>
      <c r="I270" s="6">
        <v>0</v>
      </c>
      <c r="K270">
        <v>0.03</v>
      </c>
      <c r="M270">
        <v>1</v>
      </c>
      <c r="S270" s="2"/>
      <c r="U270" s="2" t="s">
        <v>473</v>
      </c>
      <c r="W270" t="s">
        <v>102</v>
      </c>
      <c r="X270" t="s">
        <v>340</v>
      </c>
      <c r="Y270">
        <v>0.1</v>
      </c>
      <c r="AC270" t="s">
        <v>477</v>
      </c>
      <c r="AD270" t="s">
        <v>251</v>
      </c>
      <c r="AE270" t="s">
        <v>484</v>
      </c>
      <c r="AF270" t="s">
        <v>509</v>
      </c>
      <c r="AI270" s="2" t="s">
        <v>918</v>
      </c>
      <c r="AJ270" t="s">
        <v>450</v>
      </c>
      <c r="AK270">
        <v>-36.898955868384697</v>
      </c>
      <c r="AL270">
        <v>174.52962408777</v>
      </c>
    </row>
    <row r="271" spans="1:38">
      <c r="B271" t="s">
        <v>885</v>
      </c>
      <c r="C271" s="2" t="s">
        <v>831</v>
      </c>
      <c r="D271" s="2" t="s">
        <v>831</v>
      </c>
      <c r="I271">
        <v>0.75</v>
      </c>
      <c r="K271">
        <v>0.25</v>
      </c>
      <c r="M271" s="2">
        <v>3</v>
      </c>
      <c r="N271" t="s">
        <v>886</v>
      </c>
      <c r="O271" s="2">
        <v>2010</v>
      </c>
      <c r="P271" s="11" t="s">
        <v>65</v>
      </c>
      <c r="T271" s="2" t="s">
        <v>576</v>
      </c>
      <c r="U271" t="s">
        <v>850</v>
      </c>
      <c r="W271" t="s">
        <v>174</v>
      </c>
      <c r="X271" t="s">
        <v>340</v>
      </c>
      <c r="Y271" s="2">
        <v>3</v>
      </c>
      <c r="Z271" s="2"/>
      <c r="AA271" s="2" t="s">
        <v>576</v>
      </c>
      <c r="AB271" s="2"/>
      <c r="AC271" t="s">
        <v>617</v>
      </c>
      <c r="AD271" t="s">
        <v>789</v>
      </c>
      <c r="AE271" t="s">
        <v>501</v>
      </c>
      <c r="AF271" t="s">
        <v>524</v>
      </c>
      <c r="AI271" s="2" t="s">
        <v>887</v>
      </c>
      <c r="AJ271" t="s">
        <v>450</v>
      </c>
      <c r="AK271">
        <v>-41.845379999999999</v>
      </c>
      <c r="AL271">
        <v>174.16291000000001</v>
      </c>
    </row>
    <row r="272" spans="1:38">
      <c r="B272" s="2" t="s">
        <v>776</v>
      </c>
      <c r="C272" t="s">
        <v>221</v>
      </c>
      <c r="D272" s="2" t="s">
        <v>207</v>
      </c>
      <c r="E272" s="2" t="s">
        <v>785</v>
      </c>
      <c r="H272" s="2" t="s">
        <v>225</v>
      </c>
      <c r="I272">
        <v>10</v>
      </c>
      <c r="K272" s="2">
        <v>2</v>
      </c>
      <c r="L272" s="2">
        <v>0</v>
      </c>
      <c r="N272" s="2"/>
      <c r="O272" s="2">
        <v>1981</v>
      </c>
      <c r="P272" t="s">
        <v>576</v>
      </c>
      <c r="U272" s="2" t="s">
        <v>720</v>
      </c>
      <c r="W272" t="s">
        <v>174</v>
      </c>
      <c r="X272" s="2" t="s">
        <v>340</v>
      </c>
      <c r="Y272" s="5">
        <v>0</v>
      </c>
      <c r="Z272" s="2"/>
      <c r="AA272" s="2"/>
      <c r="AC272" s="2" t="s">
        <v>475</v>
      </c>
      <c r="AD272" s="2" t="s">
        <v>790</v>
      </c>
      <c r="AE272" s="2" t="s">
        <v>755</v>
      </c>
      <c r="AF272" s="2" t="s">
        <v>816</v>
      </c>
      <c r="AI272" s="2" t="s">
        <v>777</v>
      </c>
      <c r="AJ272" t="s">
        <v>450</v>
      </c>
      <c r="AK272">
        <v>-41.286459999999998</v>
      </c>
      <c r="AL272">
        <v>174.77624</v>
      </c>
    </row>
    <row r="273" spans="1:38">
      <c r="B273" s="2" t="s">
        <v>888</v>
      </c>
      <c r="C273" s="2" t="s">
        <v>831</v>
      </c>
      <c r="D273" s="2" t="s">
        <v>831</v>
      </c>
      <c r="F273" s="2"/>
      <c r="G273" s="2"/>
      <c r="I273">
        <v>0.2</v>
      </c>
      <c r="J273">
        <v>0.2</v>
      </c>
      <c r="K273" s="2">
        <v>0.2</v>
      </c>
      <c r="L273" s="2"/>
      <c r="M273" s="2">
        <v>1</v>
      </c>
      <c r="N273" t="s">
        <v>1061</v>
      </c>
      <c r="O273" s="2">
        <v>1993</v>
      </c>
      <c r="P273" t="s">
        <v>38</v>
      </c>
      <c r="T273" s="2" t="s">
        <v>576</v>
      </c>
      <c r="U273" s="2" t="s">
        <v>174</v>
      </c>
      <c r="W273" s="2" t="s">
        <v>174</v>
      </c>
      <c r="X273" s="2" t="s">
        <v>340</v>
      </c>
      <c r="Y273" s="2"/>
      <c r="Z273" s="2"/>
      <c r="AA273" s="2" t="s">
        <v>576</v>
      </c>
      <c r="AB273" s="2"/>
      <c r="AC273" s="2" t="s">
        <v>475</v>
      </c>
      <c r="AD273" s="2" t="s">
        <v>790</v>
      </c>
      <c r="AE273" s="2" t="s">
        <v>755</v>
      </c>
      <c r="AF273" t="s">
        <v>816</v>
      </c>
      <c r="AI273" s="2" t="s">
        <v>413</v>
      </c>
      <c r="AJ273" t="s">
        <v>450</v>
      </c>
      <c r="AK273">
        <v>-41.310948820379402</v>
      </c>
      <c r="AL273">
        <v>174.74492488448999</v>
      </c>
    </row>
    <row r="274" spans="1:38">
      <c r="B274" s="2" t="s">
        <v>888</v>
      </c>
      <c r="C274" s="2" t="s">
        <v>831</v>
      </c>
      <c r="D274" s="2" t="s">
        <v>831</v>
      </c>
      <c r="F274" s="2"/>
      <c r="G274" s="2"/>
      <c r="I274">
        <v>0.9</v>
      </c>
      <c r="J274">
        <v>0.9</v>
      </c>
      <c r="K274" s="2">
        <v>0.9</v>
      </c>
      <c r="L274" s="2"/>
      <c r="M274" s="2">
        <v>1</v>
      </c>
      <c r="N274" t="s">
        <v>1063</v>
      </c>
      <c r="O274" s="2">
        <v>2016</v>
      </c>
      <c r="P274" s="7" t="s">
        <v>1191</v>
      </c>
      <c r="T274" s="2" t="s">
        <v>576</v>
      </c>
      <c r="U274" s="2" t="s">
        <v>174</v>
      </c>
      <c r="W274" s="2" t="s">
        <v>174</v>
      </c>
      <c r="X274" s="2" t="s">
        <v>340</v>
      </c>
      <c r="Y274" s="2">
        <v>0.87</v>
      </c>
      <c r="Z274" s="2"/>
      <c r="AA274" s="2" t="s">
        <v>576</v>
      </c>
      <c r="AB274" s="2"/>
      <c r="AC274" s="2" t="s">
        <v>475</v>
      </c>
      <c r="AD274" s="2" t="s">
        <v>790</v>
      </c>
      <c r="AE274" s="2" t="s">
        <v>755</v>
      </c>
      <c r="AF274" t="s">
        <v>816</v>
      </c>
      <c r="AI274" s="2"/>
      <c r="AJ274" s="8" t="s">
        <v>1197</v>
      </c>
      <c r="AK274">
        <v>-41.310948820379402</v>
      </c>
      <c r="AL274">
        <v>174.74492488448999</v>
      </c>
    </row>
    <row r="275" spans="1:38">
      <c r="B275" s="2" t="s">
        <v>888</v>
      </c>
      <c r="C275" s="2" t="s">
        <v>831</v>
      </c>
      <c r="D275" s="2" t="s">
        <v>831</v>
      </c>
      <c r="F275" s="2"/>
      <c r="G275" s="2"/>
      <c r="I275">
        <v>0.2</v>
      </c>
      <c r="K275" s="2">
        <v>0.2</v>
      </c>
      <c r="L275" s="2"/>
      <c r="M275" s="2">
        <v>1</v>
      </c>
      <c r="N275" t="s">
        <v>1063</v>
      </c>
      <c r="O275" s="2">
        <v>2023</v>
      </c>
      <c r="P275" t="s">
        <v>1196</v>
      </c>
      <c r="T275" s="2" t="s">
        <v>576</v>
      </c>
      <c r="U275" s="2" t="s">
        <v>174</v>
      </c>
      <c r="W275" s="2" t="s">
        <v>174</v>
      </c>
      <c r="X275" s="2" t="s">
        <v>340</v>
      </c>
      <c r="Y275" s="2">
        <v>0.87</v>
      </c>
      <c r="Z275" s="2"/>
      <c r="AA275" s="2" t="s">
        <v>576</v>
      </c>
      <c r="AB275" s="2"/>
      <c r="AC275" s="2" t="s">
        <v>475</v>
      </c>
      <c r="AD275" s="2" t="s">
        <v>790</v>
      </c>
      <c r="AE275" s="2" t="s">
        <v>755</v>
      </c>
      <c r="AF275" t="s">
        <v>816</v>
      </c>
      <c r="AI275" s="2" t="s">
        <v>413</v>
      </c>
      <c r="AJ275" t="s">
        <v>1198</v>
      </c>
      <c r="AK275">
        <v>-41.310948820379402</v>
      </c>
      <c r="AL275">
        <v>174.74492488448999</v>
      </c>
    </row>
    <row r="276" spans="1:38">
      <c r="A276" t="s">
        <v>978</v>
      </c>
      <c r="B276" t="s">
        <v>889</v>
      </c>
      <c r="C276" s="2" t="s">
        <v>831</v>
      </c>
      <c r="D276" s="2" t="s">
        <v>831</v>
      </c>
      <c r="F276" s="2"/>
      <c r="H276" t="s">
        <v>250</v>
      </c>
      <c r="I276">
        <v>143</v>
      </c>
      <c r="K276">
        <v>2.2999999999999998</v>
      </c>
      <c r="M276" s="2">
        <v>62</v>
      </c>
      <c r="N276" t="s">
        <v>890</v>
      </c>
      <c r="O276" s="2">
        <v>2009</v>
      </c>
      <c r="P276" s="11" t="s">
        <v>65</v>
      </c>
      <c r="T276" s="2"/>
      <c r="U276" t="s">
        <v>174</v>
      </c>
      <c r="W276" t="s">
        <v>174</v>
      </c>
      <c r="X276" t="s">
        <v>105</v>
      </c>
      <c r="Y276" s="2">
        <v>550</v>
      </c>
      <c r="Z276" s="2"/>
      <c r="AA276" s="2"/>
      <c r="AB276" s="2"/>
      <c r="AC276" s="2" t="s">
        <v>475</v>
      </c>
      <c r="AD276" t="s">
        <v>790</v>
      </c>
      <c r="AE276" s="2" t="s">
        <v>891</v>
      </c>
      <c r="AI276" s="2"/>
      <c r="AJ276" t="s">
        <v>450</v>
      </c>
      <c r="AK276">
        <v>-41.250509999999998</v>
      </c>
      <c r="AL276">
        <v>174.69074000000001</v>
      </c>
    </row>
    <row r="277" spans="1:38">
      <c r="A277" t="s">
        <v>979</v>
      </c>
      <c r="B277" t="s">
        <v>94</v>
      </c>
      <c r="C277" t="s">
        <v>195</v>
      </c>
      <c r="D277" t="s">
        <v>249</v>
      </c>
      <c r="F277" t="s">
        <v>572</v>
      </c>
      <c r="H277" t="s">
        <v>250</v>
      </c>
      <c r="I277">
        <v>124</v>
      </c>
      <c r="K277">
        <v>31</v>
      </c>
      <c r="L277">
        <v>0.315</v>
      </c>
      <c r="M277">
        <v>4</v>
      </c>
      <c r="N277" t="s">
        <v>1175</v>
      </c>
      <c r="O277">
        <v>1956</v>
      </c>
      <c r="P277" s="11" t="s">
        <v>65</v>
      </c>
      <c r="S277" t="s">
        <v>239</v>
      </c>
      <c r="T277">
        <v>4</v>
      </c>
      <c r="U277" t="s">
        <v>16</v>
      </c>
      <c r="W277" t="s">
        <v>16</v>
      </c>
      <c r="X277" t="s">
        <v>105</v>
      </c>
      <c r="Y277">
        <v>494</v>
      </c>
      <c r="Z277">
        <v>11</v>
      </c>
      <c r="AA277" t="s">
        <v>90</v>
      </c>
      <c r="AB277" t="s">
        <v>90</v>
      </c>
      <c r="AC277" t="s">
        <v>287</v>
      </c>
      <c r="AD277" t="s">
        <v>251</v>
      </c>
      <c r="AE277" t="s">
        <v>272</v>
      </c>
      <c r="AF277" t="s">
        <v>92</v>
      </c>
      <c r="AG277">
        <v>2041</v>
      </c>
      <c r="AH277" t="s">
        <v>176</v>
      </c>
      <c r="AI277" t="s">
        <v>273</v>
      </c>
      <c r="AJ277" t="s">
        <v>449</v>
      </c>
      <c r="AK277">
        <v>-38.419600000000003</v>
      </c>
      <c r="AL277">
        <v>175.80874</v>
      </c>
    </row>
    <row r="278" spans="1:38">
      <c r="B278" s="2" t="s">
        <v>778</v>
      </c>
      <c r="C278" t="s">
        <v>221</v>
      </c>
      <c r="D278" s="2" t="s">
        <v>575</v>
      </c>
      <c r="E278" s="2"/>
      <c r="H278" t="s">
        <v>250</v>
      </c>
      <c r="I278" s="6">
        <v>0</v>
      </c>
      <c r="K278" s="2">
        <v>0</v>
      </c>
      <c r="L278" s="2">
        <v>0</v>
      </c>
      <c r="N278" s="2"/>
      <c r="O278" s="2" t="s">
        <v>576</v>
      </c>
      <c r="P278" t="s">
        <v>576</v>
      </c>
      <c r="U278" s="2" t="s">
        <v>779</v>
      </c>
      <c r="W278" s="2" t="s">
        <v>174</v>
      </c>
      <c r="X278" s="2" t="s">
        <v>340</v>
      </c>
      <c r="Y278" s="6">
        <v>0</v>
      </c>
      <c r="Z278" s="2"/>
      <c r="AA278" s="2"/>
      <c r="AC278" s="2" t="s">
        <v>477</v>
      </c>
      <c r="AD278" s="2" t="s">
        <v>790</v>
      </c>
      <c r="AE278" s="2" t="s">
        <v>502</v>
      </c>
      <c r="AF278" s="2" t="s">
        <v>525</v>
      </c>
      <c r="AI278" s="2" t="s">
        <v>413</v>
      </c>
      <c r="AJ278" t="s">
        <v>450</v>
      </c>
      <c r="AK278">
        <v>-35.731341241800301</v>
      </c>
      <c r="AL278">
        <v>174.305282539155</v>
      </c>
    </row>
    <row r="279" spans="1:38">
      <c r="A279" t="s">
        <v>1005</v>
      </c>
      <c r="B279" t="s">
        <v>107</v>
      </c>
      <c r="C279" t="s">
        <v>195</v>
      </c>
      <c r="D279" t="s">
        <v>249</v>
      </c>
      <c r="F279" t="s">
        <v>572</v>
      </c>
      <c r="H279" t="s">
        <v>250</v>
      </c>
      <c r="I279">
        <v>24</v>
      </c>
      <c r="K279">
        <v>12</v>
      </c>
      <c r="M279">
        <v>2</v>
      </c>
      <c r="N279" t="s">
        <v>1102</v>
      </c>
      <c r="O279">
        <v>1982</v>
      </c>
      <c r="P279" s="11" t="s">
        <v>65</v>
      </c>
      <c r="U279" t="s">
        <v>102</v>
      </c>
      <c r="W279" t="s">
        <v>102</v>
      </c>
      <c r="X279" t="s">
        <v>105</v>
      </c>
      <c r="Y279">
        <v>115</v>
      </c>
      <c r="Z279">
        <v>0</v>
      </c>
      <c r="AA279" t="s">
        <v>107</v>
      </c>
      <c r="AB279" t="s">
        <v>181</v>
      </c>
      <c r="AC279" t="s">
        <v>291</v>
      </c>
      <c r="AD279" t="s">
        <v>251</v>
      </c>
      <c r="AE279" s="2" t="s">
        <v>504</v>
      </c>
      <c r="AF279" t="s">
        <v>123</v>
      </c>
      <c r="AG279">
        <v>2026</v>
      </c>
      <c r="AH279" t="s">
        <v>176</v>
      </c>
      <c r="AI279" s="2" t="s">
        <v>544</v>
      </c>
      <c r="AJ279" t="s">
        <v>449</v>
      </c>
      <c r="AK279">
        <v>-38.6329567226107</v>
      </c>
      <c r="AL279">
        <v>176.57795762674701</v>
      </c>
    </row>
    <row r="280" spans="1:38">
      <c r="A280" t="s">
        <v>977</v>
      </c>
      <c r="B280" t="s">
        <v>206</v>
      </c>
      <c r="C280" t="s">
        <v>221</v>
      </c>
      <c r="D280" t="s">
        <v>197</v>
      </c>
      <c r="F280" t="s">
        <v>228</v>
      </c>
      <c r="H280" t="s">
        <v>250</v>
      </c>
      <c r="I280">
        <v>155</v>
      </c>
      <c r="K280" s="2">
        <v>52</v>
      </c>
      <c r="L280" s="2">
        <v>11000</v>
      </c>
      <c r="O280">
        <v>2004</v>
      </c>
      <c r="P280" s="11" t="s">
        <v>65</v>
      </c>
      <c r="U280" t="s">
        <v>104</v>
      </c>
      <c r="W280" t="s">
        <v>104</v>
      </c>
      <c r="X280" t="s">
        <v>105</v>
      </c>
      <c r="Y280" s="2">
        <v>9</v>
      </c>
      <c r="Z280" s="2"/>
      <c r="AA280" s="2"/>
      <c r="AC280" s="2" t="s">
        <v>286</v>
      </c>
      <c r="AD280" s="2" t="s">
        <v>790</v>
      </c>
      <c r="AE280" s="2" t="s">
        <v>780</v>
      </c>
      <c r="AF280" t="s">
        <v>237</v>
      </c>
      <c r="AG280">
        <f>O280+25</f>
        <v>2029</v>
      </c>
      <c r="AJ280" t="s">
        <v>820</v>
      </c>
      <c r="AK280">
        <v>-39.378279999999997</v>
      </c>
      <c r="AL280">
        <v>176.89198999999999</v>
      </c>
    </row>
    <row r="281" spans="1:38">
      <c r="B281" s="2" t="s">
        <v>781</v>
      </c>
      <c r="C281" t="s">
        <v>221</v>
      </c>
      <c r="D281" s="2" t="s">
        <v>575</v>
      </c>
      <c r="E281" s="2"/>
      <c r="H281" t="s">
        <v>250</v>
      </c>
      <c r="I281" s="6">
        <v>0</v>
      </c>
      <c r="K281" s="2">
        <v>2E-3</v>
      </c>
      <c r="L281" s="2">
        <v>0</v>
      </c>
      <c r="N281" s="2"/>
      <c r="O281" s="2" t="s">
        <v>576</v>
      </c>
      <c r="P281" t="s">
        <v>576</v>
      </c>
      <c r="U281" s="2" t="s">
        <v>781</v>
      </c>
      <c r="W281" s="2" t="s">
        <v>174</v>
      </c>
      <c r="X281" s="2" t="s">
        <v>340</v>
      </c>
      <c r="Y281" s="5">
        <v>0</v>
      </c>
      <c r="Z281" s="2"/>
      <c r="AA281" s="2"/>
      <c r="AC281" s="2" t="s">
        <v>371</v>
      </c>
      <c r="AD281" s="2" t="s">
        <v>789</v>
      </c>
      <c r="AE281" s="2" t="s">
        <v>782</v>
      </c>
      <c r="AF281" s="2" t="s">
        <v>819</v>
      </c>
      <c r="AI281" s="2" t="s">
        <v>413</v>
      </c>
      <c r="AJ281" t="s">
        <v>450</v>
      </c>
      <c r="AK281">
        <v>-43.528002707866399</v>
      </c>
      <c r="AL281">
        <v>172.641554953948</v>
      </c>
    </row>
    <row r="282" spans="1:38">
      <c r="A282" t="s">
        <v>1020</v>
      </c>
      <c r="B282" s="2" t="s">
        <v>892</v>
      </c>
      <c r="C282" s="2" t="s">
        <v>831</v>
      </c>
      <c r="D282" s="2" t="s">
        <v>831</v>
      </c>
      <c r="F282" s="2"/>
      <c r="G282" s="2"/>
      <c r="H282" t="s">
        <v>250</v>
      </c>
      <c r="I282">
        <v>58</v>
      </c>
      <c r="K282" s="2">
        <v>2</v>
      </c>
      <c r="L282" s="2"/>
      <c r="M282" s="2">
        <v>29</v>
      </c>
      <c r="N282" s="2" t="s">
        <v>893</v>
      </c>
      <c r="O282" s="2">
        <v>2007</v>
      </c>
      <c r="P282" s="11" t="s">
        <v>65</v>
      </c>
      <c r="T282" s="2" t="s">
        <v>576</v>
      </c>
      <c r="U282" s="2" t="s">
        <v>174</v>
      </c>
      <c r="W282" s="2" t="s">
        <v>174</v>
      </c>
      <c r="X282" s="2" t="s">
        <v>340</v>
      </c>
      <c r="Y282" s="2">
        <v>200</v>
      </c>
      <c r="AA282" s="2" t="s">
        <v>576</v>
      </c>
      <c r="AB282" s="2"/>
      <c r="AC282" s="2" t="s">
        <v>304</v>
      </c>
      <c r="AD282" s="2" t="s">
        <v>789</v>
      </c>
      <c r="AE282" s="2" t="s">
        <v>488</v>
      </c>
      <c r="AF282" t="s">
        <v>512</v>
      </c>
      <c r="AI282" t="s">
        <v>894</v>
      </c>
      <c r="AJ282" t="s">
        <v>450</v>
      </c>
      <c r="AK282">
        <v>-45.766669999999998</v>
      </c>
      <c r="AL282">
        <v>168.3</v>
      </c>
    </row>
    <row r="283" spans="1:38">
      <c r="B283" s="2" t="s">
        <v>783</v>
      </c>
      <c r="C283" t="s">
        <v>221</v>
      </c>
      <c r="D283" s="2" t="s">
        <v>611</v>
      </c>
      <c r="E283" s="2"/>
      <c r="H283" t="s">
        <v>250</v>
      </c>
      <c r="I283">
        <v>3</v>
      </c>
      <c r="K283" s="2">
        <v>1</v>
      </c>
      <c r="L283" s="2">
        <v>0</v>
      </c>
      <c r="M283">
        <v>3</v>
      </c>
      <c r="N283" t="s">
        <v>784</v>
      </c>
      <c r="O283" s="2" t="s">
        <v>576</v>
      </c>
      <c r="P283" t="s">
        <v>576</v>
      </c>
      <c r="U283" s="2" t="s">
        <v>739</v>
      </c>
      <c r="W283" s="2" t="s">
        <v>102</v>
      </c>
      <c r="X283" s="2" t="s">
        <v>340</v>
      </c>
      <c r="Y283" s="2">
        <v>20</v>
      </c>
      <c r="Z283" s="2"/>
      <c r="AA283" s="2"/>
      <c r="AC283" s="2" t="s">
        <v>476</v>
      </c>
      <c r="AD283" s="2" t="s">
        <v>790</v>
      </c>
      <c r="AE283" s="2" t="s">
        <v>773</v>
      </c>
      <c r="AF283" s="2" t="s">
        <v>818</v>
      </c>
      <c r="AI283" s="2"/>
      <c r="AJ283" t="s">
        <v>450</v>
      </c>
      <c r="AK283">
        <v>-36.935781968544198</v>
      </c>
      <c r="AL283">
        <v>174.99252894152301</v>
      </c>
    </row>
    <row r="284" spans="1:38">
      <c r="B284" s="2" t="s">
        <v>448</v>
      </c>
      <c r="C284" t="s">
        <v>195</v>
      </c>
      <c r="D284" t="s">
        <v>249</v>
      </c>
      <c r="F284" t="s">
        <v>572</v>
      </c>
      <c r="H284" t="s">
        <v>250</v>
      </c>
      <c r="I284">
        <v>1.4</v>
      </c>
      <c r="J284">
        <v>1</v>
      </c>
      <c r="K284">
        <v>1.4</v>
      </c>
      <c r="M284">
        <v>2</v>
      </c>
      <c r="N284" t="s">
        <v>1329</v>
      </c>
      <c r="O284">
        <v>1991</v>
      </c>
      <c r="P284" t="s">
        <v>38</v>
      </c>
      <c r="S284" s="2"/>
      <c r="U284" s="2" t="s">
        <v>379</v>
      </c>
      <c r="W284" t="s">
        <v>102</v>
      </c>
      <c r="X284" t="s">
        <v>340</v>
      </c>
      <c r="AC284" t="s">
        <v>304</v>
      </c>
      <c r="AD284" t="s">
        <v>295</v>
      </c>
      <c r="AE284" s="2" t="s">
        <v>503</v>
      </c>
      <c r="AF284" t="s">
        <v>526</v>
      </c>
      <c r="AI284" s="2" t="s">
        <v>545</v>
      </c>
      <c r="AJ284" t="s">
        <v>450</v>
      </c>
      <c r="AK284">
        <v>-45.138858113160602</v>
      </c>
      <c r="AL284">
        <v>168.75931203874899</v>
      </c>
    </row>
    <row r="285" spans="1:38">
      <c r="B285" s="2" t="s">
        <v>448</v>
      </c>
      <c r="C285" t="s">
        <v>195</v>
      </c>
      <c r="D285" t="s">
        <v>249</v>
      </c>
      <c r="F285" t="s">
        <v>572</v>
      </c>
      <c r="H285" t="s">
        <v>250</v>
      </c>
      <c r="I285">
        <v>1.35</v>
      </c>
      <c r="K285">
        <v>1.35</v>
      </c>
      <c r="M285">
        <v>2</v>
      </c>
      <c r="N285" t="s">
        <v>1329</v>
      </c>
      <c r="P285" s="11" t="s">
        <v>65</v>
      </c>
      <c r="S285" s="2"/>
      <c r="U285" s="2" t="s">
        <v>379</v>
      </c>
      <c r="W285" t="s">
        <v>102</v>
      </c>
      <c r="X285" t="s">
        <v>340</v>
      </c>
      <c r="Y285">
        <v>9</v>
      </c>
      <c r="AC285" t="s">
        <v>304</v>
      </c>
      <c r="AD285" t="s">
        <v>295</v>
      </c>
      <c r="AE285" s="2" t="s">
        <v>503</v>
      </c>
      <c r="AF285" t="s">
        <v>526</v>
      </c>
      <c r="AI285" s="2" t="s">
        <v>545</v>
      </c>
      <c r="AJ285" t="s">
        <v>1326</v>
      </c>
      <c r="AK285">
        <v>-45.138858113160602</v>
      </c>
      <c r="AL285">
        <v>168.75931203874899</v>
      </c>
    </row>
    <row r="286" spans="1:38">
      <c r="B286" s="2" t="s">
        <v>448</v>
      </c>
      <c r="C286" t="s">
        <v>195</v>
      </c>
      <c r="D286" t="s">
        <v>249</v>
      </c>
      <c r="F286" t="s">
        <v>572</v>
      </c>
      <c r="H286" t="s">
        <v>250</v>
      </c>
      <c r="I286">
        <v>0.4</v>
      </c>
      <c r="K286">
        <v>0.4</v>
      </c>
      <c r="M286">
        <v>1</v>
      </c>
      <c r="N286" t="s">
        <v>1090</v>
      </c>
      <c r="S286" s="2"/>
      <c r="U286" s="2" t="s">
        <v>379</v>
      </c>
      <c r="W286" t="s">
        <v>102</v>
      </c>
      <c r="X286" t="s">
        <v>340</v>
      </c>
      <c r="AC286" t="s">
        <v>304</v>
      </c>
      <c r="AD286" t="s">
        <v>295</v>
      </c>
      <c r="AE286" s="2" t="s">
        <v>503</v>
      </c>
      <c r="AF286" t="s">
        <v>526</v>
      </c>
      <c r="AI286" s="2" t="s">
        <v>545</v>
      </c>
      <c r="AJ286" t="s">
        <v>450</v>
      </c>
      <c r="AK286">
        <v>-45.138858113160602</v>
      </c>
      <c r="AL286">
        <v>168.75931203874899</v>
      </c>
    </row>
  </sheetData>
  <sortState xmlns:xlrd2="http://schemas.microsoft.com/office/spreadsheetml/2017/richdata2" ref="B2:AL287">
    <sortCondition ref="B1:B287"/>
  </sortState>
  <hyperlinks>
    <hyperlink ref="AJ274" r:id="rId1" xr:uid="{EA629260-3B9C-4851-BB19-1B3115867F0D}"/>
    <hyperlink ref="AJ23" r:id="rId2" xr:uid="{87D2AEA1-E964-4FBD-AF88-D261CCB4985E}"/>
    <hyperlink ref="AJ25" r:id="rId3" xr:uid="{BE5599FF-1509-42A9-917A-50148626C7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5B1D-CF87-594E-80CD-3028F11B35FB}">
  <dimension ref="A1:AJ44"/>
  <sheetViews>
    <sheetView workbookViewId="0"/>
  </sheetViews>
  <sheetFormatPr baseColWidth="10" defaultColWidth="10.5" defaultRowHeight="16"/>
  <sheetData>
    <row r="1" spans="1:36">
      <c r="A1" t="s">
        <v>1</v>
      </c>
      <c r="B1" t="s">
        <v>2</v>
      </c>
      <c r="C1" t="s">
        <v>0</v>
      </c>
      <c r="D1" t="s">
        <v>7</v>
      </c>
      <c r="E1" t="s">
        <v>8</v>
      </c>
      <c r="F1" t="s">
        <v>9</v>
      </c>
      <c r="G1" t="s">
        <v>69</v>
      </c>
      <c r="H1" t="s">
        <v>70</v>
      </c>
      <c r="I1" t="s">
        <v>224</v>
      </c>
      <c r="J1" t="s">
        <v>3</v>
      </c>
      <c r="K1" t="s">
        <v>47</v>
      </c>
      <c r="L1" t="s">
        <v>4</v>
      </c>
      <c r="M1" t="s">
        <v>29</v>
      </c>
      <c r="N1" t="s">
        <v>30</v>
      </c>
      <c r="O1" t="s">
        <v>5</v>
      </c>
      <c r="P1" t="s">
        <v>6</v>
      </c>
      <c r="Q1" t="s">
        <v>42</v>
      </c>
    </row>
    <row r="3" spans="1:36">
      <c r="C3" t="s">
        <v>64</v>
      </c>
      <c r="D3" t="s">
        <v>27</v>
      </c>
      <c r="J3">
        <v>400</v>
      </c>
      <c r="K3">
        <v>2025</v>
      </c>
      <c r="L3" t="s">
        <v>59</v>
      </c>
      <c r="M3" t="s">
        <v>58</v>
      </c>
    </row>
    <row r="5" spans="1:36">
      <c r="A5" t="s">
        <v>0</v>
      </c>
      <c r="B5" t="s">
        <v>7</v>
      </c>
      <c r="C5" t="s">
        <v>243</v>
      </c>
      <c r="D5" t="s">
        <v>9</v>
      </c>
      <c r="E5" t="s">
        <v>69</v>
      </c>
      <c r="F5" t="s">
        <v>70</v>
      </c>
      <c r="G5" t="s">
        <v>224</v>
      </c>
      <c r="H5" t="s">
        <v>3</v>
      </c>
      <c r="I5" t="s">
        <v>194</v>
      </c>
      <c r="J5" t="s">
        <v>242</v>
      </c>
      <c r="K5" t="s">
        <v>256</v>
      </c>
      <c r="L5" t="s">
        <v>255</v>
      </c>
      <c r="M5" t="s">
        <v>32</v>
      </c>
      <c r="N5" t="s">
        <v>4</v>
      </c>
      <c r="O5" t="s">
        <v>86</v>
      </c>
      <c r="P5" t="s">
        <v>85</v>
      </c>
      <c r="Q5" t="s">
        <v>238</v>
      </c>
      <c r="R5" t="s">
        <v>305</v>
      </c>
      <c r="S5" t="s">
        <v>29</v>
      </c>
      <c r="T5" t="s">
        <v>30</v>
      </c>
      <c r="U5" t="s">
        <v>198</v>
      </c>
      <c r="V5" t="s">
        <v>241</v>
      </c>
      <c r="W5" t="s">
        <v>5</v>
      </c>
      <c r="X5" t="s">
        <v>244</v>
      </c>
      <c r="Y5" t="s">
        <v>42</v>
      </c>
      <c r="Z5" t="s">
        <v>193</v>
      </c>
      <c r="AA5" t="s">
        <v>284</v>
      </c>
      <c r="AB5" t="s">
        <v>246</v>
      </c>
      <c r="AC5" t="s">
        <v>245</v>
      </c>
      <c r="AD5" t="s">
        <v>175</v>
      </c>
      <c r="AE5" t="s">
        <v>6</v>
      </c>
      <c r="AF5" t="s">
        <v>240</v>
      </c>
      <c r="AG5" t="s">
        <v>247</v>
      </c>
      <c r="AH5" t="s">
        <v>248</v>
      </c>
      <c r="AI5" t="s">
        <v>1</v>
      </c>
      <c r="AJ5" t="s">
        <v>2</v>
      </c>
    </row>
    <row r="6" spans="1:36">
      <c r="A6" t="s">
        <v>901</v>
      </c>
      <c r="B6" s="2" t="s">
        <v>831</v>
      </c>
      <c r="C6" s="2" t="s">
        <v>831</v>
      </c>
      <c r="H6">
        <f>I6*22</f>
        <v>92.4</v>
      </c>
      <c r="I6">
        <v>4.2</v>
      </c>
      <c r="K6">
        <v>22</v>
      </c>
      <c r="L6" t="s">
        <v>951</v>
      </c>
      <c r="M6">
        <v>2021</v>
      </c>
      <c r="N6" t="s">
        <v>952</v>
      </c>
      <c r="S6" t="s">
        <v>953</v>
      </c>
      <c r="U6" t="s">
        <v>400</v>
      </c>
      <c r="AA6" t="s">
        <v>371</v>
      </c>
      <c r="AB6" t="s">
        <v>295</v>
      </c>
      <c r="AG6" t="s">
        <v>926</v>
      </c>
      <c r="AI6">
        <v>-43.095426715733502</v>
      </c>
      <c r="AJ6">
        <v>172.82083369806099</v>
      </c>
    </row>
    <row r="7" spans="1:36">
      <c r="A7" t="s">
        <v>902</v>
      </c>
      <c r="B7" s="2" t="s">
        <v>831</v>
      </c>
      <c r="C7" s="2" t="s">
        <v>831</v>
      </c>
      <c r="H7">
        <v>176</v>
      </c>
      <c r="I7">
        <v>4.3</v>
      </c>
      <c r="K7">
        <v>41</v>
      </c>
      <c r="L7" t="s">
        <v>954</v>
      </c>
      <c r="M7">
        <v>2023</v>
      </c>
      <c r="N7" t="s">
        <v>952</v>
      </c>
      <c r="S7" t="s">
        <v>174</v>
      </c>
      <c r="U7" t="s">
        <v>174</v>
      </c>
      <c r="AA7" t="s">
        <v>286</v>
      </c>
      <c r="AG7" t="s">
        <v>926</v>
      </c>
      <c r="AI7">
        <v>-39.134141798562503</v>
      </c>
      <c r="AJ7">
        <v>176.75054305448401</v>
      </c>
    </row>
    <row r="8" spans="1:36">
      <c r="A8" t="s">
        <v>1203</v>
      </c>
      <c r="B8" t="s">
        <v>831</v>
      </c>
      <c r="C8" t="s">
        <v>831</v>
      </c>
      <c r="H8">
        <v>43</v>
      </c>
      <c r="I8">
        <f>H8/10</f>
        <v>4.3</v>
      </c>
      <c r="K8">
        <v>10</v>
      </c>
      <c r="L8" t="s">
        <v>947</v>
      </c>
      <c r="M8">
        <v>2023</v>
      </c>
      <c r="N8" t="s">
        <v>952</v>
      </c>
      <c r="S8" t="s">
        <v>16</v>
      </c>
      <c r="U8" t="s">
        <v>16</v>
      </c>
      <c r="AA8" s="2" t="s">
        <v>304</v>
      </c>
      <c r="AB8" s="2" t="s">
        <v>789</v>
      </c>
      <c r="AG8" t="s">
        <v>950</v>
      </c>
      <c r="AH8" t="s">
        <v>948</v>
      </c>
      <c r="AI8">
        <v>-46.246359412638299</v>
      </c>
      <c r="AJ8">
        <v>169.01541823014301</v>
      </c>
    </row>
    <row r="9" spans="1:36">
      <c r="A9" t="s">
        <v>1204</v>
      </c>
      <c r="B9" t="s">
        <v>831</v>
      </c>
      <c r="C9" t="s">
        <v>831</v>
      </c>
      <c r="H9">
        <v>197</v>
      </c>
      <c r="M9" t="s">
        <v>1122</v>
      </c>
      <c r="N9" t="s">
        <v>1213</v>
      </c>
      <c r="S9" t="s">
        <v>16</v>
      </c>
      <c r="AH9" s="8" t="s">
        <v>1211</v>
      </c>
    </row>
    <row r="10" spans="1:36">
      <c r="A10" t="s">
        <v>49</v>
      </c>
      <c r="B10" t="s">
        <v>27</v>
      </c>
      <c r="H10">
        <v>32</v>
      </c>
      <c r="M10">
        <v>2020</v>
      </c>
      <c r="N10" t="s">
        <v>1118</v>
      </c>
      <c r="S10" t="s">
        <v>18</v>
      </c>
      <c r="U10" t="s">
        <v>18</v>
      </c>
      <c r="AA10" s="2" t="s">
        <v>477</v>
      </c>
      <c r="AB10" t="s">
        <v>251</v>
      </c>
      <c r="AH10" t="s">
        <v>1119</v>
      </c>
    </row>
    <row r="11" spans="1:36">
      <c r="A11" t="s">
        <v>1120</v>
      </c>
      <c r="B11" t="s">
        <v>27</v>
      </c>
      <c r="H11">
        <v>32</v>
      </c>
      <c r="M11" t="s">
        <v>1122</v>
      </c>
      <c r="N11" t="s">
        <v>1121</v>
      </c>
      <c r="S11" t="s">
        <v>18</v>
      </c>
      <c r="AA11" s="2"/>
    </row>
    <row r="12" spans="1:36">
      <c r="A12" t="s">
        <v>1199</v>
      </c>
      <c r="B12" s="2" t="s">
        <v>831</v>
      </c>
      <c r="C12" s="2" t="s">
        <v>831</v>
      </c>
      <c r="H12">
        <v>130</v>
      </c>
      <c r="K12">
        <v>52</v>
      </c>
      <c r="M12">
        <v>2020</v>
      </c>
      <c r="N12" t="s">
        <v>1206</v>
      </c>
      <c r="S12" t="s">
        <v>174</v>
      </c>
      <c r="AH12" s="8" t="s">
        <v>1210</v>
      </c>
    </row>
    <row r="13" spans="1:36">
      <c r="A13" t="s">
        <v>1207</v>
      </c>
      <c r="B13" s="2" t="s">
        <v>831</v>
      </c>
      <c r="C13" s="2" t="s">
        <v>831</v>
      </c>
      <c r="H13">
        <v>230</v>
      </c>
      <c r="M13">
        <v>2023</v>
      </c>
      <c r="N13" t="s">
        <v>1208</v>
      </c>
      <c r="S13" t="s">
        <v>827</v>
      </c>
      <c r="W13">
        <v>800</v>
      </c>
      <c r="AH13" s="8" t="s">
        <v>1209</v>
      </c>
    </row>
    <row r="14" spans="1:36">
      <c r="A14" t="s">
        <v>1200</v>
      </c>
      <c r="B14" s="2" t="s">
        <v>831</v>
      </c>
      <c r="C14" s="2" t="s">
        <v>831</v>
      </c>
      <c r="H14">
        <v>318</v>
      </c>
      <c r="K14">
        <v>53</v>
      </c>
      <c r="M14">
        <v>2023</v>
      </c>
      <c r="N14" t="s">
        <v>952</v>
      </c>
      <c r="S14" t="s">
        <v>16</v>
      </c>
      <c r="AH14" s="8" t="s">
        <v>1212</v>
      </c>
    </row>
    <row r="15" spans="1:36">
      <c r="A15" t="s">
        <v>1201</v>
      </c>
      <c r="B15" s="2" t="s">
        <v>831</v>
      </c>
      <c r="C15" s="2" t="s">
        <v>831</v>
      </c>
      <c r="H15">
        <v>860</v>
      </c>
      <c r="K15">
        <v>286</v>
      </c>
      <c r="M15">
        <v>2013</v>
      </c>
      <c r="N15" t="s">
        <v>1213</v>
      </c>
      <c r="S15" t="s">
        <v>103</v>
      </c>
      <c r="AH15" s="8" t="s">
        <v>1214</v>
      </c>
    </row>
    <row r="16" spans="1:36">
      <c r="A16" t="s">
        <v>1202</v>
      </c>
      <c r="B16" s="2" t="s">
        <v>831</v>
      </c>
      <c r="C16" s="2" t="s">
        <v>831</v>
      </c>
      <c r="H16">
        <v>75.900000000000006</v>
      </c>
      <c r="M16">
        <v>2013</v>
      </c>
      <c r="N16" t="s">
        <v>1213</v>
      </c>
      <c r="S16" t="s">
        <v>174</v>
      </c>
      <c r="AH16" s="8" t="s">
        <v>1215</v>
      </c>
    </row>
    <row r="17" spans="1:34">
      <c r="A17" t="s">
        <v>1271</v>
      </c>
      <c r="B17" t="s">
        <v>831</v>
      </c>
      <c r="C17" t="s">
        <v>831</v>
      </c>
      <c r="H17">
        <v>32</v>
      </c>
      <c r="K17">
        <v>8</v>
      </c>
      <c r="L17" t="s">
        <v>1272</v>
      </c>
      <c r="M17">
        <v>2023</v>
      </c>
      <c r="N17" t="s">
        <v>1273</v>
      </c>
      <c r="S17" t="s">
        <v>1205</v>
      </c>
      <c r="AH17" s="8" t="s">
        <v>1274</v>
      </c>
    </row>
    <row r="18" spans="1:34">
      <c r="A18" t="s">
        <v>1275</v>
      </c>
      <c r="B18" t="s">
        <v>831</v>
      </c>
      <c r="C18" t="s">
        <v>831</v>
      </c>
      <c r="H18">
        <v>60</v>
      </c>
      <c r="K18">
        <v>12</v>
      </c>
      <c r="L18" t="s">
        <v>1276</v>
      </c>
      <c r="M18">
        <v>2025</v>
      </c>
      <c r="N18" t="s">
        <v>1277</v>
      </c>
      <c r="S18" t="s">
        <v>1205</v>
      </c>
      <c r="AH18" s="8" t="s">
        <v>1274</v>
      </c>
    </row>
    <row r="19" spans="1:34">
      <c r="A19" t="s">
        <v>50</v>
      </c>
      <c r="B19" t="s">
        <v>27</v>
      </c>
      <c r="H19">
        <v>240</v>
      </c>
      <c r="M19">
        <v>2021</v>
      </c>
      <c r="N19" t="s">
        <v>952</v>
      </c>
      <c r="S19" t="s">
        <v>10</v>
      </c>
      <c r="AH19" s="8" t="s">
        <v>1217</v>
      </c>
    </row>
    <row r="20" spans="1:34">
      <c r="A20" t="s">
        <v>51</v>
      </c>
      <c r="B20" t="s">
        <v>27</v>
      </c>
      <c r="H20">
        <v>45</v>
      </c>
      <c r="M20">
        <v>2020</v>
      </c>
      <c r="N20" t="s">
        <v>62</v>
      </c>
      <c r="S20" t="s">
        <v>60</v>
      </c>
    </row>
    <row r="21" spans="1:34">
      <c r="A21" t="s">
        <v>52</v>
      </c>
      <c r="B21" t="s">
        <v>27</v>
      </c>
      <c r="H21">
        <v>35</v>
      </c>
      <c r="N21" t="s">
        <v>63</v>
      </c>
      <c r="S21" t="s">
        <v>53</v>
      </c>
    </row>
    <row r="22" spans="1:34">
      <c r="A22" t="s">
        <v>54</v>
      </c>
      <c r="B22" t="s">
        <v>27</v>
      </c>
      <c r="M22">
        <v>2020</v>
      </c>
      <c r="N22" t="s">
        <v>1218</v>
      </c>
      <c r="S22" t="s">
        <v>55</v>
      </c>
      <c r="T22" t="s">
        <v>61</v>
      </c>
      <c r="AH22" s="8" t="s">
        <v>1219</v>
      </c>
    </row>
    <row r="23" spans="1:34">
      <c r="A23" t="s">
        <v>56</v>
      </c>
      <c r="B23" t="s">
        <v>27</v>
      </c>
      <c r="M23">
        <v>2013</v>
      </c>
      <c r="N23" t="s">
        <v>1220</v>
      </c>
      <c r="S23" t="s">
        <v>57</v>
      </c>
      <c r="AH23" s="8" t="s">
        <v>1221</v>
      </c>
    </row>
    <row r="24" spans="1:34">
      <c r="A24" t="s">
        <v>222</v>
      </c>
      <c r="B24" t="s">
        <v>221</v>
      </c>
      <c r="C24" t="s">
        <v>207</v>
      </c>
      <c r="E24" t="s">
        <v>228</v>
      </c>
      <c r="H24">
        <v>360</v>
      </c>
      <c r="M24">
        <v>2022</v>
      </c>
      <c r="N24" t="s">
        <v>1223</v>
      </c>
      <c r="S24" t="s">
        <v>1222</v>
      </c>
      <c r="AH24" s="8" t="s">
        <v>1224</v>
      </c>
    </row>
    <row r="25" spans="1:34">
      <c r="A25" t="s">
        <v>1216</v>
      </c>
      <c r="B25" t="s">
        <v>195</v>
      </c>
      <c r="C25" t="s">
        <v>249</v>
      </c>
      <c r="H25">
        <v>1000</v>
      </c>
      <c r="M25">
        <v>2021</v>
      </c>
      <c r="N25" t="s">
        <v>1225</v>
      </c>
      <c r="AH25" s="8" t="s">
        <v>1226</v>
      </c>
    </row>
    <row r="26" spans="1:34">
      <c r="A26" t="s">
        <v>201</v>
      </c>
      <c r="B26" t="s">
        <v>831</v>
      </c>
      <c r="C26" t="s">
        <v>831</v>
      </c>
      <c r="H26">
        <v>24</v>
      </c>
      <c r="M26">
        <v>2021</v>
      </c>
      <c r="N26" t="s">
        <v>1213</v>
      </c>
      <c r="S26" t="s">
        <v>1228</v>
      </c>
      <c r="AG26" t="s">
        <v>1229</v>
      </c>
      <c r="AH26" s="8" t="s">
        <v>1230</v>
      </c>
    </row>
    <row r="27" spans="1:34">
      <c r="A27" t="s">
        <v>1227</v>
      </c>
      <c r="B27" t="s">
        <v>1231</v>
      </c>
      <c r="C27" t="s">
        <v>831</v>
      </c>
      <c r="H27">
        <v>900</v>
      </c>
      <c r="K27">
        <v>65</v>
      </c>
      <c r="M27">
        <v>2024</v>
      </c>
      <c r="N27" t="s">
        <v>1233</v>
      </c>
      <c r="S27" t="s">
        <v>1232</v>
      </c>
      <c r="AG27" t="s">
        <v>1235</v>
      </c>
      <c r="AH27" s="8" t="s">
        <v>1234</v>
      </c>
    </row>
    <row r="28" spans="1:34">
      <c r="A28" t="s">
        <v>1239</v>
      </c>
      <c r="B28" t="s">
        <v>1237</v>
      </c>
      <c r="C28" t="s">
        <v>1237</v>
      </c>
      <c r="K28">
        <v>125000</v>
      </c>
      <c r="M28">
        <v>2021</v>
      </c>
      <c r="N28" t="s">
        <v>1243</v>
      </c>
      <c r="S28" t="s">
        <v>1238</v>
      </c>
      <c r="U28" t="s">
        <v>18</v>
      </c>
      <c r="W28">
        <v>120</v>
      </c>
      <c r="AG28" t="s">
        <v>1240</v>
      </c>
      <c r="AH28" s="8" t="s">
        <v>1242</v>
      </c>
    </row>
    <row r="29" spans="1:34">
      <c r="A29" t="s">
        <v>1236</v>
      </c>
      <c r="B29" t="s">
        <v>1237</v>
      </c>
      <c r="C29" t="s">
        <v>1237</v>
      </c>
      <c r="H29">
        <v>39</v>
      </c>
      <c r="K29">
        <v>60000</v>
      </c>
      <c r="M29">
        <v>2022</v>
      </c>
      <c r="N29" t="s">
        <v>1246</v>
      </c>
      <c r="S29" t="s">
        <v>1238</v>
      </c>
      <c r="W29">
        <v>55</v>
      </c>
      <c r="AG29" t="s">
        <v>1244</v>
      </c>
      <c r="AH29" s="8" t="s">
        <v>1245</v>
      </c>
    </row>
    <row r="30" spans="1:34">
      <c r="A30" t="s">
        <v>1247</v>
      </c>
      <c r="B30" t="s">
        <v>1237</v>
      </c>
      <c r="C30" t="s">
        <v>1237</v>
      </c>
      <c r="K30">
        <v>89000</v>
      </c>
      <c r="M30">
        <v>2020</v>
      </c>
      <c r="N30" t="s">
        <v>1248</v>
      </c>
      <c r="S30" t="s">
        <v>1238</v>
      </c>
      <c r="U30" t="s">
        <v>1249</v>
      </c>
      <c r="W30">
        <v>87</v>
      </c>
      <c r="AG30" t="s">
        <v>1250</v>
      </c>
      <c r="AH30" t="s">
        <v>1251</v>
      </c>
    </row>
    <row r="31" spans="1:34">
      <c r="A31" t="s">
        <v>199</v>
      </c>
      <c r="B31" t="s">
        <v>1237</v>
      </c>
      <c r="C31" t="s">
        <v>1237</v>
      </c>
      <c r="H31">
        <v>32</v>
      </c>
      <c r="K31">
        <v>60000</v>
      </c>
      <c r="M31">
        <v>2023</v>
      </c>
      <c r="N31" t="s">
        <v>952</v>
      </c>
      <c r="S31" t="s">
        <v>1238</v>
      </c>
      <c r="W31">
        <v>52</v>
      </c>
      <c r="AG31" t="s">
        <v>1252</v>
      </c>
      <c r="AH31" t="s">
        <v>1253</v>
      </c>
    </row>
    <row r="32" spans="1:34">
      <c r="A32" t="s">
        <v>1254</v>
      </c>
      <c r="B32" t="s">
        <v>1237</v>
      </c>
      <c r="C32" t="s">
        <v>1237</v>
      </c>
      <c r="K32">
        <v>80000</v>
      </c>
      <c r="M32">
        <v>2022</v>
      </c>
      <c r="N32" t="s">
        <v>1248</v>
      </c>
      <c r="S32" t="s">
        <v>1238</v>
      </c>
      <c r="W32">
        <v>54</v>
      </c>
      <c r="AG32" t="s">
        <v>1255</v>
      </c>
      <c r="AH32" s="8" t="s">
        <v>1241</v>
      </c>
    </row>
    <row r="33" spans="1:36">
      <c r="A33" t="s">
        <v>1256</v>
      </c>
      <c r="B33" t="s">
        <v>1237</v>
      </c>
      <c r="C33" t="s">
        <v>1237</v>
      </c>
      <c r="H33">
        <v>16</v>
      </c>
      <c r="K33">
        <v>32000</v>
      </c>
      <c r="M33">
        <v>2021</v>
      </c>
      <c r="N33" t="s">
        <v>1257</v>
      </c>
      <c r="S33" t="s">
        <v>1258</v>
      </c>
      <c r="AG33" t="s">
        <v>1259</v>
      </c>
      <c r="AH33" t="s">
        <v>1260</v>
      </c>
    </row>
    <row r="34" spans="1:36">
      <c r="A34" t="s">
        <v>1261</v>
      </c>
      <c r="B34" t="s">
        <v>1262</v>
      </c>
      <c r="C34" t="s">
        <v>1263</v>
      </c>
      <c r="M34">
        <v>2023</v>
      </c>
      <c r="N34" t="s">
        <v>1264</v>
      </c>
      <c r="S34" t="s">
        <v>1265</v>
      </c>
      <c r="AA34" t="s">
        <v>371</v>
      </c>
      <c r="AB34" t="s">
        <v>295</v>
      </c>
      <c r="AG34" t="s">
        <v>1266</v>
      </c>
      <c r="AH34" s="8" t="s">
        <v>1267</v>
      </c>
    </row>
    <row r="35" spans="1:36">
      <c r="A35" t="s">
        <v>1268</v>
      </c>
      <c r="B35" t="s">
        <v>1237</v>
      </c>
      <c r="C35" t="s">
        <v>1237</v>
      </c>
      <c r="H35">
        <v>400</v>
      </c>
      <c r="K35">
        <v>900000</v>
      </c>
      <c r="M35">
        <v>2022</v>
      </c>
      <c r="N35" t="s">
        <v>1213</v>
      </c>
      <c r="S35" t="s">
        <v>1222</v>
      </c>
      <c r="AG35" t="s">
        <v>1269</v>
      </c>
      <c r="AH35" s="8" t="s">
        <v>1270</v>
      </c>
    </row>
    <row r="36" spans="1:36">
      <c r="A36" t="s">
        <v>1278</v>
      </c>
      <c r="B36" t="s">
        <v>831</v>
      </c>
      <c r="C36" t="s">
        <v>831</v>
      </c>
      <c r="H36">
        <v>168</v>
      </c>
      <c r="K36">
        <v>24</v>
      </c>
      <c r="L36" t="s">
        <v>1279</v>
      </c>
      <c r="M36">
        <v>2023</v>
      </c>
      <c r="N36" t="s">
        <v>1280</v>
      </c>
      <c r="S36" t="s">
        <v>1205</v>
      </c>
      <c r="AG36" t="s">
        <v>1281</v>
      </c>
      <c r="AH36" s="8" t="s">
        <v>1274</v>
      </c>
    </row>
    <row r="37" spans="1:36">
      <c r="A37" t="s">
        <v>1282</v>
      </c>
      <c r="B37" t="s">
        <v>831</v>
      </c>
      <c r="C37" t="s">
        <v>831</v>
      </c>
      <c r="H37">
        <v>176</v>
      </c>
      <c r="K37">
        <v>22</v>
      </c>
      <c r="L37" t="s">
        <v>1283</v>
      </c>
      <c r="M37" t="s">
        <v>1122</v>
      </c>
      <c r="N37" s="9" t="s">
        <v>1284</v>
      </c>
      <c r="S37" t="s">
        <v>1205</v>
      </c>
      <c r="AG37" t="s">
        <v>1285</v>
      </c>
      <c r="AH37" s="8" t="s">
        <v>1274</v>
      </c>
    </row>
    <row r="38" spans="1:36">
      <c r="A38" t="s">
        <v>1286</v>
      </c>
      <c r="B38" t="s">
        <v>831</v>
      </c>
      <c r="C38" t="s">
        <v>831</v>
      </c>
      <c r="H38">
        <v>73</v>
      </c>
      <c r="M38">
        <v>2022</v>
      </c>
      <c r="N38" s="9" t="s">
        <v>1287</v>
      </c>
      <c r="S38" t="s">
        <v>16</v>
      </c>
      <c r="AG38" t="s">
        <v>1289</v>
      </c>
      <c r="AH38" s="8" t="s">
        <v>1288</v>
      </c>
    </row>
    <row r="39" spans="1:36">
      <c r="A39" t="s">
        <v>1290</v>
      </c>
      <c r="B39" t="s">
        <v>831</v>
      </c>
      <c r="C39" t="s">
        <v>831</v>
      </c>
      <c r="H39">
        <f>20*4.5</f>
        <v>90</v>
      </c>
      <c r="K39">
        <v>20</v>
      </c>
      <c r="L39" t="s">
        <v>1291</v>
      </c>
      <c r="M39">
        <v>2023</v>
      </c>
      <c r="N39" t="s">
        <v>1292</v>
      </c>
      <c r="S39" t="s">
        <v>174</v>
      </c>
      <c r="AH39" s="8" t="s">
        <v>1293</v>
      </c>
    </row>
    <row r="40" spans="1:36">
      <c r="A40" t="s">
        <v>1294</v>
      </c>
      <c r="B40" t="s">
        <v>831</v>
      </c>
      <c r="C40" t="s">
        <v>831</v>
      </c>
      <c r="H40">
        <v>300</v>
      </c>
      <c r="K40">
        <v>50</v>
      </c>
      <c r="M40">
        <v>2025</v>
      </c>
      <c r="N40" t="s">
        <v>1295</v>
      </c>
      <c r="S40" t="s">
        <v>10</v>
      </c>
      <c r="AG40" t="s">
        <v>1296</v>
      </c>
      <c r="AH40" s="8" t="s">
        <v>1297</v>
      </c>
    </row>
    <row r="41" spans="1:36">
      <c r="A41" t="s">
        <v>1298</v>
      </c>
      <c r="B41" t="s">
        <v>1262</v>
      </c>
      <c r="C41" t="s">
        <v>1263</v>
      </c>
      <c r="H41">
        <v>15</v>
      </c>
      <c r="M41">
        <v>2022</v>
      </c>
      <c r="N41" t="s">
        <v>1300</v>
      </c>
      <c r="S41" t="s">
        <v>1299</v>
      </c>
      <c r="AH41" s="8" t="s">
        <v>1301</v>
      </c>
    </row>
    <row r="42" spans="1:36">
      <c r="A42" t="s">
        <v>1310</v>
      </c>
      <c r="B42" t="s">
        <v>1237</v>
      </c>
      <c r="C42" t="s">
        <v>1237</v>
      </c>
      <c r="H42">
        <v>150</v>
      </c>
      <c r="M42">
        <v>2021</v>
      </c>
      <c r="N42" t="s">
        <v>1208</v>
      </c>
      <c r="S42" t="s">
        <v>1311</v>
      </c>
      <c r="AA42" t="s">
        <v>371</v>
      </c>
      <c r="AB42" t="s">
        <v>295</v>
      </c>
      <c r="AH42" s="8" t="s">
        <v>1312</v>
      </c>
    </row>
    <row r="43" spans="1:36">
      <c r="A43" t="s">
        <v>98</v>
      </c>
      <c r="B43" t="s">
        <v>195</v>
      </c>
      <c r="C43" t="s">
        <v>249</v>
      </c>
      <c r="E43" t="s">
        <v>572</v>
      </c>
      <c r="G43" t="s">
        <v>250</v>
      </c>
      <c r="H43">
        <v>112.5</v>
      </c>
      <c r="M43">
        <v>2025</v>
      </c>
      <c r="N43" t="s">
        <v>1319</v>
      </c>
      <c r="Q43" t="s">
        <v>239</v>
      </c>
      <c r="R43">
        <v>8</v>
      </c>
      <c r="S43" t="s">
        <v>16</v>
      </c>
      <c r="U43" t="s">
        <v>16</v>
      </c>
      <c r="V43" t="s">
        <v>105</v>
      </c>
      <c r="Y43" t="s">
        <v>90</v>
      </c>
      <c r="Z43" t="s">
        <v>90</v>
      </c>
      <c r="AA43" t="s">
        <v>287</v>
      </c>
      <c r="AB43" t="s">
        <v>251</v>
      </c>
      <c r="AC43" t="s">
        <v>263</v>
      </c>
      <c r="AD43" t="s">
        <v>99</v>
      </c>
      <c r="AE43">
        <v>2091</v>
      </c>
      <c r="AG43" s="2"/>
      <c r="AH43" s="8" t="s">
        <v>1320</v>
      </c>
      <c r="AI43">
        <v>-37.923632187196098</v>
      </c>
      <c r="AJ43">
        <v>175.53936806790799</v>
      </c>
    </row>
    <row r="44" spans="1:36">
      <c r="A44" t="s">
        <v>220</v>
      </c>
      <c r="B44" t="s">
        <v>221</v>
      </c>
      <c r="C44" t="s">
        <v>207</v>
      </c>
      <c r="E44" t="s">
        <v>228</v>
      </c>
      <c r="G44" t="s">
        <v>225</v>
      </c>
      <c r="M44">
        <v>2023</v>
      </c>
      <c r="N44" t="s">
        <v>1321</v>
      </c>
      <c r="S44" t="s">
        <v>10</v>
      </c>
      <c r="AH44" s="8" t="s">
        <v>1322</v>
      </c>
    </row>
  </sheetData>
  <hyperlinks>
    <hyperlink ref="AH12" r:id="rId1" xr:uid="{BAB76B81-84CD-4469-AA1D-4303D07C4AD8}"/>
    <hyperlink ref="AH13" r:id="rId2" display="https://www.stuff.co.nz/manawatu-standard/news/131924826/central-north-islands-wind-power-to-be-captured-by-manawa-energy" xr:uid="{BC5473D5-9495-4BB1-8B0F-BBA9E177EF55}"/>
    <hyperlink ref="AH14" r:id="rId3" display="https://www.windenergy.org.nz/consented-wind-farms" xr:uid="{F6021013-2B4C-4A83-BE89-129C1A7A4257}"/>
    <hyperlink ref="AH15" r:id="rId4" xr:uid="{B7915C5E-F4B2-4D23-9EE9-3BC286D84E9F}"/>
    <hyperlink ref="AH16" r:id="rId5" display="https://www.windenergy.org.nz/consented-wind-farms" xr:uid="{BF1A2B99-8F27-495E-9B2D-8C5300E9BDDF}"/>
    <hyperlink ref="AH9" r:id="rId6" display="https://www.windenergy.org.nz/consented-wind-farms" xr:uid="{BA9A3A1D-9944-4E11-8F7C-A2B908265316}"/>
    <hyperlink ref="AH19" r:id="rId7" xr:uid="{F3215F49-18EC-416C-A5F2-2BEF9CAE1DFD}"/>
    <hyperlink ref="AH22" r:id="rId8" xr:uid="{5C783CAF-34FE-4335-9F8A-7E7A5FAC1FE6}"/>
    <hyperlink ref="AH23" r:id="rId9" xr:uid="{50893378-2950-4D61-A25A-0D8960BAE382}"/>
    <hyperlink ref="AH24" r:id="rId10" location=":~:text=Description%20The%20project%20is%20being%20developed%20and%20currently,project%20cost%20is%20expected%20to%20be%20around%20%24350m." xr:uid="{60824865-9496-45C2-8265-58A1D305E680}"/>
    <hyperlink ref="AH25" r:id="rId11" xr:uid="{731A9C44-2AF4-473F-81C4-7035BCD3A4F9}"/>
    <hyperlink ref="AH26" r:id="rId12" xr:uid="{7B77B112-5A9A-49EE-803D-DB25BE9C000F}"/>
    <hyperlink ref="AH27" r:id="rId13" xr:uid="{510F0178-70CB-4F91-9E10-1596E4D4838A}"/>
    <hyperlink ref="AH28" r:id="rId14" display="https://lodestoneenergy.co.nz/farms/" xr:uid="{C9AB9C5A-B3F7-4AC7-AEC8-203A8EC1E3C7}"/>
    <hyperlink ref="AH29" r:id="rId15" display="https://lodestoneenergy.co.nz/farms/" xr:uid="{FB3B114F-045E-41C9-8A32-59078C9AF8C3}"/>
    <hyperlink ref="AH32" r:id="rId16" xr:uid="{CD68AA0F-87F0-49B9-B3FF-6241B2E47C85}"/>
    <hyperlink ref="AH34" r:id="rId17" xr:uid="{3551927C-E2FA-4705-AEB6-9EA672729297}"/>
    <hyperlink ref="AH35" r:id="rId18" location=":~:text=The%20Taup%C5%8D%20District%20Council%20has%20granted%20Todd%20Generation,southeast%20of%20Taup%C5%8D%2C%20following%20a%20hearing%20in%20September." xr:uid="{77A91F4A-6733-4D99-B0D2-E44149984DF1}"/>
    <hyperlink ref="AH17" r:id="rId19" xr:uid="{D909A8AF-B27F-4EAC-8F0B-04264253C16A}"/>
    <hyperlink ref="AH18" r:id="rId20" xr:uid="{199CA425-DB2D-49F7-B74A-B517BAC2DD88}"/>
    <hyperlink ref="AH36" r:id="rId21" xr:uid="{D4862ACB-F505-4EA0-9055-0F51564F33ED}"/>
    <hyperlink ref="AH37" r:id="rId22" xr:uid="{DA9E0C72-F656-429C-B499-49447E3DCD15}"/>
    <hyperlink ref="AH38" r:id="rId23" xr:uid="{5F8D0674-8FD4-499A-B10D-BAD88633295E}"/>
    <hyperlink ref="AH39" r:id="rId24" xr:uid="{3E80BB9F-389A-4658-BF76-22B269D73B07}"/>
    <hyperlink ref="AH40" r:id="rId25" xr:uid="{B620218C-023A-4BB8-81CB-97D079A9E257}"/>
    <hyperlink ref="AH41" r:id="rId26" xr:uid="{48C92DFE-3ACD-45A4-8780-641EA9311777}"/>
    <hyperlink ref="AH42" r:id="rId27" xr:uid="{C8032220-B51D-4916-99E5-1CB964BFD1ED}"/>
    <hyperlink ref="AH43" r:id="rId28" xr:uid="{77F2F8BD-349D-4D7D-9E4C-702EF29A5299}"/>
    <hyperlink ref="AH44" r:id="rId29" xr:uid="{476A0C0C-96A3-4233-A7AF-F4B25DD010BA}"/>
  </hyperlinks>
  <pageMargins left="0.7" right="0.7" top="0.75" bottom="0.75" header="0.3" footer="0.3"/>
  <pageSetup paperSize="9" orientation="portrait"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003b91e-1c3e-45b4-9aed-84ccaf7a58d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CAFDC53F5C8C41B301D69219DF8C91" ma:contentTypeVersion="16" ma:contentTypeDescription="Create a new document." ma:contentTypeScope="" ma:versionID="8fe29b09bbbbeaf4b3d8e052d9018a5b">
  <xsd:schema xmlns:xsd="http://www.w3.org/2001/XMLSchema" xmlns:xs="http://www.w3.org/2001/XMLSchema" xmlns:p="http://schemas.microsoft.com/office/2006/metadata/properties" xmlns:ns3="1003b91e-1c3e-45b4-9aed-84ccaf7a58df" xmlns:ns4="1d340827-1f93-4130-a5dd-d7fe0d651f04" targetNamespace="http://schemas.microsoft.com/office/2006/metadata/properties" ma:root="true" ma:fieldsID="bb9c394eea5ae4b85894e9807be4857b" ns3:_="" ns4:_="">
    <xsd:import namespace="1003b91e-1c3e-45b4-9aed-84ccaf7a58df"/>
    <xsd:import namespace="1d340827-1f93-4130-a5dd-d7fe0d651f0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03b91e-1c3e-45b4-9aed-84ccaf7a58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340827-1f93-4130-a5dd-d7fe0d651f0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BB48E4-B6A7-4766-B159-61A305A7905F}">
  <ds:schemaRefs>
    <ds:schemaRef ds:uri="http://schemas.microsoft.com/office/infopath/2007/PartnerControls"/>
    <ds:schemaRef ds:uri="http://purl.org/dc/elements/1.1/"/>
    <ds:schemaRef ds:uri="1003b91e-1c3e-45b4-9aed-84ccaf7a58df"/>
    <ds:schemaRef ds:uri="http://purl.org/dc/dcmitype/"/>
    <ds:schemaRef ds:uri="http://schemas.openxmlformats.org/package/2006/metadata/core-properties"/>
    <ds:schemaRef ds:uri="http://purl.org/dc/terms/"/>
    <ds:schemaRef ds:uri="http://schemas.microsoft.com/office/2006/documentManagement/types"/>
    <ds:schemaRef ds:uri="1d340827-1f93-4130-a5dd-d7fe0d651f04"/>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B7BBC30-0833-4429-9A02-9EADF79D3E8B}">
  <ds:schemaRefs>
    <ds:schemaRef ds:uri="http://schemas.microsoft.com/sharepoint/v3/contenttype/forms"/>
  </ds:schemaRefs>
</ds:datastoreItem>
</file>

<file path=customXml/itemProps3.xml><?xml version="1.0" encoding="utf-8"?>
<ds:datastoreItem xmlns:ds="http://schemas.openxmlformats.org/officeDocument/2006/customXml" ds:itemID="{EE908008-EA7D-47A1-B756-E992A683EB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03b91e-1c3e-45b4-9aed-84ccaf7a58df"/>
    <ds:schemaRef ds:uri="1d340827-1f93-4130-a5dd-d7fe0d651f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Current</vt:lpstr>
      <vt:lpstr>Historic Info</vt:lpstr>
      <vt:lpstr>Historic</vt:lpstr>
      <vt:lpstr>Proposed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2023-02-16T20:30:44Z</dcterms:created>
  <dcterms:modified xsi:type="dcterms:W3CDTF">2023-09-12T02:47:13Z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0x01010044CAFDC53F5C8C41B301D69219DF8C91</vt:lpwstr>
  </property>
</Properties>
</file>