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Local\REMix\projects\remix_nz\input\"/>
    </mc:Choice>
  </mc:AlternateContent>
  <xr:revisionPtr revIDLastSave="0" documentId="8_{87EBC98D-158B-459D-961C-E51BDE56F042}" xr6:coauthVersionLast="47" xr6:coauthVersionMax="47" xr10:uidLastSave="{00000000-0000-0000-0000-000000000000}"/>
  <bookViews>
    <workbookView xWindow="-98" yWindow="-98" windowWidth="19396" windowHeight="11596" xr2:uid="{A3E6E33A-014B-B44D-958F-5BCDF588E605}"/>
  </bookViews>
  <sheets>
    <sheet name="curren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6" i="1" l="1"/>
  <c r="AF54" i="1"/>
  <c r="J13" i="1"/>
  <c r="X152" i="1"/>
  <c r="X96" i="1" l="1"/>
  <c r="L11" i="1"/>
  <c r="X20" i="1"/>
  <c r="X19" i="1"/>
  <c r="AF31" i="1"/>
  <c r="AF6" i="1"/>
  <c r="AF3" i="1"/>
  <c r="AF61" i="1"/>
  <c r="AF8" i="1"/>
  <c r="AF90" i="1"/>
  <c r="AF36" i="1"/>
  <c r="AF37" i="1"/>
  <c r="AF92" i="1"/>
  <c r="AF86" i="1"/>
  <c r="AF25" i="1"/>
  <c r="AF17" i="1"/>
  <c r="AF57" i="1"/>
  <c r="AF75" i="1"/>
  <c r="AF59" i="1"/>
  <c r="AF76" i="1"/>
  <c r="AF22" i="1" l="1"/>
  <c r="AF41" i="1"/>
  <c r="AF80" i="1"/>
  <c r="AF78" i="1"/>
  <c r="AF27" i="1"/>
  <c r="AF94" i="1"/>
  <c r="AF33" i="1"/>
  <c r="AF83" i="1"/>
  <c r="AF32" i="1"/>
  <c r="AF77" i="1"/>
  <c r="AF67" i="1"/>
  <c r="AF55" i="1"/>
  <c r="AF108" i="1"/>
  <c r="AF95" i="1"/>
  <c r="AF23" i="1"/>
  <c r="I23" i="1"/>
  <c r="I54" i="1"/>
  <c r="I67" i="1"/>
</calcChain>
</file>

<file path=xl/sharedStrings.xml><?xml version="1.0" encoding="utf-8"?>
<sst xmlns="http://schemas.openxmlformats.org/spreadsheetml/2006/main" count="3825" uniqueCount="1024">
  <si>
    <t>EA_gen_code</t>
  </si>
  <si>
    <t>Name</t>
  </si>
  <si>
    <t>Type</t>
  </si>
  <si>
    <t>Primary_fuel</t>
  </si>
  <si>
    <t>Secondary_fuel</t>
  </si>
  <si>
    <t>Prime_mover_1</t>
  </si>
  <si>
    <t>Prime_mover_2</t>
  </si>
  <si>
    <t>Cogeneration</t>
  </si>
  <si>
    <t>Capacity_MW</t>
  </si>
  <si>
    <t>Largest_unit_MW</t>
  </si>
  <si>
    <t>Primary_efficiency</t>
  </si>
  <si>
    <t>Generating_units_number</t>
  </si>
  <si>
    <t>Generating_units_notes</t>
  </si>
  <si>
    <t>Year_built</t>
  </si>
  <si>
    <t>Status</t>
  </si>
  <si>
    <t>Cooling_type</t>
  </si>
  <si>
    <t>Cooling_source</t>
  </si>
  <si>
    <t>Group_name</t>
  </si>
  <si>
    <t>Group_order</t>
  </si>
  <si>
    <t>Owner_1</t>
  </si>
  <si>
    <t>Owner_2</t>
  </si>
  <si>
    <t>Operator</t>
  </si>
  <si>
    <t>Connection_type</t>
  </si>
  <si>
    <t>Avg_Ann_Gen_GWh</t>
  </si>
  <si>
    <t>Hydro_max_storage_m3</t>
  </si>
  <si>
    <t>Basin</t>
  </si>
  <si>
    <t>Regional_auth</t>
  </si>
  <si>
    <t>Region_name</t>
  </si>
  <si>
    <t>Island_name</t>
  </si>
  <si>
    <t>Node_name</t>
  </si>
  <si>
    <t>GIP substation</t>
  </si>
  <si>
    <t>Lifetime</t>
  </si>
  <si>
    <t>Lifetime_notes</t>
  </si>
  <si>
    <t>Comments</t>
  </si>
  <si>
    <t>Data_source</t>
  </si>
  <si>
    <t>lat</t>
  </si>
  <si>
    <t>long</t>
  </si>
  <si>
    <t>manapouri</t>
  </si>
  <si>
    <t>Manapouri</t>
  </si>
  <si>
    <t>Hydroelectric</t>
  </si>
  <si>
    <t>Water</t>
  </si>
  <si>
    <t>hydrokinetic turbine</t>
  </si>
  <si>
    <t>N</t>
  </si>
  <si>
    <t>Operational</t>
  </si>
  <si>
    <t>Meridian Energy</t>
  </si>
  <si>
    <t>Grid</t>
  </si>
  <si>
    <t>Environment Southland</t>
  </si>
  <si>
    <t>OTG - Otago/Southland</t>
  </si>
  <si>
    <t>SI</t>
  </si>
  <si>
    <t>MAN2201</t>
  </si>
  <si>
    <t>MAN</t>
  </si>
  <si>
    <t>consent expiry</t>
  </si>
  <si>
    <t>The power station is located underground within Fiordland National Park. The turbines, generators and other equipment are contained in the powerhouse located in an underground cavern. The cavern was cut from solid rock and is 111 metres long, 18 metres wide and 39 metres high. Vehicles can drive down to the powerhouse through an access tunnel which is more than two kilometres long. It descends at a 1-in-10 gradient, and is wide enough to allow vehicles to pass. The powerhouse can also be reached by an elevator which descends 220 metres (equivalent to a 70-storey building) in two-and-a-half minutes. Uses 178 metre height difference between Lake Manapouri and the sea at Deep Cove. Once water has passed through turbines it leaves the station through two 10 kilometre-long tunnels to Deep Cove. The station was originally built with only one tailrace tunnel, but a second tunnel was commissioned in 2002. Reconditioning of the plant and the new tail race have resulted in an increase in maximum output, although actual output is constrained by resource management requirements.</t>
  </si>
  <si>
    <t>MBIE hydro large scale stack update (2020); EA exisiting generating plants (2015)</t>
  </si>
  <si>
    <t>huntly_1_4</t>
  </si>
  <si>
    <t>Huntly Unit 1-2-4</t>
  </si>
  <si>
    <t>Thermal</t>
  </si>
  <si>
    <t>Natural gas</t>
  </si>
  <si>
    <t>Coal</t>
  </si>
  <si>
    <t>steam turbine</t>
  </si>
  <si>
    <t>3 x 250 MW</t>
  </si>
  <si>
    <t>Genesis</t>
  </si>
  <si>
    <t>WTO - Waikato</t>
  </si>
  <si>
    <t xml:space="preserve">NI </t>
  </si>
  <si>
    <t>HLY2202</t>
  </si>
  <si>
    <t>HLY</t>
  </si>
  <si>
    <t>Each unit is capable of burning coal, natural gas or a combination of the two. Annual output of 5695GWh has been estimated based on actual output 2005-2006 calendar years less estimated Huntly p40 (total output for whole Huntly 2005+6 = 6030 GWh per annum average).Unit 4 was mothballed in December 2012. A second unit was mothballed late 2013, at which point Unit 4 was decommissioned.</t>
  </si>
  <si>
    <t>MBIE thermal stack update (2020); EA exisiting generating plants (2015)</t>
  </si>
  <si>
    <t>benmore</t>
  </si>
  <si>
    <t>Benmore</t>
  </si>
  <si>
    <t>6 x 90 MW</t>
  </si>
  <si>
    <t>Waitaki Hydro Scheme</t>
  </si>
  <si>
    <t>Waitaki</t>
  </si>
  <si>
    <t>ECan</t>
  </si>
  <si>
    <t>SCN - South Canterbury</t>
  </si>
  <si>
    <t>BEN2202</t>
  </si>
  <si>
    <t>BEN</t>
  </si>
  <si>
    <t>Lake Benmore draws water from the Ohau, Pukaki and Tekapo Rivers and the Ohau canal as the culmination point for the outflows from the Upper Waitaki stations. With a capacity of 540 MW the Benmore station is the largest of the Waitaki system. Benmore is also the location of the southern stating point of the HVDC line that links the electricity systems of the North and South Islands. Previously injected onto the grid through 2 metered buses BEN0162 and BEN0163. Since reconfigured and injects through BEN2202.</t>
  </si>
  <si>
    <t>clyde</t>
  </si>
  <si>
    <t>Clyde</t>
  </si>
  <si>
    <t>4 x 108 MW</t>
  </si>
  <si>
    <t>Clutha Hydro Scheme</t>
  </si>
  <si>
    <t>Contact</t>
  </si>
  <si>
    <t>Clutha</t>
  </si>
  <si>
    <t>Otago</t>
  </si>
  <si>
    <t>CYD2201</t>
  </si>
  <si>
    <t>CYD</t>
  </si>
  <si>
    <t>Clyde is the largest concrete gravity dam in New Zealand. There are a million cubic metres of concrete in the dam with another 200,000 cubic metres in the powerhouse. Before Lake Dunstan could be filled and the power station commissioned, a great deal of landslide stabilisation work was carried out behind the dam. Over 14 kilometres of tunnels were excavated into the hillsides to prevent water build-up that could destabilise the hillsides. Huge buttresses of compacted rock and gravel have been built to strengthen the hillsides and a total of 3,500 measuring and monitoring instruments have been installed around the lakeshore.</t>
  </si>
  <si>
    <t>huntly_e3p</t>
  </si>
  <si>
    <t>Huntly Unit 5</t>
  </si>
  <si>
    <t>combined cycle gas turbine (CCGT)</t>
  </si>
  <si>
    <t>HLY2201</t>
  </si>
  <si>
    <t>Annual output of 335GWh has been estimated based on 80% utilisation</t>
  </si>
  <si>
    <t>otahuhu_b</t>
  </si>
  <si>
    <t>Otahuhu B</t>
  </si>
  <si>
    <t>1 x 380 MW</t>
  </si>
  <si>
    <t>Decomissioned</t>
  </si>
  <si>
    <t>Hybrid</t>
  </si>
  <si>
    <t>Sea</t>
  </si>
  <si>
    <t>Contact Energy</t>
  </si>
  <si>
    <t>AKL - Auckland</t>
  </si>
  <si>
    <t>OTA2202</t>
  </si>
  <si>
    <t>OTA</t>
  </si>
  <si>
    <t>Otahuhu B capacity varies with the source of the data. The 380 MW figure comes from Contact Energy's website. Transpower reserve modelling documentation lists OTAB's capacity at 395 MW. ACS data has capacity at 372 MW. Plant ceased operation September 2015.</t>
  </si>
  <si>
    <t>EA exisiting generating plants (2015)</t>
  </si>
  <si>
    <t>stratford</t>
  </si>
  <si>
    <t>Taranaki Combined Cycle</t>
  </si>
  <si>
    <t>Mechanical draft cooling tower</t>
  </si>
  <si>
    <t>Patea river</t>
  </si>
  <si>
    <t>TRN - Taranaki</t>
  </si>
  <si>
    <t>SFD2201</t>
  </si>
  <si>
    <t>SFD</t>
  </si>
  <si>
    <t>Taranaki Combined Cycle was the first large-scale combined cycle gas turbine station to be built in New Zealand. Construction began in July 1996, with the plant completed in July 1998. The 367 megawatt station uses approximately 1.4 million cubic metres of natural gas per day in generation, and has an efficiency of around 55.5%. Capacity at the plant was increased from 367 to 385 MW during refurbishment in 2008.</t>
  </si>
  <si>
    <t>new_plymouth</t>
  </si>
  <si>
    <t>New Plymouth</t>
  </si>
  <si>
    <t>Fuel oil</t>
  </si>
  <si>
    <t>NPL1101</t>
  </si>
  <si>
    <t>NPL</t>
  </si>
  <si>
    <t>'The plant is now mothballed following the discovery of asbestos in the plant earlier in 2007. The first of the station's five generating units was commissioned in 1974. It injected into the grid on two buses (110kv and 200kv, NPL1101 and NPL2201, 2 units and 1 unit respectively). The station's 198 metre chimney is one of the tallest in New Zealand and contains one million bricks, 16,400 tonnes of concrete and 1,200 tonnes of reinforcing steel. It is designed to sway between five and eight cm during 40 to 60 knot winds.</t>
  </si>
  <si>
    <t>roxburgh</t>
  </si>
  <si>
    <t>Roxburgh</t>
  </si>
  <si>
    <t>8 x 40 MW</t>
  </si>
  <si>
    <t>ROX1101</t>
  </si>
  <si>
    <t>ROX</t>
  </si>
  <si>
    <t>Roxburgh injects on 110kv and 220kv buses, ROX1101 and ROX2201, 3 units and 5 units respectively. The first of Roxburgh's eight generators was commissioned in 1956, the last in 1962. The power station has a capacity of 320 megawatts. Roxburgh is a concrete gravity dam, and with the powerhouse, contains about half a million cubic metres of concrete, weighing 1.5 million tonnes. The lake formed by the dam covers an area of nearly six square kilometres.</t>
  </si>
  <si>
    <t>ohau_a</t>
  </si>
  <si>
    <t>Ohau A</t>
  </si>
  <si>
    <t>4 x 66 MW</t>
  </si>
  <si>
    <t>OHA2201</t>
  </si>
  <si>
    <t>OHA</t>
  </si>
  <si>
    <t>Water flowing from Lake Pukaki enters the Pukaki canal or can be spilled into the normally dry Pukaki Riverbed. Water flowing down the Pukaki canal merges with the Ohau Canal just before the Ohau A station, the Pukaki River flows to Lake Benmore. After passing through Ohau A the water flows into Lake Ruataniwha.</t>
  </si>
  <si>
    <t>tokaanu</t>
  </si>
  <si>
    <t>Tokaanu</t>
  </si>
  <si>
    <t>4 x 60 MW</t>
  </si>
  <si>
    <t>Tongariro Power Development</t>
  </si>
  <si>
    <t>Tongariro</t>
  </si>
  <si>
    <t>Waikato</t>
  </si>
  <si>
    <t>CEN - Central</t>
  </si>
  <si>
    <t>NI</t>
  </si>
  <si>
    <t>TKU0331</t>
  </si>
  <si>
    <t>TKU</t>
  </si>
  <si>
    <t>turitea</t>
  </si>
  <si>
    <t>Turitea Wind Farm</t>
  </si>
  <si>
    <t>Wind</t>
  </si>
  <si>
    <t>60 x 3.69 MW</t>
  </si>
  <si>
    <t>Mercury</t>
  </si>
  <si>
    <t>LTN2201</t>
  </si>
  <si>
    <t>LTN</t>
  </si>
  <si>
    <t>Yr built + 50</t>
  </si>
  <si>
    <t>We [Mercury] are building the New Zealand’s largest wind farm. The Turitea wind farm is located in the Tararua Ranges near Palmerston North. Location estimated.</t>
  </si>
  <si>
    <t>MBIE Wind generation stack update(2020)</t>
  </si>
  <si>
    <t>aviemore</t>
  </si>
  <si>
    <t>Aviemore</t>
  </si>
  <si>
    <t>4 x 55 MW</t>
  </si>
  <si>
    <t>AVI2201</t>
  </si>
  <si>
    <t>AVI</t>
  </si>
  <si>
    <t>Due to limited storage capacity Aviemore predominantly acts as run of river station with as water flows from Lake Benmore and through to Lake Waitaki.</t>
  </si>
  <si>
    <t>ohau_b</t>
  </si>
  <si>
    <t>Ohau B</t>
  </si>
  <si>
    <t>4 x 53 MW</t>
  </si>
  <si>
    <t>OHB2201</t>
  </si>
  <si>
    <t>OHB</t>
  </si>
  <si>
    <t>ohau_c</t>
  </si>
  <si>
    <t>Ohau C</t>
  </si>
  <si>
    <t>OHC2201</t>
  </si>
  <si>
    <t>OHC</t>
  </si>
  <si>
    <t>Ohau C is situated downstream of Ohau B on a canal that links Lakes Ruataniwha and Benmore. A complex series of weirs allows water to be diverted from the canal into the nearby Ohau River (that also flows to Lake Benmore) allowing Ohau B to continue operating when Ohau C is out of action.</t>
  </si>
  <si>
    <t>Stratford</t>
  </si>
  <si>
    <t>open cycle gas turbine (OCGT)</t>
  </si>
  <si>
    <t>The two units are high efficiency LMS-100 gas turbine generators. Have assumed 20% utilisation to estimate GWh</t>
  </si>
  <si>
    <t>arapuni</t>
  </si>
  <si>
    <t>Arapuni</t>
  </si>
  <si>
    <t>4 x 26.7 MW; 4x 24.7 MW</t>
  </si>
  <si>
    <t>Waikato Hydro Scheme</t>
  </si>
  <si>
    <t>ARI1101</t>
  </si>
  <si>
    <t>ARI</t>
  </si>
  <si>
    <t>With eight generating units, Arapuni has the largest single capacity of any of the stations in the Waikato hydro system. Due to its close proximity to Hamilton's urban centre, Arapuni provides a voltage support role for power transmissions to the area. Recent upgrades to the station have enhanced its capability in this area. This station is occasionally used for frequency keeping. The Arapuni power station was the first government-built hydroelectric station on the Waikato River. During the initial surveying in 1916, an old watercourse was found just upstream of one of the narrowest parts of the gorge. In 1920, the surveying was halted due to lack of government funds to progress the project. 
Construction finally began in 1924, but repeated heavy rain and the resulting floods dogged the early works. Just after the project was commissioned in mid-1929, the station was closed for two years while a water seepage problem was investigated and the headrace lined. The station began operating again in May 1932 with four generators installed. Four more machines have since been added. In 2001, work was completed on four of Arapuni's turbines to increase capacity from 24.7MW to 26.7MW each and to improve their peak efficiency to 94 percent.</t>
  </si>
  <si>
    <t>maraetai</t>
  </si>
  <si>
    <t>Maraetai I</t>
  </si>
  <si>
    <t>5 x 36 MW</t>
  </si>
  <si>
    <t>MTI2201</t>
  </si>
  <si>
    <t>WKM</t>
  </si>
  <si>
    <t>The two power stations ( A + B) have the largest capacity of any of the stations of the Waikato hydro system. The generating units in the Maraetai B have sophisticated frequency control and time - error corrections equipment allowing this powerhouse to be used for frequency keeping - they respond to the ebb and flow of power on the national grid in order to maintain a constant current and voltage.</t>
  </si>
  <si>
    <t>Maraetai II</t>
  </si>
  <si>
    <t>southdown</t>
  </si>
  <si>
    <t>Southdown</t>
  </si>
  <si>
    <t>3 x 45 MW , 1 x 35 MW (although total is reported as 175MW)</t>
  </si>
  <si>
    <t>Mighty River Power</t>
  </si>
  <si>
    <t>SWN2201</t>
  </si>
  <si>
    <t>SWN</t>
  </si>
  <si>
    <t>The 35MW gas turbine was mothballed end of 2013. MRP have announced that the remaining units will be decommissioned at the end of 2015.</t>
  </si>
  <si>
    <t>Te_Mihi</t>
  </si>
  <si>
    <t>Te Mihi</t>
  </si>
  <si>
    <t>Geothermal</t>
  </si>
  <si>
    <t>Geothermal double flash</t>
  </si>
  <si>
    <t>condensed steam turbine (CST)</t>
  </si>
  <si>
    <t>Wairakei-Tauhara</t>
  </si>
  <si>
    <t>THI2201</t>
  </si>
  <si>
    <t>THI</t>
  </si>
  <si>
    <t>yr built+50</t>
  </si>
  <si>
    <t xml:space="preserve">In April 2014 TeMihi was still undergoing commissioing testing. The full plant was expecting to be running by July 2014, although some issues were struck with the hot well pumps vibrating when in use that may limit capacity until the problem can be remedied. </t>
  </si>
  <si>
    <t>NZ Geothermal Association (2019)</t>
  </si>
  <si>
    <t>wairakei</t>
  </si>
  <si>
    <t>Wairakei (A&amp;B)</t>
  </si>
  <si>
    <t>Geothermal triple flash</t>
  </si>
  <si>
    <t>back pressure turbine (BPT)</t>
  </si>
  <si>
    <t>River</t>
  </si>
  <si>
    <t>Waikato river</t>
  </si>
  <si>
    <t>WRK2201</t>
  </si>
  <si>
    <t>WRK</t>
  </si>
  <si>
    <t>The Wairakei power plant is situated above a large geothermal system containing water at temperatures up to 240°C. Currently, about 5,000 tonnes per hour of fluid is taken from the reservoir. This is separated into roughly 1,500 tonnes per hour of steam and 3,500 tonnes per hour of water at a temperature of about 130°C. Dry steam is also taken from shallow production wells (up to 500 m depth) and piped directly to the turbines. The steam is directed towards the turbines through the network of pipes around the Wairakei steam field. _x000D_Once steam has passed through the turbines it is condensed within 'direct contact' condensers. This cooling system uses water pumped from the adjacent Waikato River. After use, the cooling water and steam condensate is discharged back into the river. Gases found in the steam supply are pumped from the condenser and released to the air via gas stacks situated on the power station roof. The hot geothermal water is discharged into a system of drains (that lead to the Waikato River), or it is injected back into the ground. The Binary Plant uses heat energy in waste hot water to drive two 8 MW generators. However the binary plant needs about 2MW of power just to run its own pumps and fans so the overall generation is 14MW</t>
  </si>
  <si>
    <t>tekapo_b</t>
  </si>
  <si>
    <t>Tekapo B</t>
  </si>
  <si>
    <t>2 x 80 MW</t>
  </si>
  <si>
    <t>TKB2201</t>
  </si>
  <si>
    <t>TKB</t>
  </si>
  <si>
    <t>Located at end of a 26.5 kilometre-long canal which takes water from Tekapo A; average canal depth, 5.3 metres. There is a 147 metre height difference between the canal and Lake Pukaki. Constructed in 1977 on dry land but was surrounded by water when Lake Pukaki was raised to a new range of operating levels following the completion of the Pukaki high dam. Substructure is 32 metres high on top of which is the (visible) station superstructure.</t>
  </si>
  <si>
    <t>whirinaki</t>
  </si>
  <si>
    <t>Whirinaki</t>
  </si>
  <si>
    <t>Diesel</t>
  </si>
  <si>
    <t>HBY - Hawkes Bay</t>
  </si>
  <si>
    <t>WHI2201</t>
  </si>
  <si>
    <t>WHI</t>
  </si>
  <si>
    <t>west_wind</t>
  </si>
  <si>
    <t>West Wind</t>
  </si>
  <si>
    <t>62 x 2.3 MW</t>
  </si>
  <si>
    <t>WEL - Wellington</t>
  </si>
  <si>
    <t>WWD1102, WWD1103</t>
  </si>
  <si>
    <t>nap</t>
  </si>
  <si>
    <t>Nga Awa Purua</t>
  </si>
  <si>
    <t>Mechanical evaporative water</t>
  </si>
  <si>
    <t>Tauhara North No. 2 Trust</t>
  </si>
  <si>
    <t>Rotokawa</t>
  </si>
  <si>
    <t>NAP2201</t>
  </si>
  <si>
    <t>NAP</t>
  </si>
  <si>
    <t>The generation plant was developed by Mercury in partnership with the Tauhara North No 2 Trust. It is close to the existing Rotokawa geothermal power station and connects into existing 220kv transmission lines directly over the field.</t>
  </si>
  <si>
    <t>waipipi</t>
  </si>
  <si>
    <t>Waipipi Wind Farm</t>
  </si>
  <si>
    <t>31 x 4.3 MW</t>
  </si>
  <si>
    <t>WVY1101</t>
  </si>
  <si>
    <t>WVY</t>
  </si>
  <si>
    <t>whakamaru</t>
  </si>
  <si>
    <t>Whakamaru</t>
  </si>
  <si>
    <t>WKM2201</t>
  </si>
  <si>
    <t>The Whakamaru power station plays a pivotal role in the Waikato River hydro system. As well as being a significant contributor of electricity to the national grid, its main switching station receives generated power from all the upper Waikato stations, supplying the transmission system that leads north to Otahuhu and South to Bunnythorpe and Haywards.</t>
  </si>
  <si>
    <t>rangipo</t>
  </si>
  <si>
    <t>Rangipo</t>
  </si>
  <si>
    <t>2 x 60 MW</t>
  </si>
  <si>
    <t>RPO2201</t>
  </si>
  <si>
    <t>RPO</t>
  </si>
  <si>
    <t>glenbrook_kilns</t>
  </si>
  <si>
    <t>Glenbrook</t>
  </si>
  <si>
    <t>Natural gas waste heat</t>
  </si>
  <si>
    <t>Y</t>
  </si>
  <si>
    <t>Bluescope</t>
  </si>
  <si>
    <t>GLN0332</t>
  </si>
  <si>
    <t>GLN</t>
  </si>
  <si>
    <t>Glenbrook Cogeneration Plant produces electricity using the by-product gasses from BHP Steel's New Zealand Steel's direct reduction iron-making process. The facility generates about 550,000 megawatt hours a year of electricity. Heating raw materials as part of the iron production process creates gases. The gases are used to fuel boilers which provide steam for turbines to generate electricity at two stages in the iron-making process: from four multiple hearth furnaces, which heat iron sand and coal; and at four direct reduction rotary kilns, which reduce the heated sand and coal char to a metalised product. Together with the multiple hearth furnace cogeneration plant, Glenbrook Cogeneration Plant produces around half of the steel mill's annual power requirements. Glenbrook generates at 11kv and 33kv (GLN0111 and GLN0332). Continuous output rating for the 38MW unit is around 25MW</t>
  </si>
  <si>
    <t>mokai</t>
  </si>
  <si>
    <t>Mokai</t>
  </si>
  <si>
    <t>Geothermal single flash</t>
  </si>
  <si>
    <t>combined cycle</t>
  </si>
  <si>
    <t>Air</t>
  </si>
  <si>
    <t>Tuaropaki Power Company</t>
  </si>
  <si>
    <t>The Mokai power station was commissioned in February 2000, and is owned by the Tuaropaki Power Company. Mercury is contracted to operate and maintain the station. The Mokai station is basically a larger version of the plant at Rotokawa, with a nominal generation capacity of 94MW. The station was upgraded by an additional 17MW in August 2007 Like Rotokawa, Mokai’s generating plant consists of a main steam back pressure turbine and an ORMAT binary plant
. Mokai is modelled as a grid connected network for the purposes of market reconciliation</t>
  </si>
  <si>
    <t>kawerau_geo</t>
  </si>
  <si>
    <t>Kawerau (KGL)</t>
  </si>
  <si>
    <t>Kawerau</t>
  </si>
  <si>
    <t>BOP - Bay of Plenty</t>
  </si>
  <si>
    <t>KAW1101</t>
  </si>
  <si>
    <t>KAW</t>
  </si>
  <si>
    <t>ohakuri</t>
  </si>
  <si>
    <t>Ohakuri</t>
  </si>
  <si>
    <t>OHK2201</t>
  </si>
  <si>
    <t>Ohakuri has an earth dam with concrete gravity sections for the intake and spillway structures. Steel penstocks lead from the intake to the four Francis turbines in the powerhouse. An auxiliary turbine takes water through a dedicated penstock to generate electricity for the station. An open concrete spillway sweeps around the right end of the dam and down to the river below. A special feature is the fantail-shaped outlet which throws the water in a high, wide arc to minimise any erosion while the gates are open. The powerhouse lies below the dam on the left bank. For 1 MW of electricity to be generated at this station, 3.6 tonnes of water every second is required. Each of the four generators produces electricity at 11,000 volts. Transformers step up the voltage to 220,000 volts for transmission over the national grid.</t>
  </si>
  <si>
    <t>waitaki</t>
  </si>
  <si>
    <t>7 x 15 MW</t>
  </si>
  <si>
    <t>WTK0111</t>
  </si>
  <si>
    <t>WTK</t>
  </si>
  <si>
    <t>It was constructed in two parts, starting with a cofferdam (a temporary dam used to hold water during construction) to divert water to the Otago (south) side of the river. The other part was built on the Canterbury (north) side of the river, with 11 sluice gates enabling water to flow through while the second section was being built on the Otago side. The station’s powerhouse was completed in 1934 after the dam was built. It was made of reinforced concrete and was 109 metres long. It was extended to 152 metres in the early 1950s to house the last set of new generators. The station’s first two generators were commissioned in 1935, and a third generator in 1940. Two more generators were installed in 1941 and 1949, bringing the station to its capacity of 75 MW. In 1952 the Pukaki and Tekapo water storage projects were finished, and the power station took advantage of the improved water flow. The station’s sixth and seventh generators – each 15 MW – were installed in 1954, and the station increased its capacity to the present-day level of 105 MW. 'The Waitaki is the last station of the system and must be operated to maintain the minimum flow requirements under the Waitaki Water Allocation Rules. In 2011 one of the units (Unit 3) was mothballed, bringing the operating capacity back down to 90 MW.</t>
  </si>
  <si>
    <t>junctionroad</t>
  </si>
  <si>
    <t>Junction Road</t>
  </si>
  <si>
    <t>2 x 10.3 MW, 1 x 3.2 MW, 1 x 1.5 MW</t>
  </si>
  <si>
    <t>Todd Generation Taranaki</t>
  </si>
  <si>
    <t>JRD1101</t>
  </si>
  <si>
    <t>JRD</t>
  </si>
  <si>
    <t>MBIE thermal stack update (2020)</t>
  </si>
  <si>
    <t>McKee</t>
  </si>
  <si>
    <t>2 x 50 MW, 2 x 2 MW</t>
  </si>
  <si>
    <t>Todd Energy</t>
  </si>
  <si>
    <t>MKE1101</t>
  </si>
  <si>
    <t>MKE</t>
  </si>
  <si>
    <t>Two 50MW gas turbines and 2 x 1 MW cogen units. GWh estimated based on CDS data.</t>
  </si>
  <si>
    <t>karapiro</t>
  </si>
  <si>
    <t>Karapiro</t>
  </si>
  <si>
    <t>3 x 32 MW</t>
  </si>
  <si>
    <t>KPO1101</t>
  </si>
  <si>
    <t>KPO</t>
  </si>
  <si>
    <t>As the last station on the Waikato River, Karapiro is required to release a minimum flow to maintain the water levels in the lower Waikato River. The required minimum flow means that at least two of the three generating units at Karapiro are typically operating at all times. Transmission lines connect the station with the national grid at Hamilton, as well as supplying sub-stations at Hinuera and Te Awamutu.</t>
  </si>
  <si>
    <t>twf_3</t>
  </si>
  <si>
    <t>Tararua Stage 3</t>
  </si>
  <si>
    <t>31 x 3 MW</t>
  </si>
  <si>
    <t/>
  </si>
  <si>
    <t>TWC2201</t>
  </si>
  <si>
    <t>TWC</t>
  </si>
  <si>
    <t>Tararua 3 consists of 31 3MW turbines totalling 93 MW. Assuming a similar plant factor as the existing plant gives an approximate yield of 375 Gwh per annum._x000D_
_x000D_
Construction of Tararua 3 is expected to be completed by July 2007</t>
  </si>
  <si>
    <t>te_apiti</t>
  </si>
  <si>
    <t>Te Apiti</t>
  </si>
  <si>
    <t>55 x 1.65 MW</t>
  </si>
  <si>
    <t>WDV1101</t>
  </si>
  <si>
    <t>WDV</t>
  </si>
  <si>
    <t>Ngatamariki</t>
  </si>
  <si>
    <t>Geothermal binary</t>
  </si>
  <si>
    <t>binary</t>
  </si>
  <si>
    <t>NAP2202</t>
  </si>
  <si>
    <t>While Mercury wholly ownes the power station, the Tauhara North No. 2 Trust receives a revenue stream from the operation of the plant, and has the option to take a market-value equity stake in the power station after its first 10 years of operation.</t>
  </si>
  <si>
    <t>matahina</t>
  </si>
  <si>
    <t>Matahina</t>
  </si>
  <si>
    <t>Trustpower</t>
  </si>
  <si>
    <t>Rangataiki</t>
  </si>
  <si>
    <t>Bay of Plenty</t>
  </si>
  <si>
    <t>MAT1101</t>
  </si>
  <si>
    <t>MAT</t>
  </si>
  <si>
    <t>5 kilometres south of Whakatane, the Matahina earth dam is New Zealand's second largest. It is 86 metres high, built on 24 metre deep foundations, 365 metres wide at its base, and 396 metres long. The 3.8 million cubic metres (3.8 billion litres) of water behind the dam drive two 50,000 hp turbines that in turn drive two 36 MW generators producing an average annual output of approximately 300 GWh. The station was commissioned in 1967, but was damaged in the 1987 Edgecumbe earthquake and extensive strengthening work was subsequently undertaken. In 1999 TrustPower purchased the Station from ECNZ for $115 million. An eel pass has been constructed over the dam to allow young eels to migrate upstream.</t>
  </si>
  <si>
    <t>aratiatia</t>
  </si>
  <si>
    <t>Aratiatia</t>
  </si>
  <si>
    <t>ARA2201</t>
  </si>
  <si>
    <t>As the smallest of the hydro reservoirs, Aratiatia's lake level fluctuates through its storage range regularly throughout the day. Aratiatia is largely a 'run of river' station, passing water released from the Taupo Gates down to Lake Ohakuri.</t>
  </si>
  <si>
    <t>atiamuri</t>
  </si>
  <si>
    <t>Atiamuri</t>
  </si>
  <si>
    <t>ATI2201</t>
  </si>
  <si>
    <t>Construction was completed six months ahead of schedule and the station was commissioned early in November 1958. The additional generation from the Atiamuri station, together with the newly built Meremere coal-fired station, allowed post-war electricity restrictions in the North Island to be lifted by Christmas 1958. Although originally designed for three generators, a fourth was later added and commissioned in 1962. (Note : The reconcilation process models Atiamuri as a grid connected network rather than generation)</t>
  </si>
  <si>
    <t>Mill Creek</t>
  </si>
  <si>
    <t>26 x 2.3 MW</t>
  </si>
  <si>
    <t>Embedded</t>
  </si>
  <si>
    <t xml:space="preserve"> </t>
  </si>
  <si>
    <t>WIL0331</t>
  </si>
  <si>
    <t>WIL</t>
  </si>
  <si>
    <t>First electricity generated May 2014. Covers approx 18 km2, using Seimens turbines</t>
  </si>
  <si>
    <t>whareroa</t>
  </si>
  <si>
    <t>Hawera (Whareroa)</t>
  </si>
  <si>
    <t>Distillate</t>
  </si>
  <si>
    <t>4 x 10.9 MW, 1 x 26 MW</t>
  </si>
  <si>
    <t>Fonterra</t>
  </si>
  <si>
    <t>HWA1102</t>
  </si>
  <si>
    <t>HWA</t>
  </si>
  <si>
    <t>The Kiwi Cogeneration Station is located onsite at Fonterra's factory in Hawera, Taranaki and first entered production in 1996 as a gas-driven twin 10 MW turbine. A further two 10 MW turbines were later installed in conjunction with a 26 MW back pressure steam turbine. Gas is fed directly from the Kapuni production station, 22 kilometers, away via a dedicated pipeline. Note : Generation is metered at HWA1102 KIWI GG. For reconciliation generation is split equally between two buses HWA1102 TODD GG and HWA1102 MERI GG</t>
  </si>
  <si>
    <t>EA exisiting generating plants (2015); MBIE thermal stack update (2020)</t>
  </si>
  <si>
    <t>te_uku</t>
  </si>
  <si>
    <t>Te Uku</t>
  </si>
  <si>
    <t>28 x 2.3 MW</t>
  </si>
  <si>
    <t>WEL Networks</t>
  </si>
  <si>
    <t>TWH0331</t>
  </si>
  <si>
    <t>TWH</t>
  </si>
  <si>
    <t>Joint partnership between WEL and Meridian</t>
  </si>
  <si>
    <t>waikaremoana</t>
  </si>
  <si>
    <t>Tuai</t>
  </si>
  <si>
    <t>3 x 20 MW</t>
  </si>
  <si>
    <t>Waikaremoana Hydro Scheme</t>
  </si>
  <si>
    <t>Waikaremoana</t>
  </si>
  <si>
    <t>Hawkes Bay</t>
  </si>
  <si>
    <t>TUI1101</t>
  </si>
  <si>
    <t>TUI</t>
  </si>
  <si>
    <t>The Tuai station draws water from the Lake Kaitawa and discharges into the man made Lake Whakamarino. 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</si>
  <si>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waipori</t>
  </si>
  <si>
    <t>Waipori 2A</t>
  </si>
  <si>
    <t>Waipori Hydro Scheme</t>
  </si>
  <si>
    <t>Combination grid/embedded</t>
  </si>
  <si>
    <t>Waipori</t>
  </si>
  <si>
    <t>BWK1101, HWB0331</t>
  </si>
  <si>
    <t>BWK/HWB</t>
  </si>
  <si>
    <t>The scheme's development was commenced in 1902 by the Waipori Falls Electric Power Company, which in 1904 was purchased by Dunedin City Council. The first electricity generation occurred in 1907 and development of the hydro capacity of the Waipori River has been ongoing ever since. In 1998 TrustPower acquired the scheme from Dunedin City Council for $70 million. The Waipori hydro scheme is some 30 kilometres inland from Dunedin in the Lammerlaw Range. It comprises four individual dams and power stations that act in sequence with the powerhouses delivering output of 12 MW, 57 MW, 7 MW and 8 MW respectively as water descends down the Waipori River. The scheme is partially grid connected and partially embedded within the local line network. One of the units on the 2A station is switchable between the 33kv system (embedded) and the 110 kv system (31 MW is embedded, 34 MW is grid connected and 19MW can be switched betwen either). Grid connection bus is BWK1101 TRUS GG. Embedded bus is behind HWB0331. CDS output data is believed to be net of some local load.</t>
  </si>
  <si>
    <t>white_hill</t>
  </si>
  <si>
    <t>White Hill</t>
  </si>
  <si>
    <t>29 x 2 MW</t>
  </si>
  <si>
    <t xml:space="preserve">SI </t>
  </si>
  <si>
    <t>NMA0331</t>
  </si>
  <si>
    <t>NMA</t>
  </si>
  <si>
    <t>Estimated GWh assumes 40% load factor</t>
  </si>
  <si>
    <t>otahuhu_a</t>
  </si>
  <si>
    <t>Otahuhu A</t>
  </si>
  <si>
    <t>OTA1101</t>
  </si>
  <si>
    <t xml:space="preserve">The first four units of Otahuhu A were commissioned in 1968. At the time it was the first large gas turbine power station in Australasia. Because of age and low thermal efficiency the plant is now only ever operated for emergency reasons. Two of the three available units were operated to provide 'reactive power' for the electricity transmission system. Plant site to be decommisioned along with Otahuhu B </t>
  </si>
  <si>
    <t>waipapa</t>
  </si>
  <si>
    <t>Waipapa</t>
  </si>
  <si>
    <t>3 x 17 MW</t>
  </si>
  <si>
    <t>WPA2201</t>
  </si>
  <si>
    <t>As the smallest power station in the Waikato River hydro system, the role of Waipapa is to supplement the other stations during periods of heavy demand. At these times, the lake level fluctuates over a wide range. On other occasions, Waipapa is required to spill water past the station to accommodate upstream and downstream generation requirements. The volume of water flowing from the Maraetai station upstream, as well as the small reservoir size can create a 'bottleneck' in the Waikato hydro system. Capacity is normally 51MW, although under favourable hydrology conditions this may rise as high as 58.7MW (Mighty River Power website).</t>
  </si>
  <si>
    <t>te_awamutu</t>
  </si>
  <si>
    <t>Te Awamutu - Anchor Products</t>
  </si>
  <si>
    <t>Genesis Energy</t>
  </si>
  <si>
    <t>TMU1101</t>
  </si>
  <si>
    <t>TMU</t>
  </si>
  <si>
    <t>The generation plant was decommissioned in November 2007. The plant was based on a 54MW Pratt and Whitney aero-derivative Twinpak gas turbine exhausting into a heat recovery boiler to raise steam for process use. In normal operation only one of the two gas turbines of the Twinpak was in service, with the other available for backup in the case of an outage of the operating unit, or for operation as a peaking unit.</t>
  </si>
  <si>
    <t>ohaaki</t>
  </si>
  <si>
    <t>Ohaaki</t>
  </si>
  <si>
    <t>Natural draft cooling tower</t>
  </si>
  <si>
    <t>OKI2201</t>
  </si>
  <si>
    <t>OKI</t>
  </si>
  <si>
    <t>Production wells at Ohaaki are, on average, 1.2 km deep and reach water at temperatures up to 280°C. The most distinctive feature at Ohaaki is the 105 metre high cooling tower. Using natural convection, the tower cools the water used to condense the steam as it exits the power turbines. Although Ohaaki still has 116 MWe of plant installed on site, high pressure turbines are now decommissioned and only one of the two remaining turbines is operating. The station generates between 30 and 40 MWe due to field limitations. Some additional Ohaaki drilling has been undertaken to fully load the remaining turbine.</t>
  </si>
  <si>
    <t>poihipi</t>
  </si>
  <si>
    <t>Poihipi</t>
  </si>
  <si>
    <t>Geothermal dry steam</t>
  </si>
  <si>
    <t>PPI2201</t>
  </si>
  <si>
    <t>PPI</t>
  </si>
  <si>
    <t>The Poihipi Road power station was commissioned in 1997 and was bought by Contact in January 2000. It is now operated as an integral part of the Wairakei facility and is supplied with steam from the Wairakei geothermal system. Poihipi currently generates around 200 GWh per year. Poihipi is subject to resource constraints hence the reduced GWh relative to installed MW</t>
  </si>
  <si>
    <t>te_rere_hau</t>
  </si>
  <si>
    <t>Te Rere Hau</t>
  </si>
  <si>
    <t>97 x 0.5 MW</t>
  </si>
  <si>
    <t>New Zealand Wind Farms</t>
  </si>
  <si>
    <t>Partially Embedded</t>
  </si>
  <si>
    <t xml:space="preserve">The windfarm was built in separate stages between 2006 and 2011. While all 5 stages are technically embedded behind Tararua C, their output is mainly injected onto the grid. Stage 1 (5 turbines) was completed in September 2006 and was initially embedded fully in the local lines network. Stage 2 (28 turbines) was completed in April 2009, at which point a notionally-embedded connection to the grid was installed. Stage 3 (32 turbines) was completed in November 2009. Stages 4 and 5 (32 turbines) were completed in July 2011. </t>
  </si>
  <si>
    <t>huntly_p40</t>
  </si>
  <si>
    <t>Huntly Unit 6</t>
  </si>
  <si>
    <t>coleridge</t>
  </si>
  <si>
    <t>Coleridge</t>
  </si>
  <si>
    <t>Rakaia</t>
  </si>
  <si>
    <t>CAN - Canterbury</t>
  </si>
  <si>
    <t>COL0661</t>
  </si>
  <si>
    <t>COL</t>
  </si>
  <si>
    <t>The Coleridge power station, about 100km inland from Christchurch, was New Zealand's first major hydropower scheme. The Government completed a study of the suitability of the area for hydro electricity generation in 1906 and commenced work in 1911. In 1914 the power station was commissioned with three turbines and was then progressively expanded over the next decade. Much of the station still dates from this period. In 1930 the Acheron River was diverted into Lake Coleridge, increasing the catchment area to more than 800 square kilometres and in 1977 a diversion of the Wilberforce River further increased the amount of water, boosting average annual output to 205 GWh. The Coleridge power station is fed from Lake Coleridge via 2 kilometres of tunnels and pipes, and after passing through the powerhouse the water empties into the Rakaia River approximately 140 meters below the level of the Lake. Lake Coleridge can store 2 to 3 months inflows. TrustPower purchased Coleridge from ECNZ in October 1998 for $91 million and over the next two years upgraded the station at a cost of about $6 million. The investment increased capacity from 36 MW to 45 MW and target annual output from 205 GWh to 300 GWh. Resource consents to re-permit the existing scheme were granted in 1996 for a 35-year term to 2031.</t>
  </si>
  <si>
    <t>te_rapa</t>
  </si>
  <si>
    <t>Te Rapa</t>
  </si>
  <si>
    <t>Partially embedded</t>
  </si>
  <si>
    <t>TRC0331</t>
  </si>
  <si>
    <t>TRC</t>
  </si>
  <si>
    <t>The Te Rapa power station was commissioned in 1999 and is a cogeneration facility providing high quality steam and electricity to Fonterra's Te Rapa factory, one of the world's largest milk powder drying plants. Surplus electricity is directed back to the local area.</t>
  </si>
  <si>
    <t>Piripaua</t>
  </si>
  <si>
    <t>2 x 21 MW</t>
  </si>
  <si>
    <t>Piripaua is the last station of the Waikaremoana system drawing water from Lake Whakamarino before releasing it into the Waikaretaheke River. The Waikaremoana Hydro Scheme is located between the remote Te Urewera National Park and Wairoa. The scheme includes the Kaitawa (36MW), Tuai (60MW)and Piripaua (42MW)hydro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</si>
  <si>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kinleith</t>
  </si>
  <si>
    <t>Kinleith</t>
  </si>
  <si>
    <t>Wood</t>
  </si>
  <si>
    <t>Oji Fibre Solutions</t>
  </si>
  <si>
    <t>Carter Holt Energy</t>
  </si>
  <si>
    <t>KIN0112</t>
  </si>
  <si>
    <t>KIN</t>
  </si>
  <si>
    <t>Maintained by Carter Holt Energy. This plant is located at the Carter Holt Harvey Pulp and Paper Plant at Kinleith, Tokoroa. It is fuelled by wood waste biomass supplemented as necessary with gas. The waste wood is a combination of bark, sawdust and chips, mainly pine with some eucalyptus. New Zealand biomass fuel is considered a renewable energy because it can be replenished by new plantations. The fuel is burnt in a boiler to produce steam for a 28MW steam turbine and for the pulp and paper mill. The bulk of the electricity generated is used on site. Carter Holt Harvey and Genesis Energy work closely to ensure a reliable steam supply for this major wood-processing site. The plant is owned by Genesis Energy, and Carter Holt Harvey operate and maintain the plant under contract to Genesis Energy. Engineering support for the plant is provided by the Genesis Energy engineering team based at Huntly Power Station. Total capacity is 28MW about 11% is from natural gas (about 3 MW) the rest is generated from Wood (about 25MW).</t>
  </si>
  <si>
    <t>mangahao</t>
  </si>
  <si>
    <t>Mangahao (inc mini)</t>
  </si>
  <si>
    <t>King Country Energy</t>
  </si>
  <si>
    <t>Mangahao</t>
  </si>
  <si>
    <t>Horizons</t>
  </si>
  <si>
    <t>MHO0331</t>
  </si>
  <si>
    <t>MHO</t>
  </si>
  <si>
    <t xml:space="preserve">The water stored in the reservoirs formed by the two dams on the Mangahao river is brought by a 1.6km long tunnel to the third reservoir on the Tokomaru stream and then to the surge chamber by a 2.1km tunnel. The headwaters of the Mangahao River are a major tributary of the Manawatu River. The total catchment area of the scheme is 86 square kilometers in an area of high annual rainfall, which on average exceeds 3,700 millimeters. Location: East road, Shannon. Average Annual Output: 126 GWh, Total MW rating : 38 MW, Head 271 meters. Turbines Francis Type: 26 MW at 7250 rpm, Pelton-wheel Type:2 at 6 MW at 375 rpm Generators 1 machine of 28.9 MW at 11,000 volts, 2 machines of 6 MW at 11,000 volts. An addition mini hydro station added 4 MW in 2004. Mini Hydro Stats: Average Annual Output: 10 GWh, Total MW rating : 4 MW. King Country Energy, in conjunction with Todd Energy, acquired this generation plant in 1997. (50/50 joint venture). (As at 20/5/2012 ownership of this plant was to be fully transferred to KCE subject to regulatory and shareholder approval) </t>
  </si>
  <si>
    <t>Kawerau - TPP</t>
  </si>
  <si>
    <t>1 x 10 MW, 1 x 8 MW, 1 x 18.7 MW</t>
  </si>
  <si>
    <t>Norske Skog Tasman</t>
  </si>
  <si>
    <t>BOP - Bay Of Plenty</t>
  </si>
  <si>
    <t>KAW0112</t>
  </si>
  <si>
    <t>Location estimated (Tasman Mill)</t>
  </si>
  <si>
    <t>twf_12</t>
  </si>
  <si>
    <t>Tararua Stage 2</t>
  </si>
  <si>
    <t>55 x 0.66 MW</t>
  </si>
  <si>
    <t>BPE0331</t>
  </si>
  <si>
    <t>BPE</t>
  </si>
  <si>
    <t>Kaitawa</t>
  </si>
  <si>
    <t>2 x 22 x 18 MW</t>
  </si>
  <si>
    <t>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</si>
  <si>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Mahinerangi</t>
  </si>
  <si>
    <t>12 x 3 MW</t>
  </si>
  <si>
    <t>HWB0331</t>
  </si>
  <si>
    <t>HWB</t>
  </si>
  <si>
    <t>Mahinerangi is currently metered as part of Waipori local output.</t>
  </si>
  <si>
    <t>rotokawa</t>
  </si>
  <si>
    <t>WRK0331</t>
  </si>
  <si>
    <t>The Rotokawa power station is part of a joint venture between Mercury and Tauhara North No.2 Trust. It includes the generation plant owned by Mercury, and wells that tap the steam field which are owned by Rotokawa Joint Venture Ltd. The nominal capacity of Rotokawa was initially 25MW, but has since been expanded to 34MW. The output of the binary units is highly dependent on ambient air temperature as they use a low boiling point (34C) hydrocarbon heated by exhaust steam to drive the secondary turbines. Units : 1 16MW back pressure steam turbine, 4 6.5MW binary units.</t>
  </si>
  <si>
    <t>cobb</t>
  </si>
  <si>
    <t>Cobb</t>
  </si>
  <si>
    <t>4 x 3.35 MW; 2 x 10.45 MW</t>
  </si>
  <si>
    <t>Tasman</t>
  </si>
  <si>
    <t>NEL - Nelson/Malbourough</t>
  </si>
  <si>
    <t>COB0661</t>
  </si>
  <si>
    <t>STK</t>
  </si>
  <si>
    <t>Cobb is located in the Tasman Mountains northwest of Nelson, at the confluence of the Cobb and Takaka Rivers. The Cobb station was built by the Government during the 1940s and 1950s and connected to the national grid in 1956. The station was put up for sale in 1999 following the carve-up of state-owned ECNZ into three companies - Meridian Energy, Mighty River Power and Genesis. NGC acquired the Cobb Valley station in 2000, when it bought TransAlta New Zealand. TransAlta had owned the station for just over a year, after buying it from Meridian Energy.  In March 2003 TrustPower completed the purchase of the Cobb hydro power station for $92.5m from NGC.</t>
  </si>
  <si>
    <t>patea</t>
  </si>
  <si>
    <t>Patea</t>
  </si>
  <si>
    <t>Taranaki</t>
  </si>
  <si>
    <t>HWA1101</t>
  </si>
  <si>
    <t>Patea power station is situated on the Patea River in South Taranaki and takes advantage of the river's good water flows, 871km2 catchment and long deep river gorge. The site was identified in 1974 and the dam was completed in 1983 with the station commissioned in 1984. The dam is 82 metres high and holds back Lake Rotorangi, which at 45 kilometres is New Zealand's longest man made lake. The station has 31 MW generation capacity and has an average annual output of 118 GWh. As there is a significant eel fishery up and down stream of Patea dam, a pass for young eels has been constructed and is maintained by TrustPower. An active trap and transfer programme, partially funded by TrustPower, is also in operation, and gate operations are timed to help downstream migration of mature eels</t>
  </si>
  <si>
    <t>Tararua Stage 1</t>
  </si>
  <si>
    <t>48 x 0.66 MW</t>
  </si>
  <si>
    <t>LTN0331</t>
  </si>
  <si>
    <t>tekapo_a</t>
  </si>
  <si>
    <t>Tekapo A</t>
  </si>
  <si>
    <t>1 x 30 MW</t>
  </si>
  <si>
    <t>TKA0111</t>
  </si>
  <si>
    <t>TKA</t>
  </si>
  <si>
    <t>The Tekapo A station flows are supplied by a 1.6 km tunnel from the Lake Tekapo intake. The flow of water is controlled by a dam at Tekapo that can store flood waters or spill excess capacity into the Tekapo River. Water that passes through Tekapo A continues down a canal to the Tekapo B station situated on Lake Pukaki. Water spilled into the Tekapo River can be diverted into the Tekapo canal and onto Tekapo B or allowed to flow down the river to Lake Benmore.</t>
  </si>
  <si>
    <t>Kawerau - CHH</t>
  </si>
  <si>
    <t>Wood waste</t>
  </si>
  <si>
    <t>Carter Holt Harvey</t>
  </si>
  <si>
    <t>KAW0111</t>
  </si>
  <si>
    <t>Steam turbine from wood waste, turbine has capacity of 27MW however due to a lack of steam has been generating only 13.5MW. Location estimated (Carter Holt Harvey)</t>
  </si>
  <si>
    <t>aniwhenua</t>
  </si>
  <si>
    <t>Aniwhenua</t>
  </si>
  <si>
    <t>Southern Generation</t>
  </si>
  <si>
    <t>Constructed over three years at a cost of $27 million in the late 1970's, the Aniwhenua scheme involved the damming of the Rangitaiki River, forming a 255 hectare storage lake. Aniwhenua is named after the falls which are adjacent to the power house. The Aniwhenua scheme consists of a 200 meter long, 10 meter high dam structure with two radial control gates which can discharge 1,270 cubic meters of water per second. Three additional flap gates are designed to handle higher flood conditions. A 2.2 kilometer canal with a fall rate of 1 in 2,500 diverts water from the lake to a head pond above the powerhouse. Water flows from the head of the pond through steeply dropping penstocks at a rate of 75 cubic meters a second to the powerhouse. There, it drives two 12.5 MW generators before being discharged back to the river just below the Aniwhenua Falls.</t>
  </si>
  <si>
    <t>highbank</t>
  </si>
  <si>
    <t>Highbank</t>
  </si>
  <si>
    <t>Rangitata Diversion Race</t>
  </si>
  <si>
    <t>ASB0661</t>
  </si>
  <si>
    <t>ASB</t>
  </si>
  <si>
    <t>The Highbank Power Station was constructed between 1939 and 1945 as part of a combined project to irrigate dry farmland and generate electricity.  Water for the station is collected from the Rangitata River by means of a 66km long irrigation race, which provides water for use by farms in summer, when demand for electricity is lower. In winter when electricity demand increases, and demand for irrigation water reduces, the water is used for power generation purposes. With an installed capacity of 25.2 MW, the Highbank scheme has an average annual output of 94 GWh. 
Highbank was previously grid connected (POC name : HBK0661 TRUS GG) but is now treated as embedded generation (POC name : HBK0661 TRUS EG behind ASB0661) for market purposes</t>
  </si>
  <si>
    <t>kapuni</t>
  </si>
  <si>
    <t>Kapuni</t>
  </si>
  <si>
    <t>Nova Energy</t>
  </si>
  <si>
    <t>KPA1101</t>
  </si>
  <si>
    <t>KPA</t>
  </si>
  <si>
    <t>The plant provides heat and power for local industry. Some 490,000 tonnes of steam a year is also produced for use in the NGC Kapuni Gas Treatment Plant. This steam allows NGC's Benfield plants to strip carbon dioxide from Kapuni gas to maintain pipeline specifications. Steam excess to NGC's needs is transported via a dedicated 3 km long steam line to Lactose New Zealand's dairy processing plant. Units : Gas: 2 at 10.3 MW, steam: 1 at 3.2MW, 1 at 1.5 MW. The plant has a rated output of 25 MW. Of this 20 MW is exported to the national grid.The plant is owned by Bay of Plenty Energy and NGC as a joint venture</t>
  </si>
  <si>
    <t>kawerau_new</t>
  </si>
  <si>
    <t>Te Ahi O Maui</t>
  </si>
  <si>
    <t>Eastland Group</t>
  </si>
  <si>
    <t>Kawerau A8D Ahuwhenua Trust</t>
  </si>
  <si>
    <t>ngawha</t>
  </si>
  <si>
    <t>Ngawha</t>
  </si>
  <si>
    <t>Top Energy</t>
  </si>
  <si>
    <t>NIS - North Isthmus</t>
  </si>
  <si>
    <t>KOE0331</t>
  </si>
  <si>
    <t>KOE</t>
  </si>
  <si>
    <t>Located approximately seven kilometers from Kaikohe, the Ngawha Geothermal Power Station was set up to use geothermal energy from the Ngawha Springs area to generate electricity. Using four of twenty existing wells drilled by the Ministry of Works in the early 1980's, the plant uses a binary-generating unit manufactured by Ormat Industries of Israel. Operation commenced in June 1998.</t>
  </si>
  <si>
    <t>tehuka</t>
  </si>
  <si>
    <t>Te Huka</t>
  </si>
  <si>
    <t>A.K.A. Tauhara 1 and Centennial Drive</t>
  </si>
  <si>
    <t>wheao_flaxy</t>
  </si>
  <si>
    <t>Wheao</t>
  </si>
  <si>
    <t>ROT0111</t>
  </si>
  <si>
    <t>ROT</t>
  </si>
  <si>
    <t>The Wheao and Flaxy scheme had it's beginnings in 1974, with the scheme being commissioned in 1980. The Wheao Hydro Electric Scheme, in the Kaingaroa forest is 82km from Rotorua, 25km from Murupara and 74km from Taupo. The 26MW scheme produces power using water from the Wheao and Rangitaiki Rivers as well as from Flaxy creek. Water from the the Rangitaiki River flows along a 4.7 kilometre open canal into the Wheao penstock intake. When a lot of power is needed the Flaxy Power Station supplements supply. A complex arrangement of canals, tunnels and pipelines feed the water from the upper Wheao River and Flaxy Creek to the Flaxy Power station.</t>
  </si>
  <si>
    <t>norskeskog</t>
  </si>
  <si>
    <t>TOPP1</t>
  </si>
  <si>
    <t>Ngati Tuwharetoa Geothermal Assets Limited</t>
  </si>
  <si>
    <t>kaimai</t>
  </si>
  <si>
    <t>Ruahihi (Kaimai)</t>
  </si>
  <si>
    <t>Kaimai Hydro Power Scheme</t>
  </si>
  <si>
    <t>Wairoa river</t>
  </si>
  <si>
    <t>TGA0331</t>
  </si>
  <si>
    <t>TGA</t>
  </si>
  <si>
    <t>The Ruahihi Power Station is situated on the Wairoa River adjacent to SH29.</t>
  </si>
  <si>
    <t>Lloyd Mandeno (Kaimai)</t>
  </si>
  <si>
    <t>Lloyd Mandeno is the most up-stream station in the Kaimai scheme. A lake has been formed by building a 29m earth dam across the Mangaonui valley, this creates the main ponding reservoir for the station. The Lake has a surface area of 8.1ha and an operating range of 3m. There are 9 km of diversion tunnels in this part of the scheme. Water flows from the lake into the canal through a feed tunnel that is regulated to maintain a constant water level in the canal and constant head on the machines. In the power station there are two sets of turbines and generators, each producing 7,800kW at 11,000 volts. Operating speed is 750rpm and each set uses 6.1 cubic metres per second at full load.</t>
  </si>
  <si>
    <t>Wairakei Binary</t>
  </si>
  <si>
    <t>Geothermal Binary</t>
  </si>
  <si>
    <t>Pan Pac</t>
  </si>
  <si>
    <t>Pan Pac Forest Products</t>
  </si>
  <si>
    <t>WHI0111</t>
  </si>
  <si>
    <t>Rated at 12.8MW but actually generating 5.5MW on average</t>
  </si>
  <si>
    <t>teviot</t>
  </si>
  <si>
    <t>Teviot</t>
  </si>
  <si>
    <t>1 x 6.8 MW; 1 x 1.125 MW; 1 x 1.6 MW; 1 x 1 MW</t>
  </si>
  <si>
    <t>Teviot Hydro Scheme</t>
  </si>
  <si>
    <t>Pioneer Generation</t>
  </si>
  <si>
    <t>CYD0331</t>
  </si>
  <si>
    <t>Teviot 55 GWh from Pioneer Generation fact sheet published on Central Lakes Trust website based on Teviot total scheme 78 Gwh, with 55 GWh under Teviot and the remaining 23 GWh under Horseshoe Bend based on MW capacity. Capacity:  Ellis 6.8MW, Teviot Bridge 1.125MW, George Station 1 MW, Michelle Station 1.6MW</t>
  </si>
  <si>
    <t>edgecumbe</t>
  </si>
  <si>
    <t>Edgecumbe</t>
  </si>
  <si>
    <t>2 x  5 MW</t>
  </si>
  <si>
    <t>EDG0331</t>
  </si>
  <si>
    <t>EDG</t>
  </si>
  <si>
    <t>Waipori 1A</t>
  </si>
  <si>
    <t>BWK1101</t>
  </si>
  <si>
    <t>BWK</t>
  </si>
  <si>
    <t>paerau</t>
  </si>
  <si>
    <t>Paerau</t>
  </si>
  <si>
    <t>Paerau Gorge Power Scheme</t>
  </si>
  <si>
    <t>Taieri</t>
  </si>
  <si>
    <t>NSY0331</t>
  </si>
  <si>
    <t>NSY</t>
  </si>
  <si>
    <t>The combined power and irrigation scheme operates by diverting the Taieri River's flow at Paerau using a substantial weir structure in the river which maintains the water level into the scheme while allowing floods and a minimum river flow to pass. The scheme's inflow passes along an aquaduct through substantial cuttings and a 1.3 kilometre long tunnel before feeding the Paerau Power Station. The outflow from the power station fills a large ponding area from which the irrigation scheme and Patearoa Power Station draw. The irrigation scheme now extends for 35 kilometres down the western side of Maniototo basin. The east side proposal is limited to the second power station near Patearoa which discharges back into the Taieri river. When low flows occur during summer, supplementary flows will be released from the Loganburn Reservoir formed at the site of Great Moss Swamp to ensure minimum river flows are maintained and that sufficient irrigation water is available to the scheme.</t>
  </si>
  <si>
    <t>Wellington Hospital</t>
  </si>
  <si>
    <t>Vector</t>
  </si>
  <si>
    <t>CPK0331</t>
  </si>
  <si>
    <t>CPK</t>
  </si>
  <si>
    <t>Total annual injection into local network less than 0.1GWh per annum from CDS. Primarily used for backup. Consumption mainly internal to hospital when running. 4x Merriless-Blackstone 8cyl recip diesels with Brush Alternators 2.5MW rated, 2.0MW MCR</t>
  </si>
  <si>
    <t>Mangahewa</t>
  </si>
  <si>
    <t>reciprocating engine</t>
  </si>
  <si>
    <t>HUI0331</t>
  </si>
  <si>
    <t xml:space="preserve">Todd Energy McKee Mangahewa </t>
  </si>
  <si>
    <t>Marsden Diesel</t>
  </si>
  <si>
    <t>5 x 1.8 MW</t>
  </si>
  <si>
    <t>BRB0331</t>
  </si>
  <si>
    <t>BRB</t>
  </si>
  <si>
    <t>Caterpillar diesel units used as peaking plant to mitigate price peaks. The plant is operated remotely from Tauranga. Location estimated (Marsden Point Refinery)</t>
  </si>
  <si>
    <t>Bream Bay Peaker</t>
  </si>
  <si>
    <t>Manawa Energy</t>
  </si>
  <si>
    <t>Hau Nui</t>
  </si>
  <si>
    <t>15 x 0.6 MW</t>
  </si>
  <si>
    <t>GYT0331</t>
  </si>
  <si>
    <t>GYT</t>
  </si>
  <si>
    <t xml:space="preserve">Hau Nui wind farm is situated about 20 kilometres from the Martinborough township. Stage 1 commissioned in 1996 with 3.65 MW capacity, stage 2 commissioned in Dec 2004 with 4.8 MW The structures are designed to withstand wind speeds up to 240km/h. The 15 turbines operate in a wind speed range of 10 - 120 km/h above which they shut down. </t>
  </si>
  <si>
    <t>Kawerau-GDL (KA24)</t>
  </si>
  <si>
    <t>Commissioned in November 2008</t>
  </si>
  <si>
    <t>Kawerau BP</t>
  </si>
  <si>
    <t>Steam repurposed</t>
  </si>
  <si>
    <t>TG1, the first of two developments, was commissioned in 1989 and generates 2.56 MW of electricity. It has two turbines, each  driving a 1.3 MW generator. TG2, was commissioned in 1993 using two turbines to drive a single 3.8 MW generator.</t>
  </si>
  <si>
    <t>Waipori 4</t>
  </si>
  <si>
    <t>Ravensdown</t>
  </si>
  <si>
    <t>Unknown</t>
  </si>
  <si>
    <t>RDF0331</t>
  </si>
  <si>
    <t>RDF</t>
  </si>
  <si>
    <t>Mount Stuart</t>
  </si>
  <si>
    <t>BAL0331</t>
  </si>
  <si>
    <t>BAL</t>
  </si>
  <si>
    <t>The wind farm has 9 wind turbines, with a combined generating capacity of 7.65MW. The 850kW turbines are supplied by Gamesa, a wind turbine manufacture based in Spain. The turbines have a 45 metre tower, and their blades have a 52 metre diameter. Mt Stuart is the first wind farm in New Zealand and Australia to use Gamesa turbines.
Pioneer began construction of the wind farm in April 2011. The wind farm was commissioned in November 2011. The wind farm produces about 25,600MWh per year and feeds its electricity into the OtagoNet network.</t>
  </si>
  <si>
    <t>Waipori 3</t>
  </si>
  <si>
    <t>Opuha</t>
  </si>
  <si>
    <t>Alpine Energy</t>
  </si>
  <si>
    <t>ABY0111</t>
  </si>
  <si>
    <t>ABY</t>
  </si>
  <si>
    <t>argyle_wairau</t>
  </si>
  <si>
    <t>Wairau</t>
  </si>
  <si>
    <t>1 x 7.2 MW</t>
  </si>
  <si>
    <t>Branch River Power Scheme</t>
  </si>
  <si>
    <t>Branch River</t>
  </si>
  <si>
    <t>ARG1101</t>
  </si>
  <si>
    <t>ARG</t>
  </si>
  <si>
    <t>Investigations into the feasibility of Branch River Power scheme began in 1978, and following a detailed investigation in 1980 finance was approved with construction beginning soon afterwards. Canal filling commenced in March 1983, with generation commencing at the Wairau Power House in June, and at Argyle two months later. A run of the river scheme with daily storage, the water first passes through the Argyle station of 3800kw capacity with a head of 21.9 meters. A 3385 meter canal then carries the water to the Wairau Power Station of 7200kw at a head of 41.3 metres. CDS output data is believed to be net of some local load.</t>
  </si>
  <si>
    <t>Redvale Landfill</t>
  </si>
  <si>
    <t>Biogas</t>
  </si>
  <si>
    <t>7 x 1 MW</t>
  </si>
  <si>
    <t>Waste Management</t>
  </si>
  <si>
    <t>SVL0331</t>
  </si>
  <si>
    <t>SVL</t>
  </si>
  <si>
    <t>Watercare Mangere</t>
  </si>
  <si>
    <t>Watercare Services</t>
  </si>
  <si>
    <t>MNG0331</t>
  </si>
  <si>
    <t>MNG</t>
  </si>
  <si>
    <t>Total annual injection into local network less than 0.1 GWh for 2006/07 in CDS</t>
  </si>
  <si>
    <t>Flat Hill</t>
  </si>
  <si>
    <t>8 x 0.85 MW</t>
  </si>
  <si>
    <t>INV0331</t>
  </si>
  <si>
    <t>INV</t>
  </si>
  <si>
    <t>Annual output estimated based on 40% utilisation</t>
  </si>
  <si>
    <t>Monowai</t>
  </si>
  <si>
    <t>Kumara</t>
  </si>
  <si>
    <t>Dillmans Hydro Power Scheme</t>
  </si>
  <si>
    <t>WEC - West Coast</t>
  </si>
  <si>
    <t>KUM0661</t>
  </si>
  <si>
    <t>KUM</t>
  </si>
  <si>
    <t>This scheme had its beginnings in 1927, with power being generated for the first time in 1928. The scheme today consists of the Duffers Power Station, fed by races that in turn feed into the Kawhaka Creek, downstream artificial lake storage that in turn feeds the Dillmans Power Station, and the Kumara Power station fed by a race from Dillmans. With heads of 13 metres at Duffers, 46 metres at Dillmans and 78 metres at Kumara, and capacities of 500 kW, 3,500 kW and 6,500 kW respectively, the scheme has an average annual output of 47.9 GWh.</t>
  </si>
  <si>
    <t>Ballance Agri</t>
  </si>
  <si>
    <t>Waste heat</t>
  </si>
  <si>
    <t>MTM0111</t>
  </si>
  <si>
    <t>MTM</t>
  </si>
  <si>
    <t>Our Mount Maunganui site produces superphosphate – the most common fertiliser used in New Zealand farming. It contains both phosphate and sulphur, two nutrients that are typically deficient in New Zealand soils. 
We import the phosphate rock from all around the world to use in the manufacture of fertiliser. The sulphur we use is a waste product from oil refining and comes from two main sources – the Marsden Point refinery in Whangarei, and Canada. 
We recycle the sulphur to make sulphuric acid. This is then reacted with the phosphate rock to solubilise the phosphate, making superphosphate fertiliser. The production of sulphuric acid also generates heat, which we capture and convert to electricity. We create enough electricity to power our site and the excess (which is enough to power around 3000 homes in our community) is fed back into the National Grid. Sulphuric acid is also sold into local industry for industrial cleaning, sanitation, wastewater treatment, power generation and food/pharmaceutical manufacture.</t>
  </si>
  <si>
    <t>Kawerau Binary</t>
  </si>
  <si>
    <t>Geoothermal binary</t>
  </si>
  <si>
    <t xml:space="preserve">Nova Energy </t>
  </si>
  <si>
    <t>Amethyst</t>
  </si>
  <si>
    <t>Westpower</t>
  </si>
  <si>
    <t>ARA</t>
  </si>
  <si>
    <t>GWh estimated</t>
  </si>
  <si>
    <t>-43.1589072, 170.6285018</t>
  </si>
  <si>
    <t>Kuratau</t>
  </si>
  <si>
    <t>ONG0331</t>
  </si>
  <si>
    <t>ONG</t>
  </si>
  <si>
    <t>Water is channeled down an open canal to a top screen with an earthquake gate from lake Kuratau. The two penstock pipes are both constructed from concrete until the surge chamber, from there on they are steel, each one feeds it's own turbine. Station Statistics: Location: Hydro Rd, Kuratau. Head:64 metres. Turbines: Boving Horizontal Francis (x 2), Generator:2 x ASEA , 3 MW at 600 rpm. Station Mean Output: 30 GWh</t>
  </si>
  <si>
    <t>Lower Mangapapa (Kaimai)</t>
  </si>
  <si>
    <t>The Lower Mangapapa Power Station is situated on the right bank of the Mangapapa River 4km further downstream from Lloyd Mandeno. The station was constructed after the summer of 1976 and was completed in the April of 1979. This section has a concrete arch dam built across a narrow gorge in the Mangapapa River. The dam is 26m high forming a lake that extends upstream to the Lloyd Mandeno station. Water is taken from the lake through a 3m diametre concrete lined tunnel 400 m in length. A steel tunnel outlet into the station divides to supply two horizontal turbines which drive a centrally located 6,000 kW induction generator. The combined output of the turbines is 6250kW at 32.8m head. The unit has an operating speed of 375rpm and a water consumption of 21.5 cubic metres per second. The average energy produced is 16.7 GWh per year.</t>
  </si>
  <si>
    <t>Greenmount Landfill</t>
  </si>
  <si>
    <t>6 x 0.92 MW</t>
  </si>
  <si>
    <t>EnviroWaste</t>
  </si>
  <si>
    <t>OTA0221</t>
  </si>
  <si>
    <t>Annual output of 38GWh has been estimated based on 80% utilisation. Meter data series GMT0221 MRPL EG, reconciliation manager series GMT0221 VECT EG. The landfill has closed to new refuse. Gas extraction may continue for 10-20 years after landfill closure.</t>
  </si>
  <si>
    <t>Deep Stream</t>
  </si>
  <si>
    <t>Wairua Falls</t>
  </si>
  <si>
    <t>Northpower</t>
  </si>
  <si>
    <t>The station was upgraded from 3.6MW to 5MW in 2007. A 5 MW generator would give approximately 22 GWh p.a. (50% plant factor).</t>
  </si>
  <si>
    <t>Wairere Falls</t>
  </si>
  <si>
    <t>The Mokau River has a catchment area of 580 square kilometers, dammed by a concrete dam rising 3.5 meters in height above the top of the falls. The original power station was commissioned in 1925 beside the Wairere Falls (turbine 1) with just one machine giving an output of 490 kilowatts. Later three more machines were added in 1938 (turbine 2), 1952 (turbine 3) and 1981 (turbine 4) with associated penstocks, buildings and tailraces.</t>
  </si>
  <si>
    <t>Motukawa</t>
  </si>
  <si>
    <t>HUI</t>
  </si>
  <si>
    <t>Commissioned in January of 1927, the Motukawa scheme uses 99 of an available 122 metre difference in elevation between the Manganui River near Tariki and the Waitara River near Motukawa to drive three generating sets, the last of which was added in 1938. To provide temporary power during construction a 200kVA hydro plant, the remains of which still exist today, was constructed at the headworks near Tariki. With a total capacity of 4,800 kW, the Motukawa scheme has an average annual output of 25.8 GWh.</t>
  </si>
  <si>
    <t>Waihi Station</t>
  </si>
  <si>
    <t>WRA0111</t>
  </si>
  <si>
    <t>WRA</t>
  </si>
  <si>
    <t>Mangorei</t>
  </si>
  <si>
    <t>CST0331</t>
  </si>
  <si>
    <t>CST</t>
  </si>
  <si>
    <t>Originally constructed in 1904 to use water from the Waiwakaiho River, the Mangorei Power Station first supplied power in 1906 - for street lighting in New Plymouth and 41 customers. A steady increase in demand for electricity resulted in plans to store water for generation purposes behind a dam across the Mangamahoe Stream, with work finally starting in 1930. Said at the time of it's completion in 1931 to be the highest earth dam in Australiasia, the 25 metre high dam supplies water via two tunnels to one 600kW and three 1300kW horizontal turbines. With a total capacity of 4,500 kW, the Mangorei power scheme has an average annual output of 20.9 GWh.</t>
  </si>
  <si>
    <t>Gisborne</t>
  </si>
  <si>
    <t>Eastland Networks</t>
  </si>
  <si>
    <t>GIS0501</t>
  </si>
  <si>
    <t>GIS</t>
  </si>
  <si>
    <t xml:space="preserve">GWh from Centralised Dataset 2006 calendar year. CDS peak was 21.1MW but only occurred once in 2006, ramping up and down over a 3 hour period and again to a peak of 12.5MW 2 days later (origin unknown). Normal generation appears to peak at around 4.5MW. Location estimated </t>
  </si>
  <si>
    <t>Horseshoe Bend</t>
  </si>
  <si>
    <t>Horseshoe Bend 23 annual GWh from Pioneer Generation fact sheet</t>
  </si>
  <si>
    <t>Roaring Meg</t>
  </si>
  <si>
    <t>CML0331</t>
  </si>
  <si>
    <t>CML</t>
  </si>
  <si>
    <t>The scheme was originally commissioned in 1936 and is made up of an upper and lower station. The intake dam is located 3.6km upstream of the confluence with the Kawarau River. The 10 metre high intake dam feeds a series of pipelines terminating at the stations, which each house two turbines. The lower station discharges directly into the Kawarau River while the upper station discharges both into a pipeline feeding the lower station and the Roaring Meg Stream</t>
  </si>
  <si>
    <t xml:space="preserve">Rochfort </t>
  </si>
  <si>
    <t>Kawatiri Energy</t>
  </si>
  <si>
    <t>ORO1101</t>
  </si>
  <si>
    <t>ORO</t>
  </si>
  <si>
    <t>Location estimated</t>
  </si>
  <si>
    <t>Hampton Downs Landfill</t>
  </si>
  <si>
    <t>4 x 1 MW</t>
  </si>
  <si>
    <t>MER0331</t>
  </si>
  <si>
    <t>MER</t>
  </si>
  <si>
    <t>Annual output of 28GWh has been estimated based on 80% utilisation</t>
  </si>
  <si>
    <t>Anchor Products</t>
  </si>
  <si>
    <t>TMU0111</t>
  </si>
  <si>
    <t>GWh and MW data from Centralised Dataset 2006 calendar year. Location estimated (Fonterra Te Rapa)</t>
  </si>
  <si>
    <t>Argyle</t>
  </si>
  <si>
    <t>1 x 3.8 MW</t>
  </si>
  <si>
    <t>Auckland District Hospital</t>
  </si>
  <si>
    <t>2 x 1.8MW</t>
  </si>
  <si>
    <t>Auckland District Hospital Board</t>
  </si>
  <si>
    <t>PEN0331</t>
  </si>
  <si>
    <t>PEN</t>
  </si>
  <si>
    <t>Built by Energy for Industry, Baseload heat: 4.2MW, electricity: 3.6MW net, standby power: 2.8MW</t>
  </si>
  <si>
    <t>kumara_dillmans</t>
  </si>
  <si>
    <t>Dillmans</t>
  </si>
  <si>
    <t>-42.65546016114694,</t>
  </si>
  <si>
    <t>Fletcher Forests</t>
  </si>
  <si>
    <t>GWh data from Centralised Dataset 2006 calendar year, capacity 3.5MW, average closer to 3MW</t>
  </si>
  <si>
    <t>Hokitika Diesel</t>
  </si>
  <si>
    <t xml:space="preserve">GWh and MW data estimated from Centralised Dataset. Reconciliation Manager generation end date 31/08/2007 </t>
  </si>
  <si>
    <t>Christchurch City Wastewater</t>
  </si>
  <si>
    <t>Orion</t>
  </si>
  <si>
    <t>BRY0111</t>
  </si>
  <si>
    <t>BRY</t>
  </si>
  <si>
    <t>AKA Bromley wastewater treatment plant</t>
  </si>
  <si>
    <t>Arnold</t>
  </si>
  <si>
    <t>DOB0331</t>
  </si>
  <si>
    <t>DOB</t>
  </si>
  <si>
    <t>Estimated GWH based on high capacity usage</t>
  </si>
  <si>
    <t>Wahapo (Okarito Forks)</t>
  </si>
  <si>
    <t>HKK0661</t>
  </si>
  <si>
    <t>HKK</t>
  </si>
  <si>
    <t>The Wahapo Power Station, formerly known as the Okarito Forks Power Station, had its beginnings at a public meeting in June 1957, and was commissioned, using a generator set of 250 kw that had been employed at the Homer Tunnel project, in 1960. In late 1991 a new station was comissioned using the natural storage of Lake Wahapo, the station has a rated output of 3,100kw and an average annual output of 14.5Gwh</t>
  </si>
  <si>
    <t>Whitford Landfill</t>
  </si>
  <si>
    <t>3 x 1 MW</t>
  </si>
  <si>
    <t>TAK0331</t>
  </si>
  <si>
    <t>TAK</t>
  </si>
  <si>
    <t>Hinemaiaia C</t>
  </si>
  <si>
    <t>Hinemaiaia Hydro Scheme</t>
  </si>
  <si>
    <t>Hinemaiaia river</t>
  </si>
  <si>
    <t>The Hinemaiaia C dam has been built 2km down river from the HA Power Station in a very narrow ignimbright gorge some 27 metres deep. The lower section of the dam extends horizontally between the gorge walls while the the upper section has been designed as a buttressed wall. 
An ogee spillway has been incorporated into the dam structure to discharge flood waters and the weight counterbalanced radial gate controlling the impound waters self adjusts to spill flood waters. The 2 hectares of water confined in the lake provide negligible storage and the HC Station is operated in tandem with HA Station.</t>
  </si>
  <si>
    <t>Toronui</t>
  </si>
  <si>
    <t>Esk Hydro Scheme</t>
  </si>
  <si>
    <t>The Esk scheme consists of two power stations situated on the Esk river in Hawkes Bay. Rimu Power Station has a head of 140 m and uses a maximum flow of one cubic metre a second (m3/s) of water to produce up to 1.4 MW of power. Toronui Power Station has a head of 320 m and uses no more than 1.2 m3/s to produce up to 2.8 MW. While Toronui has a head pond that can store about 4000 cubic metres the scheme is essentially run-of-river.</t>
  </si>
  <si>
    <t>Fraser</t>
  </si>
  <si>
    <t>Rosedale Landfill</t>
  </si>
  <si>
    <t>3 x 0.92 MW</t>
  </si>
  <si>
    <t>ALB0331</t>
  </si>
  <si>
    <t>ALB</t>
  </si>
  <si>
    <t>Silverstream Landfill</t>
  </si>
  <si>
    <t>3 x 0.9 MW</t>
  </si>
  <si>
    <t>HAY0331</t>
  </si>
  <si>
    <t>HAY</t>
  </si>
  <si>
    <t>Waihopai</t>
  </si>
  <si>
    <t>BLN0331</t>
  </si>
  <si>
    <t>BLN</t>
  </si>
  <si>
    <t>Originally of 1,000 kW capacity, and intended to supply the entire Marlborough province, the Waihopai scheme was expanded to meet growing demand for electricity thorugh the installation of diesel generating sets in 1930 and 1937. Plans to increase capacity during 1943 were blocked due to Government wartime import restrictions. In 1996 a new 2,000 kw generator and turbine were installed to supplement one of the existing 500 kW units. This and other upgrade work has seen the scheme's maximum output increase from 1,000kw to 2,500 kW, with an annual generation output of 11.8 GWh.</t>
  </si>
  <si>
    <t>Hinemaiaia A</t>
  </si>
  <si>
    <t>The Hinemaiaia scheme had it's beginnings in 1939 in the quest to develop an electric power supply for Taupo, with power eventually being generated in late 1952, and fed into the national grid in 1958. Fed by the Hinemaiaia River, the scheme today consists of 2,400kW HA, 1,350kW HB and 2,850kW HC stations giving a total annual output of 29.3GWh. The 33 hectare lake of the HA Station has an average depth of only 1.2m and contains 16.6 hours of storage at mean river flow. The river carries considerable pumice debris and the original lake was fully silted in it's first 25 years of existence. 
Levees have been built to form future silt ponds for the time when dredging of the lake area above the weir will become necessary to maintain storage. The HA lake is a wildlife sanctuary and has become the habitat of a wide variety of wild fowl. The lake in the past has been stocked with salvelinus fontinalis brook trout by the Wildlife Conservancy. The HA dam is comprised of an arch dam 12m deep in a narrow ignimbright gorge with an adjacent 90m long weir perched on the surface of the ignimbright rock with the intake structure situated on the left bank at the end of the weir. 
A remote controlled and hydraulically operated bypass gate has been placed in the dam which is capable of passing 5 cumecs when required. 
The intake chamber contains hydraulically operated bypass gates, intake screens and screen scraper mechanism. The screen scrapers cope with pumice debris and lake weed and the scraper operation is initiated by both pressure differential across the screen and time switch control. 
Two 243 metre long penstocks, one 1.67m in diameter and one 1.8m in diameter, lead from the intake chamber to the power station. The power station contains two horizontal shaft machines with Francis turbines</t>
  </si>
  <si>
    <t>Patearoa</t>
  </si>
  <si>
    <t>Bombay</t>
  </si>
  <si>
    <t>Greymouth Power Company</t>
  </si>
  <si>
    <t>BOB1101</t>
  </si>
  <si>
    <t>BOB</t>
  </si>
  <si>
    <t>GWh and MW estimated from Centralised Dataset. Location estimated (Greymouth town)</t>
  </si>
  <si>
    <t>Horseshoe Bend Wind</t>
  </si>
  <si>
    <t>3 x 0.75 MW</t>
  </si>
  <si>
    <t>Situated adjacent to the Horseshoe Bend Hydro station the wind project consists of three 750kW NEG Micon wind turbines giving a maximum output of 2.25MW.  The turbines have 45m high steel tubular towers and 44m diameter rotors giving an overall height of 69m.</t>
  </si>
  <si>
    <t>Talla Burn</t>
  </si>
  <si>
    <t>Talla Burn Generation</t>
  </si>
  <si>
    <t xml:space="preserve">The station is about 30 minutes drive from Roxburgh and operates with a 252-metre gross head and a 1.1 cubic metres per second flow. </t>
  </si>
  <si>
    <t>Flaxy</t>
  </si>
  <si>
    <t>Matawai</t>
  </si>
  <si>
    <t>Clearwater Hydro</t>
  </si>
  <si>
    <t>The Lines Company</t>
  </si>
  <si>
    <t>A.K.A. Waikohu hydro scheme. Location estimated</t>
  </si>
  <si>
    <t>Kowhai</t>
  </si>
  <si>
    <t>The station has a maximum generating capacity of 1.9MW and will produces an estimated 5.5GWh of energy each year. The site of the power station is approximately 3.5km east of Roxburgh adjacent to the Teviot Irrigation Company (TIC) Intake Weir on the Teviot River.  The pipeline and penstock associated with the power station runs from the Marslin Dam some 1.5 km upstream.</t>
  </si>
  <si>
    <t>Mokauiti</t>
  </si>
  <si>
    <t>The original power station was commissioned on the Mokau River beside the Wairere Falls in 1925 (turbine 1) with just one machine giving an output of 490 kilowatts. Later three more machines were added in 1938 (turbine 2), 1952 (turbine 3) and 1981 (turbine 4) with associated penstocks, buildings and tailraces. The pipeline runs from a pond interrupting the Mokauiti Stream, a tributary of the Mokau river.</t>
  </si>
  <si>
    <t>Piriaka</t>
  </si>
  <si>
    <t>HTI0331</t>
  </si>
  <si>
    <t>HTI</t>
  </si>
  <si>
    <t>The station was opened in 1924 to supply Taumarunui with electricity. In 1938 an agreement was signed with the Government and the local system was connected to the national electricity system to cope with local load growth. In 1971 an additional hydro generator was added.</t>
  </si>
  <si>
    <t>Montalto</t>
  </si>
  <si>
    <t>ASB0331</t>
  </si>
  <si>
    <t>The Montalto Power Scheme had it's beginnings in 1958, when design work started on a project to generate electricity utilising the stepped flow of the Rangitata Diversion Race - an irrigation project completed in the early 1940's. Commissioning of the Montalto Power Station, which produces 1,100kW during irrigation season and 1,800 kW at other times was completed in 1982. Today the station has an annual output of 12GWh.</t>
  </si>
  <si>
    <t>Mangapehi</t>
  </si>
  <si>
    <t>Rimu</t>
  </si>
  <si>
    <t>Blue Mountain Lumber</t>
  </si>
  <si>
    <t>GOR0331</t>
  </si>
  <si>
    <t>GOR</t>
  </si>
  <si>
    <t>There is a 10 MWth steam boiler fuelled by the sawmill wood residues and a 1.4 MWe steam turbine generator to utilise any surplus steam for electricity generation. The 1.9 Gwh annual output reflects the turbine being used as a means to dump heat and so is operated for about 20% of the time.</t>
  </si>
  <si>
    <t>Hinemaiaia B</t>
  </si>
  <si>
    <t>Situated some 3km below the HC Station, the HB Station Dam is a 12 metre high arch dam in a narrow ignimbright gorge with a 75m long spillway weir adjacent. The 12.1 hectare lake provides independent storage from the HB station giving 7 hours storage at mean flow.  From the intake structure with its gate and intake screen 360 metres of concrete conduit, 2.3 metres in diameter, and 168 metres of steel penstock conducts the water to the HB Power Station which houses a horizontal Francis turbine driving a 1350kW induction generator.</t>
  </si>
  <si>
    <t>Wye Creek</t>
  </si>
  <si>
    <t>HEN0331</t>
  </si>
  <si>
    <t>HEN</t>
  </si>
  <si>
    <t>Wye Creek was shut down in 2008 after a pressure build up caused the generator to hurle through a wall into the creek. The scheme is run of the river. Water is collected from small intakes on the north and south branches of Wye Creek which fee 1350m of pipeline varying from 450mm to 600mm in diameter, which in turn supply a small power house downstream of the State Highway 6 road bridge. The scheme was upgraded in 1991 with the addition of a generator, turbine, renewal of penstocks, and foundations and exterior cladding of the powerhouse. The Wye Creek scheme has a peak generation output of 1.35 megawatts and an average energy production 10 Gigawatt hours.</t>
  </si>
  <si>
    <t>Falls Dam</t>
  </si>
  <si>
    <t>GWh and MW data from Centralised Dataset 2006 calendar year</t>
  </si>
  <si>
    <t>McKays Creek</t>
  </si>
  <si>
    <t>Kaniere River</t>
  </si>
  <si>
    <t>Kaniere river</t>
  </si>
  <si>
    <t>Southern Landfill</t>
  </si>
  <si>
    <t>GWh estimated based on capacity factors for other landfill based generation</t>
  </si>
  <si>
    <t>Onekaka</t>
  </si>
  <si>
    <t>Onekaha Energy</t>
  </si>
  <si>
    <t>MPI0661</t>
  </si>
  <si>
    <t>MPI</t>
  </si>
  <si>
    <t>GWh and MW data from Centralised Dataset 2006 calendar year. Location estimated.</t>
  </si>
  <si>
    <t>Tirohia Landfill</t>
  </si>
  <si>
    <t>1 x 1</t>
  </si>
  <si>
    <t>H.G. Leach &amp; Co.</t>
  </si>
  <si>
    <t>WKO0331</t>
  </si>
  <si>
    <t>WKO</t>
  </si>
  <si>
    <t>The landfill gas engine is a Waukesha APG1000 48 liitre V16 operating at 1500RPM.</t>
  </si>
  <si>
    <t>Lulworth Wind</t>
  </si>
  <si>
    <t>4 x 0.25 MW</t>
  </si>
  <si>
    <t>Energy3</t>
  </si>
  <si>
    <t>NEL - Nelson/Marlbourough</t>
  </si>
  <si>
    <t xml:space="preserve">Energy3 installed four secondhand Micon 530 wind turbines at the site. The turbines have a capacity of 250kW each, giving the wind farm a capacity of 1 MW.
</t>
  </si>
  <si>
    <t>Kourarau</t>
  </si>
  <si>
    <t>MST0331</t>
  </si>
  <si>
    <t>MST</t>
  </si>
  <si>
    <t>The Kourarau Power Scheme has an installed generating capacity of 1100 KW, however, generation rarely exceeds 900 KW. The scheme was designed to meet the generating needs of some 235 consumers. The Kourarau Power Scheme does not feed directly into the national grid. The electricity is distributed throughout the Wairarapa area. Each station is fed by a small artificial reservoir formed by the damming of Kourarau Stream. Between each reservoir and the associated power station are sections of pipeline and penstocks that take water from the reservoir to a power station. Water from the Lower Power Station is discharged back into the natural channel of the Kourarau Stream. The Upper Dam and Reservoir were formed in 1925 by the damming of Kourarau Stream with an earth dam. The reservoir covers approximately 15 hectares. Water from the upper reservoir is taken through the Upper Power Station at a maximum rate of 290 litres per second. The upper reservoir has a normal operating range of 650 mm between minimum level and the spillway crest. During floods water that cannot be taken into the power station flows over the spillway and into the natural channel of Kourarau Stream. The Upper Power Station is a 200 KW (actual generator rating 250KW) station that uses a maximum flow of 290 litres per second to generate electricity. Water enters the Upper Power Station from the Upper Reservoir via a 785 metre long pipeline and single penstock system. A surge chamber is situated between the penstock and the pipeline to relieve pressure from the system that builds up due to fluctuating flows and generation patterns. The Lower Reservoir is 1.4 hectares in area and located downstream of the confluence of the Kourarau Stream and Sailormans Creek. The reservoir is formed by an earth dam, approximately 4 metres in height. Water enters the lake from the Upper Power Station tailrace and from the Kourarau Stream, including the flow from Sailormans Creek. The upper level of the lake is controlled by a fixed weir concrete-lined spillway. During floods, any water that cannot pass through the Lower Power Station, via the intake, flows over the spillway down the natural channel of Kourarau Stream. From the Lower Reservoir, water passes through a single 1182-metre pipeline to a surge tower. The pipeline then splits into two penstocks that carry water a further 2136 metres to the Lower Power Station. Water enters the two penstocks at a maximum rate of 900 litres per second. The Lower Power Station is a 900 KW station (actual generator rating 700 KW) situated adjacent to Kourarau Stream. Water then passes through a short tail-race before being discharged back into Kourarau Stream.</t>
  </si>
  <si>
    <t>Cleardale</t>
  </si>
  <si>
    <t>MainPower</t>
  </si>
  <si>
    <t>Mataura</t>
  </si>
  <si>
    <t>Niblick Trust</t>
  </si>
  <si>
    <t>Simply Energy</t>
  </si>
  <si>
    <t xml:space="preserve">GWh and MW data from Centralised Dataset 2006 calendar year. Location estimated. </t>
  </si>
  <si>
    <t>Horotiu Landfill</t>
  </si>
  <si>
    <t>Green Energy</t>
  </si>
  <si>
    <t>It was expected that the landfill would be shut in 2006, but would to continue to produce gas for another 20 years</t>
  </si>
  <si>
    <t>Totara Road</t>
  </si>
  <si>
    <t>Palmerston North City Council</t>
  </si>
  <si>
    <t>Wairoa</t>
  </si>
  <si>
    <t>GWh and MW data from Centralised Dataset 2006 calendar year. Location estimated (Wairoa town)</t>
  </si>
  <si>
    <t>Weld Cone Wind</t>
  </si>
  <si>
    <t>3 x 0.25 MW</t>
  </si>
  <si>
    <t>The wind farm's three turbines are secondhand Micon 530 wind turbines, each with a capacity of 250kW. They were brought in from Germany and Denmark and refurbished in Christchurch.</t>
  </si>
  <si>
    <t>Hornby, Christchurch</t>
  </si>
  <si>
    <t>Ravensdown Fertiliser Co-op</t>
  </si>
  <si>
    <t>ISL0331</t>
  </si>
  <si>
    <t>ISL</t>
  </si>
  <si>
    <t>GWh and MW data from Centralised Dataset 2006 calendar year. Location estimated</t>
  </si>
  <si>
    <t>Simeon Quay</t>
  </si>
  <si>
    <t>BU</t>
  </si>
  <si>
    <t>Negligible GWh. Location estimated.</t>
  </si>
  <si>
    <t>Lake Grassmere</t>
  </si>
  <si>
    <t>1 x 0.66 MW</t>
  </si>
  <si>
    <t>Mangatangi Dam</t>
  </si>
  <si>
    <t>BOB0331</t>
  </si>
  <si>
    <t>At Mangatangi, power from the generator is used to run compressors that pump air into the dam water. Air is pumped into the dam water to reduce the risk of algae growing in the dam. At Waitakere, the generator powers the treatment plant. Location estimated.</t>
  </si>
  <si>
    <t>Duffers</t>
  </si>
  <si>
    <t>KUM0662</t>
  </si>
  <si>
    <t>Maungatapere</t>
  </si>
  <si>
    <t>MPE0331</t>
  </si>
  <si>
    <t>MPE</t>
  </si>
  <si>
    <t>GWh and MW data from Centralised Dataset 2006 calendar year. Location estimated (Maungatapere town)</t>
  </si>
  <si>
    <t>Ravensbourne</t>
  </si>
  <si>
    <t>HWB0332</t>
  </si>
  <si>
    <t>Christchurch Wind Turbine</t>
  </si>
  <si>
    <t>SPN0331</t>
  </si>
  <si>
    <t>SPN</t>
  </si>
  <si>
    <t>Located at Gebbies Pass. GWh and MW data from Centralised Dataset 2006 calendar year</t>
  </si>
  <si>
    <t>Chathams Wind</t>
  </si>
  <si>
    <t>2 x 0.225 MW</t>
  </si>
  <si>
    <t>CBD Energy</t>
  </si>
  <si>
    <t>CBDEnergy</t>
  </si>
  <si>
    <t>OTH - Other</t>
  </si>
  <si>
    <t xml:space="preserve">OT </t>
  </si>
  <si>
    <t>OFFGRID</t>
  </si>
  <si>
    <t>The wind farm has two 225kW Vergnet machines, which have been integrated with the existing diesel generation plant on the island. The turbines are two-bladed machines designed in France. They are designed so they can be raised and lowered on guy ropes, mainly to prevent damage during storms, but also for maintenance.</t>
  </si>
  <si>
    <t>Kaniere Forks</t>
  </si>
  <si>
    <t>Oxburn/Glenorchy</t>
  </si>
  <si>
    <t>FKN0331</t>
  </si>
  <si>
    <t>FKN</t>
  </si>
  <si>
    <t>Addington</t>
  </si>
  <si>
    <t>ADD0111</t>
  </si>
  <si>
    <t>ADD</t>
  </si>
  <si>
    <t>AKA QEII Park Diesel generators. GWh and MW data from Centralised Dataset 2006 calendar year</t>
  </si>
  <si>
    <t>Kaimai 5</t>
  </si>
  <si>
    <t>Opunake</t>
  </si>
  <si>
    <t>OPK0331</t>
  </si>
  <si>
    <t>OPK</t>
  </si>
  <si>
    <t>Pupu Hydro</t>
  </si>
  <si>
    <t>Pupu Hydro Society</t>
  </si>
  <si>
    <t>Raetihi</t>
  </si>
  <si>
    <t>OKN0111</t>
  </si>
  <si>
    <t>OKN</t>
  </si>
  <si>
    <t>Christchurch Hospital Campus</t>
  </si>
  <si>
    <t>Christchurch District Health</t>
  </si>
  <si>
    <t>ADD0661</t>
  </si>
  <si>
    <t>Backup plant, max generation in CDS 0.26 MW</t>
  </si>
  <si>
    <t>Forest Research</t>
  </si>
  <si>
    <t>GWh and MW data from Centralised Dataset 2006 calendar year. Location estimated (Scion head office)</t>
  </si>
  <si>
    <t>Iwitahi</t>
  </si>
  <si>
    <t>Radio New Zealand</t>
  </si>
  <si>
    <t>GWh and MW data from Centralised Dataset 2006 calendar year. Location estimated (Iwitahi town)</t>
  </si>
  <si>
    <t>Orion Diesel</t>
  </si>
  <si>
    <t>GWh and MW data from Centralised Dataset 2006 calendar year. Location estimated (Orion head offices)</t>
  </si>
  <si>
    <t>Brooklyn Power Station</t>
  </si>
  <si>
    <t>Lloyd Wensley</t>
  </si>
  <si>
    <t>MOT0111</t>
  </si>
  <si>
    <t>MOT</t>
  </si>
  <si>
    <t>location estimated</t>
  </si>
  <si>
    <t>Fox</t>
  </si>
  <si>
    <t>Mangatawhiri</t>
  </si>
  <si>
    <t>Counties Power</t>
  </si>
  <si>
    <t>GWh and MW data from Centralised Dataset 2006 calendar year. Location estimated (Mangatawhiri town)</t>
  </si>
  <si>
    <t>Aluminium Diecasting Ltd</t>
  </si>
  <si>
    <t>Aluminium Diecasting</t>
  </si>
  <si>
    <t>GWh and MW data from Centralised Dataset 2006 calendar year. Location estimated (McKechnie Aluminum Supplier)</t>
  </si>
  <si>
    <t>Burwood Hospital</t>
  </si>
  <si>
    <t>Biomass</t>
  </si>
  <si>
    <t>BRY0661</t>
  </si>
  <si>
    <t>Jackson Estate</t>
  </si>
  <si>
    <t>GWh and MW data from Centralised Dataset</t>
  </si>
  <si>
    <t>Middleton</t>
  </si>
  <si>
    <t>CWF Hamilton &amp; Co</t>
  </si>
  <si>
    <t>GWh and MW data from Centralised Dataset 2006 calendar year. Location estimated (Middleton, Chch)</t>
  </si>
  <si>
    <t>Mokoia Road, Hawera</t>
  </si>
  <si>
    <t>Swift Energy</t>
  </si>
  <si>
    <t>HWA0331</t>
  </si>
  <si>
    <t>GWh and MW data from Centralised Dataset 2006 calendar year. Location estimated (Westside Rimu Production)</t>
  </si>
  <si>
    <t>Mud House</t>
  </si>
  <si>
    <t>Kiwi Wine Company</t>
  </si>
  <si>
    <t>Orion Diesel II</t>
  </si>
  <si>
    <t>Pacific Steel</t>
  </si>
  <si>
    <t>Peak injection of 170kw for 2006/07 from CDS</t>
  </si>
  <si>
    <t>South Pacific Cellars</t>
  </si>
  <si>
    <t>Location estimated (Kaihurangi estate)</t>
  </si>
  <si>
    <t>St Albans, Christchurch</t>
  </si>
  <si>
    <t>Christchurch City Council</t>
  </si>
  <si>
    <t>PAP0661</t>
  </si>
  <si>
    <t>PAP</t>
  </si>
  <si>
    <t>GWh and MW data from Centralised Dataset 2006 calendar year. Location estimated (St Albans, Chch)</t>
  </si>
  <si>
    <t>Wellington Wind Turbine</t>
  </si>
  <si>
    <t>Drysdale</t>
  </si>
  <si>
    <t>Drysdale Hydro Company</t>
  </si>
  <si>
    <t>MTN0331</t>
  </si>
  <si>
    <t>MTN</t>
  </si>
  <si>
    <t>Maraetai Embedded</t>
  </si>
  <si>
    <t>GWh and MW data from Centralised Dataset 2006 calendar year. Location estimated (Maraetai suburb)</t>
  </si>
  <si>
    <t>Marokopa Power Station</t>
  </si>
  <si>
    <t>Marakopa Generation</t>
  </si>
  <si>
    <t>Ngahere</t>
  </si>
  <si>
    <t>Birchfield Minerals</t>
  </si>
  <si>
    <t>Location estimated (Ngahere town)</t>
  </si>
  <si>
    <t>Turitea Hydro</t>
  </si>
  <si>
    <t>Ascot Ave</t>
  </si>
  <si>
    <t>Manson Developments</t>
  </si>
  <si>
    <t>Location estimated (Ellerslie Racecourse)</t>
  </si>
  <si>
    <t>Christchurch Airport (Harewood)</t>
  </si>
  <si>
    <t>Christchurch Airport Authority</t>
  </si>
  <si>
    <t>ISL0661</t>
  </si>
  <si>
    <t>818 Wairakai Road, Harewood. '3 units (separate points of supply) HAR0011 HAR0012 HAR0013. Max generation 0.04MW for HAR0011, 0.09MW for HAR0012 and 0.11 MW for HAR0013</t>
  </si>
  <si>
    <t>Darfield</t>
  </si>
  <si>
    <t>WD Boyes &amp; Sons</t>
  </si>
  <si>
    <t>HOR0331</t>
  </si>
  <si>
    <t>HOR</t>
  </si>
  <si>
    <t>Canterbury Clay Bricks, Negligible GWh</t>
  </si>
  <si>
    <t>Templeton</t>
  </si>
  <si>
    <t>Department of Corrections</t>
  </si>
  <si>
    <t>GWh and MW data from Centralised Dataset 2006 calendar year. Location estimated (Chch Men's prison)</t>
  </si>
  <si>
    <t>Southbridge Wind</t>
  </si>
  <si>
    <t>1 x 0.1 MW</t>
  </si>
  <si>
    <t>Palmerston Nth Mini Hydro</t>
  </si>
  <si>
    <t>Watercare Cossey's Dam</t>
  </si>
  <si>
    <t>Water supply dam?</t>
  </si>
  <si>
    <t>Watercare Wairoa Dam</t>
  </si>
  <si>
    <t>Watercare Waitakere</t>
  </si>
  <si>
    <t xml:space="preserve">United Networks </t>
  </si>
  <si>
    <t>GWh and MW data from Centralised Dataset 2006 calendar year. Water supply dam?</t>
  </si>
  <si>
    <t>Belfast</t>
  </si>
  <si>
    <t>PAP0111</t>
  </si>
  <si>
    <t>Location estimated (Belfast town)</t>
  </si>
  <si>
    <t>Cloudy Bay</t>
  </si>
  <si>
    <t>Indevin</t>
  </si>
  <si>
    <t>Enfield</t>
  </si>
  <si>
    <t>Network Waitaki</t>
  </si>
  <si>
    <t>OAM0331</t>
  </si>
  <si>
    <t>OAM</t>
  </si>
  <si>
    <t>Location estimated (Enfield town)</t>
  </si>
  <si>
    <t>FoodStuffs Hickory Place</t>
  </si>
  <si>
    <t>Foodstuffs (South Island)</t>
  </si>
  <si>
    <t>GWh and MW estimated from Centralised Dataset</t>
  </si>
  <si>
    <t>Government Communications Satellite</t>
  </si>
  <si>
    <t>Kew Hospital</t>
  </si>
  <si>
    <t>Kongahu</t>
  </si>
  <si>
    <t>Buller Electricity</t>
  </si>
  <si>
    <t>Location estimated (Kongahu town)</t>
  </si>
  <si>
    <t>Mansons Developments</t>
  </si>
  <si>
    <t>PEN1101</t>
  </si>
  <si>
    <t>Milburn</t>
  </si>
  <si>
    <t>South Otago community corrections</t>
  </si>
  <si>
    <t>Omarama</t>
  </si>
  <si>
    <t>Waitaki Power</t>
  </si>
  <si>
    <t>WTK0331</t>
  </si>
  <si>
    <t>GWh and MW data from Centralised Dataset 2006 calendar year. Location estimated (Omarama town)</t>
  </si>
  <si>
    <t>Otematata</t>
  </si>
  <si>
    <t>OTT0011</t>
  </si>
  <si>
    <t>OTT</t>
  </si>
  <si>
    <t>Located at Kurow (location estimated based on this info)</t>
  </si>
  <si>
    <t>Plimmerton</t>
  </si>
  <si>
    <t>Right House</t>
  </si>
  <si>
    <t>PNI0331</t>
  </si>
  <si>
    <t>PNI</t>
  </si>
  <si>
    <t>Location estimated (Plimmerton suburb)</t>
  </si>
  <si>
    <t>Port Chalmers</t>
  </si>
  <si>
    <t>Port Otago</t>
  </si>
  <si>
    <t>PukePine</t>
  </si>
  <si>
    <t>PukePine Sawmills</t>
  </si>
  <si>
    <t>TMI0331</t>
  </si>
  <si>
    <t>TMI</t>
  </si>
  <si>
    <t>Watercare Clevedon</t>
  </si>
  <si>
    <t>GWh and MW data from Centralised Dataset 2006 calendar year. Location estimated (Ardmore treatment plant)</t>
  </si>
  <si>
    <t>Whangarei</t>
  </si>
  <si>
    <t>Northland District Health Board</t>
  </si>
  <si>
    <t>Whisper Tech</t>
  </si>
  <si>
    <t>SBK0331</t>
  </si>
  <si>
    <t>SBK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</si>
</sst>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4D55-BF47-474A-8AC0-AF196D17FD2F}">
  <dimension ref="A1:AK234"/>
  <sheetViews>
    <sheetView tabSelected="1" zoomScaleNormal="100" workbookViewId="0">
      <pane ySplit="1" topLeftCell="A2" activePane="bottomLeft" state="frozen"/>
      <selection pane="bottomLeft" activeCell="G9" sqref="G9"/>
    </sheetView>
  </sheetViews>
  <sheetFormatPr defaultColWidth="10.875" defaultRowHeight="15.75" x14ac:dyDescent="0.5"/>
  <cols>
    <col min="1" max="2" width="11" customWidth="1"/>
    <col min="3" max="3" width="11" style="3" customWidth="1"/>
    <col min="4" max="8" width="11" customWidth="1"/>
    <col min="9" max="9" width="11" style="3" customWidth="1"/>
    <col min="10" max="31" width="11" customWidth="1"/>
    <col min="32" max="32" width="11" style="3" customWidth="1"/>
    <col min="33" max="33" width="11" customWidth="1"/>
    <col min="34" max="34" width="38.25" customWidth="1"/>
    <col min="35" max="35" width="40.75" customWidth="1"/>
    <col min="36" max="37" width="11" customWidth="1"/>
  </cols>
  <sheetData>
    <row r="1" spans="1:37" x14ac:dyDescent="0.5">
      <c r="A1" t="s">
        <v>0</v>
      </c>
      <c r="B1" t="s">
        <v>1</v>
      </c>
      <c r="C1" s="3" t="s">
        <v>2</v>
      </c>
      <c r="D1" t="s">
        <v>3</v>
      </c>
      <c r="E1" t="s">
        <v>4</v>
      </c>
      <c r="F1" t="s">
        <v>5</v>
      </c>
      <c r="G1" t="s">
        <v>6</v>
      </c>
      <c r="H1" t="s">
        <v>7</v>
      </c>
      <c r="I1" s="3"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s="3" t="s">
        <v>31</v>
      </c>
      <c r="AG1" t="s">
        <v>32</v>
      </c>
      <c r="AH1" t="s">
        <v>33</v>
      </c>
      <c r="AI1" t="s">
        <v>34</v>
      </c>
      <c r="AJ1" t="s">
        <v>35</v>
      </c>
      <c r="AK1" t="s">
        <v>36</v>
      </c>
    </row>
    <row r="2" spans="1:37" x14ac:dyDescent="0.5">
      <c r="A2" t="s">
        <v>37</v>
      </c>
      <c r="B2" t="s">
        <v>38</v>
      </c>
      <c r="C2" s="3" t="s">
        <v>39</v>
      </c>
      <c r="D2" t="s">
        <v>40</v>
      </c>
      <c r="F2" t="s">
        <v>41</v>
      </c>
      <c r="H2" t="s">
        <v>42</v>
      </c>
      <c r="I2" s="3">
        <v>800</v>
      </c>
      <c r="J2">
        <v>121.5</v>
      </c>
      <c r="L2">
        <v>7</v>
      </c>
      <c r="N2">
        <v>1971</v>
      </c>
      <c r="O2" t="s">
        <v>43</v>
      </c>
      <c r="T2" t="s">
        <v>44</v>
      </c>
      <c r="V2" t="s">
        <v>44</v>
      </c>
      <c r="W2" t="s">
        <v>45</v>
      </c>
      <c r="X2">
        <v>5100</v>
      </c>
      <c r="Y2">
        <v>382</v>
      </c>
      <c r="Z2" t="s">
        <v>38</v>
      </c>
      <c r="AA2" t="s">
        <v>46</v>
      </c>
      <c r="AB2" t="s">
        <v>47</v>
      </c>
      <c r="AC2" t="s">
        <v>48</v>
      </c>
      <c r="AD2" s="2" t="s">
        <v>49</v>
      </c>
      <c r="AE2" t="s">
        <v>50</v>
      </c>
      <c r="AF2" s="3">
        <v>2031</v>
      </c>
      <c r="AG2" t="s">
        <v>51</v>
      </c>
      <c r="AH2" s="2" t="s">
        <v>52</v>
      </c>
      <c r="AI2" t="s">
        <v>53</v>
      </c>
      <c r="AJ2">
        <v>-45.521120000000003</v>
      </c>
      <c r="AK2">
        <v>167.27736999999999</v>
      </c>
    </row>
    <row r="3" spans="1:37" x14ac:dyDescent="0.5">
      <c r="A3" t="s">
        <v>54</v>
      </c>
      <c r="B3" t="s">
        <v>55</v>
      </c>
      <c r="C3" s="3" t="s">
        <v>56</v>
      </c>
      <c r="D3" t="s">
        <v>57</v>
      </c>
      <c r="E3" t="s">
        <v>58</v>
      </c>
      <c r="F3" t="s">
        <v>59</v>
      </c>
      <c r="H3" t="s">
        <v>42</v>
      </c>
      <c r="I3" s="3">
        <v>750</v>
      </c>
      <c r="J3">
        <v>250</v>
      </c>
      <c r="K3" s="2">
        <v>10300</v>
      </c>
      <c r="L3">
        <v>3</v>
      </c>
      <c r="M3" t="s">
        <v>60</v>
      </c>
      <c r="N3">
        <v>1983</v>
      </c>
      <c r="O3" t="s">
        <v>43</v>
      </c>
      <c r="T3" t="s">
        <v>61</v>
      </c>
      <c r="V3" t="s">
        <v>61</v>
      </c>
      <c r="W3" t="s">
        <v>45</v>
      </c>
      <c r="X3" s="2">
        <v>2850</v>
      </c>
      <c r="AB3" s="2" t="s">
        <v>62</v>
      </c>
      <c r="AC3" s="2" t="s">
        <v>63</v>
      </c>
      <c r="AD3" s="2" t="s">
        <v>64</v>
      </c>
      <c r="AE3" t="s">
        <v>65</v>
      </c>
      <c r="AF3" s="3">
        <f>N3+50</f>
        <v>2033</v>
      </c>
      <c r="AH3" s="2" t="s">
        <v>66</v>
      </c>
      <c r="AI3" t="s">
        <v>67</v>
      </c>
      <c r="AJ3">
        <v>-37.557299999999998</v>
      </c>
      <c r="AK3">
        <v>175.15926999999999</v>
      </c>
    </row>
    <row r="4" spans="1:37" x14ac:dyDescent="0.5">
      <c r="A4" t="s">
        <v>68</v>
      </c>
      <c r="B4" t="s">
        <v>69</v>
      </c>
      <c r="C4" s="3" t="s">
        <v>39</v>
      </c>
      <c r="D4" t="s">
        <v>40</v>
      </c>
      <c r="F4" t="s">
        <v>41</v>
      </c>
      <c r="H4" t="s">
        <v>42</v>
      </c>
      <c r="I4" s="3">
        <v>540</v>
      </c>
      <c r="J4">
        <v>90</v>
      </c>
      <c r="K4">
        <v>0.81799999999999995</v>
      </c>
      <c r="L4">
        <v>6</v>
      </c>
      <c r="M4" t="s">
        <v>70</v>
      </c>
      <c r="N4">
        <v>1966</v>
      </c>
      <c r="O4" t="s">
        <v>43</v>
      </c>
      <c r="R4" t="s">
        <v>71</v>
      </c>
      <c r="S4">
        <v>6</v>
      </c>
      <c r="T4" t="s">
        <v>44</v>
      </c>
      <c r="V4" t="s">
        <v>44</v>
      </c>
      <c r="W4" t="s">
        <v>45</v>
      </c>
      <c r="X4">
        <v>2500</v>
      </c>
      <c r="Y4">
        <v>74</v>
      </c>
      <c r="Z4" t="s">
        <v>72</v>
      </c>
      <c r="AA4" t="s">
        <v>73</v>
      </c>
      <c r="AB4" t="s">
        <v>74</v>
      </c>
      <c r="AC4" t="s">
        <v>48</v>
      </c>
      <c r="AD4" t="s">
        <v>75</v>
      </c>
      <c r="AE4" t="s">
        <v>76</v>
      </c>
      <c r="AF4" s="3">
        <v>2025</v>
      </c>
      <c r="AG4" t="s">
        <v>51</v>
      </c>
      <c r="AH4" t="s">
        <v>77</v>
      </c>
      <c r="AI4" t="s">
        <v>53</v>
      </c>
      <c r="AJ4">
        <v>-44.566009999999999</v>
      </c>
      <c r="AK4">
        <v>170.19918000000001</v>
      </c>
    </row>
    <row r="5" spans="1:37" x14ac:dyDescent="0.5">
      <c r="A5" t="s">
        <v>78</v>
      </c>
      <c r="B5" t="s">
        <v>79</v>
      </c>
      <c r="C5" s="3" t="s">
        <v>39</v>
      </c>
      <c r="D5" t="s">
        <v>40</v>
      </c>
      <c r="F5" t="s">
        <v>41</v>
      </c>
      <c r="H5" t="s">
        <v>42</v>
      </c>
      <c r="I5" s="3">
        <v>432</v>
      </c>
      <c r="J5">
        <v>108</v>
      </c>
      <c r="K5">
        <v>0.51300000000000001</v>
      </c>
      <c r="L5">
        <v>4</v>
      </c>
      <c r="M5" t="s">
        <v>80</v>
      </c>
      <c r="N5">
        <v>1992</v>
      </c>
      <c r="O5" t="s">
        <v>43</v>
      </c>
      <c r="R5" t="s">
        <v>81</v>
      </c>
      <c r="T5" t="s">
        <v>82</v>
      </c>
      <c r="V5" t="s">
        <v>82</v>
      </c>
      <c r="W5" t="s">
        <v>45</v>
      </c>
      <c r="X5">
        <v>2050</v>
      </c>
      <c r="Y5">
        <v>24</v>
      </c>
      <c r="Z5" t="s">
        <v>83</v>
      </c>
      <c r="AA5" t="s">
        <v>84</v>
      </c>
      <c r="AB5" t="s">
        <v>47</v>
      </c>
      <c r="AC5" t="s">
        <v>48</v>
      </c>
      <c r="AD5" t="s">
        <v>85</v>
      </c>
      <c r="AE5" t="s">
        <v>86</v>
      </c>
      <c r="AF5" s="3">
        <v>2042</v>
      </c>
      <c r="AG5" t="s">
        <v>51</v>
      </c>
      <c r="AH5" t="s">
        <v>87</v>
      </c>
      <c r="AI5" t="s">
        <v>53</v>
      </c>
      <c r="AJ5">
        <v>-45.180019999999999</v>
      </c>
      <c r="AK5">
        <v>169.30644000000001</v>
      </c>
    </row>
    <row r="6" spans="1:37" x14ac:dyDescent="0.5">
      <c r="A6" t="s">
        <v>88</v>
      </c>
      <c r="B6" t="s">
        <v>89</v>
      </c>
      <c r="C6" s="3" t="s">
        <v>56</v>
      </c>
      <c r="D6" t="s">
        <v>57</v>
      </c>
      <c r="F6" t="s">
        <v>90</v>
      </c>
      <c r="H6" t="s">
        <v>42</v>
      </c>
      <c r="I6" s="3">
        <v>385</v>
      </c>
      <c r="K6" s="2">
        <v>7200</v>
      </c>
      <c r="N6">
        <v>2007</v>
      </c>
      <c r="O6" t="s">
        <v>43</v>
      </c>
      <c r="T6" t="s">
        <v>61</v>
      </c>
      <c r="V6" t="s">
        <v>61</v>
      </c>
      <c r="W6" t="s">
        <v>45</v>
      </c>
      <c r="X6" s="2">
        <v>2410</v>
      </c>
      <c r="AB6" s="2" t="s">
        <v>62</v>
      </c>
      <c r="AC6" s="2" t="s">
        <v>63</v>
      </c>
      <c r="AD6" s="2" t="s">
        <v>91</v>
      </c>
      <c r="AE6" t="s">
        <v>65</v>
      </c>
      <c r="AF6" s="3">
        <f>N6+50</f>
        <v>2057</v>
      </c>
      <c r="AH6" s="2" t="s">
        <v>92</v>
      </c>
      <c r="AI6" t="s">
        <v>67</v>
      </c>
      <c r="AJ6">
        <v>-37.557729999999999</v>
      </c>
      <c r="AK6">
        <v>175.15926999999999</v>
      </c>
    </row>
    <row r="7" spans="1:37" x14ac:dyDescent="0.5">
      <c r="A7" t="s">
        <v>93</v>
      </c>
      <c r="B7" s="2" t="s">
        <v>94</v>
      </c>
      <c r="C7" s="3" t="s">
        <v>56</v>
      </c>
      <c r="D7" t="s">
        <v>57</v>
      </c>
      <c r="E7" s="2"/>
      <c r="F7" t="s">
        <v>90</v>
      </c>
      <c r="H7" t="s">
        <v>42</v>
      </c>
      <c r="I7" s="4">
        <v>380</v>
      </c>
      <c r="J7" s="2">
        <v>380</v>
      </c>
      <c r="K7" s="2">
        <v>7450</v>
      </c>
      <c r="L7">
        <v>1</v>
      </c>
      <c r="M7" t="s">
        <v>95</v>
      </c>
      <c r="N7" s="2">
        <v>2000</v>
      </c>
      <c r="O7" s="2" t="s">
        <v>96</v>
      </c>
      <c r="P7" t="s">
        <v>97</v>
      </c>
      <c r="Q7" t="s">
        <v>98</v>
      </c>
      <c r="T7" s="2" t="s">
        <v>99</v>
      </c>
      <c r="V7" s="2" t="s">
        <v>99</v>
      </c>
      <c r="W7" t="s">
        <v>45</v>
      </c>
      <c r="X7" s="2"/>
      <c r="Y7" s="2"/>
      <c r="Z7" s="2"/>
      <c r="AB7" s="2" t="s">
        <v>100</v>
      </c>
      <c r="AC7" s="2" t="s">
        <v>63</v>
      </c>
      <c r="AD7" s="2" t="s">
        <v>101</v>
      </c>
      <c r="AE7" s="2" t="s">
        <v>102</v>
      </c>
      <c r="AH7" s="2" t="s">
        <v>103</v>
      </c>
      <c r="AI7" t="s">
        <v>104</v>
      </c>
    </row>
    <row r="8" spans="1:37" x14ac:dyDescent="0.5">
      <c r="A8" t="s">
        <v>105</v>
      </c>
      <c r="B8" t="s">
        <v>106</v>
      </c>
      <c r="C8" s="3" t="s">
        <v>56</v>
      </c>
      <c r="D8" t="s">
        <v>57</v>
      </c>
      <c r="F8" t="s">
        <v>90</v>
      </c>
      <c r="H8" t="s">
        <v>42</v>
      </c>
      <c r="I8" s="3">
        <v>377</v>
      </c>
      <c r="K8" s="2">
        <v>7600</v>
      </c>
      <c r="N8">
        <v>1998</v>
      </c>
      <c r="O8" t="s">
        <v>43</v>
      </c>
      <c r="P8" t="s">
        <v>107</v>
      </c>
      <c r="Q8" t="s">
        <v>108</v>
      </c>
      <c r="T8" t="s">
        <v>82</v>
      </c>
      <c r="V8" t="s">
        <v>82</v>
      </c>
      <c r="W8" t="s">
        <v>45</v>
      </c>
      <c r="X8">
        <v>2200</v>
      </c>
      <c r="AB8" s="2" t="s">
        <v>109</v>
      </c>
      <c r="AC8" s="2" t="s">
        <v>63</v>
      </c>
      <c r="AD8" s="2" t="s">
        <v>110</v>
      </c>
      <c r="AE8" t="s">
        <v>111</v>
      </c>
      <c r="AF8" s="3">
        <f>N8+50</f>
        <v>2048</v>
      </c>
      <c r="AH8" s="2" t="s">
        <v>112</v>
      </c>
      <c r="AI8" t="s">
        <v>67</v>
      </c>
      <c r="AJ8">
        <v>-39.332299999999996</v>
      </c>
      <c r="AK8">
        <v>174.30732</v>
      </c>
    </row>
    <row r="9" spans="1:37" x14ac:dyDescent="0.5">
      <c r="A9" t="s">
        <v>113</v>
      </c>
      <c r="B9" s="2" t="s">
        <v>114</v>
      </c>
      <c r="C9" s="3" t="s">
        <v>56</v>
      </c>
      <c r="D9" t="s">
        <v>57</v>
      </c>
      <c r="E9" s="2" t="s">
        <v>115</v>
      </c>
      <c r="H9" t="s">
        <v>42</v>
      </c>
      <c r="I9" s="4">
        <v>360</v>
      </c>
      <c r="J9" s="2">
        <v>105</v>
      </c>
      <c r="K9" s="2">
        <v>11000</v>
      </c>
      <c r="M9" s="2"/>
      <c r="N9" s="2">
        <v>1974</v>
      </c>
      <c r="O9" s="2" t="s">
        <v>96</v>
      </c>
      <c r="T9" s="2" t="s">
        <v>99</v>
      </c>
      <c r="V9" s="2" t="s">
        <v>99</v>
      </c>
      <c r="W9" t="s">
        <v>45</v>
      </c>
      <c r="X9" s="2"/>
      <c r="Y9" s="2"/>
      <c r="Z9" s="2"/>
      <c r="AB9" s="2" t="s">
        <v>109</v>
      </c>
      <c r="AC9" s="2" t="s">
        <v>63</v>
      </c>
      <c r="AD9" s="2" t="s">
        <v>116</v>
      </c>
      <c r="AE9" s="2" t="s">
        <v>117</v>
      </c>
      <c r="AH9" s="2" t="s">
        <v>118</v>
      </c>
      <c r="AI9" t="s">
        <v>104</v>
      </c>
    </row>
    <row r="10" spans="1:37" x14ac:dyDescent="0.5">
      <c r="A10" t="s">
        <v>119</v>
      </c>
      <c r="B10" t="s">
        <v>120</v>
      </c>
      <c r="C10" s="3" t="s">
        <v>39</v>
      </c>
      <c r="D10" t="s">
        <v>40</v>
      </c>
      <c r="F10" t="s">
        <v>41</v>
      </c>
      <c r="H10" t="s">
        <v>42</v>
      </c>
      <c r="I10" s="3">
        <v>320</v>
      </c>
      <c r="J10">
        <v>40</v>
      </c>
      <c r="K10">
        <v>0.38800000000000001</v>
      </c>
      <c r="L10">
        <v>8</v>
      </c>
      <c r="M10" t="s">
        <v>121</v>
      </c>
      <c r="N10">
        <v>1956</v>
      </c>
      <c r="O10" t="s">
        <v>43</v>
      </c>
      <c r="R10" t="s">
        <v>81</v>
      </c>
      <c r="T10" t="s">
        <v>82</v>
      </c>
      <c r="V10" t="s">
        <v>82</v>
      </c>
      <c r="W10" t="s">
        <v>45</v>
      </c>
      <c r="X10">
        <v>1610</v>
      </c>
      <c r="Y10">
        <v>0</v>
      </c>
      <c r="Z10" t="s">
        <v>83</v>
      </c>
      <c r="AA10" t="s">
        <v>84</v>
      </c>
      <c r="AB10" t="s">
        <v>47</v>
      </c>
      <c r="AC10" t="s">
        <v>48</v>
      </c>
      <c r="AD10" t="s">
        <v>122</v>
      </c>
      <c r="AE10" t="s">
        <v>123</v>
      </c>
      <c r="AF10" s="3">
        <v>2042</v>
      </c>
      <c r="AG10" t="s">
        <v>51</v>
      </c>
      <c r="AH10" t="s">
        <v>124</v>
      </c>
      <c r="AI10" t="s">
        <v>53</v>
      </c>
      <c r="AJ10">
        <v>-45.4758</v>
      </c>
      <c r="AK10">
        <v>169.32259999999999</v>
      </c>
    </row>
    <row r="11" spans="1:37" x14ac:dyDescent="0.5">
      <c r="A11" t="s">
        <v>125</v>
      </c>
      <c r="B11" t="s">
        <v>126</v>
      </c>
      <c r="C11" s="3" t="s">
        <v>39</v>
      </c>
      <c r="D11" t="s">
        <v>40</v>
      </c>
      <c r="F11" t="s">
        <v>41</v>
      </c>
      <c r="H11" t="s">
        <v>42</v>
      </c>
      <c r="I11" s="3">
        <v>264</v>
      </c>
      <c r="J11">
        <v>66</v>
      </c>
      <c r="K11">
        <v>0.501</v>
      </c>
      <c r="L11">
        <f>264/66</f>
        <v>4</v>
      </c>
      <c r="M11" t="s">
        <v>127</v>
      </c>
      <c r="N11">
        <v>1979</v>
      </c>
      <c r="O11" t="s">
        <v>43</v>
      </c>
      <c r="R11" t="s">
        <v>71</v>
      </c>
      <c r="S11">
        <v>3</v>
      </c>
      <c r="T11" t="s">
        <v>44</v>
      </c>
      <c r="V11" t="s">
        <v>44</v>
      </c>
      <c r="W11" t="s">
        <v>45</v>
      </c>
      <c r="X11">
        <v>1150</v>
      </c>
      <c r="Y11">
        <v>0</v>
      </c>
      <c r="Z11" t="s">
        <v>72</v>
      </c>
      <c r="AA11" t="s">
        <v>73</v>
      </c>
      <c r="AB11" t="s">
        <v>74</v>
      </c>
      <c r="AC11" t="s">
        <v>48</v>
      </c>
      <c r="AD11" t="s">
        <v>128</v>
      </c>
      <c r="AE11" t="s">
        <v>129</v>
      </c>
      <c r="AF11" s="3">
        <v>2025</v>
      </c>
      <c r="AG11" t="s">
        <v>51</v>
      </c>
      <c r="AH11" t="s">
        <v>130</v>
      </c>
      <c r="AI11" t="s">
        <v>53</v>
      </c>
      <c r="AJ11">
        <v>-44.264299999999999</v>
      </c>
      <c r="AK11">
        <v>170.0324</v>
      </c>
    </row>
    <row r="12" spans="1:37" x14ac:dyDescent="0.5">
      <c r="A12" t="s">
        <v>131</v>
      </c>
      <c r="B12" t="s">
        <v>132</v>
      </c>
      <c r="C12" s="3" t="s">
        <v>39</v>
      </c>
      <c r="D12" t="s">
        <v>40</v>
      </c>
      <c r="F12" t="s">
        <v>41</v>
      </c>
      <c r="H12" t="s">
        <v>42</v>
      </c>
      <c r="I12" s="3">
        <v>240</v>
      </c>
      <c r="J12">
        <v>60</v>
      </c>
      <c r="K12">
        <v>1.754</v>
      </c>
      <c r="L12">
        <v>4</v>
      </c>
      <c r="M12" t="s">
        <v>133</v>
      </c>
      <c r="N12">
        <v>1973</v>
      </c>
      <c r="O12" t="s">
        <v>43</v>
      </c>
      <c r="R12" t="s">
        <v>134</v>
      </c>
      <c r="S12">
        <v>1</v>
      </c>
      <c r="T12" t="s">
        <v>61</v>
      </c>
      <c r="V12" t="s">
        <v>61</v>
      </c>
      <c r="W12" t="s">
        <v>45</v>
      </c>
      <c r="X12">
        <v>763</v>
      </c>
      <c r="Y12">
        <v>0</v>
      </c>
      <c r="Z12" t="s">
        <v>135</v>
      </c>
      <c r="AA12" t="s">
        <v>136</v>
      </c>
      <c r="AB12" t="s">
        <v>137</v>
      </c>
      <c r="AC12" t="s">
        <v>138</v>
      </c>
      <c r="AD12" t="s">
        <v>139</v>
      </c>
      <c r="AE12" t="s">
        <v>140</v>
      </c>
      <c r="AF12" s="3">
        <v>2039</v>
      </c>
      <c r="AG12" t="s">
        <v>51</v>
      </c>
      <c r="AI12" t="s">
        <v>53</v>
      </c>
      <c r="AJ12">
        <v>-38.981200000000001</v>
      </c>
      <c r="AK12">
        <v>175.76849999999999</v>
      </c>
    </row>
    <row r="13" spans="1:37" x14ac:dyDescent="0.5">
      <c r="A13" t="s">
        <v>141</v>
      </c>
      <c r="B13" t="s">
        <v>142</v>
      </c>
      <c r="C13" s="4" t="s">
        <v>143</v>
      </c>
      <c r="D13" s="2" t="s">
        <v>143</v>
      </c>
      <c r="H13" t="s">
        <v>42</v>
      </c>
      <c r="I13" s="3">
        <v>221.4</v>
      </c>
      <c r="J13">
        <f>221.4/60</f>
        <v>3.69</v>
      </c>
      <c r="L13">
        <v>60</v>
      </c>
      <c r="M13" t="s">
        <v>144</v>
      </c>
      <c r="N13">
        <v>2020</v>
      </c>
      <c r="O13" t="s">
        <v>43</v>
      </c>
      <c r="T13" t="s">
        <v>145</v>
      </c>
      <c r="V13" t="s">
        <v>145</v>
      </c>
      <c r="AB13" t="s">
        <v>137</v>
      </c>
      <c r="AC13" t="s">
        <v>138</v>
      </c>
      <c r="AD13" t="s">
        <v>146</v>
      </c>
      <c r="AE13" t="s">
        <v>147</v>
      </c>
      <c r="AF13" s="3">
        <v>2070</v>
      </c>
      <c r="AG13" t="s">
        <v>148</v>
      </c>
      <c r="AH13" t="s">
        <v>149</v>
      </c>
      <c r="AI13" t="s">
        <v>150</v>
      </c>
      <c r="AJ13">
        <v>-40.428268376220501</v>
      </c>
      <c r="AK13">
        <v>175.622542056833</v>
      </c>
    </row>
    <row r="14" spans="1:37" x14ac:dyDescent="0.5">
      <c r="A14" t="s">
        <v>151</v>
      </c>
      <c r="B14" t="s">
        <v>152</v>
      </c>
      <c r="C14" s="3" t="s">
        <v>39</v>
      </c>
      <c r="D14" t="s">
        <v>40</v>
      </c>
      <c r="F14" t="s">
        <v>41</v>
      </c>
      <c r="H14" t="s">
        <v>42</v>
      </c>
      <c r="I14" s="3">
        <v>220</v>
      </c>
      <c r="J14">
        <v>55</v>
      </c>
      <c r="K14">
        <v>0.31</v>
      </c>
      <c r="L14">
        <v>4</v>
      </c>
      <c r="M14" t="s">
        <v>153</v>
      </c>
      <c r="N14">
        <v>1968</v>
      </c>
      <c r="O14" t="s">
        <v>43</v>
      </c>
      <c r="R14" t="s">
        <v>71</v>
      </c>
      <c r="S14">
        <v>7</v>
      </c>
      <c r="T14" t="s">
        <v>44</v>
      </c>
      <c r="V14" t="s">
        <v>44</v>
      </c>
      <c r="W14" t="s">
        <v>45</v>
      </c>
      <c r="X14">
        <v>930</v>
      </c>
      <c r="Y14">
        <v>17</v>
      </c>
      <c r="Z14" t="s">
        <v>72</v>
      </c>
      <c r="AA14" t="s">
        <v>73</v>
      </c>
      <c r="AB14" t="s">
        <v>74</v>
      </c>
      <c r="AC14" t="s">
        <v>48</v>
      </c>
      <c r="AD14" t="s">
        <v>154</v>
      </c>
      <c r="AE14" t="s">
        <v>155</v>
      </c>
      <c r="AF14" s="3">
        <v>2025</v>
      </c>
      <c r="AG14" t="s">
        <v>51</v>
      </c>
      <c r="AH14" t="s">
        <v>156</v>
      </c>
      <c r="AI14" t="s">
        <v>53</v>
      </c>
      <c r="AJ14">
        <v>-44.566009999999999</v>
      </c>
      <c r="AK14">
        <v>170.19917000000001</v>
      </c>
    </row>
    <row r="15" spans="1:37" x14ac:dyDescent="0.5">
      <c r="A15" t="s">
        <v>157</v>
      </c>
      <c r="B15" t="s">
        <v>158</v>
      </c>
      <c r="C15" s="3" t="s">
        <v>39</v>
      </c>
      <c r="D15" t="s">
        <v>40</v>
      </c>
      <c r="F15" t="s">
        <v>41</v>
      </c>
      <c r="H15" t="s">
        <v>42</v>
      </c>
      <c r="I15" s="3">
        <v>212</v>
      </c>
      <c r="J15">
        <v>53</v>
      </c>
      <c r="K15">
        <v>0.41699999999999998</v>
      </c>
      <c r="L15">
        <v>4</v>
      </c>
      <c r="M15" t="s">
        <v>159</v>
      </c>
      <c r="N15">
        <v>1980</v>
      </c>
      <c r="O15" t="s">
        <v>43</v>
      </c>
      <c r="R15" t="s">
        <v>71</v>
      </c>
      <c r="S15">
        <v>4</v>
      </c>
      <c r="T15" t="s">
        <v>44</v>
      </c>
      <c r="V15" t="s">
        <v>44</v>
      </c>
      <c r="W15" t="s">
        <v>45</v>
      </c>
      <c r="X15">
        <v>970</v>
      </c>
      <c r="Y15">
        <v>0</v>
      </c>
      <c r="Z15" t="s">
        <v>72</v>
      </c>
      <c r="AA15" t="s">
        <v>73</v>
      </c>
      <c r="AB15" t="s">
        <v>74</v>
      </c>
      <c r="AC15" t="s">
        <v>48</v>
      </c>
      <c r="AD15" t="s">
        <v>160</v>
      </c>
      <c r="AE15" t="s">
        <v>161</v>
      </c>
      <c r="AF15" s="3">
        <v>2025</v>
      </c>
      <c r="AG15" t="s">
        <v>51</v>
      </c>
      <c r="AI15" t="s">
        <v>53</v>
      </c>
      <c r="AJ15">
        <v>-44.29974</v>
      </c>
      <c r="AK15">
        <v>170.11286999999999</v>
      </c>
    </row>
    <row r="16" spans="1:37" x14ac:dyDescent="0.5">
      <c r="A16" t="s">
        <v>162</v>
      </c>
      <c r="B16" t="s">
        <v>163</v>
      </c>
      <c r="C16" s="3" t="s">
        <v>39</v>
      </c>
      <c r="D16" t="s">
        <v>40</v>
      </c>
      <c r="F16" t="s">
        <v>41</v>
      </c>
      <c r="H16" t="s">
        <v>42</v>
      </c>
      <c r="I16" s="3">
        <v>212</v>
      </c>
      <c r="J16">
        <v>53</v>
      </c>
      <c r="K16">
        <v>0.42</v>
      </c>
      <c r="L16">
        <v>4</v>
      </c>
      <c r="M16" t="s">
        <v>159</v>
      </c>
      <c r="N16">
        <v>1985</v>
      </c>
      <c r="O16" t="s">
        <v>43</v>
      </c>
      <c r="R16" t="s">
        <v>71</v>
      </c>
      <c r="S16">
        <v>5</v>
      </c>
      <c r="T16" t="s">
        <v>44</v>
      </c>
      <c r="V16" t="s">
        <v>44</v>
      </c>
      <c r="W16" t="s">
        <v>45</v>
      </c>
      <c r="X16">
        <v>970</v>
      </c>
      <c r="Y16">
        <v>0</v>
      </c>
      <c r="Z16" t="s">
        <v>72</v>
      </c>
      <c r="AA16" t="s">
        <v>73</v>
      </c>
      <c r="AB16" t="s">
        <v>74</v>
      </c>
      <c r="AC16" t="s">
        <v>48</v>
      </c>
      <c r="AD16" t="s">
        <v>164</v>
      </c>
      <c r="AE16" t="s">
        <v>165</v>
      </c>
      <c r="AF16" s="3">
        <v>2025</v>
      </c>
      <c r="AG16" t="s">
        <v>51</v>
      </c>
      <c r="AH16" t="s">
        <v>166</v>
      </c>
      <c r="AI16" t="s">
        <v>53</v>
      </c>
      <c r="AJ16">
        <v>-44.342019999999998</v>
      </c>
      <c r="AK16">
        <v>170.18208999999999</v>
      </c>
    </row>
    <row r="17" spans="1:37" x14ac:dyDescent="0.5">
      <c r="A17" t="s">
        <v>105</v>
      </c>
      <c r="B17" t="s">
        <v>167</v>
      </c>
      <c r="C17" s="3" t="s">
        <v>56</v>
      </c>
      <c r="D17" t="s">
        <v>57</v>
      </c>
      <c r="F17" t="s">
        <v>168</v>
      </c>
      <c r="H17" t="s">
        <v>42</v>
      </c>
      <c r="I17" s="3">
        <v>210</v>
      </c>
      <c r="J17">
        <v>100</v>
      </c>
      <c r="N17">
        <v>2010</v>
      </c>
      <c r="O17" t="s">
        <v>43</v>
      </c>
      <c r="T17" t="s">
        <v>82</v>
      </c>
      <c r="V17" t="s">
        <v>82</v>
      </c>
      <c r="W17" t="s">
        <v>45</v>
      </c>
      <c r="X17">
        <v>350</v>
      </c>
      <c r="AB17" t="s">
        <v>109</v>
      </c>
      <c r="AC17" t="s">
        <v>63</v>
      </c>
      <c r="AD17" t="s">
        <v>110</v>
      </c>
      <c r="AE17" t="s">
        <v>111</v>
      </c>
      <c r="AF17" s="3">
        <f>N17+42</f>
        <v>2052</v>
      </c>
      <c r="AH17" s="2" t="s">
        <v>169</v>
      </c>
      <c r="AI17" t="s">
        <v>67</v>
      </c>
      <c r="AJ17">
        <v>-39.330599999999997</v>
      </c>
      <c r="AK17">
        <v>174.31972999999999</v>
      </c>
    </row>
    <row r="18" spans="1:37" x14ac:dyDescent="0.5">
      <c r="A18" t="s">
        <v>170</v>
      </c>
      <c r="B18" t="s">
        <v>171</v>
      </c>
      <c r="C18" s="3" t="s">
        <v>39</v>
      </c>
      <c r="D18" t="s">
        <v>40</v>
      </c>
      <c r="F18" t="s">
        <v>41</v>
      </c>
      <c r="H18" t="s">
        <v>42</v>
      </c>
      <c r="I18" s="3">
        <v>196.7</v>
      </c>
      <c r="J18">
        <v>26.7</v>
      </c>
      <c r="K18">
        <v>0.46300000000000002</v>
      </c>
      <c r="L18">
        <v>8</v>
      </c>
      <c r="M18" t="s">
        <v>172</v>
      </c>
      <c r="N18">
        <v>1929</v>
      </c>
      <c r="O18" t="s">
        <v>43</v>
      </c>
      <c r="R18" t="s">
        <v>173</v>
      </c>
      <c r="S18">
        <v>7</v>
      </c>
      <c r="T18" t="s">
        <v>145</v>
      </c>
      <c r="V18" t="s">
        <v>145</v>
      </c>
      <c r="W18" t="s">
        <v>45</v>
      </c>
      <c r="X18">
        <v>805</v>
      </c>
      <c r="Y18">
        <v>10</v>
      </c>
      <c r="Z18" t="s">
        <v>136</v>
      </c>
      <c r="AA18" t="s">
        <v>136</v>
      </c>
      <c r="AB18" t="s">
        <v>62</v>
      </c>
      <c r="AC18" t="s">
        <v>138</v>
      </c>
      <c r="AD18" t="s">
        <v>174</v>
      </c>
      <c r="AE18" t="s">
        <v>175</v>
      </c>
      <c r="AF18" s="3">
        <v>2041</v>
      </c>
      <c r="AG18" t="s">
        <v>51</v>
      </c>
      <c r="AH18" s="2" t="s">
        <v>176</v>
      </c>
      <c r="AI18" t="s">
        <v>53</v>
      </c>
      <c r="AJ18">
        <v>-38.070410000000003</v>
      </c>
      <c r="AK18">
        <v>175.64384000000001</v>
      </c>
    </row>
    <row r="19" spans="1:37" x14ac:dyDescent="0.5">
      <c r="A19" t="s">
        <v>177</v>
      </c>
      <c r="B19" t="s">
        <v>178</v>
      </c>
      <c r="C19" s="3" t="s">
        <v>39</v>
      </c>
      <c r="D19" t="s">
        <v>40</v>
      </c>
      <c r="F19" t="s">
        <v>41</v>
      </c>
      <c r="H19" t="s">
        <v>42</v>
      </c>
      <c r="I19" s="3">
        <v>176</v>
      </c>
      <c r="J19">
        <v>36</v>
      </c>
      <c r="K19">
        <v>0.498</v>
      </c>
      <c r="L19">
        <v>5</v>
      </c>
      <c r="M19" t="s">
        <v>179</v>
      </c>
      <c r="N19">
        <v>1952</v>
      </c>
      <c r="O19" t="s">
        <v>43</v>
      </c>
      <c r="R19" t="s">
        <v>173</v>
      </c>
      <c r="S19">
        <v>5</v>
      </c>
      <c r="T19" t="s">
        <v>145</v>
      </c>
      <c r="V19" t="s">
        <v>145</v>
      </c>
      <c r="W19" t="s">
        <v>45</v>
      </c>
      <c r="X19">
        <f>885/2</f>
        <v>442.5</v>
      </c>
      <c r="Y19">
        <v>0</v>
      </c>
      <c r="Z19" t="s">
        <v>136</v>
      </c>
      <c r="AA19" t="s">
        <v>136</v>
      </c>
      <c r="AB19" t="s">
        <v>62</v>
      </c>
      <c r="AC19" t="s">
        <v>138</v>
      </c>
      <c r="AD19" t="s">
        <v>180</v>
      </c>
      <c r="AE19" t="s">
        <v>181</v>
      </c>
      <c r="AF19" s="3">
        <v>2041</v>
      </c>
      <c r="AG19" t="s">
        <v>51</v>
      </c>
      <c r="AH19" t="s">
        <v>182</v>
      </c>
      <c r="AI19" t="s">
        <v>53</v>
      </c>
      <c r="AJ19">
        <v>-38.35172</v>
      </c>
      <c r="AK19">
        <v>175.74097</v>
      </c>
    </row>
    <row r="20" spans="1:37" x14ac:dyDescent="0.5">
      <c r="A20" t="s">
        <v>177</v>
      </c>
      <c r="B20" t="s">
        <v>183</v>
      </c>
      <c r="C20" s="3" t="s">
        <v>39</v>
      </c>
      <c r="D20" t="s">
        <v>40</v>
      </c>
      <c r="F20" t="s">
        <v>41</v>
      </c>
      <c r="H20" t="s">
        <v>42</v>
      </c>
      <c r="I20" s="3">
        <v>176</v>
      </c>
      <c r="J20">
        <v>36</v>
      </c>
      <c r="K20">
        <v>0.498</v>
      </c>
      <c r="L20">
        <v>5</v>
      </c>
      <c r="M20" t="s">
        <v>179</v>
      </c>
      <c r="N20">
        <v>1970</v>
      </c>
      <c r="O20" t="s">
        <v>43</v>
      </c>
      <c r="R20" t="s">
        <v>173</v>
      </c>
      <c r="S20">
        <v>5</v>
      </c>
      <c r="T20" t="s">
        <v>145</v>
      </c>
      <c r="V20" t="s">
        <v>145</v>
      </c>
      <c r="W20" t="s">
        <v>45</v>
      </c>
      <c r="X20">
        <f>885/2</f>
        <v>442.5</v>
      </c>
      <c r="Y20">
        <v>0</v>
      </c>
      <c r="Z20" t="s">
        <v>136</v>
      </c>
      <c r="AA20" t="s">
        <v>136</v>
      </c>
      <c r="AB20" t="s">
        <v>62</v>
      </c>
      <c r="AC20" t="s">
        <v>138</v>
      </c>
      <c r="AD20" t="s">
        <v>180</v>
      </c>
      <c r="AE20" t="s">
        <v>181</v>
      </c>
      <c r="AF20" s="3">
        <v>2041</v>
      </c>
      <c r="AG20" t="s">
        <v>51</v>
      </c>
      <c r="AH20" t="s">
        <v>182</v>
      </c>
      <c r="AI20" t="s">
        <v>53</v>
      </c>
      <c r="AJ20">
        <v>-38.35172</v>
      </c>
      <c r="AK20">
        <v>175.74097</v>
      </c>
    </row>
    <row r="21" spans="1:37" x14ac:dyDescent="0.5">
      <c r="A21" t="s">
        <v>184</v>
      </c>
      <c r="B21" s="2" t="s">
        <v>185</v>
      </c>
      <c r="C21" s="3" t="s">
        <v>56</v>
      </c>
      <c r="D21" s="2" t="s">
        <v>57</v>
      </c>
      <c r="E21" s="2"/>
      <c r="H21" t="s">
        <v>42</v>
      </c>
      <c r="I21" s="4">
        <v>175</v>
      </c>
      <c r="J21" s="2">
        <v>45</v>
      </c>
      <c r="K21" s="2">
        <v>8250</v>
      </c>
      <c r="M21" t="s">
        <v>186</v>
      </c>
      <c r="N21" s="2">
        <v>1996</v>
      </c>
      <c r="O21" s="2" t="s">
        <v>96</v>
      </c>
      <c r="T21" s="2" t="s">
        <v>187</v>
      </c>
      <c r="V21" s="2" t="s">
        <v>187</v>
      </c>
      <c r="W21" t="s">
        <v>45</v>
      </c>
      <c r="X21" s="2"/>
      <c r="Y21" s="2"/>
      <c r="Z21" s="2"/>
      <c r="AB21" s="2" t="s">
        <v>100</v>
      </c>
      <c r="AC21" s="2" t="s">
        <v>63</v>
      </c>
      <c r="AD21" s="2" t="s">
        <v>188</v>
      </c>
      <c r="AE21" s="2" t="s">
        <v>189</v>
      </c>
      <c r="AH21" s="2" t="s">
        <v>190</v>
      </c>
      <c r="AI21" t="s">
        <v>104</v>
      </c>
    </row>
    <row r="22" spans="1:37" x14ac:dyDescent="0.5">
      <c r="A22" t="s">
        <v>191</v>
      </c>
      <c r="B22" t="s">
        <v>192</v>
      </c>
      <c r="C22" s="3" t="s">
        <v>193</v>
      </c>
      <c r="D22" t="s">
        <v>194</v>
      </c>
      <c r="F22" t="s">
        <v>195</v>
      </c>
      <c r="H22" t="s">
        <v>42</v>
      </c>
      <c r="I22" s="3">
        <v>166</v>
      </c>
      <c r="J22">
        <v>83</v>
      </c>
      <c r="N22">
        <v>2014</v>
      </c>
      <c r="O22" t="s">
        <v>43</v>
      </c>
      <c r="P22" t="s">
        <v>107</v>
      </c>
      <c r="T22" t="s">
        <v>99</v>
      </c>
      <c r="V22" t="s">
        <v>82</v>
      </c>
      <c r="W22" t="s">
        <v>45</v>
      </c>
      <c r="X22">
        <v>1372</v>
      </c>
      <c r="Z22" t="s">
        <v>196</v>
      </c>
      <c r="AB22" t="s">
        <v>62</v>
      </c>
      <c r="AC22" t="s">
        <v>138</v>
      </c>
      <c r="AD22" t="s">
        <v>197</v>
      </c>
      <c r="AE22" t="s">
        <v>198</v>
      </c>
      <c r="AF22" s="3">
        <f>N22+50</f>
        <v>2064</v>
      </c>
      <c r="AG22" t="s">
        <v>199</v>
      </c>
      <c r="AH22" t="s">
        <v>200</v>
      </c>
      <c r="AI22" t="s">
        <v>201</v>
      </c>
      <c r="AJ22">
        <v>-38.619010670070502</v>
      </c>
      <c r="AK22">
        <v>176.04697709297201</v>
      </c>
    </row>
    <row r="23" spans="1:37" x14ac:dyDescent="0.5">
      <c r="A23" t="s">
        <v>202</v>
      </c>
      <c r="B23" t="s">
        <v>203</v>
      </c>
      <c r="C23" s="3" t="s">
        <v>193</v>
      </c>
      <c r="D23" t="s">
        <v>204</v>
      </c>
      <c r="F23" t="s">
        <v>205</v>
      </c>
      <c r="G23" t="s">
        <v>195</v>
      </c>
      <c r="H23" t="s">
        <v>42</v>
      </c>
      <c r="I23" s="3">
        <f>90+98+5-30</f>
        <v>163</v>
      </c>
      <c r="J23">
        <v>30</v>
      </c>
      <c r="N23">
        <v>1958</v>
      </c>
      <c r="O23" t="s">
        <v>43</v>
      </c>
      <c r="P23" t="s">
        <v>206</v>
      </c>
      <c r="Q23" t="s">
        <v>207</v>
      </c>
      <c r="T23" t="s">
        <v>99</v>
      </c>
      <c r="V23" t="s">
        <v>82</v>
      </c>
      <c r="W23" t="s">
        <v>45</v>
      </c>
      <c r="X23">
        <v>979</v>
      </c>
      <c r="Z23" t="s">
        <v>196</v>
      </c>
      <c r="AB23" t="s">
        <v>62</v>
      </c>
      <c r="AC23" t="s">
        <v>138</v>
      </c>
      <c r="AD23" t="s">
        <v>208</v>
      </c>
      <c r="AE23" t="s">
        <v>209</v>
      </c>
      <c r="AF23" s="3">
        <f>N23+50</f>
        <v>2008</v>
      </c>
      <c r="AG23" t="s">
        <v>199</v>
      </c>
      <c r="AH23" s="2" t="s">
        <v>210</v>
      </c>
      <c r="AI23" t="s">
        <v>201</v>
      </c>
      <c r="AJ23">
        <v>-38.6256374346912</v>
      </c>
      <c r="AK23">
        <v>176.10368099770699</v>
      </c>
    </row>
    <row r="24" spans="1:37" x14ac:dyDescent="0.5">
      <c r="A24" t="s">
        <v>211</v>
      </c>
      <c r="B24" t="s">
        <v>212</v>
      </c>
      <c r="C24" s="3" t="s">
        <v>39</v>
      </c>
      <c r="D24" t="s">
        <v>40</v>
      </c>
      <c r="F24" t="s">
        <v>41</v>
      </c>
      <c r="H24" t="s">
        <v>42</v>
      </c>
      <c r="I24" s="3">
        <v>160</v>
      </c>
      <c r="J24">
        <v>80</v>
      </c>
      <c r="K24">
        <v>1.282</v>
      </c>
      <c r="L24">
        <v>2</v>
      </c>
      <c r="M24" t="s">
        <v>213</v>
      </c>
      <c r="N24">
        <v>1977</v>
      </c>
      <c r="O24" t="s">
        <v>43</v>
      </c>
      <c r="R24" t="s">
        <v>71</v>
      </c>
      <c r="S24">
        <v>2</v>
      </c>
      <c r="T24" t="s">
        <v>61</v>
      </c>
      <c r="V24" t="s">
        <v>61</v>
      </c>
      <c r="W24" t="s">
        <v>45</v>
      </c>
      <c r="X24">
        <v>800</v>
      </c>
      <c r="Y24">
        <v>0</v>
      </c>
      <c r="Z24" t="s">
        <v>72</v>
      </c>
      <c r="AA24" t="s">
        <v>73</v>
      </c>
      <c r="AB24" t="s">
        <v>74</v>
      </c>
      <c r="AC24" t="s">
        <v>48</v>
      </c>
      <c r="AD24" t="s">
        <v>214</v>
      </c>
      <c r="AE24" t="s">
        <v>215</v>
      </c>
      <c r="AF24" s="3">
        <v>2025</v>
      </c>
      <c r="AG24" t="s">
        <v>51</v>
      </c>
      <c r="AH24" t="s">
        <v>216</v>
      </c>
      <c r="AI24" t="s">
        <v>53</v>
      </c>
      <c r="AJ24">
        <v>-44.123840000000001</v>
      </c>
      <c r="AK24">
        <v>170.21216000000001</v>
      </c>
    </row>
    <row r="25" spans="1:37" x14ac:dyDescent="0.5">
      <c r="A25" t="s">
        <v>217</v>
      </c>
      <c r="B25" t="s">
        <v>218</v>
      </c>
      <c r="C25" s="3" t="s">
        <v>56</v>
      </c>
      <c r="D25" t="s">
        <v>219</v>
      </c>
      <c r="F25" t="s">
        <v>168</v>
      </c>
      <c r="H25" t="s">
        <v>42</v>
      </c>
      <c r="I25" s="3">
        <v>155</v>
      </c>
      <c r="J25" s="2">
        <v>52</v>
      </c>
      <c r="K25" s="2">
        <v>11000</v>
      </c>
      <c r="N25">
        <v>2004</v>
      </c>
      <c r="O25" t="s">
        <v>43</v>
      </c>
      <c r="T25" t="s">
        <v>82</v>
      </c>
      <c r="V25" t="s">
        <v>82</v>
      </c>
      <c r="W25" t="s">
        <v>45</v>
      </c>
      <c r="X25" s="2">
        <v>9</v>
      </c>
      <c r="Y25" s="2"/>
      <c r="Z25" s="2"/>
      <c r="AB25" s="2" t="s">
        <v>220</v>
      </c>
      <c r="AC25" s="2" t="s">
        <v>63</v>
      </c>
      <c r="AD25" s="2" t="s">
        <v>221</v>
      </c>
      <c r="AE25" t="s">
        <v>222</v>
      </c>
      <c r="AF25" s="3">
        <f>N25+25</f>
        <v>2029</v>
      </c>
      <c r="AI25" t="s">
        <v>67</v>
      </c>
      <c r="AJ25">
        <v>-39.378279999999997</v>
      </c>
      <c r="AK25">
        <v>176.89198999999999</v>
      </c>
    </row>
    <row r="26" spans="1:37" x14ac:dyDescent="0.5">
      <c r="A26" t="s">
        <v>223</v>
      </c>
      <c r="B26" t="s">
        <v>224</v>
      </c>
      <c r="C26" s="4" t="s">
        <v>143</v>
      </c>
      <c r="D26" s="2" t="s">
        <v>143</v>
      </c>
      <c r="F26" s="2"/>
      <c r="H26" t="s">
        <v>42</v>
      </c>
      <c r="I26" s="4">
        <v>143</v>
      </c>
      <c r="J26">
        <v>2.2999999999999998</v>
      </c>
      <c r="L26" s="2">
        <v>62</v>
      </c>
      <c r="M26" t="s">
        <v>225</v>
      </c>
      <c r="N26" s="2">
        <v>2009</v>
      </c>
      <c r="O26" s="2"/>
      <c r="S26" s="2"/>
      <c r="T26" t="s">
        <v>44</v>
      </c>
      <c r="V26" t="s">
        <v>44</v>
      </c>
      <c r="W26" t="s">
        <v>45</v>
      </c>
      <c r="X26" s="2">
        <v>550</v>
      </c>
      <c r="Y26" s="2"/>
      <c r="Z26" s="2"/>
      <c r="AA26" s="2"/>
      <c r="AB26" s="2" t="s">
        <v>226</v>
      </c>
      <c r="AC26" t="s">
        <v>63</v>
      </c>
      <c r="AD26" s="2" t="s">
        <v>227</v>
      </c>
      <c r="AH26" s="2"/>
      <c r="AI26" t="s">
        <v>104</v>
      </c>
      <c r="AJ26">
        <v>-41.250509999999998</v>
      </c>
      <c r="AK26">
        <v>174.69074000000001</v>
      </c>
    </row>
    <row r="27" spans="1:37" x14ac:dyDescent="0.5">
      <c r="A27" t="s">
        <v>228</v>
      </c>
      <c r="B27" t="s">
        <v>229</v>
      </c>
      <c r="C27" s="3" t="s">
        <v>193</v>
      </c>
      <c r="D27" t="s">
        <v>204</v>
      </c>
      <c r="F27" t="s">
        <v>195</v>
      </c>
      <c r="H27" t="s">
        <v>42</v>
      </c>
      <c r="I27" s="3">
        <v>140</v>
      </c>
      <c r="J27">
        <v>140</v>
      </c>
      <c r="N27">
        <v>2010</v>
      </c>
      <c r="O27" t="s">
        <v>43</v>
      </c>
      <c r="P27" t="s">
        <v>230</v>
      </c>
      <c r="T27" t="s">
        <v>145</v>
      </c>
      <c r="U27" t="s">
        <v>231</v>
      </c>
      <c r="V27" t="s">
        <v>145</v>
      </c>
      <c r="W27" t="s">
        <v>45</v>
      </c>
      <c r="X27">
        <v>1165</v>
      </c>
      <c r="Z27" t="s">
        <v>232</v>
      </c>
      <c r="AB27" t="s">
        <v>62</v>
      </c>
      <c r="AC27" t="s">
        <v>138</v>
      </c>
      <c r="AD27" t="s">
        <v>233</v>
      </c>
      <c r="AE27" t="s">
        <v>234</v>
      </c>
      <c r="AF27" s="3">
        <f>N27+50</f>
        <v>2060</v>
      </c>
      <c r="AG27" t="s">
        <v>199</v>
      </c>
      <c r="AH27" t="s">
        <v>235</v>
      </c>
      <c r="AI27" t="s">
        <v>201</v>
      </c>
      <c r="AJ27">
        <v>-38.614056249446101</v>
      </c>
      <c r="AK27">
        <v>176.183900315454</v>
      </c>
    </row>
    <row r="28" spans="1:37" x14ac:dyDescent="0.5">
      <c r="A28" t="s">
        <v>236</v>
      </c>
      <c r="B28" t="s">
        <v>237</v>
      </c>
      <c r="C28" s="4" t="s">
        <v>143</v>
      </c>
      <c r="D28" s="2" t="s">
        <v>143</v>
      </c>
      <c r="H28" t="s">
        <v>42</v>
      </c>
      <c r="I28" s="3">
        <v>133.30000000000001</v>
      </c>
      <c r="J28">
        <v>4.3</v>
      </c>
      <c r="L28">
        <v>31</v>
      </c>
      <c r="M28" t="s">
        <v>238</v>
      </c>
      <c r="N28">
        <v>2020</v>
      </c>
      <c r="O28" t="s">
        <v>43</v>
      </c>
      <c r="T28" t="s">
        <v>145</v>
      </c>
      <c r="V28" t="s">
        <v>145</v>
      </c>
      <c r="AB28" t="s">
        <v>109</v>
      </c>
      <c r="AC28" t="s">
        <v>138</v>
      </c>
      <c r="AD28" t="s">
        <v>239</v>
      </c>
      <c r="AE28" t="s">
        <v>240</v>
      </c>
      <c r="AF28" s="3">
        <v>2070</v>
      </c>
      <c r="AG28" t="s">
        <v>148</v>
      </c>
      <c r="AI28" t="s">
        <v>150</v>
      </c>
      <c r="AJ28">
        <v>-39.789985353980903</v>
      </c>
      <c r="AK28">
        <v>174.54435701435199</v>
      </c>
    </row>
    <row r="29" spans="1:37" x14ac:dyDescent="0.5">
      <c r="A29" t="s">
        <v>241</v>
      </c>
      <c r="B29" t="s">
        <v>242</v>
      </c>
      <c r="C29" s="3" t="s">
        <v>39</v>
      </c>
      <c r="D29" t="s">
        <v>40</v>
      </c>
      <c r="F29" t="s">
        <v>41</v>
      </c>
      <c r="H29" t="s">
        <v>42</v>
      </c>
      <c r="I29" s="3">
        <v>124</v>
      </c>
      <c r="J29">
        <v>31</v>
      </c>
      <c r="K29">
        <v>0.315</v>
      </c>
      <c r="L29">
        <v>4</v>
      </c>
      <c r="N29">
        <v>1956</v>
      </c>
      <c r="O29" t="s">
        <v>43</v>
      </c>
      <c r="R29" t="s">
        <v>173</v>
      </c>
      <c r="S29">
        <v>4</v>
      </c>
      <c r="T29" t="s">
        <v>145</v>
      </c>
      <c r="V29" t="s">
        <v>145</v>
      </c>
      <c r="W29" t="s">
        <v>45</v>
      </c>
      <c r="X29">
        <v>494</v>
      </c>
      <c r="Y29">
        <v>11</v>
      </c>
      <c r="Z29" t="s">
        <v>136</v>
      </c>
      <c r="AA29" t="s">
        <v>136</v>
      </c>
      <c r="AB29" t="s">
        <v>62</v>
      </c>
      <c r="AC29" t="s">
        <v>138</v>
      </c>
      <c r="AD29" t="s">
        <v>243</v>
      </c>
      <c r="AE29" t="s">
        <v>181</v>
      </c>
      <c r="AF29" s="3">
        <v>2041</v>
      </c>
      <c r="AG29" t="s">
        <v>51</v>
      </c>
      <c r="AH29" t="s">
        <v>244</v>
      </c>
      <c r="AI29" t="s">
        <v>53</v>
      </c>
      <c r="AJ29">
        <v>-38.419600000000003</v>
      </c>
      <c r="AK29">
        <v>175.80874</v>
      </c>
    </row>
    <row r="30" spans="1:37" x14ac:dyDescent="0.5">
      <c r="A30" t="s">
        <v>245</v>
      </c>
      <c r="B30" t="s">
        <v>246</v>
      </c>
      <c r="C30" s="3" t="s">
        <v>39</v>
      </c>
      <c r="D30" t="s">
        <v>40</v>
      </c>
      <c r="F30" t="s">
        <v>41</v>
      </c>
      <c r="H30" t="s">
        <v>42</v>
      </c>
      <c r="I30" s="3">
        <v>120</v>
      </c>
      <c r="J30">
        <v>60</v>
      </c>
      <c r="L30">
        <v>2</v>
      </c>
      <c r="M30" t="s">
        <v>247</v>
      </c>
      <c r="N30">
        <v>1983</v>
      </c>
      <c r="O30" t="s">
        <v>43</v>
      </c>
      <c r="R30" t="s">
        <v>134</v>
      </c>
      <c r="S30">
        <v>2</v>
      </c>
      <c r="T30" t="s">
        <v>61</v>
      </c>
      <c r="V30" t="s">
        <v>61</v>
      </c>
      <c r="W30" t="s">
        <v>45</v>
      </c>
      <c r="X30">
        <v>580</v>
      </c>
      <c r="Y30">
        <v>0</v>
      </c>
      <c r="Z30" t="s">
        <v>135</v>
      </c>
      <c r="AA30" t="s">
        <v>136</v>
      </c>
      <c r="AB30" t="s">
        <v>137</v>
      </c>
      <c r="AC30" t="s">
        <v>138</v>
      </c>
      <c r="AD30" t="s">
        <v>248</v>
      </c>
      <c r="AE30" t="s">
        <v>249</v>
      </c>
      <c r="AF30" s="3">
        <v>2039</v>
      </c>
      <c r="AG30" t="s">
        <v>51</v>
      </c>
      <c r="AI30" t="s">
        <v>53</v>
      </c>
      <c r="AJ30">
        <v>-39.153300000000002</v>
      </c>
      <c r="AK30">
        <v>175.83760000000001</v>
      </c>
    </row>
    <row r="31" spans="1:37" x14ac:dyDescent="0.5">
      <c r="A31" t="s">
        <v>250</v>
      </c>
      <c r="B31" t="s">
        <v>251</v>
      </c>
      <c r="C31" s="3" t="s">
        <v>56</v>
      </c>
      <c r="D31" t="s">
        <v>58</v>
      </c>
      <c r="E31" t="s">
        <v>252</v>
      </c>
      <c r="F31" t="s">
        <v>59</v>
      </c>
      <c r="H31" t="s">
        <v>253</v>
      </c>
      <c r="I31" s="3">
        <v>112</v>
      </c>
      <c r="J31">
        <v>74</v>
      </c>
      <c r="K31">
        <v>0</v>
      </c>
      <c r="N31">
        <v>1997</v>
      </c>
      <c r="O31" t="s">
        <v>43</v>
      </c>
      <c r="T31" t="s">
        <v>254</v>
      </c>
      <c r="V31" t="s">
        <v>254</v>
      </c>
      <c r="W31" t="s">
        <v>45</v>
      </c>
      <c r="X31" s="2">
        <v>550</v>
      </c>
      <c r="AB31" s="2" t="s">
        <v>100</v>
      </c>
      <c r="AC31" s="2" t="s">
        <v>63</v>
      </c>
      <c r="AD31" s="2" t="s">
        <v>255</v>
      </c>
      <c r="AE31" t="s">
        <v>256</v>
      </c>
      <c r="AF31" s="3">
        <f>N31+50</f>
        <v>2047</v>
      </c>
      <c r="AH31" s="2" t="s">
        <v>257</v>
      </c>
      <c r="AI31" t="s">
        <v>67</v>
      </c>
      <c r="AJ31">
        <v>-37.204920000000001</v>
      </c>
      <c r="AK31">
        <v>174.72344000000001</v>
      </c>
    </row>
    <row r="32" spans="1:37" x14ac:dyDescent="0.5">
      <c r="A32" t="s">
        <v>258</v>
      </c>
      <c r="B32" t="s">
        <v>259</v>
      </c>
      <c r="C32" s="3" t="s">
        <v>193</v>
      </c>
      <c r="D32" t="s">
        <v>260</v>
      </c>
      <c r="F32" t="s">
        <v>261</v>
      </c>
      <c r="H32" t="s">
        <v>42</v>
      </c>
      <c r="I32" s="3">
        <v>112</v>
      </c>
      <c r="J32">
        <v>35</v>
      </c>
      <c r="N32">
        <v>1999</v>
      </c>
      <c r="O32" t="s">
        <v>43</v>
      </c>
      <c r="P32" t="s">
        <v>262</v>
      </c>
      <c r="T32" t="s">
        <v>263</v>
      </c>
      <c r="V32" t="s">
        <v>145</v>
      </c>
      <c r="W32" t="s">
        <v>45</v>
      </c>
      <c r="X32">
        <v>927</v>
      </c>
      <c r="Z32" t="s">
        <v>259</v>
      </c>
      <c r="AB32" t="s">
        <v>62</v>
      </c>
      <c r="AC32" t="s">
        <v>138</v>
      </c>
      <c r="AD32" t="s">
        <v>243</v>
      </c>
      <c r="AE32" t="s">
        <v>181</v>
      </c>
      <c r="AF32" s="3">
        <f>N32+50</f>
        <v>2049</v>
      </c>
      <c r="AG32" t="s">
        <v>199</v>
      </c>
      <c r="AH32" s="2" t="s">
        <v>264</v>
      </c>
      <c r="AI32" t="s">
        <v>201</v>
      </c>
      <c r="AJ32">
        <v>-38.5299175284364</v>
      </c>
      <c r="AK32">
        <v>175.92431014965399</v>
      </c>
    </row>
    <row r="33" spans="1:37" x14ac:dyDescent="0.5">
      <c r="A33" t="s">
        <v>265</v>
      </c>
      <c r="B33" t="s">
        <v>266</v>
      </c>
      <c r="C33" s="3" t="s">
        <v>193</v>
      </c>
      <c r="D33" t="s">
        <v>194</v>
      </c>
      <c r="F33" t="s">
        <v>195</v>
      </c>
      <c r="H33" t="s">
        <v>42</v>
      </c>
      <c r="I33" s="3">
        <v>107</v>
      </c>
      <c r="J33">
        <v>107</v>
      </c>
      <c r="N33">
        <v>2008</v>
      </c>
      <c r="O33" t="s">
        <v>43</v>
      </c>
      <c r="P33" s="1" t="s">
        <v>107</v>
      </c>
      <c r="T33" t="s">
        <v>145</v>
      </c>
      <c r="V33" t="s">
        <v>145</v>
      </c>
      <c r="W33" t="s">
        <v>45</v>
      </c>
      <c r="X33">
        <v>800</v>
      </c>
      <c r="Z33" t="s">
        <v>267</v>
      </c>
      <c r="AB33" t="s">
        <v>268</v>
      </c>
      <c r="AC33" t="s">
        <v>138</v>
      </c>
      <c r="AD33" t="s">
        <v>269</v>
      </c>
      <c r="AE33" t="s">
        <v>270</v>
      </c>
      <c r="AF33" s="3">
        <f>N33+50</f>
        <v>2058</v>
      </c>
      <c r="AG33" t="s">
        <v>199</v>
      </c>
      <c r="AI33" t="s">
        <v>201</v>
      </c>
      <c r="AJ33">
        <v>-38.062210181374901</v>
      </c>
      <c r="AK33">
        <v>176.72691062632299</v>
      </c>
    </row>
    <row r="34" spans="1:37" x14ac:dyDescent="0.5">
      <c r="A34" t="s">
        <v>271</v>
      </c>
      <c r="B34" t="s">
        <v>272</v>
      </c>
      <c r="C34" s="3" t="s">
        <v>39</v>
      </c>
      <c r="D34" t="s">
        <v>40</v>
      </c>
      <c r="F34" t="s">
        <v>41</v>
      </c>
      <c r="H34" t="s">
        <v>42</v>
      </c>
      <c r="I34" s="3">
        <v>106</v>
      </c>
      <c r="J34">
        <v>28</v>
      </c>
      <c r="K34">
        <v>0.27800000000000002</v>
      </c>
      <c r="L34">
        <v>4</v>
      </c>
      <c r="N34">
        <v>1961</v>
      </c>
      <c r="O34" t="s">
        <v>43</v>
      </c>
      <c r="R34" t="s">
        <v>173</v>
      </c>
      <c r="S34">
        <v>2</v>
      </c>
      <c r="T34" t="s">
        <v>145</v>
      </c>
      <c r="V34" t="s">
        <v>145</v>
      </c>
      <c r="W34" t="s">
        <v>45</v>
      </c>
      <c r="X34">
        <v>400</v>
      </c>
      <c r="Y34">
        <v>14</v>
      </c>
      <c r="Z34" t="s">
        <v>136</v>
      </c>
      <c r="AA34" t="s">
        <v>136</v>
      </c>
      <c r="AB34" t="s">
        <v>62</v>
      </c>
      <c r="AC34" t="s">
        <v>138</v>
      </c>
      <c r="AD34" t="s">
        <v>273</v>
      </c>
      <c r="AE34" t="s">
        <v>181</v>
      </c>
      <c r="AF34" s="3">
        <v>2041</v>
      </c>
      <c r="AG34" t="s">
        <v>51</v>
      </c>
      <c r="AH34" s="2" t="s">
        <v>274</v>
      </c>
      <c r="AI34" t="s">
        <v>53</v>
      </c>
      <c r="AJ34">
        <v>-38.407899999999998</v>
      </c>
      <c r="AK34">
        <v>176.08875</v>
      </c>
    </row>
    <row r="35" spans="1:37" x14ac:dyDescent="0.5">
      <c r="A35" t="s">
        <v>275</v>
      </c>
      <c r="B35" t="s">
        <v>72</v>
      </c>
      <c r="C35" s="3" t="s">
        <v>39</v>
      </c>
      <c r="D35" t="s">
        <v>40</v>
      </c>
      <c r="F35" t="s">
        <v>41</v>
      </c>
      <c r="H35" t="s">
        <v>42</v>
      </c>
      <c r="I35" s="3">
        <v>105</v>
      </c>
      <c r="J35">
        <v>15</v>
      </c>
      <c r="K35">
        <v>0.16200000000000001</v>
      </c>
      <c r="L35">
        <v>7</v>
      </c>
      <c r="M35" t="s">
        <v>276</v>
      </c>
      <c r="N35">
        <v>1936</v>
      </c>
      <c r="O35" t="s">
        <v>43</v>
      </c>
      <c r="R35" t="s">
        <v>71</v>
      </c>
      <c r="S35">
        <v>8</v>
      </c>
      <c r="T35" t="s">
        <v>44</v>
      </c>
      <c r="V35" t="s">
        <v>44</v>
      </c>
      <c r="W35" t="s">
        <v>45</v>
      </c>
      <c r="X35">
        <v>500</v>
      </c>
      <c r="Y35">
        <v>12</v>
      </c>
      <c r="Z35" t="s">
        <v>72</v>
      </c>
      <c r="AA35" t="s">
        <v>73</v>
      </c>
      <c r="AB35" t="s">
        <v>47</v>
      </c>
      <c r="AC35" t="s">
        <v>48</v>
      </c>
      <c r="AD35" t="s">
        <v>277</v>
      </c>
      <c r="AE35" t="s">
        <v>278</v>
      </c>
      <c r="AF35" s="3">
        <v>2025</v>
      </c>
      <c r="AG35" t="s">
        <v>51</v>
      </c>
      <c r="AH35" t="s">
        <v>279</v>
      </c>
      <c r="AI35" t="s">
        <v>53</v>
      </c>
      <c r="AJ35">
        <v>-44.689100000000003</v>
      </c>
      <c r="AK35">
        <v>170.4265</v>
      </c>
    </row>
    <row r="36" spans="1:37" x14ac:dyDescent="0.5">
      <c r="A36" t="s">
        <v>280</v>
      </c>
      <c r="B36" t="s">
        <v>281</v>
      </c>
      <c r="C36" s="3" t="s">
        <v>56</v>
      </c>
      <c r="D36" t="s">
        <v>57</v>
      </c>
      <c r="F36" t="s">
        <v>168</v>
      </c>
      <c r="H36" t="s">
        <v>42</v>
      </c>
      <c r="I36" s="3">
        <v>100</v>
      </c>
      <c r="J36" s="2">
        <v>10.3</v>
      </c>
      <c r="K36" s="2">
        <v>0</v>
      </c>
      <c r="M36" s="2" t="s">
        <v>282</v>
      </c>
      <c r="N36">
        <v>2020</v>
      </c>
      <c r="O36" t="s">
        <v>43</v>
      </c>
      <c r="T36" t="s">
        <v>283</v>
      </c>
      <c r="V36" t="s">
        <v>283</v>
      </c>
      <c r="AB36" t="s">
        <v>109</v>
      </c>
      <c r="AD36" t="s">
        <v>284</v>
      </c>
      <c r="AE36" t="s">
        <v>285</v>
      </c>
      <c r="AF36" s="3">
        <f>N36+37</f>
        <v>2057</v>
      </c>
      <c r="AI36" t="s">
        <v>286</v>
      </c>
      <c r="AJ36">
        <v>-39.1265138793202</v>
      </c>
      <c r="AK36">
        <v>174.11645099959901</v>
      </c>
    </row>
    <row r="37" spans="1:37" x14ac:dyDescent="0.5">
      <c r="A37" t="s">
        <v>287</v>
      </c>
      <c r="B37" t="s">
        <v>287</v>
      </c>
      <c r="C37" s="3" t="s">
        <v>56</v>
      </c>
      <c r="D37" t="s">
        <v>57</v>
      </c>
      <c r="F37" t="s">
        <v>168</v>
      </c>
      <c r="H37" t="s">
        <v>253</v>
      </c>
      <c r="I37" s="3">
        <v>100</v>
      </c>
      <c r="J37">
        <v>50</v>
      </c>
      <c r="K37">
        <v>0</v>
      </c>
      <c r="L37">
        <v>4</v>
      </c>
      <c r="M37" s="2" t="s">
        <v>288</v>
      </c>
      <c r="N37">
        <v>2013</v>
      </c>
      <c r="O37" t="s">
        <v>43</v>
      </c>
      <c r="T37" t="s">
        <v>283</v>
      </c>
      <c r="V37" t="s">
        <v>289</v>
      </c>
      <c r="W37" t="s">
        <v>45</v>
      </c>
      <c r="X37" s="2">
        <v>300</v>
      </c>
      <c r="Y37" s="2"/>
      <c r="Z37" s="2"/>
      <c r="AB37" s="2" t="s">
        <v>109</v>
      </c>
      <c r="AC37" s="2" t="s">
        <v>63</v>
      </c>
      <c r="AD37" s="2" t="s">
        <v>290</v>
      </c>
      <c r="AE37" t="s">
        <v>291</v>
      </c>
      <c r="AF37" s="3">
        <f>N37+37</f>
        <v>2050</v>
      </c>
      <c r="AH37" s="2" t="s">
        <v>292</v>
      </c>
      <c r="AI37" t="s">
        <v>286</v>
      </c>
      <c r="AJ37">
        <v>-39.001089999999998</v>
      </c>
      <c r="AK37">
        <v>174.23766000000001</v>
      </c>
    </row>
    <row r="38" spans="1:37" x14ac:dyDescent="0.5">
      <c r="A38" t="s">
        <v>293</v>
      </c>
      <c r="B38" t="s">
        <v>294</v>
      </c>
      <c r="C38" s="3" t="s">
        <v>39</v>
      </c>
      <c r="D38" t="s">
        <v>40</v>
      </c>
      <c r="F38" t="s">
        <v>41</v>
      </c>
      <c r="H38" t="s">
        <v>42</v>
      </c>
      <c r="I38" s="3">
        <v>96</v>
      </c>
      <c r="J38">
        <v>32</v>
      </c>
      <c r="K38">
        <v>0.26500000000000001</v>
      </c>
      <c r="L38">
        <v>3</v>
      </c>
      <c r="M38" t="s">
        <v>295</v>
      </c>
      <c r="N38">
        <v>1947</v>
      </c>
      <c r="O38" t="s">
        <v>43</v>
      </c>
      <c r="R38" t="s">
        <v>173</v>
      </c>
      <c r="S38">
        <v>8</v>
      </c>
      <c r="T38" t="s">
        <v>145</v>
      </c>
      <c r="V38" t="s">
        <v>145</v>
      </c>
      <c r="W38" t="s">
        <v>45</v>
      </c>
      <c r="X38">
        <v>525</v>
      </c>
      <c r="Y38">
        <v>14</v>
      </c>
      <c r="Z38" t="s">
        <v>136</v>
      </c>
      <c r="AA38" t="s">
        <v>136</v>
      </c>
      <c r="AB38" t="s">
        <v>62</v>
      </c>
      <c r="AC38" t="s">
        <v>138</v>
      </c>
      <c r="AD38" t="s">
        <v>296</v>
      </c>
      <c r="AE38" t="s">
        <v>297</v>
      </c>
      <c r="AF38" s="3">
        <v>2041</v>
      </c>
      <c r="AG38" t="s">
        <v>51</v>
      </c>
      <c r="AH38" s="2" t="s">
        <v>298</v>
      </c>
      <c r="AI38" t="s">
        <v>53</v>
      </c>
      <c r="AJ38">
        <v>-37.923632187196098</v>
      </c>
      <c r="AK38">
        <v>175.53936806790799</v>
      </c>
    </row>
    <row r="39" spans="1:37" x14ac:dyDescent="0.5">
      <c r="A39" t="s">
        <v>299</v>
      </c>
      <c r="B39" s="2" t="s">
        <v>300</v>
      </c>
      <c r="C39" s="4" t="s">
        <v>143</v>
      </c>
      <c r="D39" s="2" t="s">
        <v>143</v>
      </c>
      <c r="F39" s="2"/>
      <c r="G39" s="2"/>
      <c r="H39" t="s">
        <v>42</v>
      </c>
      <c r="I39" s="4">
        <v>93</v>
      </c>
      <c r="J39" s="2">
        <v>3</v>
      </c>
      <c r="K39" s="2"/>
      <c r="L39" s="2">
        <v>31</v>
      </c>
      <c r="M39" s="2" t="s">
        <v>301</v>
      </c>
      <c r="N39" s="2">
        <v>2007</v>
      </c>
      <c r="O39" s="2"/>
      <c r="S39" s="2" t="s">
        <v>302</v>
      </c>
      <c r="T39" t="s">
        <v>145</v>
      </c>
      <c r="V39" t="s">
        <v>145</v>
      </c>
      <c r="W39" t="s">
        <v>45</v>
      </c>
      <c r="X39" s="2">
        <v>375</v>
      </c>
      <c r="Y39" s="2"/>
      <c r="Z39" s="2" t="s">
        <v>302</v>
      </c>
      <c r="AA39" s="2"/>
      <c r="AB39" s="2" t="s">
        <v>137</v>
      </c>
      <c r="AC39" s="2" t="s">
        <v>63</v>
      </c>
      <c r="AD39" s="2" t="s">
        <v>303</v>
      </c>
      <c r="AE39" t="s">
        <v>304</v>
      </c>
      <c r="AH39" s="2" t="s">
        <v>305</v>
      </c>
      <c r="AI39" t="s">
        <v>104</v>
      </c>
      <c r="AJ39">
        <v>-40.357399999999998</v>
      </c>
      <c r="AK39">
        <v>175.74979999999999</v>
      </c>
    </row>
    <row r="40" spans="1:37" x14ac:dyDescent="0.5">
      <c r="A40" t="s">
        <v>306</v>
      </c>
      <c r="B40" s="2" t="s">
        <v>307</v>
      </c>
      <c r="C40" s="4" t="s">
        <v>143</v>
      </c>
      <c r="D40" s="2" t="s">
        <v>143</v>
      </c>
      <c r="F40" s="2"/>
      <c r="G40" s="2"/>
      <c r="H40" t="s">
        <v>42</v>
      </c>
      <c r="I40" s="4">
        <v>90.75</v>
      </c>
      <c r="J40" s="2">
        <v>1.65</v>
      </c>
      <c r="K40" s="2"/>
      <c r="L40" s="2">
        <v>55</v>
      </c>
      <c r="M40" t="s">
        <v>308</v>
      </c>
      <c r="N40" s="2">
        <v>2004</v>
      </c>
      <c r="O40" s="2"/>
      <c r="S40" s="2" t="s">
        <v>302</v>
      </c>
      <c r="T40" s="2" t="s">
        <v>44</v>
      </c>
      <c r="V40" s="2" t="s">
        <v>44</v>
      </c>
      <c r="W40" t="s">
        <v>45</v>
      </c>
      <c r="X40" s="2">
        <v>258</v>
      </c>
      <c r="Y40" s="2"/>
      <c r="Z40" s="2" t="s">
        <v>302</v>
      </c>
      <c r="AA40" s="2"/>
      <c r="AB40" s="2" t="s">
        <v>137</v>
      </c>
      <c r="AC40" s="2" t="s">
        <v>63</v>
      </c>
      <c r="AD40" s="2" t="s">
        <v>309</v>
      </c>
      <c r="AE40" t="s">
        <v>310</v>
      </c>
      <c r="AH40" s="2"/>
      <c r="AI40" t="s">
        <v>104</v>
      </c>
      <c r="AJ40">
        <v>-40.291060000000002</v>
      </c>
      <c r="AK40">
        <v>175.82577000000001</v>
      </c>
    </row>
    <row r="41" spans="1:37" x14ac:dyDescent="0.5">
      <c r="A41" t="s">
        <v>311</v>
      </c>
      <c r="B41" t="s">
        <v>311</v>
      </c>
      <c r="C41" s="3" t="s">
        <v>193</v>
      </c>
      <c r="D41" t="s">
        <v>312</v>
      </c>
      <c r="F41" t="s">
        <v>313</v>
      </c>
      <c r="H41" t="s">
        <v>42</v>
      </c>
      <c r="I41" s="3">
        <v>82</v>
      </c>
      <c r="J41">
        <v>21</v>
      </c>
      <c r="N41">
        <v>2013</v>
      </c>
      <c r="O41" t="s">
        <v>43</v>
      </c>
      <c r="P41" t="s">
        <v>262</v>
      </c>
      <c r="T41" t="s">
        <v>145</v>
      </c>
      <c r="V41" t="s">
        <v>145</v>
      </c>
      <c r="W41" t="s">
        <v>45</v>
      </c>
      <c r="X41">
        <v>670</v>
      </c>
      <c r="Z41" t="s">
        <v>311</v>
      </c>
      <c r="AB41" t="s">
        <v>62</v>
      </c>
      <c r="AC41" t="s">
        <v>138</v>
      </c>
      <c r="AD41" t="s">
        <v>314</v>
      </c>
      <c r="AE41" t="s">
        <v>234</v>
      </c>
      <c r="AF41" s="3">
        <f>N41+50</f>
        <v>2063</v>
      </c>
      <c r="AG41" t="s">
        <v>199</v>
      </c>
      <c r="AH41" s="2" t="s">
        <v>315</v>
      </c>
      <c r="AI41" t="s">
        <v>201</v>
      </c>
      <c r="AJ41">
        <v>-38.546241355562103</v>
      </c>
      <c r="AK41">
        <v>176.19543549632999</v>
      </c>
    </row>
    <row r="42" spans="1:37" x14ac:dyDescent="0.5">
      <c r="A42" t="s">
        <v>316</v>
      </c>
      <c r="B42" t="s">
        <v>317</v>
      </c>
      <c r="C42" s="3" t="s">
        <v>39</v>
      </c>
      <c r="D42" t="s">
        <v>40</v>
      </c>
      <c r="F42" t="s">
        <v>41</v>
      </c>
      <c r="H42" t="s">
        <v>42</v>
      </c>
      <c r="I42" s="3">
        <v>80</v>
      </c>
      <c r="J42">
        <v>40</v>
      </c>
      <c r="L42">
        <v>2</v>
      </c>
      <c r="N42">
        <v>1967</v>
      </c>
      <c r="O42" t="s">
        <v>43</v>
      </c>
      <c r="T42" t="s">
        <v>318</v>
      </c>
      <c r="V42" t="s">
        <v>318</v>
      </c>
      <c r="W42" t="s">
        <v>45</v>
      </c>
      <c r="X42">
        <v>280</v>
      </c>
      <c r="Y42">
        <v>7</v>
      </c>
      <c r="Z42" t="s">
        <v>319</v>
      </c>
      <c r="AA42" t="s">
        <v>320</v>
      </c>
      <c r="AB42" t="s">
        <v>268</v>
      </c>
      <c r="AC42" t="s">
        <v>138</v>
      </c>
      <c r="AD42" s="2" t="s">
        <v>321</v>
      </c>
      <c r="AE42" t="s">
        <v>322</v>
      </c>
      <c r="AF42" s="3">
        <v>2048</v>
      </c>
      <c r="AG42" t="s">
        <v>51</v>
      </c>
      <c r="AH42" s="2" t="s">
        <v>323</v>
      </c>
      <c r="AI42" t="s">
        <v>53</v>
      </c>
      <c r="AJ42">
        <v>-38.114100000000001</v>
      </c>
      <c r="AK42">
        <v>176.81620000000001</v>
      </c>
    </row>
    <row r="43" spans="1:37" x14ac:dyDescent="0.5">
      <c r="A43" t="s">
        <v>324</v>
      </c>
      <c r="B43" t="s">
        <v>325</v>
      </c>
      <c r="C43" s="3" t="s">
        <v>39</v>
      </c>
      <c r="D43" t="s">
        <v>40</v>
      </c>
      <c r="F43" t="s">
        <v>41</v>
      </c>
      <c r="H43" t="s">
        <v>42</v>
      </c>
      <c r="I43" s="3">
        <v>78</v>
      </c>
      <c r="J43">
        <v>31</v>
      </c>
      <c r="K43">
        <v>0.26800000000000002</v>
      </c>
      <c r="L43">
        <v>3</v>
      </c>
      <c r="N43">
        <v>1964</v>
      </c>
      <c r="O43" t="s">
        <v>43</v>
      </c>
      <c r="R43" t="s">
        <v>173</v>
      </c>
      <c r="S43">
        <v>1</v>
      </c>
      <c r="T43" t="s">
        <v>145</v>
      </c>
      <c r="V43" t="s">
        <v>145</v>
      </c>
      <c r="W43" t="s">
        <v>45</v>
      </c>
      <c r="X43">
        <v>330</v>
      </c>
      <c r="Y43">
        <v>0</v>
      </c>
      <c r="Z43" t="s">
        <v>136</v>
      </c>
      <c r="AA43" t="s">
        <v>136</v>
      </c>
      <c r="AB43" t="s">
        <v>62</v>
      </c>
      <c r="AC43" t="s">
        <v>138</v>
      </c>
      <c r="AD43" t="s">
        <v>326</v>
      </c>
      <c r="AE43" t="s">
        <v>209</v>
      </c>
      <c r="AF43" s="3">
        <v>2041</v>
      </c>
      <c r="AG43" t="s">
        <v>51</v>
      </c>
      <c r="AH43" s="2" t="s">
        <v>327</v>
      </c>
      <c r="AI43" t="s">
        <v>53</v>
      </c>
      <c r="AJ43">
        <v>-38.616129999999998</v>
      </c>
      <c r="AK43">
        <v>176.14219</v>
      </c>
    </row>
    <row r="44" spans="1:37" x14ac:dyDescent="0.5">
      <c r="A44" t="s">
        <v>328</v>
      </c>
      <c r="B44" t="s">
        <v>329</v>
      </c>
      <c r="C44" s="3" t="s">
        <v>39</v>
      </c>
      <c r="D44" t="s">
        <v>40</v>
      </c>
      <c r="F44" t="s">
        <v>41</v>
      </c>
      <c r="H44" t="s">
        <v>42</v>
      </c>
      <c r="I44" s="3">
        <v>74</v>
      </c>
      <c r="J44">
        <v>21</v>
      </c>
      <c r="K44">
        <v>0.20399999999999999</v>
      </c>
      <c r="L44">
        <v>4</v>
      </c>
      <c r="N44">
        <v>1957</v>
      </c>
      <c r="O44" t="s">
        <v>43</v>
      </c>
      <c r="R44" t="s">
        <v>173</v>
      </c>
      <c r="S44">
        <v>3</v>
      </c>
      <c r="T44" t="s">
        <v>145</v>
      </c>
      <c r="V44" t="s">
        <v>145</v>
      </c>
      <c r="W44" t="s">
        <v>45</v>
      </c>
      <c r="X44">
        <v>289</v>
      </c>
      <c r="Y44">
        <v>0</v>
      </c>
      <c r="Z44" t="s">
        <v>136</v>
      </c>
      <c r="AA44" t="s">
        <v>136</v>
      </c>
      <c r="AB44" t="s">
        <v>268</v>
      </c>
      <c r="AC44" t="s">
        <v>138</v>
      </c>
      <c r="AD44" t="s">
        <v>330</v>
      </c>
      <c r="AE44" t="s">
        <v>181</v>
      </c>
      <c r="AF44" s="3">
        <v>2041</v>
      </c>
      <c r="AG44" t="s">
        <v>51</v>
      </c>
      <c r="AH44" s="2" t="s">
        <v>331</v>
      </c>
      <c r="AI44" t="s">
        <v>53</v>
      </c>
      <c r="AJ44">
        <v>-38.391882586008798</v>
      </c>
      <c r="AK44">
        <v>176.02228297670001</v>
      </c>
    </row>
    <row r="45" spans="1:37" x14ac:dyDescent="0.5">
      <c r="B45" t="s">
        <v>332</v>
      </c>
      <c r="C45" s="4" t="s">
        <v>143</v>
      </c>
      <c r="D45" s="2" t="s">
        <v>143</v>
      </c>
      <c r="H45" t="s">
        <v>42</v>
      </c>
      <c r="I45" s="4">
        <v>71.3</v>
      </c>
      <c r="J45">
        <v>2.2999999999999998</v>
      </c>
      <c r="L45" s="2">
        <v>26</v>
      </c>
      <c r="M45" s="2" t="s">
        <v>333</v>
      </c>
      <c r="N45" s="2">
        <v>2014</v>
      </c>
      <c r="O45" s="2"/>
      <c r="S45" s="2"/>
      <c r="T45" t="s">
        <v>44</v>
      </c>
      <c r="V45" t="s">
        <v>44</v>
      </c>
      <c r="W45" t="s">
        <v>334</v>
      </c>
      <c r="X45" s="2">
        <v>235</v>
      </c>
      <c r="Y45" s="2"/>
      <c r="Z45" s="2" t="s">
        <v>335</v>
      </c>
      <c r="AA45" s="2"/>
      <c r="AB45" t="s">
        <v>226</v>
      </c>
      <c r="AC45" t="s">
        <v>63</v>
      </c>
      <c r="AD45" t="s">
        <v>336</v>
      </c>
      <c r="AE45" t="s">
        <v>337</v>
      </c>
      <c r="AH45" s="2" t="s">
        <v>338</v>
      </c>
      <c r="AI45" t="s">
        <v>104</v>
      </c>
      <c r="AJ45">
        <v>-41.1707440159702</v>
      </c>
      <c r="AK45">
        <v>174.77563353068001</v>
      </c>
    </row>
    <row r="46" spans="1:37" x14ac:dyDescent="0.5">
      <c r="A46" t="s">
        <v>339</v>
      </c>
      <c r="B46" s="2" t="s">
        <v>340</v>
      </c>
      <c r="C46" s="3" t="s">
        <v>56</v>
      </c>
      <c r="D46" t="s">
        <v>57</v>
      </c>
      <c r="E46" s="2" t="s">
        <v>341</v>
      </c>
      <c r="F46" t="s">
        <v>59</v>
      </c>
      <c r="H46" s="2" t="s">
        <v>253</v>
      </c>
      <c r="I46" s="4">
        <v>69.599999999999994</v>
      </c>
      <c r="J46" s="2">
        <v>26</v>
      </c>
      <c r="K46" s="2">
        <v>9300</v>
      </c>
      <c r="M46" s="2" t="s">
        <v>342</v>
      </c>
      <c r="N46" s="2">
        <v>1996</v>
      </c>
      <c r="O46" t="s">
        <v>43</v>
      </c>
      <c r="T46" s="2" t="s">
        <v>289</v>
      </c>
      <c r="U46" t="s">
        <v>343</v>
      </c>
      <c r="V46" s="2" t="s">
        <v>289</v>
      </c>
      <c r="W46" t="s">
        <v>45</v>
      </c>
      <c r="X46" s="2">
        <v>180</v>
      </c>
      <c r="Y46" s="2"/>
      <c r="Z46" s="2"/>
      <c r="AB46" s="2" t="s">
        <v>109</v>
      </c>
      <c r="AC46" s="2" t="s">
        <v>63</v>
      </c>
      <c r="AD46" s="2" t="s">
        <v>344</v>
      </c>
      <c r="AE46" s="2" t="s">
        <v>345</v>
      </c>
      <c r="AF46" s="3">
        <f>N46+42</f>
        <v>2038</v>
      </c>
      <c r="AH46" s="2" t="s">
        <v>346</v>
      </c>
      <c r="AI46" t="s">
        <v>347</v>
      </c>
      <c r="AJ46">
        <v>-39.606090000000002</v>
      </c>
      <c r="AK46">
        <v>174.30105</v>
      </c>
    </row>
    <row r="47" spans="1:37" x14ac:dyDescent="0.5">
      <c r="A47" t="s">
        <v>348</v>
      </c>
      <c r="B47" t="s">
        <v>349</v>
      </c>
      <c r="C47" s="4" t="s">
        <v>143</v>
      </c>
      <c r="D47" s="2" t="s">
        <v>143</v>
      </c>
      <c r="H47" t="s">
        <v>42</v>
      </c>
      <c r="I47" s="4">
        <v>64.400000000000006</v>
      </c>
      <c r="J47">
        <v>2.2999999999999998</v>
      </c>
      <c r="L47" s="2">
        <v>28</v>
      </c>
      <c r="M47" t="s">
        <v>350</v>
      </c>
      <c r="N47" s="2">
        <v>2011</v>
      </c>
      <c r="O47" s="2"/>
      <c r="S47" s="2"/>
      <c r="T47" t="s">
        <v>351</v>
      </c>
      <c r="U47" t="s">
        <v>44</v>
      </c>
      <c r="V47" t="s">
        <v>44</v>
      </c>
      <c r="W47" t="s">
        <v>334</v>
      </c>
      <c r="X47" s="2">
        <v>225</v>
      </c>
      <c r="Y47" s="2"/>
      <c r="Z47" s="2" t="s">
        <v>302</v>
      </c>
      <c r="AA47" s="2"/>
      <c r="AB47" t="s">
        <v>62</v>
      </c>
      <c r="AC47" t="s">
        <v>63</v>
      </c>
      <c r="AD47" t="s">
        <v>352</v>
      </c>
      <c r="AE47" t="s">
        <v>353</v>
      </c>
      <c r="AH47" s="2" t="s">
        <v>354</v>
      </c>
      <c r="AI47" t="s">
        <v>104</v>
      </c>
      <c r="AJ47">
        <v>-37.872500000000002</v>
      </c>
      <c r="AK47">
        <v>174.9622</v>
      </c>
    </row>
    <row r="48" spans="1:37" x14ac:dyDescent="0.5">
      <c r="A48" t="s">
        <v>355</v>
      </c>
      <c r="B48" t="s">
        <v>356</v>
      </c>
      <c r="C48" s="3" t="s">
        <v>39</v>
      </c>
      <c r="D48" t="s">
        <v>40</v>
      </c>
      <c r="F48" t="s">
        <v>41</v>
      </c>
      <c r="H48" t="s">
        <v>42</v>
      </c>
      <c r="I48" s="3">
        <v>60</v>
      </c>
      <c r="J48">
        <v>20</v>
      </c>
      <c r="K48">
        <v>1.587</v>
      </c>
      <c r="L48">
        <v>3</v>
      </c>
      <c r="M48" t="s">
        <v>357</v>
      </c>
      <c r="N48">
        <v>1929</v>
      </c>
      <c r="O48" t="s">
        <v>43</v>
      </c>
      <c r="R48" t="s">
        <v>358</v>
      </c>
      <c r="S48">
        <v>2</v>
      </c>
      <c r="T48" t="s">
        <v>61</v>
      </c>
      <c r="V48" t="s">
        <v>61</v>
      </c>
      <c r="W48" t="s">
        <v>45</v>
      </c>
      <c r="X48">
        <v>218</v>
      </c>
      <c r="Y48">
        <v>0</v>
      </c>
      <c r="Z48" t="s">
        <v>359</v>
      </c>
      <c r="AA48" t="s">
        <v>360</v>
      </c>
      <c r="AB48" t="s">
        <v>220</v>
      </c>
      <c r="AC48" t="s">
        <v>138</v>
      </c>
      <c r="AD48" t="s">
        <v>361</v>
      </c>
      <c r="AE48" t="s">
        <v>362</v>
      </c>
      <c r="AF48" s="3">
        <v>2032</v>
      </c>
      <c r="AG48" t="s">
        <v>51</v>
      </c>
      <c r="AH48" t="s">
        <v>363</v>
      </c>
      <c r="AI48" t="s">
        <v>53</v>
      </c>
      <c r="AJ48">
        <v>-38.806800000000003</v>
      </c>
      <c r="AK48">
        <v>177.1508</v>
      </c>
    </row>
    <row r="49" spans="1:37" x14ac:dyDescent="0.5">
      <c r="A49" t="s">
        <v>364</v>
      </c>
      <c r="B49" t="s">
        <v>365</v>
      </c>
      <c r="C49" s="3" t="s">
        <v>39</v>
      </c>
      <c r="D49" t="s">
        <v>40</v>
      </c>
      <c r="F49" t="s">
        <v>41</v>
      </c>
      <c r="H49" t="s">
        <v>42</v>
      </c>
      <c r="I49" s="3">
        <v>58</v>
      </c>
      <c r="J49">
        <v>20</v>
      </c>
      <c r="L49">
        <v>3</v>
      </c>
      <c r="N49">
        <v>1967</v>
      </c>
      <c r="O49" t="s">
        <v>43</v>
      </c>
      <c r="R49" t="s">
        <v>366</v>
      </c>
      <c r="S49">
        <v>2</v>
      </c>
      <c r="T49" t="s">
        <v>318</v>
      </c>
      <c r="V49" t="s">
        <v>318</v>
      </c>
      <c r="W49" t="s">
        <v>367</v>
      </c>
      <c r="X49">
        <v>123</v>
      </c>
      <c r="Y49">
        <v>0</v>
      </c>
      <c r="Z49" t="s">
        <v>368</v>
      </c>
      <c r="AA49" t="s">
        <v>84</v>
      </c>
      <c r="AB49" t="s">
        <v>47</v>
      </c>
      <c r="AC49" t="s">
        <v>48</v>
      </c>
      <c r="AD49" t="s">
        <v>369</v>
      </c>
      <c r="AE49" t="s">
        <v>370</v>
      </c>
      <c r="AF49" s="3">
        <v>2038</v>
      </c>
      <c r="AG49" t="s">
        <v>51</v>
      </c>
      <c r="AH49" t="s">
        <v>371</v>
      </c>
      <c r="AI49" t="s">
        <v>53</v>
      </c>
      <c r="AJ49">
        <v>-45.90549</v>
      </c>
      <c r="AK49">
        <v>169.98684</v>
      </c>
    </row>
    <row r="50" spans="1:37" x14ac:dyDescent="0.5">
      <c r="A50" t="s">
        <v>372</v>
      </c>
      <c r="B50" s="2" t="s">
        <v>373</v>
      </c>
      <c r="C50" s="4" t="s">
        <v>143</v>
      </c>
      <c r="D50" s="2" t="s">
        <v>143</v>
      </c>
      <c r="F50" s="2"/>
      <c r="G50" s="2"/>
      <c r="H50" t="s">
        <v>42</v>
      </c>
      <c r="I50" s="4">
        <v>58</v>
      </c>
      <c r="J50" s="2">
        <v>2</v>
      </c>
      <c r="K50" s="2"/>
      <c r="L50" s="2">
        <v>29</v>
      </c>
      <c r="M50" s="2" t="s">
        <v>374</v>
      </c>
      <c r="N50" s="2">
        <v>2007</v>
      </c>
      <c r="O50" s="2"/>
      <c r="S50" s="2" t="s">
        <v>302</v>
      </c>
      <c r="T50" s="2" t="s">
        <v>44</v>
      </c>
      <c r="V50" s="2" t="s">
        <v>44</v>
      </c>
      <c r="W50" s="2" t="s">
        <v>334</v>
      </c>
      <c r="X50" s="2">
        <v>200</v>
      </c>
      <c r="Z50" s="2" t="s">
        <v>302</v>
      </c>
      <c r="AA50" s="2"/>
      <c r="AB50" s="2" t="s">
        <v>47</v>
      </c>
      <c r="AC50" s="2" t="s">
        <v>375</v>
      </c>
      <c r="AD50" s="2" t="s">
        <v>376</v>
      </c>
      <c r="AE50" t="s">
        <v>377</v>
      </c>
      <c r="AH50" t="s">
        <v>378</v>
      </c>
      <c r="AI50" t="s">
        <v>104</v>
      </c>
      <c r="AJ50">
        <v>-45.766669999999998</v>
      </c>
      <c r="AK50">
        <v>168.3</v>
      </c>
    </row>
    <row r="51" spans="1:37" x14ac:dyDescent="0.5">
      <c r="A51" t="s">
        <v>379</v>
      </c>
      <c r="B51" s="2" t="s">
        <v>380</v>
      </c>
      <c r="C51" s="3" t="s">
        <v>56</v>
      </c>
      <c r="D51" t="s">
        <v>57</v>
      </c>
      <c r="E51" s="2"/>
      <c r="F51" t="s">
        <v>168</v>
      </c>
      <c r="H51" t="s">
        <v>42</v>
      </c>
      <c r="I51" s="4">
        <v>55</v>
      </c>
      <c r="J51" s="2">
        <v>55</v>
      </c>
      <c r="K51" s="2">
        <v>15500</v>
      </c>
      <c r="M51" s="2"/>
      <c r="N51" s="2">
        <v>1968</v>
      </c>
      <c r="O51" s="2" t="s">
        <v>96</v>
      </c>
      <c r="T51" s="2" t="s">
        <v>99</v>
      </c>
      <c r="V51" s="2" t="s">
        <v>99</v>
      </c>
      <c r="W51" t="s">
        <v>45</v>
      </c>
      <c r="X51" s="2"/>
      <c r="Y51" s="2"/>
      <c r="Z51" s="2"/>
      <c r="AB51" s="2" t="s">
        <v>100</v>
      </c>
      <c r="AC51" s="2" t="s">
        <v>63</v>
      </c>
      <c r="AD51" s="2" t="s">
        <v>381</v>
      </c>
      <c r="AE51" s="2" t="s">
        <v>102</v>
      </c>
      <c r="AH51" s="2" t="s">
        <v>382</v>
      </c>
      <c r="AI51" t="s">
        <v>104</v>
      </c>
    </row>
    <row r="52" spans="1:37" x14ac:dyDescent="0.5">
      <c r="A52" t="s">
        <v>383</v>
      </c>
      <c r="B52" t="s">
        <v>384</v>
      </c>
      <c r="C52" s="3" t="s">
        <v>39</v>
      </c>
      <c r="D52" t="s">
        <v>40</v>
      </c>
      <c r="F52" t="s">
        <v>41</v>
      </c>
      <c r="H52" t="s">
        <v>42</v>
      </c>
      <c r="I52" s="3">
        <v>54</v>
      </c>
      <c r="J52">
        <v>18</v>
      </c>
      <c r="K52">
        <v>0.14299999999999999</v>
      </c>
      <c r="L52">
        <v>3</v>
      </c>
      <c r="M52" t="s">
        <v>385</v>
      </c>
      <c r="N52">
        <v>1961</v>
      </c>
      <c r="O52" t="s">
        <v>43</v>
      </c>
      <c r="R52" t="s">
        <v>173</v>
      </c>
      <c r="S52">
        <v>6</v>
      </c>
      <c r="T52" t="s">
        <v>145</v>
      </c>
      <c r="V52" t="s">
        <v>145</v>
      </c>
      <c r="W52" t="s">
        <v>45</v>
      </c>
      <c r="X52">
        <v>242</v>
      </c>
      <c r="Y52">
        <v>0</v>
      </c>
      <c r="Z52" t="s">
        <v>136</v>
      </c>
      <c r="AA52" t="s">
        <v>136</v>
      </c>
      <c r="AB52" t="s">
        <v>62</v>
      </c>
      <c r="AC52" t="s">
        <v>138</v>
      </c>
      <c r="AD52" t="s">
        <v>386</v>
      </c>
      <c r="AE52" t="s">
        <v>181</v>
      </c>
      <c r="AF52" s="3">
        <v>2041</v>
      </c>
      <c r="AG52" t="s">
        <v>51</v>
      </c>
      <c r="AH52" t="s">
        <v>387</v>
      </c>
      <c r="AI52" t="s">
        <v>53</v>
      </c>
      <c r="AJ52">
        <v>-38.292000000000002</v>
      </c>
      <c r="AK52">
        <v>175.68350000000001</v>
      </c>
    </row>
    <row r="53" spans="1:37" x14ac:dyDescent="0.5">
      <c r="A53" t="s">
        <v>388</v>
      </c>
      <c r="B53" s="2" t="s">
        <v>389</v>
      </c>
      <c r="C53" s="3" t="s">
        <v>56</v>
      </c>
      <c r="D53" s="2" t="s">
        <v>57</v>
      </c>
      <c r="E53" s="2"/>
      <c r="H53" s="2" t="s">
        <v>253</v>
      </c>
      <c r="I53" s="4">
        <v>54</v>
      </c>
      <c r="J53" s="2">
        <v>54</v>
      </c>
      <c r="K53" s="2">
        <v>13800</v>
      </c>
      <c r="N53" s="2">
        <v>1995</v>
      </c>
      <c r="O53" s="2" t="s">
        <v>96</v>
      </c>
      <c r="T53" s="2" t="s">
        <v>390</v>
      </c>
      <c r="V53" s="2" t="s">
        <v>390</v>
      </c>
      <c r="W53" t="s">
        <v>45</v>
      </c>
      <c r="X53" s="2"/>
      <c r="Y53" s="2"/>
      <c r="Z53" s="2"/>
      <c r="AB53" s="2" t="s">
        <v>62</v>
      </c>
      <c r="AC53" s="2" t="s">
        <v>63</v>
      </c>
      <c r="AD53" s="2" t="s">
        <v>391</v>
      </c>
      <c r="AE53" s="2" t="s">
        <v>392</v>
      </c>
      <c r="AH53" t="s">
        <v>393</v>
      </c>
      <c r="AI53" t="s">
        <v>104</v>
      </c>
    </row>
    <row r="54" spans="1:37" x14ac:dyDescent="0.5">
      <c r="A54" t="s">
        <v>394</v>
      </c>
      <c r="B54" t="s">
        <v>395</v>
      </c>
      <c r="C54" s="3" t="s">
        <v>193</v>
      </c>
      <c r="D54" t="s">
        <v>194</v>
      </c>
      <c r="F54" t="s">
        <v>205</v>
      </c>
      <c r="G54" t="s">
        <v>195</v>
      </c>
      <c r="H54" t="s">
        <v>42</v>
      </c>
      <c r="I54" s="3">
        <f>114-10-38-16</f>
        <v>50</v>
      </c>
      <c r="J54">
        <v>46</v>
      </c>
      <c r="N54">
        <v>1989</v>
      </c>
      <c r="O54" t="s">
        <v>43</v>
      </c>
      <c r="P54" t="s">
        <v>396</v>
      </c>
      <c r="T54" t="s">
        <v>99</v>
      </c>
      <c r="V54" t="s">
        <v>82</v>
      </c>
      <c r="W54" t="s">
        <v>45</v>
      </c>
      <c r="X54">
        <v>450</v>
      </c>
      <c r="Z54" t="s">
        <v>395</v>
      </c>
      <c r="AB54" t="s">
        <v>62</v>
      </c>
      <c r="AC54" t="s">
        <v>138</v>
      </c>
      <c r="AD54" t="s">
        <v>397</v>
      </c>
      <c r="AE54" t="s">
        <v>398</v>
      </c>
      <c r="AF54" s="3">
        <f>N54+50</f>
        <v>2039</v>
      </c>
      <c r="AG54" t="s">
        <v>199</v>
      </c>
      <c r="AH54" s="2" t="s">
        <v>399</v>
      </c>
      <c r="AI54" t="s">
        <v>201</v>
      </c>
      <c r="AJ54">
        <v>-38.527481817581901</v>
      </c>
      <c r="AK54">
        <v>176.293962355373</v>
      </c>
    </row>
    <row r="55" spans="1:37" x14ac:dyDescent="0.5">
      <c r="A55" t="s">
        <v>400</v>
      </c>
      <c r="B55" t="s">
        <v>401</v>
      </c>
      <c r="C55" s="3" t="s">
        <v>193</v>
      </c>
      <c r="D55" t="s">
        <v>402</v>
      </c>
      <c r="F55" t="s">
        <v>195</v>
      </c>
      <c r="H55" t="s">
        <v>42</v>
      </c>
      <c r="I55" s="3">
        <v>50</v>
      </c>
      <c r="J55">
        <v>55</v>
      </c>
      <c r="N55">
        <v>1996</v>
      </c>
      <c r="O55" t="s">
        <v>43</v>
      </c>
      <c r="P55" t="s">
        <v>107</v>
      </c>
      <c r="T55" t="s">
        <v>99</v>
      </c>
      <c r="V55" t="s">
        <v>82</v>
      </c>
      <c r="W55" t="s">
        <v>45</v>
      </c>
      <c r="X55">
        <v>411</v>
      </c>
      <c r="Z55" t="s">
        <v>196</v>
      </c>
      <c r="AB55" t="s">
        <v>62</v>
      </c>
      <c r="AC55" t="s">
        <v>138</v>
      </c>
      <c r="AD55" t="s">
        <v>403</v>
      </c>
      <c r="AE55" t="s">
        <v>404</v>
      </c>
      <c r="AF55" s="3">
        <f>N55+50</f>
        <v>2046</v>
      </c>
      <c r="AG55" t="s">
        <v>199</v>
      </c>
      <c r="AH55" s="2" t="s">
        <v>405</v>
      </c>
      <c r="AI55" t="s">
        <v>201</v>
      </c>
      <c r="AJ55">
        <v>-38.629885252996097</v>
      </c>
      <c r="AK55">
        <v>176.04153199770701</v>
      </c>
    </row>
    <row r="56" spans="1:37" x14ac:dyDescent="0.5">
      <c r="A56" t="s">
        <v>406</v>
      </c>
      <c r="B56" s="2" t="s">
        <v>407</v>
      </c>
      <c r="C56" s="4" t="s">
        <v>143</v>
      </c>
      <c r="D56" s="2" t="s">
        <v>143</v>
      </c>
      <c r="F56" s="2"/>
      <c r="G56" s="2"/>
      <c r="H56" t="s">
        <v>42</v>
      </c>
      <c r="I56" s="4">
        <v>48.5</v>
      </c>
      <c r="J56" s="2">
        <v>0.5</v>
      </c>
      <c r="K56" s="2"/>
      <c r="L56" s="2">
        <v>97</v>
      </c>
      <c r="M56" s="2" t="s">
        <v>408</v>
      </c>
      <c r="N56" s="2">
        <v>2011</v>
      </c>
      <c r="O56" s="2"/>
      <c r="S56" s="2" t="s">
        <v>302</v>
      </c>
      <c r="T56" s="2" t="s">
        <v>409</v>
      </c>
      <c r="V56" s="2" t="s">
        <v>409</v>
      </c>
      <c r="W56" s="2" t="s">
        <v>410</v>
      </c>
      <c r="X56" s="2">
        <v>160</v>
      </c>
      <c r="Y56" s="2"/>
      <c r="Z56" s="2" t="s">
        <v>302</v>
      </c>
      <c r="AA56" s="2"/>
      <c r="AB56" s="2" t="s">
        <v>137</v>
      </c>
      <c r="AC56" s="2" t="s">
        <v>63</v>
      </c>
      <c r="AD56" s="2" t="s">
        <v>303</v>
      </c>
      <c r="AE56" t="s">
        <v>304</v>
      </c>
      <c r="AH56" s="2" t="s">
        <v>411</v>
      </c>
      <c r="AI56" t="s">
        <v>104</v>
      </c>
      <c r="AJ56">
        <v>-40.387419999999999</v>
      </c>
      <c r="AK56">
        <v>175.73179999999999</v>
      </c>
    </row>
    <row r="57" spans="1:37" x14ac:dyDescent="0.5">
      <c r="A57" t="s">
        <v>412</v>
      </c>
      <c r="B57" t="s">
        <v>413</v>
      </c>
      <c r="C57" s="3" t="s">
        <v>56</v>
      </c>
      <c r="D57" t="s">
        <v>57</v>
      </c>
      <c r="E57" t="s">
        <v>219</v>
      </c>
      <c r="F57" t="s">
        <v>168</v>
      </c>
      <c r="H57" t="s">
        <v>42</v>
      </c>
      <c r="I57" s="3">
        <v>48</v>
      </c>
      <c r="K57" s="2">
        <v>9800</v>
      </c>
      <c r="N57">
        <v>2004</v>
      </c>
      <c r="O57" t="s">
        <v>43</v>
      </c>
      <c r="T57" t="s">
        <v>61</v>
      </c>
      <c r="V57" t="s">
        <v>61</v>
      </c>
      <c r="W57" t="s">
        <v>45</v>
      </c>
      <c r="X57" s="2">
        <v>335</v>
      </c>
      <c r="AB57" s="2" t="s">
        <v>62</v>
      </c>
      <c r="AC57" s="2" t="s">
        <v>63</v>
      </c>
      <c r="AD57" s="2" t="s">
        <v>64</v>
      </c>
      <c r="AE57" t="s">
        <v>65</v>
      </c>
      <c r="AF57" s="3">
        <f>N57+42</f>
        <v>2046</v>
      </c>
      <c r="AH57" s="2" t="s">
        <v>92</v>
      </c>
      <c r="AI57" t="s">
        <v>67</v>
      </c>
      <c r="AJ57">
        <v>-37.557729999999999</v>
      </c>
      <c r="AK57">
        <v>175.15928</v>
      </c>
    </row>
    <row r="58" spans="1:37" x14ac:dyDescent="0.5">
      <c r="A58" t="s">
        <v>414</v>
      </c>
      <c r="B58" t="s">
        <v>415</v>
      </c>
      <c r="C58" s="3" t="s">
        <v>39</v>
      </c>
      <c r="D58" t="s">
        <v>40</v>
      </c>
      <c r="F58" t="s">
        <v>41</v>
      </c>
      <c r="H58" t="s">
        <v>42</v>
      </c>
      <c r="I58" s="3">
        <v>45</v>
      </c>
      <c r="J58">
        <v>9.5</v>
      </c>
      <c r="K58">
        <v>1.0089999999999999</v>
      </c>
      <c r="L58">
        <v>4</v>
      </c>
      <c r="N58">
        <v>1914</v>
      </c>
      <c r="O58" t="s">
        <v>43</v>
      </c>
      <c r="T58" t="s">
        <v>318</v>
      </c>
      <c r="V58" t="s">
        <v>318</v>
      </c>
      <c r="W58" t="s">
        <v>45</v>
      </c>
      <c r="X58">
        <v>300</v>
      </c>
      <c r="Y58">
        <v>138</v>
      </c>
      <c r="Z58" t="s">
        <v>416</v>
      </c>
      <c r="AA58" t="s">
        <v>73</v>
      </c>
      <c r="AB58" t="s">
        <v>417</v>
      </c>
      <c r="AC58" t="s">
        <v>48</v>
      </c>
      <c r="AD58" t="s">
        <v>418</v>
      </c>
      <c r="AE58" t="s">
        <v>419</v>
      </c>
      <c r="AF58" s="3">
        <v>2031</v>
      </c>
      <c r="AG58" t="s">
        <v>51</v>
      </c>
      <c r="AH58" t="s">
        <v>420</v>
      </c>
      <c r="AI58" t="s">
        <v>53</v>
      </c>
      <c r="AJ58">
        <v>-43.364040000000003</v>
      </c>
      <c r="AK58">
        <v>171.52669</v>
      </c>
    </row>
    <row r="59" spans="1:37" x14ac:dyDescent="0.5">
      <c r="A59" t="s">
        <v>421</v>
      </c>
      <c r="B59" t="s">
        <v>422</v>
      </c>
      <c r="C59" s="3" t="s">
        <v>56</v>
      </c>
      <c r="D59" t="s">
        <v>57</v>
      </c>
      <c r="F59" t="s">
        <v>168</v>
      </c>
      <c r="H59" t="s">
        <v>253</v>
      </c>
      <c r="I59" s="3">
        <v>44</v>
      </c>
      <c r="J59" s="2">
        <v>44</v>
      </c>
      <c r="K59" s="2">
        <v>12600</v>
      </c>
      <c r="N59">
        <v>1999</v>
      </c>
      <c r="O59" t="s">
        <v>43</v>
      </c>
      <c r="T59" t="s">
        <v>82</v>
      </c>
      <c r="V59" t="s">
        <v>82</v>
      </c>
      <c r="W59" t="s">
        <v>423</v>
      </c>
      <c r="X59" s="2">
        <v>200</v>
      </c>
      <c r="AB59" s="2" t="s">
        <v>62</v>
      </c>
      <c r="AC59" s="2" t="s">
        <v>63</v>
      </c>
      <c r="AD59" s="2" t="s">
        <v>424</v>
      </c>
      <c r="AE59" t="s">
        <v>425</v>
      </c>
      <c r="AF59" s="3">
        <f>N59+42</f>
        <v>2041</v>
      </c>
      <c r="AH59" t="s">
        <v>426</v>
      </c>
      <c r="AI59" t="s">
        <v>67</v>
      </c>
      <c r="AJ59">
        <v>-37.727310000000003</v>
      </c>
      <c r="AK59">
        <v>175.21442999999999</v>
      </c>
    </row>
    <row r="60" spans="1:37" x14ac:dyDescent="0.5">
      <c r="A60" t="s">
        <v>355</v>
      </c>
      <c r="B60" t="s">
        <v>427</v>
      </c>
      <c r="C60" s="3" t="s">
        <v>39</v>
      </c>
      <c r="D60" t="s">
        <v>40</v>
      </c>
      <c r="F60" t="s">
        <v>41</v>
      </c>
      <c r="H60" t="s">
        <v>42</v>
      </c>
      <c r="I60" s="3">
        <v>42</v>
      </c>
      <c r="J60">
        <v>21</v>
      </c>
      <c r="K60">
        <v>0.94199999999999995</v>
      </c>
      <c r="L60">
        <v>2</v>
      </c>
      <c r="M60" t="s">
        <v>428</v>
      </c>
      <c r="N60">
        <v>1943</v>
      </c>
      <c r="O60" t="s">
        <v>43</v>
      </c>
      <c r="R60" t="s">
        <v>358</v>
      </c>
      <c r="S60">
        <v>3</v>
      </c>
      <c r="T60" t="s">
        <v>61</v>
      </c>
      <c r="V60" t="s">
        <v>61</v>
      </c>
      <c r="W60" t="s">
        <v>45</v>
      </c>
      <c r="X60">
        <v>133</v>
      </c>
      <c r="Y60">
        <v>0</v>
      </c>
      <c r="Z60" t="s">
        <v>359</v>
      </c>
      <c r="AA60" t="s">
        <v>360</v>
      </c>
      <c r="AB60" t="s">
        <v>220</v>
      </c>
      <c r="AC60" t="s">
        <v>138</v>
      </c>
      <c r="AD60" t="s">
        <v>361</v>
      </c>
      <c r="AE60" t="s">
        <v>362</v>
      </c>
      <c r="AF60" s="3">
        <v>2032</v>
      </c>
      <c r="AG60" t="s">
        <v>51</v>
      </c>
      <c r="AH60" t="s">
        <v>429</v>
      </c>
      <c r="AI60" t="s">
        <v>53</v>
      </c>
      <c r="AJ60">
        <v>-38.838999999999999</v>
      </c>
      <c r="AK60">
        <v>177.16810000000001</v>
      </c>
    </row>
    <row r="61" spans="1:37" x14ac:dyDescent="0.5">
      <c r="A61" t="s">
        <v>430</v>
      </c>
      <c r="B61" t="s">
        <v>431</v>
      </c>
      <c r="C61" s="3" t="s">
        <v>56</v>
      </c>
      <c r="D61" t="s">
        <v>432</v>
      </c>
      <c r="E61" t="s">
        <v>57</v>
      </c>
      <c r="F61" t="s">
        <v>59</v>
      </c>
      <c r="H61" t="s">
        <v>253</v>
      </c>
      <c r="I61" s="3">
        <v>40</v>
      </c>
      <c r="J61">
        <v>28</v>
      </c>
      <c r="K61">
        <v>0</v>
      </c>
      <c r="L61">
        <v>2</v>
      </c>
      <c r="N61">
        <v>1998</v>
      </c>
      <c r="O61" t="s">
        <v>43</v>
      </c>
      <c r="T61" t="s">
        <v>433</v>
      </c>
      <c r="V61" t="s">
        <v>434</v>
      </c>
      <c r="W61" t="s">
        <v>45</v>
      </c>
      <c r="X61" s="2">
        <v>250</v>
      </c>
      <c r="Y61" s="2"/>
      <c r="Z61" s="2"/>
      <c r="AB61" s="2" t="s">
        <v>62</v>
      </c>
      <c r="AC61" s="2" t="s">
        <v>63</v>
      </c>
      <c r="AD61" s="2" t="s">
        <v>435</v>
      </c>
      <c r="AE61" t="s">
        <v>436</v>
      </c>
      <c r="AF61" s="3">
        <f>N61+50</f>
        <v>2048</v>
      </c>
      <c r="AH61" s="2" t="s">
        <v>437</v>
      </c>
      <c r="AI61" t="s">
        <v>67</v>
      </c>
      <c r="AJ61">
        <v>-38.225999999999999</v>
      </c>
      <c r="AK61">
        <v>175.8663</v>
      </c>
    </row>
    <row r="62" spans="1:37" x14ac:dyDescent="0.5">
      <c r="A62" t="s">
        <v>438</v>
      </c>
      <c r="B62" t="s">
        <v>439</v>
      </c>
      <c r="C62" s="3" t="s">
        <v>39</v>
      </c>
      <c r="D62" t="s">
        <v>40</v>
      </c>
      <c r="F62" t="s">
        <v>41</v>
      </c>
      <c r="H62" t="s">
        <v>42</v>
      </c>
      <c r="I62" s="3">
        <v>39</v>
      </c>
      <c r="J62">
        <v>26</v>
      </c>
      <c r="L62">
        <v>4</v>
      </c>
      <c r="N62">
        <v>1924</v>
      </c>
      <c r="O62" t="s">
        <v>43</v>
      </c>
      <c r="T62" t="s">
        <v>440</v>
      </c>
      <c r="V62" s="2" t="s">
        <v>440</v>
      </c>
      <c r="W62" t="s">
        <v>45</v>
      </c>
      <c r="X62">
        <v>136</v>
      </c>
      <c r="Y62">
        <v>5</v>
      </c>
      <c r="Z62" t="s">
        <v>441</v>
      </c>
      <c r="AA62" t="s">
        <v>442</v>
      </c>
      <c r="AB62" t="s">
        <v>137</v>
      </c>
      <c r="AC62" t="s">
        <v>138</v>
      </c>
      <c r="AD62" s="2" t="s">
        <v>443</v>
      </c>
      <c r="AE62" t="s">
        <v>444</v>
      </c>
      <c r="AF62" s="3">
        <v>2027</v>
      </c>
      <c r="AG62" t="s">
        <v>51</v>
      </c>
      <c r="AH62" s="2" t="s">
        <v>445</v>
      </c>
      <c r="AI62" t="s">
        <v>53</v>
      </c>
      <c r="AJ62">
        <v>-40.576729999999998</v>
      </c>
      <c r="AK62">
        <v>175.45043000000001</v>
      </c>
    </row>
    <row r="63" spans="1:37" x14ac:dyDescent="0.5">
      <c r="B63" s="2" t="s">
        <v>446</v>
      </c>
      <c r="C63" s="3" t="s">
        <v>56</v>
      </c>
      <c r="D63" t="s">
        <v>57</v>
      </c>
      <c r="E63" s="2"/>
      <c r="H63" s="2" t="s">
        <v>253</v>
      </c>
      <c r="I63" s="4">
        <v>37</v>
      </c>
      <c r="J63" s="2">
        <v>18.7</v>
      </c>
      <c r="K63" s="2">
        <v>0</v>
      </c>
      <c r="M63" s="2" t="s">
        <v>447</v>
      </c>
      <c r="N63" s="2">
        <v>1966</v>
      </c>
      <c r="O63" s="2" t="s">
        <v>302</v>
      </c>
      <c r="T63" s="2" t="s">
        <v>448</v>
      </c>
      <c r="V63" s="2" t="s">
        <v>448</v>
      </c>
      <c r="W63" t="s">
        <v>45</v>
      </c>
      <c r="X63" s="2">
        <v>271</v>
      </c>
      <c r="Y63" s="2"/>
      <c r="Z63" s="2"/>
      <c r="AB63" s="2" t="s">
        <v>449</v>
      </c>
      <c r="AC63" s="2" t="s">
        <v>63</v>
      </c>
      <c r="AD63" s="2" t="s">
        <v>450</v>
      </c>
      <c r="AE63" s="2" t="s">
        <v>270</v>
      </c>
      <c r="AH63" s="2" t="s">
        <v>451</v>
      </c>
      <c r="AI63" t="s">
        <v>104</v>
      </c>
      <c r="AJ63">
        <v>-38.073886345218597</v>
      </c>
      <c r="AK63">
        <v>176.71993854044399</v>
      </c>
    </row>
    <row r="64" spans="1:37" x14ac:dyDescent="0.5">
      <c r="A64" t="s">
        <v>452</v>
      </c>
      <c r="B64" s="2" t="s">
        <v>453</v>
      </c>
      <c r="C64" s="4" t="s">
        <v>143</v>
      </c>
      <c r="D64" s="2" t="s">
        <v>143</v>
      </c>
      <c r="F64" s="2"/>
      <c r="G64" s="2"/>
      <c r="I64" s="4">
        <v>36.299999999999997</v>
      </c>
      <c r="J64" s="2">
        <v>0.66</v>
      </c>
      <c r="K64" s="2"/>
      <c r="L64" s="2">
        <v>55</v>
      </c>
      <c r="M64" s="2" t="s">
        <v>454</v>
      </c>
      <c r="N64" s="2">
        <v>2004</v>
      </c>
      <c r="O64" s="2"/>
      <c r="S64" s="2" t="s">
        <v>302</v>
      </c>
      <c r="T64" t="s">
        <v>145</v>
      </c>
      <c r="V64" t="s">
        <v>145</v>
      </c>
      <c r="W64" s="2" t="s">
        <v>334</v>
      </c>
      <c r="X64" s="2">
        <v>147</v>
      </c>
      <c r="Y64" s="2"/>
      <c r="Z64" s="2" t="s">
        <v>302</v>
      </c>
      <c r="AA64" s="2"/>
      <c r="AB64" s="2" t="s">
        <v>137</v>
      </c>
      <c r="AC64" s="2" t="s">
        <v>63</v>
      </c>
      <c r="AD64" s="2" t="s">
        <v>455</v>
      </c>
      <c r="AE64" t="s">
        <v>456</v>
      </c>
      <c r="AH64" s="2"/>
      <c r="AI64" t="s">
        <v>104</v>
      </c>
      <c r="AJ64">
        <v>-40.357399999999998</v>
      </c>
      <c r="AK64">
        <v>175.74979999999999</v>
      </c>
    </row>
    <row r="65" spans="1:37" x14ac:dyDescent="0.5">
      <c r="A65" t="s">
        <v>355</v>
      </c>
      <c r="B65" t="s">
        <v>457</v>
      </c>
      <c r="C65" s="3" t="s">
        <v>39</v>
      </c>
      <c r="D65" t="s">
        <v>40</v>
      </c>
      <c r="F65" t="s">
        <v>41</v>
      </c>
      <c r="H65" t="s">
        <v>42</v>
      </c>
      <c r="I65" s="3">
        <v>36</v>
      </c>
      <c r="J65">
        <v>18</v>
      </c>
      <c r="K65">
        <v>1.006</v>
      </c>
      <c r="L65">
        <v>2</v>
      </c>
      <c r="M65" t="s">
        <v>458</v>
      </c>
      <c r="N65">
        <v>1948</v>
      </c>
      <c r="O65" t="s">
        <v>43</v>
      </c>
      <c r="R65" t="s">
        <v>358</v>
      </c>
      <c r="S65">
        <v>1</v>
      </c>
      <c r="T65" t="s">
        <v>61</v>
      </c>
      <c r="V65" t="s">
        <v>61</v>
      </c>
      <c r="W65" t="s">
        <v>45</v>
      </c>
      <c r="X65">
        <v>91</v>
      </c>
      <c r="Y65">
        <v>0</v>
      </c>
      <c r="Z65" t="s">
        <v>359</v>
      </c>
      <c r="AA65" t="s">
        <v>360</v>
      </c>
      <c r="AB65" t="s">
        <v>220</v>
      </c>
      <c r="AC65" t="s">
        <v>138</v>
      </c>
      <c r="AD65" t="s">
        <v>361</v>
      </c>
      <c r="AE65" t="s">
        <v>362</v>
      </c>
      <c r="AF65" s="3">
        <v>2032</v>
      </c>
      <c r="AG65" t="s">
        <v>51</v>
      </c>
      <c r="AH65" t="s">
        <v>459</v>
      </c>
      <c r="AI65" t="s">
        <v>53</v>
      </c>
      <c r="AJ65">
        <v>-38.803199999999997</v>
      </c>
      <c r="AK65">
        <v>177.1311</v>
      </c>
    </row>
    <row r="66" spans="1:37" x14ac:dyDescent="0.5">
      <c r="B66" t="s">
        <v>460</v>
      </c>
      <c r="C66" s="4" t="s">
        <v>143</v>
      </c>
      <c r="D66" s="2" t="s">
        <v>143</v>
      </c>
      <c r="I66" s="4">
        <v>36</v>
      </c>
      <c r="J66">
        <v>3</v>
      </c>
      <c r="L66" s="2">
        <v>12</v>
      </c>
      <c r="M66" t="s">
        <v>461</v>
      </c>
      <c r="N66" s="2">
        <v>2011</v>
      </c>
      <c r="O66" s="2"/>
      <c r="S66" s="2"/>
      <c r="T66" t="s">
        <v>145</v>
      </c>
      <c r="V66" t="s">
        <v>145</v>
      </c>
      <c r="W66" t="s">
        <v>334</v>
      </c>
      <c r="X66" s="2">
        <v>112</v>
      </c>
      <c r="Z66" s="2" t="s">
        <v>302</v>
      </c>
      <c r="AA66" s="2"/>
      <c r="AB66" t="s">
        <v>47</v>
      </c>
      <c r="AC66" t="s">
        <v>375</v>
      </c>
      <c r="AD66" t="s">
        <v>462</v>
      </c>
      <c r="AE66" t="s">
        <v>463</v>
      </c>
      <c r="AH66" t="s">
        <v>464</v>
      </c>
      <c r="AI66" t="s">
        <v>104</v>
      </c>
      <c r="AJ66">
        <v>-45.87876</v>
      </c>
      <c r="AK66">
        <v>170.50280000000001</v>
      </c>
    </row>
    <row r="67" spans="1:37" x14ac:dyDescent="0.5">
      <c r="A67" t="s">
        <v>465</v>
      </c>
      <c r="B67" t="s">
        <v>232</v>
      </c>
      <c r="C67" s="3" t="s">
        <v>193</v>
      </c>
      <c r="D67" t="s">
        <v>260</v>
      </c>
      <c r="F67" t="s">
        <v>261</v>
      </c>
      <c r="H67" t="s">
        <v>42</v>
      </c>
      <c r="I67" s="3">
        <f>29+6</f>
        <v>35</v>
      </c>
      <c r="J67">
        <v>16</v>
      </c>
      <c r="N67">
        <v>1997</v>
      </c>
      <c r="O67" t="s">
        <v>43</v>
      </c>
      <c r="P67" t="s">
        <v>262</v>
      </c>
      <c r="T67" t="s">
        <v>145</v>
      </c>
      <c r="V67" t="s">
        <v>145</v>
      </c>
      <c r="W67" t="s">
        <v>334</v>
      </c>
      <c r="X67">
        <v>273</v>
      </c>
      <c r="Z67" t="s">
        <v>232</v>
      </c>
      <c r="AB67" t="s">
        <v>62</v>
      </c>
      <c r="AC67" t="s">
        <v>138</v>
      </c>
      <c r="AD67" t="s">
        <v>466</v>
      </c>
      <c r="AE67" t="s">
        <v>209</v>
      </c>
      <c r="AF67" s="3">
        <f>N67+50</f>
        <v>2047</v>
      </c>
      <c r="AG67" t="s">
        <v>199</v>
      </c>
      <c r="AH67" s="2" t="s">
        <v>467</v>
      </c>
      <c r="AI67" t="s">
        <v>201</v>
      </c>
      <c r="AJ67">
        <v>-38.612262663926103</v>
      </c>
      <c r="AK67">
        <v>176.19320744958301</v>
      </c>
    </row>
    <row r="68" spans="1:37" x14ac:dyDescent="0.5">
      <c r="A68" t="s">
        <v>468</v>
      </c>
      <c r="B68" t="s">
        <v>469</v>
      </c>
      <c r="C68" s="3" t="s">
        <v>39</v>
      </c>
      <c r="D68" t="s">
        <v>40</v>
      </c>
      <c r="F68" t="s">
        <v>41</v>
      </c>
      <c r="H68" t="s">
        <v>42</v>
      </c>
      <c r="I68" s="3">
        <v>34.299999999999997</v>
      </c>
      <c r="J68">
        <v>10.45</v>
      </c>
      <c r="K68">
        <v>4.4050000000000002</v>
      </c>
      <c r="L68">
        <v>6</v>
      </c>
      <c r="M68" t="s">
        <v>470</v>
      </c>
      <c r="N68">
        <v>1944</v>
      </c>
      <c r="O68" t="s">
        <v>43</v>
      </c>
      <c r="T68" t="s">
        <v>318</v>
      </c>
      <c r="V68" t="s">
        <v>318</v>
      </c>
      <c r="W68" t="s">
        <v>45</v>
      </c>
      <c r="X68">
        <v>190</v>
      </c>
      <c r="Y68">
        <v>24</v>
      </c>
      <c r="Z68" t="s">
        <v>469</v>
      </c>
      <c r="AA68" t="s">
        <v>471</v>
      </c>
      <c r="AB68" t="s">
        <v>472</v>
      </c>
      <c r="AC68" t="s">
        <v>48</v>
      </c>
      <c r="AD68" t="s">
        <v>473</v>
      </c>
      <c r="AE68" t="s">
        <v>474</v>
      </c>
      <c r="AF68" s="3">
        <v>2038</v>
      </c>
      <c r="AG68" t="s">
        <v>51</v>
      </c>
      <c r="AH68" t="s">
        <v>475</v>
      </c>
      <c r="AI68" t="s">
        <v>53</v>
      </c>
      <c r="AJ68">
        <v>-41.086100000000002</v>
      </c>
      <c r="AK68">
        <v>172.73249999999999</v>
      </c>
    </row>
    <row r="69" spans="1:37" x14ac:dyDescent="0.5">
      <c r="A69" t="s">
        <v>476</v>
      </c>
      <c r="B69" t="s">
        <v>477</v>
      </c>
      <c r="C69" s="3" t="s">
        <v>39</v>
      </c>
      <c r="D69" t="s">
        <v>40</v>
      </c>
      <c r="F69" t="s">
        <v>41</v>
      </c>
      <c r="H69" t="s">
        <v>42</v>
      </c>
      <c r="I69" s="3">
        <v>32</v>
      </c>
      <c r="J69">
        <v>10</v>
      </c>
      <c r="L69">
        <v>4</v>
      </c>
      <c r="N69">
        <v>1984</v>
      </c>
      <c r="O69" t="s">
        <v>43</v>
      </c>
      <c r="T69" t="s">
        <v>318</v>
      </c>
      <c r="V69" t="s">
        <v>318</v>
      </c>
      <c r="W69" t="s">
        <v>45</v>
      </c>
      <c r="X69">
        <v>118</v>
      </c>
      <c r="Y69">
        <v>0</v>
      </c>
      <c r="Z69" t="s">
        <v>477</v>
      </c>
      <c r="AA69" t="s">
        <v>478</v>
      </c>
      <c r="AB69" t="s">
        <v>109</v>
      </c>
      <c r="AC69" t="s">
        <v>138</v>
      </c>
      <c r="AD69" s="2" t="s">
        <v>479</v>
      </c>
      <c r="AE69" t="s">
        <v>345</v>
      </c>
      <c r="AF69" s="3">
        <v>2040</v>
      </c>
      <c r="AG69" t="s">
        <v>51</v>
      </c>
      <c r="AH69" t="s">
        <v>480</v>
      </c>
      <c r="AI69" t="s">
        <v>53</v>
      </c>
      <c r="AJ69">
        <v>-39.758000000000003</v>
      </c>
      <c r="AK69">
        <v>174.483</v>
      </c>
    </row>
    <row r="70" spans="1:37" x14ac:dyDescent="0.5">
      <c r="A70" t="s">
        <v>452</v>
      </c>
      <c r="B70" s="2" t="s">
        <v>481</v>
      </c>
      <c r="C70" s="4" t="s">
        <v>143</v>
      </c>
      <c r="D70" s="2" t="s">
        <v>143</v>
      </c>
      <c r="F70" s="2"/>
      <c r="G70" s="2"/>
      <c r="I70" s="4">
        <v>31.7</v>
      </c>
      <c r="J70" s="2">
        <v>0.66</v>
      </c>
      <c r="K70" s="2"/>
      <c r="L70" s="2">
        <v>48</v>
      </c>
      <c r="M70" s="2" t="s">
        <v>482</v>
      </c>
      <c r="N70" s="2">
        <v>1999</v>
      </c>
      <c r="O70" s="2"/>
      <c r="S70" s="2" t="s">
        <v>302</v>
      </c>
      <c r="T70" t="s">
        <v>145</v>
      </c>
      <c r="V70" t="s">
        <v>145</v>
      </c>
      <c r="W70" s="2" t="s">
        <v>334</v>
      </c>
      <c r="X70" s="2">
        <v>128</v>
      </c>
      <c r="Y70" s="2"/>
      <c r="Z70" s="2" t="s">
        <v>302</v>
      </c>
      <c r="AA70" s="2"/>
      <c r="AB70" s="2" t="s">
        <v>137</v>
      </c>
      <c r="AC70" s="2" t="s">
        <v>63</v>
      </c>
      <c r="AD70" s="2" t="s">
        <v>483</v>
      </c>
      <c r="AE70" t="s">
        <v>147</v>
      </c>
      <c r="AH70" s="2"/>
      <c r="AI70" t="s">
        <v>104</v>
      </c>
      <c r="AJ70">
        <v>-40.357399999999998</v>
      </c>
      <c r="AK70">
        <v>175.74979999999999</v>
      </c>
    </row>
    <row r="71" spans="1:37" x14ac:dyDescent="0.5">
      <c r="A71" t="s">
        <v>484</v>
      </c>
      <c r="B71" t="s">
        <v>485</v>
      </c>
      <c r="C71" s="3" t="s">
        <v>39</v>
      </c>
      <c r="D71" t="s">
        <v>40</v>
      </c>
      <c r="F71" t="s">
        <v>41</v>
      </c>
      <c r="H71" t="s">
        <v>42</v>
      </c>
      <c r="I71" s="3">
        <v>30</v>
      </c>
      <c r="J71">
        <v>30</v>
      </c>
      <c r="K71">
        <v>0.23200000000000001</v>
      </c>
      <c r="L71">
        <v>1</v>
      </c>
      <c r="M71" t="s">
        <v>486</v>
      </c>
      <c r="N71">
        <v>1951</v>
      </c>
      <c r="O71" t="s">
        <v>43</v>
      </c>
      <c r="R71" t="s">
        <v>71</v>
      </c>
      <c r="S71">
        <v>1</v>
      </c>
      <c r="T71" t="s">
        <v>61</v>
      </c>
      <c r="V71" t="s">
        <v>61</v>
      </c>
      <c r="W71" t="s">
        <v>45</v>
      </c>
      <c r="X71">
        <v>160</v>
      </c>
      <c r="Y71">
        <v>0</v>
      </c>
      <c r="Z71" t="s">
        <v>72</v>
      </c>
      <c r="AA71" t="s">
        <v>73</v>
      </c>
      <c r="AB71" t="s">
        <v>74</v>
      </c>
      <c r="AC71" t="s">
        <v>48</v>
      </c>
      <c r="AD71" t="s">
        <v>487</v>
      </c>
      <c r="AE71" t="s">
        <v>488</v>
      </c>
      <c r="AF71" s="3">
        <v>2025</v>
      </c>
      <c r="AG71" t="s">
        <v>51</v>
      </c>
      <c r="AH71" t="s">
        <v>489</v>
      </c>
      <c r="AI71" t="s">
        <v>53</v>
      </c>
      <c r="AJ71">
        <v>-44.013800000000003</v>
      </c>
      <c r="AK71">
        <v>170.4605</v>
      </c>
    </row>
    <row r="72" spans="1:37" x14ac:dyDescent="0.5">
      <c r="B72" t="s">
        <v>490</v>
      </c>
      <c r="C72" s="3" t="s">
        <v>56</v>
      </c>
      <c r="D72" t="s">
        <v>491</v>
      </c>
      <c r="H72" t="s">
        <v>253</v>
      </c>
      <c r="I72" s="4">
        <v>27</v>
      </c>
      <c r="J72">
        <v>27</v>
      </c>
      <c r="K72" s="2">
        <v>0</v>
      </c>
      <c r="N72" s="2" t="s">
        <v>302</v>
      </c>
      <c r="O72" s="2" t="s">
        <v>302</v>
      </c>
      <c r="T72" t="s">
        <v>492</v>
      </c>
      <c r="V72" t="s">
        <v>492</v>
      </c>
      <c r="W72" t="s">
        <v>334</v>
      </c>
      <c r="X72" s="2">
        <v>118</v>
      </c>
      <c r="Y72" s="2"/>
      <c r="Z72" s="2"/>
      <c r="AB72" t="s">
        <v>449</v>
      </c>
      <c r="AC72" t="s">
        <v>63</v>
      </c>
      <c r="AD72" s="2" t="s">
        <v>493</v>
      </c>
      <c r="AE72" s="2" t="s">
        <v>270</v>
      </c>
      <c r="AH72" t="s">
        <v>494</v>
      </c>
      <c r="AI72" t="s">
        <v>104</v>
      </c>
      <c r="AJ72">
        <v>-38.069454269684996</v>
      </c>
      <c r="AK72">
        <v>176.720563496582</v>
      </c>
    </row>
    <row r="73" spans="1:37" x14ac:dyDescent="0.5">
      <c r="A73" t="s">
        <v>495</v>
      </c>
      <c r="B73" t="s">
        <v>496</v>
      </c>
      <c r="C73" s="3" t="s">
        <v>39</v>
      </c>
      <c r="D73" t="s">
        <v>40</v>
      </c>
      <c r="F73" t="s">
        <v>41</v>
      </c>
      <c r="H73" t="s">
        <v>42</v>
      </c>
      <c r="I73" s="3">
        <v>25</v>
      </c>
      <c r="J73">
        <v>12.5</v>
      </c>
      <c r="K73">
        <v>0.17299999999999999</v>
      </c>
      <c r="L73">
        <v>2</v>
      </c>
      <c r="N73">
        <v>1982</v>
      </c>
      <c r="O73" t="s">
        <v>43</v>
      </c>
      <c r="T73" t="s">
        <v>497</v>
      </c>
      <c r="V73" t="s">
        <v>289</v>
      </c>
      <c r="W73" t="s">
        <v>423</v>
      </c>
      <c r="X73">
        <v>105</v>
      </c>
      <c r="Y73">
        <v>0</v>
      </c>
      <c r="Z73" t="s">
        <v>319</v>
      </c>
      <c r="AA73" t="s">
        <v>320</v>
      </c>
      <c r="AB73" t="s">
        <v>268</v>
      </c>
      <c r="AC73" t="s">
        <v>138</v>
      </c>
      <c r="AD73" t="s">
        <v>321</v>
      </c>
      <c r="AE73" t="s">
        <v>322</v>
      </c>
      <c r="AF73" s="3">
        <v>2026</v>
      </c>
      <c r="AG73" t="s">
        <v>51</v>
      </c>
      <c r="AH73" t="s">
        <v>498</v>
      </c>
      <c r="AI73" t="s">
        <v>53</v>
      </c>
      <c r="AJ73">
        <v>-38.293303302926702</v>
      </c>
      <c r="AK73">
        <v>176.79304227191901</v>
      </c>
    </row>
    <row r="74" spans="1:37" x14ac:dyDescent="0.5">
      <c r="A74" t="s">
        <v>499</v>
      </c>
      <c r="B74" t="s">
        <v>500</v>
      </c>
      <c r="C74" s="3" t="s">
        <v>39</v>
      </c>
      <c r="D74" t="s">
        <v>40</v>
      </c>
      <c r="F74" t="s">
        <v>41</v>
      </c>
      <c r="H74" t="s">
        <v>42</v>
      </c>
      <c r="I74" s="3">
        <v>25</v>
      </c>
      <c r="J74">
        <v>25</v>
      </c>
      <c r="L74">
        <v>1</v>
      </c>
      <c r="N74">
        <v>1945</v>
      </c>
      <c r="O74" t="s">
        <v>43</v>
      </c>
      <c r="R74" s="2" t="s">
        <v>501</v>
      </c>
      <c r="S74">
        <v>1</v>
      </c>
      <c r="T74" t="s">
        <v>318</v>
      </c>
      <c r="V74" t="s">
        <v>318</v>
      </c>
      <c r="W74" t="s">
        <v>423</v>
      </c>
      <c r="X74">
        <v>94</v>
      </c>
      <c r="Y74">
        <v>0</v>
      </c>
      <c r="Z74" t="s">
        <v>416</v>
      </c>
      <c r="AA74" t="s">
        <v>73</v>
      </c>
      <c r="AB74" t="s">
        <v>417</v>
      </c>
      <c r="AC74" t="s">
        <v>48</v>
      </c>
      <c r="AD74" t="s">
        <v>502</v>
      </c>
      <c r="AE74" t="s">
        <v>503</v>
      </c>
      <c r="AF74" s="3">
        <v>2040</v>
      </c>
      <c r="AG74" t="s">
        <v>51</v>
      </c>
      <c r="AH74" t="s">
        <v>504</v>
      </c>
      <c r="AI74" t="s">
        <v>53</v>
      </c>
      <c r="AJ74">
        <v>-43.572957519079701</v>
      </c>
      <c r="AK74">
        <v>171.73540578270899</v>
      </c>
    </row>
    <row r="75" spans="1:37" x14ac:dyDescent="0.5">
      <c r="A75" t="s">
        <v>505</v>
      </c>
      <c r="B75" t="s">
        <v>506</v>
      </c>
      <c r="C75" s="3" t="s">
        <v>56</v>
      </c>
      <c r="D75" t="s">
        <v>57</v>
      </c>
      <c r="F75" t="s">
        <v>168</v>
      </c>
      <c r="H75" t="s">
        <v>253</v>
      </c>
      <c r="I75" s="3">
        <v>25</v>
      </c>
      <c r="N75">
        <v>1998</v>
      </c>
      <c r="O75" t="s">
        <v>43</v>
      </c>
      <c r="T75" t="s">
        <v>507</v>
      </c>
      <c r="V75" t="s">
        <v>289</v>
      </c>
      <c r="W75" t="s">
        <v>45</v>
      </c>
      <c r="X75">
        <v>130</v>
      </c>
      <c r="AB75" s="2" t="s">
        <v>109</v>
      </c>
      <c r="AC75" s="2" t="s">
        <v>63</v>
      </c>
      <c r="AD75" s="2" t="s">
        <v>508</v>
      </c>
      <c r="AE75" t="s">
        <v>509</v>
      </c>
      <c r="AF75" s="3">
        <f>N75+42</f>
        <v>2040</v>
      </c>
      <c r="AH75" s="2" t="s">
        <v>510</v>
      </c>
      <c r="AI75" t="s">
        <v>67</v>
      </c>
      <c r="AJ75">
        <v>-39.483669999999996</v>
      </c>
      <c r="AK75">
        <v>174.13399999999999</v>
      </c>
    </row>
    <row r="76" spans="1:37" x14ac:dyDescent="0.5">
      <c r="A76" t="s">
        <v>511</v>
      </c>
      <c r="B76" t="s">
        <v>512</v>
      </c>
      <c r="C76" s="3" t="s">
        <v>193</v>
      </c>
      <c r="D76" t="s">
        <v>312</v>
      </c>
      <c r="F76" t="s">
        <v>313</v>
      </c>
      <c r="H76" t="s">
        <v>42</v>
      </c>
      <c r="I76" s="3">
        <v>25</v>
      </c>
      <c r="J76">
        <v>25</v>
      </c>
      <c r="N76">
        <v>2018</v>
      </c>
      <c r="O76" t="s">
        <v>43</v>
      </c>
      <c r="P76" t="s">
        <v>262</v>
      </c>
      <c r="T76" t="s">
        <v>513</v>
      </c>
      <c r="U76" t="s">
        <v>514</v>
      </c>
      <c r="V76" t="s">
        <v>513</v>
      </c>
      <c r="Z76" t="s">
        <v>267</v>
      </c>
      <c r="AB76" t="s">
        <v>268</v>
      </c>
      <c r="AC76" t="s">
        <v>138</v>
      </c>
      <c r="AD76" t="s">
        <v>269</v>
      </c>
      <c r="AE76" t="s">
        <v>270</v>
      </c>
      <c r="AF76" s="3">
        <f>N76+50</f>
        <v>2068</v>
      </c>
      <c r="AG76" t="s">
        <v>199</v>
      </c>
      <c r="AI76" t="s">
        <v>201</v>
      </c>
      <c r="AJ76">
        <v>-38.062994235744</v>
      </c>
      <c r="AK76">
        <v>176.70232650546501</v>
      </c>
    </row>
    <row r="77" spans="1:37" x14ac:dyDescent="0.5">
      <c r="A77" t="s">
        <v>515</v>
      </c>
      <c r="B77" t="s">
        <v>516</v>
      </c>
      <c r="C77" s="3" t="s">
        <v>193</v>
      </c>
      <c r="D77" t="s">
        <v>312</v>
      </c>
      <c r="F77" t="s">
        <v>313</v>
      </c>
      <c r="H77" t="s">
        <v>42</v>
      </c>
      <c r="I77" s="3">
        <v>25</v>
      </c>
      <c r="J77">
        <v>12</v>
      </c>
      <c r="N77">
        <v>1998</v>
      </c>
      <c r="O77" t="s">
        <v>43</v>
      </c>
      <c r="P77" t="s">
        <v>262</v>
      </c>
      <c r="T77" t="s">
        <v>517</v>
      </c>
      <c r="V77" t="s">
        <v>517</v>
      </c>
      <c r="W77" t="s">
        <v>334</v>
      </c>
      <c r="X77">
        <v>200</v>
      </c>
      <c r="Z77" t="s">
        <v>516</v>
      </c>
      <c r="AB77" t="s">
        <v>518</v>
      </c>
      <c r="AC77" t="s">
        <v>138</v>
      </c>
      <c r="AD77" t="s">
        <v>519</v>
      </c>
      <c r="AE77" t="s">
        <v>520</v>
      </c>
      <c r="AF77" s="3">
        <f>N77+50</f>
        <v>2048</v>
      </c>
      <c r="AG77" t="s">
        <v>199</v>
      </c>
      <c r="AH77" s="2" t="s">
        <v>521</v>
      </c>
      <c r="AI77" t="s">
        <v>201</v>
      </c>
      <c r="AJ77">
        <v>-35.417872555191899</v>
      </c>
      <c r="AK77">
        <v>173.852425224586</v>
      </c>
    </row>
    <row r="78" spans="1:37" x14ac:dyDescent="0.5">
      <c r="A78" t="s">
        <v>522</v>
      </c>
      <c r="B78" t="s">
        <v>523</v>
      </c>
      <c r="C78" s="3" t="s">
        <v>193</v>
      </c>
      <c r="D78" t="s">
        <v>312</v>
      </c>
      <c r="F78" t="s">
        <v>313</v>
      </c>
      <c r="H78" t="s">
        <v>42</v>
      </c>
      <c r="I78" s="3">
        <v>24</v>
      </c>
      <c r="J78">
        <v>24</v>
      </c>
      <c r="N78">
        <v>2010</v>
      </c>
      <c r="O78" t="s">
        <v>43</v>
      </c>
      <c r="P78" t="s">
        <v>262</v>
      </c>
      <c r="T78" t="s">
        <v>99</v>
      </c>
      <c r="V78" t="s">
        <v>82</v>
      </c>
      <c r="W78" t="s">
        <v>334</v>
      </c>
      <c r="X78">
        <v>190</v>
      </c>
      <c r="Z78" t="s">
        <v>196</v>
      </c>
      <c r="AB78" t="s">
        <v>62</v>
      </c>
      <c r="AC78" t="s">
        <v>138</v>
      </c>
      <c r="AD78" t="s">
        <v>466</v>
      </c>
      <c r="AE78" t="s">
        <v>209</v>
      </c>
      <c r="AF78" s="3">
        <f>N78+50</f>
        <v>2060</v>
      </c>
      <c r="AG78" t="s">
        <v>199</v>
      </c>
      <c r="AH78" t="s">
        <v>524</v>
      </c>
      <c r="AI78" t="s">
        <v>201</v>
      </c>
      <c r="AJ78">
        <v>-38.667060571341402</v>
      </c>
      <c r="AK78">
        <v>176.116631740038</v>
      </c>
    </row>
    <row r="79" spans="1:37" x14ac:dyDescent="0.5">
      <c r="A79" t="s">
        <v>525</v>
      </c>
      <c r="B79" t="s">
        <v>526</v>
      </c>
      <c r="C79" s="3" t="s">
        <v>39</v>
      </c>
      <c r="D79" t="s">
        <v>40</v>
      </c>
      <c r="F79" t="s">
        <v>41</v>
      </c>
      <c r="H79" t="s">
        <v>42</v>
      </c>
      <c r="I79" s="3">
        <v>24</v>
      </c>
      <c r="J79">
        <v>12</v>
      </c>
      <c r="L79">
        <v>2</v>
      </c>
      <c r="N79">
        <v>1982</v>
      </c>
      <c r="O79" t="s">
        <v>43</v>
      </c>
      <c r="T79" t="s">
        <v>318</v>
      </c>
      <c r="V79" t="s">
        <v>318</v>
      </c>
      <c r="W79" t="s">
        <v>45</v>
      </c>
      <c r="X79">
        <v>115</v>
      </c>
      <c r="Y79">
        <v>0</v>
      </c>
      <c r="Z79" t="s">
        <v>526</v>
      </c>
      <c r="AA79" t="s">
        <v>320</v>
      </c>
      <c r="AB79" t="s">
        <v>268</v>
      </c>
      <c r="AC79" t="s">
        <v>138</v>
      </c>
      <c r="AD79" s="2" t="s">
        <v>527</v>
      </c>
      <c r="AE79" t="s">
        <v>528</v>
      </c>
      <c r="AF79" s="3">
        <v>2026</v>
      </c>
      <c r="AG79" t="s">
        <v>51</v>
      </c>
      <c r="AH79" s="2" t="s">
        <v>529</v>
      </c>
      <c r="AI79" t="s">
        <v>53</v>
      </c>
      <c r="AJ79">
        <v>-38.6329567226107</v>
      </c>
      <c r="AK79">
        <v>176.57795762674701</v>
      </c>
    </row>
    <row r="80" spans="1:37" x14ac:dyDescent="0.5">
      <c r="A80" t="s">
        <v>530</v>
      </c>
      <c r="B80" t="s">
        <v>531</v>
      </c>
      <c r="C80" s="3" t="s">
        <v>193</v>
      </c>
      <c r="D80" t="s">
        <v>194</v>
      </c>
      <c r="F80" t="s">
        <v>195</v>
      </c>
      <c r="H80" t="s">
        <v>42</v>
      </c>
      <c r="I80" s="3">
        <v>21</v>
      </c>
      <c r="J80">
        <v>21</v>
      </c>
      <c r="N80">
        <v>2013</v>
      </c>
      <c r="O80" t="s">
        <v>43</v>
      </c>
      <c r="P80" t="s">
        <v>107</v>
      </c>
      <c r="T80" t="s">
        <v>532</v>
      </c>
      <c r="V80" t="s">
        <v>448</v>
      </c>
      <c r="W80" t="s">
        <v>334</v>
      </c>
      <c r="X80">
        <v>210</v>
      </c>
      <c r="Z80" t="s">
        <v>267</v>
      </c>
      <c r="AB80" t="s">
        <v>268</v>
      </c>
      <c r="AC80" t="s">
        <v>138</v>
      </c>
      <c r="AD80" t="s">
        <v>450</v>
      </c>
      <c r="AE80" t="s">
        <v>270</v>
      </c>
      <c r="AF80" s="3">
        <f>N80+50</f>
        <v>2063</v>
      </c>
      <c r="AG80" t="s">
        <v>199</v>
      </c>
      <c r="AI80" t="s">
        <v>201</v>
      </c>
      <c r="AJ80">
        <v>-38.065049999999999</v>
      </c>
      <c r="AK80">
        <v>176.72139300000001</v>
      </c>
    </row>
    <row r="81" spans="1:37" x14ac:dyDescent="0.5">
      <c r="A81" t="s">
        <v>533</v>
      </c>
      <c r="B81" t="s">
        <v>534</v>
      </c>
      <c r="C81" s="3" t="s">
        <v>39</v>
      </c>
      <c r="D81" t="s">
        <v>40</v>
      </c>
      <c r="F81" t="s">
        <v>41</v>
      </c>
      <c r="H81" t="s">
        <v>42</v>
      </c>
      <c r="I81" s="3">
        <v>20</v>
      </c>
      <c r="J81">
        <v>10</v>
      </c>
      <c r="L81">
        <v>2</v>
      </c>
      <c r="N81">
        <v>1981</v>
      </c>
      <c r="O81" t="s">
        <v>43</v>
      </c>
      <c r="R81" s="2" t="s">
        <v>535</v>
      </c>
      <c r="S81">
        <v>4</v>
      </c>
      <c r="T81" t="s">
        <v>318</v>
      </c>
      <c r="V81" t="s">
        <v>318</v>
      </c>
      <c r="W81" t="s">
        <v>334</v>
      </c>
      <c r="X81">
        <v>76</v>
      </c>
      <c r="Y81">
        <v>0</v>
      </c>
      <c r="Z81" t="s">
        <v>536</v>
      </c>
      <c r="AA81" t="s">
        <v>320</v>
      </c>
      <c r="AB81" t="s">
        <v>268</v>
      </c>
      <c r="AC81" t="s">
        <v>138</v>
      </c>
      <c r="AD81" t="s">
        <v>537</v>
      </c>
      <c r="AE81" t="s">
        <v>538</v>
      </c>
      <c r="AF81" s="3">
        <v>2026</v>
      </c>
      <c r="AG81" t="s">
        <v>51</v>
      </c>
      <c r="AH81" t="s">
        <v>539</v>
      </c>
      <c r="AI81" t="s">
        <v>53</v>
      </c>
      <c r="AJ81">
        <v>-37.777160000000002</v>
      </c>
      <c r="AK81">
        <v>176.05431999999999</v>
      </c>
    </row>
    <row r="82" spans="1:37" x14ac:dyDescent="0.5">
      <c r="A82" t="s">
        <v>533</v>
      </c>
      <c r="B82" t="s">
        <v>540</v>
      </c>
      <c r="C82" s="3" t="s">
        <v>39</v>
      </c>
      <c r="D82" t="s">
        <v>40</v>
      </c>
      <c r="F82" t="s">
        <v>41</v>
      </c>
      <c r="H82" t="s">
        <v>42</v>
      </c>
      <c r="I82" s="3">
        <v>16</v>
      </c>
      <c r="J82">
        <v>8</v>
      </c>
      <c r="L82">
        <v>2</v>
      </c>
      <c r="N82">
        <v>1972</v>
      </c>
      <c r="O82" t="s">
        <v>43</v>
      </c>
      <c r="R82" s="2" t="s">
        <v>535</v>
      </c>
      <c r="S82">
        <v>1</v>
      </c>
      <c r="T82" t="s">
        <v>318</v>
      </c>
      <c r="V82" t="s">
        <v>318</v>
      </c>
      <c r="W82" t="s">
        <v>334</v>
      </c>
      <c r="X82">
        <v>70</v>
      </c>
      <c r="Y82">
        <v>0</v>
      </c>
      <c r="Z82" t="s">
        <v>536</v>
      </c>
      <c r="AA82" t="s">
        <v>320</v>
      </c>
      <c r="AB82" t="s">
        <v>268</v>
      </c>
      <c r="AC82" t="s">
        <v>138</v>
      </c>
      <c r="AD82" t="s">
        <v>537</v>
      </c>
      <c r="AE82" t="s">
        <v>538</v>
      </c>
      <c r="AF82" s="3">
        <v>2026</v>
      </c>
      <c r="AG82" t="s">
        <v>51</v>
      </c>
      <c r="AH82" s="2" t="s">
        <v>541</v>
      </c>
      <c r="AI82" t="s">
        <v>53</v>
      </c>
      <c r="AJ82">
        <v>-37.842599999999997</v>
      </c>
      <c r="AK82">
        <v>176.05061000000001</v>
      </c>
    </row>
    <row r="83" spans="1:37" x14ac:dyDescent="0.5">
      <c r="A83" t="s">
        <v>202</v>
      </c>
      <c r="B83" t="s">
        <v>542</v>
      </c>
      <c r="C83" s="3" t="s">
        <v>193</v>
      </c>
      <c r="D83" t="s">
        <v>543</v>
      </c>
      <c r="F83" t="s">
        <v>313</v>
      </c>
      <c r="H83" t="s">
        <v>42</v>
      </c>
      <c r="I83" s="3">
        <v>14</v>
      </c>
      <c r="J83">
        <v>14</v>
      </c>
      <c r="N83">
        <v>2005</v>
      </c>
      <c r="O83" t="s">
        <v>43</v>
      </c>
      <c r="P83" t="s">
        <v>262</v>
      </c>
      <c r="T83" t="s">
        <v>99</v>
      </c>
      <c r="V83" t="s">
        <v>82</v>
      </c>
      <c r="W83" t="s">
        <v>45</v>
      </c>
      <c r="X83">
        <v>83</v>
      </c>
      <c r="Z83" t="s">
        <v>196</v>
      </c>
      <c r="AB83" t="s">
        <v>62</v>
      </c>
      <c r="AC83" t="s">
        <v>138</v>
      </c>
      <c r="AD83" t="s">
        <v>208</v>
      </c>
      <c r="AE83" t="s">
        <v>209</v>
      </c>
      <c r="AF83" s="3">
        <f>N83+50</f>
        <v>2055</v>
      </c>
      <c r="AG83" t="s">
        <v>199</v>
      </c>
      <c r="AH83" s="2" t="s">
        <v>210</v>
      </c>
      <c r="AI83" t="s">
        <v>201</v>
      </c>
      <c r="AJ83">
        <v>-38.6256374346912</v>
      </c>
      <c r="AK83">
        <v>176.10368099770699</v>
      </c>
    </row>
    <row r="84" spans="1:37" x14ac:dyDescent="0.5">
      <c r="B84" t="s">
        <v>544</v>
      </c>
      <c r="C84" s="3" t="s">
        <v>56</v>
      </c>
      <c r="D84" t="s">
        <v>491</v>
      </c>
      <c r="H84" t="s">
        <v>253</v>
      </c>
      <c r="I84" s="4">
        <v>12.8</v>
      </c>
      <c r="J84">
        <v>12.8</v>
      </c>
      <c r="K84" s="2"/>
      <c r="M84" s="2"/>
      <c r="N84" s="2">
        <v>2005</v>
      </c>
      <c r="O84" s="2" t="s">
        <v>302</v>
      </c>
      <c r="T84" s="2" t="s">
        <v>545</v>
      </c>
      <c r="V84" s="2" t="s">
        <v>545</v>
      </c>
      <c r="W84" t="s">
        <v>334</v>
      </c>
      <c r="X84" s="2">
        <v>48</v>
      </c>
      <c r="Y84" s="2"/>
      <c r="Z84" s="2"/>
      <c r="AB84" t="s">
        <v>220</v>
      </c>
      <c r="AC84" t="s">
        <v>63</v>
      </c>
      <c r="AD84" t="s">
        <v>546</v>
      </c>
      <c r="AE84" t="s">
        <v>222</v>
      </c>
      <c r="AH84" t="s">
        <v>547</v>
      </c>
      <c r="AI84" t="s">
        <v>104</v>
      </c>
      <c r="AJ84">
        <v>-39.378073665133599</v>
      </c>
      <c r="AK84">
        <v>176.89169808126599</v>
      </c>
    </row>
    <row r="85" spans="1:37" x14ac:dyDescent="0.5">
      <c r="A85" t="s">
        <v>548</v>
      </c>
      <c r="B85" s="2" t="s">
        <v>549</v>
      </c>
      <c r="C85" s="3" t="s">
        <v>39</v>
      </c>
      <c r="D85" t="s">
        <v>40</v>
      </c>
      <c r="F85" t="s">
        <v>41</v>
      </c>
      <c r="H85" t="s">
        <v>42</v>
      </c>
      <c r="I85" s="3">
        <v>10.5</v>
      </c>
      <c r="J85">
        <v>6.8</v>
      </c>
      <c r="L85">
        <v>4</v>
      </c>
      <c r="M85" t="s">
        <v>550</v>
      </c>
      <c r="N85">
        <v>1983</v>
      </c>
      <c r="O85" t="s">
        <v>43</v>
      </c>
      <c r="R85" s="2" t="s">
        <v>551</v>
      </c>
      <c r="T85" s="2" t="s">
        <v>552</v>
      </c>
      <c r="V85" t="s">
        <v>318</v>
      </c>
      <c r="W85" t="s">
        <v>423</v>
      </c>
      <c r="X85">
        <v>55</v>
      </c>
      <c r="Y85">
        <v>0</v>
      </c>
      <c r="Z85" t="s">
        <v>549</v>
      </c>
      <c r="AB85" t="s">
        <v>47</v>
      </c>
      <c r="AC85" t="s">
        <v>48</v>
      </c>
      <c r="AD85" t="s">
        <v>553</v>
      </c>
      <c r="AE85" t="s">
        <v>86</v>
      </c>
      <c r="AH85" t="s">
        <v>554</v>
      </c>
      <c r="AI85" t="s">
        <v>104</v>
      </c>
      <c r="AJ85">
        <v>-45.538020659836199</v>
      </c>
      <c r="AK85">
        <v>169.322803583965</v>
      </c>
    </row>
    <row r="86" spans="1:37" x14ac:dyDescent="0.5">
      <c r="A86" t="s">
        <v>555</v>
      </c>
      <c r="B86" t="s">
        <v>556</v>
      </c>
      <c r="C86" s="3" t="s">
        <v>56</v>
      </c>
      <c r="D86" t="s">
        <v>57</v>
      </c>
      <c r="F86" t="s">
        <v>168</v>
      </c>
      <c r="H86" t="s">
        <v>253</v>
      </c>
      <c r="I86" s="3">
        <v>10</v>
      </c>
      <c r="J86" s="2">
        <v>5</v>
      </c>
      <c r="K86" s="2">
        <v>12500</v>
      </c>
      <c r="M86" s="2" t="s">
        <v>557</v>
      </c>
      <c r="N86">
        <v>1996</v>
      </c>
      <c r="O86" t="s">
        <v>43</v>
      </c>
      <c r="T86" t="s">
        <v>507</v>
      </c>
      <c r="V86" t="s">
        <v>289</v>
      </c>
      <c r="W86" t="s">
        <v>334</v>
      </c>
      <c r="X86" s="2">
        <v>54</v>
      </c>
      <c r="AB86" t="s">
        <v>449</v>
      </c>
      <c r="AD86" t="s">
        <v>558</v>
      </c>
      <c r="AE86" t="s">
        <v>559</v>
      </c>
      <c r="AF86" s="3">
        <f>N86+37</f>
        <v>2033</v>
      </c>
      <c r="AI86" t="s">
        <v>67</v>
      </c>
      <c r="AJ86">
        <v>-37.976390000000002</v>
      </c>
      <c r="AK86">
        <v>176.82783000000001</v>
      </c>
    </row>
    <row r="87" spans="1:37" x14ac:dyDescent="0.5">
      <c r="A87" t="s">
        <v>364</v>
      </c>
      <c r="B87" t="s">
        <v>560</v>
      </c>
      <c r="C87" s="3" t="s">
        <v>39</v>
      </c>
      <c r="D87" t="s">
        <v>40</v>
      </c>
      <c r="F87" t="s">
        <v>41</v>
      </c>
      <c r="H87" t="s">
        <v>42</v>
      </c>
      <c r="I87" s="3">
        <v>10</v>
      </c>
      <c r="J87">
        <v>10</v>
      </c>
      <c r="L87">
        <v>1</v>
      </c>
      <c r="N87">
        <v>1983</v>
      </c>
      <c r="O87" t="s">
        <v>43</v>
      </c>
      <c r="R87" t="s">
        <v>366</v>
      </c>
      <c r="S87">
        <v>1</v>
      </c>
      <c r="T87" t="s">
        <v>318</v>
      </c>
      <c r="V87" t="s">
        <v>318</v>
      </c>
      <c r="W87" t="s">
        <v>45</v>
      </c>
      <c r="X87">
        <v>21</v>
      </c>
      <c r="Y87">
        <v>0</v>
      </c>
      <c r="Z87" t="s">
        <v>368</v>
      </c>
      <c r="AA87" t="s">
        <v>84</v>
      </c>
      <c r="AB87" t="s">
        <v>47</v>
      </c>
      <c r="AC87" t="s">
        <v>48</v>
      </c>
      <c r="AD87" t="s">
        <v>561</v>
      </c>
      <c r="AE87" t="s">
        <v>562</v>
      </c>
      <c r="AF87" s="3">
        <v>2038</v>
      </c>
      <c r="AG87" t="s">
        <v>51</v>
      </c>
      <c r="AH87" t="s">
        <v>371</v>
      </c>
      <c r="AI87" t="s">
        <v>53</v>
      </c>
      <c r="AJ87">
        <v>-45.881540000000001</v>
      </c>
      <c r="AK87">
        <v>169.97802999999999</v>
      </c>
    </row>
    <row r="88" spans="1:37" x14ac:dyDescent="0.5">
      <c r="A88" t="s">
        <v>563</v>
      </c>
      <c r="B88" t="s">
        <v>564</v>
      </c>
      <c r="C88" s="3" t="s">
        <v>39</v>
      </c>
      <c r="D88" t="s">
        <v>40</v>
      </c>
      <c r="F88" t="s">
        <v>41</v>
      </c>
      <c r="H88" t="s">
        <v>42</v>
      </c>
      <c r="I88" s="3">
        <v>10</v>
      </c>
      <c r="J88">
        <v>5</v>
      </c>
      <c r="L88">
        <v>2</v>
      </c>
      <c r="N88">
        <v>1984</v>
      </c>
      <c r="O88" t="s">
        <v>43</v>
      </c>
      <c r="R88" s="2" t="s">
        <v>565</v>
      </c>
      <c r="S88">
        <v>1</v>
      </c>
      <c r="T88" t="s">
        <v>318</v>
      </c>
      <c r="V88" t="s">
        <v>318</v>
      </c>
      <c r="W88" t="s">
        <v>334</v>
      </c>
      <c r="X88">
        <v>48</v>
      </c>
      <c r="Y88">
        <v>0</v>
      </c>
      <c r="Z88" t="s">
        <v>566</v>
      </c>
      <c r="AA88" t="s">
        <v>84</v>
      </c>
      <c r="AB88" t="s">
        <v>47</v>
      </c>
      <c r="AC88" t="s">
        <v>48</v>
      </c>
      <c r="AD88" t="s">
        <v>567</v>
      </c>
      <c r="AE88" t="s">
        <v>568</v>
      </c>
      <c r="AF88" s="3">
        <v>2034</v>
      </c>
      <c r="AG88" t="s">
        <v>51</v>
      </c>
      <c r="AH88" t="s">
        <v>569</v>
      </c>
      <c r="AI88" t="s">
        <v>53</v>
      </c>
      <c r="AJ88">
        <v>-45.348594556244997</v>
      </c>
      <c r="AK88">
        <v>169.94452288276099</v>
      </c>
    </row>
    <row r="89" spans="1:37" x14ac:dyDescent="0.5">
      <c r="B89" s="2" t="s">
        <v>570</v>
      </c>
      <c r="C89" s="3" t="s">
        <v>56</v>
      </c>
      <c r="D89" s="2" t="s">
        <v>57</v>
      </c>
      <c r="E89" s="2" t="s">
        <v>115</v>
      </c>
      <c r="H89" s="2" t="s">
        <v>253</v>
      </c>
      <c r="I89" s="4">
        <v>10</v>
      </c>
      <c r="J89" s="2">
        <v>2</v>
      </c>
      <c r="K89" s="2">
        <v>0</v>
      </c>
      <c r="M89" s="2"/>
      <c r="N89" s="2">
        <v>1981</v>
      </c>
      <c r="O89" s="2" t="s">
        <v>302</v>
      </c>
      <c r="T89" s="2" t="s">
        <v>571</v>
      </c>
      <c r="V89" t="s">
        <v>44</v>
      </c>
      <c r="W89" s="2" t="s">
        <v>334</v>
      </c>
      <c r="X89" s="2">
        <v>0</v>
      </c>
      <c r="Y89" s="2"/>
      <c r="Z89" s="2"/>
      <c r="AB89" s="2" t="s">
        <v>226</v>
      </c>
      <c r="AC89" s="2" t="s">
        <v>63</v>
      </c>
      <c r="AD89" s="2" t="s">
        <v>572</v>
      </c>
      <c r="AE89" s="2" t="s">
        <v>573</v>
      </c>
      <c r="AH89" s="2" t="s">
        <v>574</v>
      </c>
      <c r="AI89" t="s">
        <v>104</v>
      </c>
      <c r="AJ89">
        <v>-41.286459999999998</v>
      </c>
      <c r="AK89">
        <v>174.77624</v>
      </c>
    </row>
    <row r="90" spans="1:37" x14ac:dyDescent="0.5">
      <c r="B90" t="s">
        <v>575</v>
      </c>
      <c r="C90" s="3" t="s">
        <v>56</v>
      </c>
      <c r="D90" t="s">
        <v>57</v>
      </c>
      <c r="F90" t="s">
        <v>576</v>
      </c>
      <c r="I90" s="3">
        <v>9</v>
      </c>
      <c r="J90">
        <v>9</v>
      </c>
      <c r="K90">
        <v>0</v>
      </c>
      <c r="L90">
        <v>1</v>
      </c>
      <c r="N90">
        <v>2008</v>
      </c>
      <c r="O90" t="s">
        <v>43</v>
      </c>
      <c r="T90" t="s">
        <v>507</v>
      </c>
      <c r="V90" t="s">
        <v>289</v>
      </c>
      <c r="W90" t="s">
        <v>334</v>
      </c>
      <c r="X90">
        <v>50</v>
      </c>
      <c r="AB90" t="s">
        <v>109</v>
      </c>
      <c r="AC90" t="s">
        <v>63</v>
      </c>
      <c r="AD90" t="s">
        <v>577</v>
      </c>
      <c r="AE90" t="s">
        <v>111</v>
      </c>
      <c r="AF90" s="3">
        <f>N90+30</f>
        <v>2038</v>
      </c>
      <c r="AH90" t="s">
        <v>578</v>
      </c>
      <c r="AI90" t="s">
        <v>67</v>
      </c>
      <c r="AJ90">
        <v>-39.088032552077301</v>
      </c>
      <c r="AK90">
        <v>174.33538291143699</v>
      </c>
    </row>
    <row r="91" spans="1:37" x14ac:dyDescent="0.5">
      <c r="B91" t="s">
        <v>579</v>
      </c>
      <c r="C91" s="3" t="s">
        <v>56</v>
      </c>
      <c r="D91" t="s">
        <v>219</v>
      </c>
      <c r="H91" t="s">
        <v>42</v>
      </c>
      <c r="I91" s="4">
        <v>9</v>
      </c>
      <c r="J91">
        <v>1.8</v>
      </c>
      <c r="K91" s="2">
        <v>0</v>
      </c>
      <c r="M91" t="s">
        <v>580</v>
      </c>
      <c r="N91" s="2">
        <v>2011</v>
      </c>
      <c r="O91" s="2" t="s">
        <v>302</v>
      </c>
      <c r="T91" t="s">
        <v>318</v>
      </c>
      <c r="V91" t="s">
        <v>318</v>
      </c>
      <c r="W91" t="s">
        <v>334</v>
      </c>
      <c r="X91" s="2">
        <v>0</v>
      </c>
      <c r="Y91" s="2"/>
      <c r="Z91" s="2"/>
      <c r="AB91" t="s">
        <v>518</v>
      </c>
      <c r="AC91" t="s">
        <v>63</v>
      </c>
      <c r="AD91" t="s">
        <v>581</v>
      </c>
      <c r="AE91" t="s">
        <v>582</v>
      </c>
      <c r="AH91" t="s">
        <v>583</v>
      </c>
      <c r="AI91" t="s">
        <v>104</v>
      </c>
      <c r="AJ91">
        <v>-35.836031342995703</v>
      </c>
      <c r="AK91">
        <v>174.488985205104</v>
      </c>
    </row>
    <row r="92" spans="1:37" x14ac:dyDescent="0.5">
      <c r="B92" t="s">
        <v>584</v>
      </c>
      <c r="C92" s="3" t="s">
        <v>56</v>
      </c>
      <c r="D92" t="s">
        <v>219</v>
      </c>
      <c r="F92" t="s">
        <v>576</v>
      </c>
      <c r="H92" t="s">
        <v>42</v>
      </c>
      <c r="I92" s="3">
        <v>9</v>
      </c>
      <c r="N92">
        <v>2011</v>
      </c>
      <c r="O92" t="s">
        <v>43</v>
      </c>
      <c r="T92" t="s">
        <v>585</v>
      </c>
      <c r="V92" t="s">
        <v>318</v>
      </c>
      <c r="AB92" t="s">
        <v>518</v>
      </c>
      <c r="AC92" t="s">
        <v>63</v>
      </c>
      <c r="AE92" t="s">
        <v>582</v>
      </c>
      <c r="AF92" s="3">
        <f>N92+25</f>
        <v>2036</v>
      </c>
      <c r="AI92" t="s">
        <v>286</v>
      </c>
      <c r="AJ92">
        <v>-35.725110000000001</v>
      </c>
      <c r="AK92">
        <v>174.3237</v>
      </c>
    </row>
    <row r="93" spans="1:37" x14ac:dyDescent="0.5">
      <c r="B93" s="2" t="s">
        <v>586</v>
      </c>
      <c r="C93" s="4" t="s">
        <v>143</v>
      </c>
      <c r="D93" s="2" t="s">
        <v>143</v>
      </c>
      <c r="F93" s="2"/>
      <c r="G93" s="2"/>
      <c r="I93" s="4">
        <v>8.4499999999999993</v>
      </c>
      <c r="J93" s="2">
        <v>0.6</v>
      </c>
      <c r="K93" s="2"/>
      <c r="L93" s="2">
        <v>15</v>
      </c>
      <c r="M93" s="2" t="s">
        <v>587</v>
      </c>
      <c r="N93" s="2">
        <v>1996</v>
      </c>
      <c r="O93" s="2"/>
      <c r="S93" s="2" t="s">
        <v>302</v>
      </c>
      <c r="T93" s="2" t="s">
        <v>390</v>
      </c>
      <c r="V93" s="2" t="s">
        <v>390</v>
      </c>
      <c r="W93" s="2" t="s">
        <v>334</v>
      </c>
      <c r="X93" s="2">
        <v>22</v>
      </c>
      <c r="Y93" s="2"/>
      <c r="Z93" s="2" t="s">
        <v>302</v>
      </c>
      <c r="AA93" s="2"/>
      <c r="AB93" s="2" t="s">
        <v>226</v>
      </c>
      <c r="AC93" s="2" t="s">
        <v>63</v>
      </c>
      <c r="AD93" s="2" t="s">
        <v>588</v>
      </c>
      <c r="AE93" t="s">
        <v>589</v>
      </c>
      <c r="AH93" s="2" t="s">
        <v>590</v>
      </c>
      <c r="AI93" t="s">
        <v>104</v>
      </c>
      <c r="AJ93">
        <v>-41.384279999999997</v>
      </c>
      <c r="AK93">
        <v>175.46847</v>
      </c>
    </row>
    <row r="94" spans="1:37" x14ac:dyDescent="0.5">
      <c r="A94" t="s">
        <v>265</v>
      </c>
      <c r="B94" t="s">
        <v>591</v>
      </c>
      <c r="C94" s="3" t="s">
        <v>193</v>
      </c>
      <c r="D94" t="s">
        <v>312</v>
      </c>
      <c r="F94" t="s">
        <v>313</v>
      </c>
      <c r="H94" t="s">
        <v>42</v>
      </c>
      <c r="I94" s="3">
        <v>8</v>
      </c>
      <c r="J94">
        <v>8</v>
      </c>
      <c r="N94">
        <v>2008</v>
      </c>
      <c r="O94" t="s">
        <v>43</v>
      </c>
      <c r="P94" t="s">
        <v>262</v>
      </c>
      <c r="T94" t="s">
        <v>513</v>
      </c>
      <c r="V94" t="s">
        <v>513</v>
      </c>
      <c r="W94" t="s">
        <v>334</v>
      </c>
      <c r="X94">
        <v>70</v>
      </c>
      <c r="Z94" t="s">
        <v>267</v>
      </c>
      <c r="AB94" t="s">
        <v>268</v>
      </c>
      <c r="AC94" t="s">
        <v>138</v>
      </c>
      <c r="AD94" t="s">
        <v>493</v>
      </c>
      <c r="AE94" t="s">
        <v>270</v>
      </c>
      <c r="AF94" s="3">
        <f>N94+50</f>
        <v>2058</v>
      </c>
      <c r="AG94" t="s">
        <v>199</v>
      </c>
      <c r="AH94" s="2" t="s">
        <v>592</v>
      </c>
      <c r="AI94" t="s">
        <v>201</v>
      </c>
      <c r="AJ94">
        <v>-38.060644000000003</v>
      </c>
      <c r="AK94">
        <v>176.722317</v>
      </c>
    </row>
    <row r="95" spans="1:37" x14ac:dyDescent="0.5">
      <c r="A95" t="s">
        <v>265</v>
      </c>
      <c r="B95" t="s">
        <v>593</v>
      </c>
      <c r="C95" s="3" t="s">
        <v>193</v>
      </c>
      <c r="D95" t="s">
        <v>260</v>
      </c>
      <c r="F95" t="s">
        <v>205</v>
      </c>
      <c r="H95" t="s">
        <v>42</v>
      </c>
      <c r="I95" s="3">
        <v>8</v>
      </c>
      <c r="J95">
        <v>3.8</v>
      </c>
      <c r="N95">
        <v>1966</v>
      </c>
      <c r="O95" t="s">
        <v>43</v>
      </c>
      <c r="P95" t="s">
        <v>594</v>
      </c>
      <c r="T95" t="s">
        <v>448</v>
      </c>
      <c r="V95" t="s">
        <v>289</v>
      </c>
      <c r="W95" t="s">
        <v>423</v>
      </c>
      <c r="Z95" t="s">
        <v>267</v>
      </c>
      <c r="AB95" t="s">
        <v>268</v>
      </c>
      <c r="AC95" t="s">
        <v>138</v>
      </c>
      <c r="AD95" t="s">
        <v>493</v>
      </c>
      <c r="AE95" t="s">
        <v>270</v>
      </c>
      <c r="AF95" s="3">
        <f>N95+50</f>
        <v>2016</v>
      </c>
      <c r="AG95" t="s">
        <v>199</v>
      </c>
      <c r="AH95" s="2" t="s">
        <v>595</v>
      </c>
      <c r="AI95" t="s">
        <v>201</v>
      </c>
      <c r="AJ95">
        <v>-38.0738356697223</v>
      </c>
      <c r="AK95">
        <v>176.719927811182</v>
      </c>
    </row>
    <row r="96" spans="1:37" x14ac:dyDescent="0.5">
      <c r="A96" t="s">
        <v>364</v>
      </c>
      <c r="B96" t="s">
        <v>596</v>
      </c>
      <c r="C96" s="3" t="s">
        <v>39</v>
      </c>
      <c r="D96" t="s">
        <v>40</v>
      </c>
      <c r="F96" t="s">
        <v>41</v>
      </c>
      <c r="H96" t="s">
        <v>42</v>
      </c>
      <c r="I96" s="3">
        <v>8</v>
      </c>
      <c r="J96">
        <v>8</v>
      </c>
      <c r="L96">
        <v>1</v>
      </c>
      <c r="N96">
        <v>1954</v>
      </c>
      <c r="O96" t="s">
        <v>43</v>
      </c>
      <c r="R96" t="s">
        <v>366</v>
      </c>
      <c r="S96">
        <v>4</v>
      </c>
      <c r="T96" t="s">
        <v>318</v>
      </c>
      <c r="V96" t="s">
        <v>318</v>
      </c>
      <c r="W96" t="s">
        <v>45</v>
      </c>
      <c r="X96">
        <f>178-X95-X94-X93</f>
        <v>86</v>
      </c>
      <c r="Y96">
        <v>0</v>
      </c>
      <c r="Z96" t="s">
        <v>368</v>
      </c>
      <c r="AA96" t="s">
        <v>84</v>
      </c>
      <c r="AB96" t="s">
        <v>47</v>
      </c>
      <c r="AC96" t="s">
        <v>48</v>
      </c>
      <c r="AD96" t="s">
        <v>561</v>
      </c>
      <c r="AE96" t="s">
        <v>562</v>
      </c>
      <c r="AF96" s="3">
        <v>2038</v>
      </c>
      <c r="AG96" t="s">
        <v>51</v>
      </c>
      <c r="AH96" t="s">
        <v>371</v>
      </c>
      <c r="AI96" t="s">
        <v>53</v>
      </c>
      <c r="AJ96">
        <v>-45.925609999999999</v>
      </c>
      <c r="AK96">
        <v>170.02108000000001</v>
      </c>
    </row>
    <row r="97" spans="1:37" x14ac:dyDescent="0.5">
      <c r="B97" s="2" t="s">
        <v>597</v>
      </c>
      <c r="C97" s="3" t="s">
        <v>56</v>
      </c>
      <c r="D97" s="2" t="s">
        <v>598</v>
      </c>
      <c r="E97" s="2"/>
      <c r="H97" s="2" t="s">
        <v>253</v>
      </c>
      <c r="I97" s="4">
        <v>8</v>
      </c>
      <c r="J97" s="2">
        <v>8</v>
      </c>
      <c r="K97" s="2">
        <v>0</v>
      </c>
      <c r="M97" s="2"/>
      <c r="N97" s="2" t="s">
        <v>302</v>
      </c>
      <c r="O97" s="2" t="s">
        <v>302</v>
      </c>
      <c r="T97" s="2" t="s">
        <v>571</v>
      </c>
      <c r="V97" t="s">
        <v>44</v>
      </c>
      <c r="W97" s="2" t="s">
        <v>334</v>
      </c>
      <c r="X97" s="2">
        <v>32</v>
      </c>
      <c r="Y97" s="2"/>
      <c r="Z97" s="2"/>
      <c r="AB97" s="2" t="s">
        <v>220</v>
      </c>
      <c r="AC97" s="2" t="s">
        <v>63</v>
      </c>
      <c r="AD97" s="2" t="s">
        <v>599</v>
      </c>
      <c r="AE97" s="2" t="s">
        <v>600</v>
      </c>
      <c r="AH97" s="2"/>
      <c r="AI97" t="s">
        <v>104</v>
      </c>
      <c r="AJ97">
        <v>-39.553865079777303</v>
      </c>
      <c r="AK97">
        <v>176.92004389630901</v>
      </c>
    </row>
    <row r="98" spans="1:37" x14ac:dyDescent="0.5">
      <c r="B98" s="2" t="s">
        <v>601</v>
      </c>
      <c r="C98" s="4" t="s">
        <v>143</v>
      </c>
      <c r="D98" s="2" t="s">
        <v>143</v>
      </c>
      <c r="F98" s="2"/>
      <c r="G98" s="2"/>
      <c r="I98" s="4">
        <v>7.65</v>
      </c>
      <c r="J98" s="2">
        <v>0.85</v>
      </c>
      <c r="K98" s="2"/>
      <c r="L98" s="2"/>
      <c r="N98" s="2">
        <v>2011</v>
      </c>
      <c r="O98" s="2"/>
      <c r="S98" s="2"/>
      <c r="T98" s="2" t="s">
        <v>552</v>
      </c>
      <c r="V98" s="2" t="s">
        <v>552</v>
      </c>
      <c r="W98" s="2" t="s">
        <v>334</v>
      </c>
      <c r="X98" s="2">
        <v>25.6</v>
      </c>
      <c r="Y98" s="2"/>
      <c r="Z98" s="2" t="s">
        <v>302</v>
      </c>
      <c r="AA98" s="2"/>
      <c r="AB98" s="2" t="s">
        <v>47</v>
      </c>
      <c r="AC98" s="2" t="s">
        <v>375</v>
      </c>
      <c r="AD98" s="2" t="s">
        <v>602</v>
      </c>
      <c r="AE98" t="s">
        <v>603</v>
      </c>
      <c r="AH98" s="2" t="s">
        <v>604</v>
      </c>
      <c r="AI98" t="s">
        <v>104</v>
      </c>
      <c r="AJ98">
        <v>-46.10566</v>
      </c>
      <c r="AK98">
        <v>170.00404</v>
      </c>
    </row>
    <row r="99" spans="1:37" x14ac:dyDescent="0.5">
      <c r="A99" t="s">
        <v>364</v>
      </c>
      <c r="B99" t="s">
        <v>605</v>
      </c>
      <c r="C99" s="3" t="s">
        <v>39</v>
      </c>
      <c r="D99" t="s">
        <v>40</v>
      </c>
      <c r="F99" t="s">
        <v>41</v>
      </c>
      <c r="H99" t="s">
        <v>42</v>
      </c>
      <c r="I99" s="3">
        <v>7.6</v>
      </c>
      <c r="J99">
        <v>7.6</v>
      </c>
      <c r="L99">
        <v>1</v>
      </c>
      <c r="N99">
        <v>1952</v>
      </c>
      <c r="O99" t="s">
        <v>43</v>
      </c>
      <c r="R99" t="s">
        <v>366</v>
      </c>
      <c r="S99">
        <v>3</v>
      </c>
      <c r="T99" t="s">
        <v>318</v>
      </c>
      <c r="V99" t="s">
        <v>318</v>
      </c>
      <c r="W99" t="s">
        <v>45</v>
      </c>
      <c r="X99">
        <v>16</v>
      </c>
      <c r="Y99">
        <v>0</v>
      </c>
      <c r="Z99" t="s">
        <v>368</v>
      </c>
      <c r="AA99" t="s">
        <v>84</v>
      </c>
      <c r="AB99" t="s">
        <v>47</v>
      </c>
      <c r="AC99" t="s">
        <v>48</v>
      </c>
      <c r="AD99" t="s">
        <v>561</v>
      </c>
      <c r="AE99" t="s">
        <v>562</v>
      </c>
      <c r="AF99" s="3">
        <v>2038</v>
      </c>
      <c r="AG99" t="s">
        <v>51</v>
      </c>
      <c r="AH99" t="s">
        <v>371</v>
      </c>
      <c r="AI99" t="s">
        <v>53</v>
      </c>
      <c r="AJ99">
        <v>-45.916829999999997</v>
      </c>
      <c r="AK99">
        <v>169.99218999999999</v>
      </c>
    </row>
    <row r="100" spans="1:37" x14ac:dyDescent="0.5">
      <c r="B100" s="2" t="s">
        <v>606</v>
      </c>
      <c r="C100" s="3" t="s">
        <v>39</v>
      </c>
      <c r="D100" t="s">
        <v>40</v>
      </c>
      <c r="F100" t="s">
        <v>41</v>
      </c>
      <c r="H100" t="s">
        <v>42</v>
      </c>
      <c r="I100" s="4">
        <v>7.5</v>
      </c>
      <c r="J100" s="2">
        <v>7.5</v>
      </c>
      <c r="L100">
        <v>1</v>
      </c>
      <c r="N100">
        <v>1999</v>
      </c>
      <c r="R100" s="2"/>
      <c r="T100" s="2" t="s">
        <v>607</v>
      </c>
      <c r="V100" t="s">
        <v>82</v>
      </c>
      <c r="W100" t="s">
        <v>423</v>
      </c>
      <c r="X100">
        <v>21</v>
      </c>
      <c r="AB100" t="s">
        <v>74</v>
      </c>
      <c r="AC100" t="s">
        <v>48</v>
      </c>
      <c r="AD100" s="2" t="s">
        <v>608</v>
      </c>
      <c r="AE100" t="s">
        <v>609</v>
      </c>
      <c r="AH100" s="2"/>
      <c r="AI100" t="s">
        <v>104</v>
      </c>
      <c r="AJ100">
        <v>-44.000680000000003</v>
      </c>
      <c r="AK100">
        <v>170.89086</v>
      </c>
    </row>
    <row r="101" spans="1:37" x14ac:dyDescent="0.5">
      <c r="A101" t="s">
        <v>610</v>
      </c>
      <c r="B101" t="s">
        <v>611</v>
      </c>
      <c r="C101" s="3" t="s">
        <v>39</v>
      </c>
      <c r="D101" t="s">
        <v>40</v>
      </c>
      <c r="F101" t="s">
        <v>41</v>
      </c>
      <c r="H101" t="s">
        <v>42</v>
      </c>
      <c r="I101" s="3">
        <v>7.2</v>
      </c>
      <c r="J101">
        <v>7.2</v>
      </c>
      <c r="L101">
        <v>1</v>
      </c>
      <c r="M101" t="s">
        <v>612</v>
      </c>
      <c r="N101">
        <v>1983</v>
      </c>
      <c r="O101" t="s">
        <v>43</v>
      </c>
      <c r="R101" t="s">
        <v>613</v>
      </c>
      <c r="S101">
        <v>2</v>
      </c>
      <c r="T101" t="s">
        <v>318</v>
      </c>
      <c r="V101" t="s">
        <v>318</v>
      </c>
      <c r="W101" t="s">
        <v>45</v>
      </c>
      <c r="X101">
        <v>31</v>
      </c>
      <c r="Y101">
        <v>0</v>
      </c>
      <c r="Z101" t="s">
        <v>614</v>
      </c>
      <c r="AA101" t="s">
        <v>471</v>
      </c>
      <c r="AB101" t="s">
        <v>472</v>
      </c>
      <c r="AC101" t="s">
        <v>48</v>
      </c>
      <c r="AD101" t="s">
        <v>615</v>
      </c>
      <c r="AE101" t="s">
        <v>616</v>
      </c>
      <c r="AH101" t="s">
        <v>617</v>
      </c>
      <c r="AI101" t="s">
        <v>104</v>
      </c>
      <c r="AJ101">
        <v>-41.6480946046293</v>
      </c>
      <c r="AK101">
        <v>173.22419812644</v>
      </c>
    </row>
    <row r="102" spans="1:37" x14ac:dyDescent="0.5">
      <c r="B102" s="2" t="s">
        <v>618</v>
      </c>
      <c r="C102" s="3" t="s">
        <v>56</v>
      </c>
      <c r="D102" s="2" t="s">
        <v>619</v>
      </c>
      <c r="E102" s="2"/>
      <c r="H102" t="s">
        <v>42</v>
      </c>
      <c r="I102" s="4">
        <v>7</v>
      </c>
      <c r="J102" s="2">
        <v>1</v>
      </c>
      <c r="K102" s="2">
        <v>0</v>
      </c>
      <c r="M102" s="2" t="s">
        <v>620</v>
      </c>
      <c r="N102" s="2" t="s">
        <v>302</v>
      </c>
      <c r="O102" s="2" t="s">
        <v>302</v>
      </c>
      <c r="T102" s="2" t="s">
        <v>621</v>
      </c>
      <c r="V102" s="2" t="s">
        <v>318</v>
      </c>
      <c r="W102" s="2" t="s">
        <v>334</v>
      </c>
      <c r="X102" s="2">
        <v>50</v>
      </c>
      <c r="Y102" s="2"/>
      <c r="Z102" s="2"/>
      <c r="AB102" s="2" t="s">
        <v>518</v>
      </c>
      <c r="AC102" s="2" t="s">
        <v>63</v>
      </c>
      <c r="AD102" s="2" t="s">
        <v>622</v>
      </c>
      <c r="AE102" s="2" t="s">
        <v>623</v>
      </c>
      <c r="AH102" s="2"/>
      <c r="AI102" t="s">
        <v>104</v>
      </c>
      <c r="AJ102">
        <v>-36.6580307526703</v>
      </c>
      <c r="AK102">
        <v>174.62586064012501</v>
      </c>
    </row>
    <row r="103" spans="1:37" x14ac:dyDescent="0.5">
      <c r="B103" s="2" t="s">
        <v>624</v>
      </c>
      <c r="C103" s="3" t="s">
        <v>56</v>
      </c>
      <c r="D103" s="2" t="s">
        <v>619</v>
      </c>
      <c r="E103" s="2"/>
      <c r="H103" s="2" t="s">
        <v>253</v>
      </c>
      <c r="I103" s="4">
        <v>7</v>
      </c>
      <c r="J103" s="2">
        <v>7</v>
      </c>
      <c r="K103" s="2">
        <v>0</v>
      </c>
      <c r="M103" s="2"/>
      <c r="N103" s="2">
        <v>2003</v>
      </c>
      <c r="O103" s="2" t="s">
        <v>302</v>
      </c>
      <c r="T103" s="2" t="s">
        <v>625</v>
      </c>
      <c r="V103" t="s">
        <v>187</v>
      </c>
      <c r="W103" s="2" t="s">
        <v>334</v>
      </c>
      <c r="X103" s="2">
        <v>0.1</v>
      </c>
      <c r="Y103" s="2"/>
      <c r="Z103" s="2"/>
      <c r="AB103" s="2" t="s">
        <v>100</v>
      </c>
      <c r="AC103" s="2" t="s">
        <v>63</v>
      </c>
      <c r="AD103" s="2" t="s">
        <v>626</v>
      </c>
      <c r="AE103" s="2" t="s">
        <v>627</v>
      </c>
      <c r="AH103" s="2" t="s">
        <v>628</v>
      </c>
      <c r="AI103" t="s">
        <v>104</v>
      </c>
      <c r="AJ103">
        <v>-36.96481</v>
      </c>
      <c r="AK103">
        <v>174.77634</v>
      </c>
    </row>
    <row r="104" spans="1:37" x14ac:dyDescent="0.5">
      <c r="B104" s="2" t="s">
        <v>629</v>
      </c>
      <c r="C104" s="4" t="s">
        <v>143</v>
      </c>
      <c r="D104" s="2" t="s">
        <v>143</v>
      </c>
      <c r="F104" s="2"/>
      <c r="G104" s="2"/>
      <c r="I104" s="4">
        <v>6.8</v>
      </c>
      <c r="J104" s="2">
        <v>0.85</v>
      </c>
      <c r="K104" s="2"/>
      <c r="L104" s="2">
        <v>8</v>
      </c>
      <c r="M104" s="2" t="s">
        <v>630</v>
      </c>
      <c r="N104" s="2">
        <v>2015</v>
      </c>
      <c r="O104" s="2"/>
      <c r="S104" s="2"/>
      <c r="T104" t="s">
        <v>552</v>
      </c>
      <c r="V104" s="2" t="s">
        <v>318</v>
      </c>
      <c r="W104" s="2" t="s">
        <v>334</v>
      </c>
      <c r="X104" s="2">
        <v>24</v>
      </c>
      <c r="Y104" s="2"/>
      <c r="Z104" s="2" t="s">
        <v>302</v>
      </c>
      <c r="AA104" s="2"/>
      <c r="AB104" s="2" t="s">
        <v>47</v>
      </c>
      <c r="AC104" s="2" t="s">
        <v>375</v>
      </c>
      <c r="AD104" s="2" t="s">
        <v>631</v>
      </c>
      <c r="AE104" t="s">
        <v>632</v>
      </c>
      <c r="AH104" s="2" t="s">
        <v>633</v>
      </c>
      <c r="AI104" t="s">
        <v>104</v>
      </c>
      <c r="AJ104">
        <v>-46.606789999999997</v>
      </c>
      <c r="AK104">
        <v>168.33690000000001</v>
      </c>
    </row>
    <row r="105" spans="1:37" x14ac:dyDescent="0.5">
      <c r="B105" s="2" t="s">
        <v>634</v>
      </c>
      <c r="C105" s="3" t="s">
        <v>39</v>
      </c>
      <c r="D105" t="s">
        <v>40</v>
      </c>
      <c r="F105" t="s">
        <v>41</v>
      </c>
      <c r="H105" t="s">
        <v>42</v>
      </c>
      <c r="I105" s="4">
        <v>6.6</v>
      </c>
      <c r="J105" s="2">
        <v>2.2000000000000002</v>
      </c>
      <c r="L105">
        <v>3</v>
      </c>
      <c r="N105">
        <v>1925</v>
      </c>
      <c r="R105" s="2"/>
      <c r="T105" s="2" t="s">
        <v>552</v>
      </c>
      <c r="V105" t="s">
        <v>318</v>
      </c>
      <c r="W105" t="s">
        <v>334</v>
      </c>
      <c r="X105">
        <v>40</v>
      </c>
      <c r="AB105" t="s">
        <v>47</v>
      </c>
      <c r="AC105" t="s">
        <v>48</v>
      </c>
      <c r="AD105" s="2" t="s">
        <v>376</v>
      </c>
      <c r="AE105" t="s">
        <v>377</v>
      </c>
      <c r="AH105" s="2"/>
      <c r="AI105" t="s">
        <v>104</v>
      </c>
      <c r="AJ105">
        <v>-45.775770000000001</v>
      </c>
      <c r="AK105">
        <v>167.61666</v>
      </c>
    </row>
    <row r="106" spans="1:37" x14ac:dyDescent="0.5">
      <c r="A106" t="s">
        <v>635</v>
      </c>
      <c r="B106" s="2" t="s">
        <v>635</v>
      </c>
      <c r="C106" s="3" t="s">
        <v>39</v>
      </c>
      <c r="D106" t="s">
        <v>40</v>
      </c>
      <c r="F106" t="s">
        <v>41</v>
      </c>
      <c r="H106" t="s">
        <v>42</v>
      </c>
      <c r="I106" s="3">
        <v>6.5</v>
      </c>
      <c r="J106">
        <v>6.5</v>
      </c>
      <c r="L106">
        <v>1</v>
      </c>
      <c r="N106">
        <v>1928</v>
      </c>
      <c r="O106" t="s">
        <v>43</v>
      </c>
      <c r="R106" t="s">
        <v>636</v>
      </c>
      <c r="S106">
        <v>3</v>
      </c>
      <c r="T106" t="s">
        <v>318</v>
      </c>
      <c r="V106" t="s">
        <v>318</v>
      </c>
      <c r="W106" t="s">
        <v>334</v>
      </c>
      <c r="X106">
        <v>30</v>
      </c>
      <c r="Y106">
        <v>0</v>
      </c>
      <c r="AB106" t="s">
        <v>637</v>
      </c>
      <c r="AC106" t="s">
        <v>48</v>
      </c>
      <c r="AD106" s="2" t="s">
        <v>638</v>
      </c>
      <c r="AE106" t="s">
        <v>639</v>
      </c>
      <c r="AH106" t="s">
        <v>640</v>
      </c>
      <c r="AI106" t="s">
        <v>104</v>
      </c>
      <c r="AJ106">
        <v>-42.6354911694824</v>
      </c>
      <c r="AK106">
        <v>171.195120553847</v>
      </c>
    </row>
    <row r="107" spans="1:37" x14ac:dyDescent="0.5">
      <c r="B107" s="2" t="s">
        <v>641</v>
      </c>
      <c r="C107" s="3" t="s">
        <v>56</v>
      </c>
      <c r="D107" s="2" t="s">
        <v>642</v>
      </c>
      <c r="E107" s="2"/>
      <c r="H107" s="2" t="s">
        <v>253</v>
      </c>
      <c r="I107" s="4">
        <v>6.5</v>
      </c>
      <c r="J107" s="2">
        <v>6.5</v>
      </c>
      <c r="K107" s="2">
        <v>0</v>
      </c>
      <c r="M107" s="2"/>
      <c r="N107" s="2" t="s">
        <v>302</v>
      </c>
      <c r="O107" s="2" t="s">
        <v>302</v>
      </c>
      <c r="T107" t="s">
        <v>318</v>
      </c>
      <c r="V107" t="s">
        <v>318</v>
      </c>
      <c r="W107" s="2" t="s">
        <v>334</v>
      </c>
      <c r="X107" s="2">
        <v>11</v>
      </c>
      <c r="Y107" s="2"/>
      <c r="Z107" s="2"/>
      <c r="AB107" s="2" t="s">
        <v>449</v>
      </c>
      <c r="AC107" s="2" t="s">
        <v>63</v>
      </c>
      <c r="AD107" s="2" t="s">
        <v>643</v>
      </c>
      <c r="AE107" s="2" t="s">
        <v>644</v>
      </c>
      <c r="AH107" s="2" t="s">
        <v>645</v>
      </c>
      <c r="AI107" t="s">
        <v>104</v>
      </c>
      <c r="AJ107">
        <v>-37.665813787672903</v>
      </c>
      <c r="AK107">
        <v>176.18446022687601</v>
      </c>
    </row>
    <row r="108" spans="1:37" x14ac:dyDescent="0.5">
      <c r="A108" t="s">
        <v>265</v>
      </c>
      <c r="B108" t="s">
        <v>646</v>
      </c>
      <c r="C108" s="3" t="s">
        <v>543</v>
      </c>
      <c r="D108" t="s">
        <v>647</v>
      </c>
      <c r="F108" t="s">
        <v>313</v>
      </c>
      <c r="H108" t="s">
        <v>42</v>
      </c>
      <c r="I108" s="3">
        <v>6</v>
      </c>
      <c r="J108">
        <v>3.5</v>
      </c>
      <c r="N108">
        <v>1989</v>
      </c>
      <c r="O108" t="s">
        <v>43</v>
      </c>
      <c r="P108" t="s">
        <v>262</v>
      </c>
      <c r="T108" t="s">
        <v>648</v>
      </c>
      <c r="U108" t="s">
        <v>532</v>
      </c>
      <c r="X108">
        <v>35</v>
      </c>
      <c r="Z108" t="s">
        <v>267</v>
      </c>
      <c r="AB108" t="s">
        <v>268</v>
      </c>
      <c r="AC108" t="s">
        <v>138</v>
      </c>
      <c r="AD108" t="s">
        <v>493</v>
      </c>
      <c r="AE108" t="s">
        <v>270</v>
      </c>
      <c r="AF108" s="3">
        <f>N108+50</f>
        <v>2039</v>
      </c>
      <c r="AG108" t="s">
        <v>199</v>
      </c>
      <c r="AH108" s="2" t="s">
        <v>595</v>
      </c>
      <c r="AI108" t="s">
        <v>201</v>
      </c>
      <c r="AJ108">
        <v>-38.062137999999997</v>
      </c>
      <c r="AK108">
        <v>176.718009</v>
      </c>
    </row>
    <row r="109" spans="1:37" x14ac:dyDescent="0.5">
      <c r="B109" s="2" t="s">
        <v>649</v>
      </c>
      <c r="C109" s="3" t="s">
        <v>39</v>
      </c>
      <c r="D109" t="s">
        <v>40</v>
      </c>
      <c r="F109" t="s">
        <v>41</v>
      </c>
      <c r="H109" t="s">
        <v>42</v>
      </c>
      <c r="I109" s="3">
        <v>6</v>
      </c>
      <c r="J109">
        <v>6</v>
      </c>
      <c r="L109">
        <v>1</v>
      </c>
      <c r="N109">
        <v>2013</v>
      </c>
      <c r="O109" t="s">
        <v>43</v>
      </c>
      <c r="R109" s="2"/>
      <c r="T109" s="2" t="s">
        <v>650</v>
      </c>
      <c r="V109" t="s">
        <v>650</v>
      </c>
      <c r="W109" t="s">
        <v>334</v>
      </c>
      <c r="X109">
        <v>30</v>
      </c>
      <c r="Y109">
        <v>0</v>
      </c>
      <c r="AB109" t="s">
        <v>637</v>
      </c>
      <c r="AC109" t="s">
        <v>48</v>
      </c>
      <c r="AD109" t="s">
        <v>326</v>
      </c>
      <c r="AE109" t="s">
        <v>651</v>
      </c>
      <c r="AH109" t="s">
        <v>652</v>
      </c>
      <c r="AI109" t="s">
        <v>104</v>
      </c>
      <c r="AJ109" t="s">
        <v>653</v>
      </c>
    </row>
    <row r="110" spans="1:37" x14ac:dyDescent="0.5">
      <c r="B110" s="2" t="s">
        <v>654</v>
      </c>
      <c r="C110" s="3" t="s">
        <v>39</v>
      </c>
      <c r="D110" t="s">
        <v>40</v>
      </c>
      <c r="F110" t="s">
        <v>41</v>
      </c>
      <c r="H110" t="s">
        <v>42</v>
      </c>
      <c r="I110" s="4">
        <v>6</v>
      </c>
      <c r="J110" s="2">
        <v>3</v>
      </c>
      <c r="L110">
        <v>2</v>
      </c>
      <c r="N110" s="2">
        <v>1962</v>
      </c>
      <c r="R110" s="2"/>
      <c r="T110" s="2" t="s">
        <v>440</v>
      </c>
      <c r="V110" s="2" t="s">
        <v>440</v>
      </c>
      <c r="W110" t="s">
        <v>334</v>
      </c>
      <c r="X110">
        <v>30</v>
      </c>
      <c r="AB110" t="s">
        <v>137</v>
      </c>
      <c r="AC110" t="s">
        <v>138</v>
      </c>
      <c r="AD110" s="2" t="s">
        <v>655</v>
      </c>
      <c r="AE110" t="s">
        <v>656</v>
      </c>
      <c r="AH110" s="2" t="s">
        <v>657</v>
      </c>
      <c r="AI110" t="s">
        <v>104</v>
      </c>
      <c r="AJ110">
        <v>-38.879224268307098</v>
      </c>
      <c r="AK110">
        <v>175.735585640934</v>
      </c>
    </row>
    <row r="111" spans="1:37" x14ac:dyDescent="0.5">
      <c r="B111" t="s">
        <v>658</v>
      </c>
      <c r="C111" s="3" t="s">
        <v>39</v>
      </c>
      <c r="D111" t="s">
        <v>40</v>
      </c>
      <c r="F111" t="s">
        <v>41</v>
      </c>
      <c r="H111" t="s">
        <v>42</v>
      </c>
      <c r="I111" s="3">
        <v>5.6</v>
      </c>
      <c r="J111">
        <v>3</v>
      </c>
      <c r="L111">
        <v>2</v>
      </c>
      <c r="N111">
        <v>1979</v>
      </c>
      <c r="O111" t="s">
        <v>43</v>
      </c>
      <c r="R111" s="2" t="s">
        <v>535</v>
      </c>
      <c r="S111">
        <v>2</v>
      </c>
      <c r="T111" t="s">
        <v>318</v>
      </c>
      <c r="V111" t="s">
        <v>318</v>
      </c>
      <c r="W111" t="s">
        <v>334</v>
      </c>
      <c r="X111">
        <v>17</v>
      </c>
      <c r="Y111">
        <v>0</v>
      </c>
      <c r="Z111" t="s">
        <v>536</v>
      </c>
      <c r="AA111" t="s">
        <v>320</v>
      </c>
      <c r="AB111" t="s">
        <v>268</v>
      </c>
      <c r="AC111" t="s">
        <v>138</v>
      </c>
      <c r="AD111" t="s">
        <v>537</v>
      </c>
      <c r="AE111" t="s">
        <v>538</v>
      </c>
      <c r="AF111" s="3">
        <v>2026</v>
      </c>
      <c r="AG111" t="s">
        <v>51</v>
      </c>
      <c r="AH111" t="s">
        <v>659</v>
      </c>
      <c r="AI111" t="s">
        <v>53</v>
      </c>
      <c r="AJ111">
        <v>-37.824539999999999</v>
      </c>
      <c r="AK111">
        <v>176.0402</v>
      </c>
    </row>
    <row r="112" spans="1:37" x14ac:dyDescent="0.5">
      <c r="B112" s="2" t="s">
        <v>660</v>
      </c>
      <c r="C112" s="3" t="s">
        <v>56</v>
      </c>
      <c r="D112" s="2" t="s">
        <v>619</v>
      </c>
      <c r="E112" s="2"/>
      <c r="H112" t="s">
        <v>42</v>
      </c>
      <c r="I112" s="4">
        <v>5.5</v>
      </c>
      <c r="J112" s="2">
        <v>0.92</v>
      </c>
      <c r="K112" s="2">
        <v>0</v>
      </c>
      <c r="M112" s="2" t="s">
        <v>661</v>
      </c>
      <c r="N112" s="2">
        <v>1992</v>
      </c>
      <c r="O112" s="2" t="s">
        <v>302</v>
      </c>
      <c r="T112" t="s">
        <v>662</v>
      </c>
      <c r="V112" t="s">
        <v>145</v>
      </c>
      <c r="W112" s="2" t="s">
        <v>334</v>
      </c>
      <c r="X112" s="2">
        <v>38</v>
      </c>
      <c r="Y112" s="2"/>
      <c r="Z112" s="2"/>
      <c r="AB112" s="2" t="s">
        <v>100</v>
      </c>
      <c r="AC112" s="2" t="s">
        <v>63</v>
      </c>
      <c r="AD112" s="2" t="s">
        <v>663</v>
      </c>
      <c r="AE112" s="2" t="s">
        <v>102</v>
      </c>
      <c r="AH112" s="2" t="s">
        <v>664</v>
      </c>
      <c r="AI112" t="s">
        <v>104</v>
      </c>
      <c r="AJ112">
        <v>-36.934791309202701</v>
      </c>
      <c r="AK112">
        <v>174.890434553483</v>
      </c>
    </row>
    <row r="113" spans="1:37" x14ac:dyDescent="0.5">
      <c r="B113" t="s">
        <v>665</v>
      </c>
      <c r="C113" s="3" t="s">
        <v>39</v>
      </c>
      <c r="D113" t="s">
        <v>40</v>
      </c>
      <c r="F113" t="s">
        <v>41</v>
      </c>
      <c r="H113" t="s">
        <v>42</v>
      </c>
      <c r="I113" s="3">
        <v>5</v>
      </c>
      <c r="J113">
        <v>2.5</v>
      </c>
      <c r="L113">
        <v>2</v>
      </c>
      <c r="N113">
        <v>2008</v>
      </c>
      <c r="O113" t="s">
        <v>43</v>
      </c>
      <c r="T113" t="s">
        <v>318</v>
      </c>
      <c r="V113" t="s">
        <v>318</v>
      </c>
      <c r="W113" t="s">
        <v>334</v>
      </c>
      <c r="X113">
        <v>25</v>
      </c>
      <c r="Y113">
        <v>0</v>
      </c>
      <c r="Z113" t="s">
        <v>665</v>
      </c>
      <c r="AA113" t="s">
        <v>84</v>
      </c>
      <c r="AB113" t="s">
        <v>47</v>
      </c>
      <c r="AC113" t="s">
        <v>48</v>
      </c>
      <c r="AD113" t="s">
        <v>462</v>
      </c>
      <c r="AE113" t="s">
        <v>463</v>
      </c>
      <c r="AF113" s="3">
        <v>2038</v>
      </c>
      <c r="AG113" t="s">
        <v>51</v>
      </c>
      <c r="AI113" t="s">
        <v>53</v>
      </c>
      <c r="AJ113">
        <v>-45.803569839997103</v>
      </c>
      <c r="AK113">
        <v>169.90526485090501</v>
      </c>
    </row>
    <row r="114" spans="1:37" x14ac:dyDescent="0.5">
      <c r="B114" s="2" t="s">
        <v>666</v>
      </c>
      <c r="C114" s="3" t="s">
        <v>39</v>
      </c>
      <c r="D114" t="s">
        <v>40</v>
      </c>
      <c r="F114" t="s">
        <v>41</v>
      </c>
      <c r="H114" t="s">
        <v>42</v>
      </c>
      <c r="I114" s="4">
        <v>5</v>
      </c>
      <c r="J114">
        <v>3</v>
      </c>
      <c r="L114">
        <v>2</v>
      </c>
      <c r="N114">
        <v>1978</v>
      </c>
      <c r="R114" s="2"/>
      <c r="T114" s="2" t="s">
        <v>667</v>
      </c>
      <c r="V114" t="s">
        <v>44</v>
      </c>
      <c r="W114" t="s">
        <v>334</v>
      </c>
      <c r="X114">
        <v>22</v>
      </c>
      <c r="AB114" t="s">
        <v>518</v>
      </c>
      <c r="AC114" t="s">
        <v>138</v>
      </c>
      <c r="AD114" s="2" t="s">
        <v>655</v>
      </c>
      <c r="AE114" t="s">
        <v>656</v>
      </c>
      <c r="AH114" t="s">
        <v>668</v>
      </c>
      <c r="AI114" t="s">
        <v>104</v>
      </c>
      <c r="AJ114">
        <v>-35.7570358999956</v>
      </c>
      <c r="AK114">
        <v>174.06743310330401</v>
      </c>
    </row>
    <row r="115" spans="1:37" x14ac:dyDescent="0.5">
      <c r="B115" s="2" t="s">
        <v>669</v>
      </c>
      <c r="C115" s="3" t="s">
        <v>39</v>
      </c>
      <c r="D115" t="s">
        <v>40</v>
      </c>
      <c r="F115" t="s">
        <v>41</v>
      </c>
      <c r="H115" t="s">
        <v>42</v>
      </c>
      <c r="I115" s="4">
        <v>4.9000000000000004</v>
      </c>
      <c r="J115">
        <v>3.3</v>
      </c>
      <c r="L115">
        <v>2</v>
      </c>
      <c r="N115">
        <v>1963</v>
      </c>
      <c r="R115" s="2"/>
      <c r="T115" s="2" t="s">
        <v>440</v>
      </c>
      <c r="V115" t="s">
        <v>440</v>
      </c>
      <c r="W115" t="s">
        <v>334</v>
      </c>
      <c r="X115">
        <v>18</v>
      </c>
      <c r="AB115" t="s">
        <v>137</v>
      </c>
      <c r="AC115" t="s">
        <v>138</v>
      </c>
      <c r="AD115" s="2" t="s">
        <v>561</v>
      </c>
      <c r="AE115" t="s">
        <v>562</v>
      </c>
      <c r="AH115" s="2" t="s">
        <v>670</v>
      </c>
      <c r="AI115" t="s">
        <v>104</v>
      </c>
      <c r="AJ115">
        <v>-38.531509009379199</v>
      </c>
      <c r="AK115">
        <v>175.00826611162199</v>
      </c>
    </row>
    <row r="116" spans="1:37" x14ac:dyDescent="0.5">
      <c r="B116" s="2" t="s">
        <v>671</v>
      </c>
      <c r="C116" s="3" t="s">
        <v>39</v>
      </c>
      <c r="D116" t="s">
        <v>40</v>
      </c>
      <c r="F116" t="s">
        <v>41</v>
      </c>
      <c r="H116" t="s">
        <v>42</v>
      </c>
      <c r="I116" s="4">
        <v>4.8</v>
      </c>
      <c r="J116" s="2">
        <v>1.5</v>
      </c>
      <c r="L116">
        <v>3</v>
      </c>
      <c r="N116">
        <v>1927</v>
      </c>
      <c r="R116" s="2"/>
      <c r="T116" s="2" t="s">
        <v>318</v>
      </c>
      <c r="V116" t="s">
        <v>318</v>
      </c>
      <c r="W116" t="s">
        <v>334</v>
      </c>
      <c r="X116">
        <v>26</v>
      </c>
      <c r="AB116" t="s">
        <v>109</v>
      </c>
      <c r="AC116" t="s">
        <v>138</v>
      </c>
      <c r="AD116" s="2" t="s">
        <v>577</v>
      </c>
      <c r="AE116" t="s">
        <v>672</v>
      </c>
      <c r="AH116" s="2" t="s">
        <v>673</v>
      </c>
      <c r="AI116" t="s">
        <v>104</v>
      </c>
      <c r="AJ116">
        <v>-39.183664914136997</v>
      </c>
      <c r="AK116">
        <v>174.38161255075701</v>
      </c>
    </row>
    <row r="117" spans="1:37" x14ac:dyDescent="0.5">
      <c r="B117" s="2" t="s">
        <v>674</v>
      </c>
      <c r="C117" s="3" t="s">
        <v>39</v>
      </c>
      <c r="D117" t="s">
        <v>40</v>
      </c>
      <c r="F117" t="s">
        <v>41</v>
      </c>
      <c r="H117" t="s">
        <v>42</v>
      </c>
      <c r="I117" s="4">
        <v>4.7</v>
      </c>
      <c r="J117" s="2">
        <v>2.35</v>
      </c>
      <c r="L117">
        <v>2</v>
      </c>
      <c r="N117">
        <v>1913</v>
      </c>
      <c r="R117" s="2"/>
      <c r="T117" s="2" t="s">
        <v>318</v>
      </c>
      <c r="V117" s="2" t="s">
        <v>318</v>
      </c>
      <c r="W117" t="s">
        <v>334</v>
      </c>
      <c r="X117">
        <v>10.4</v>
      </c>
      <c r="AB117" t="s">
        <v>220</v>
      </c>
      <c r="AC117" t="s">
        <v>138</v>
      </c>
      <c r="AD117" s="2" t="s">
        <v>675</v>
      </c>
      <c r="AE117" t="s">
        <v>676</v>
      </c>
      <c r="AH117" s="2"/>
      <c r="AI117" t="s">
        <v>104</v>
      </c>
      <c r="AJ117">
        <v>-38.929790890465902</v>
      </c>
      <c r="AK117">
        <v>177.16043517723801</v>
      </c>
    </row>
    <row r="118" spans="1:37" x14ac:dyDescent="0.5">
      <c r="B118" s="2" t="s">
        <v>677</v>
      </c>
      <c r="C118" s="3" t="s">
        <v>39</v>
      </c>
      <c r="D118" t="s">
        <v>40</v>
      </c>
      <c r="F118" t="s">
        <v>41</v>
      </c>
      <c r="H118" t="s">
        <v>42</v>
      </c>
      <c r="I118" s="4">
        <v>4.5</v>
      </c>
      <c r="J118">
        <v>1.3</v>
      </c>
      <c r="L118">
        <v>4</v>
      </c>
      <c r="N118">
        <v>1906</v>
      </c>
      <c r="R118" s="2"/>
      <c r="T118" s="2" t="s">
        <v>318</v>
      </c>
      <c r="V118" s="2" t="s">
        <v>318</v>
      </c>
      <c r="W118" t="s">
        <v>334</v>
      </c>
      <c r="X118">
        <v>21</v>
      </c>
      <c r="AB118" t="s">
        <v>109</v>
      </c>
      <c r="AC118" t="s">
        <v>138</v>
      </c>
      <c r="AD118" s="2" t="s">
        <v>678</v>
      </c>
      <c r="AE118" t="s">
        <v>679</v>
      </c>
      <c r="AH118" s="2" t="s">
        <v>680</v>
      </c>
      <c r="AI118" t="s">
        <v>104</v>
      </c>
      <c r="AJ118">
        <v>-39.119529999999997</v>
      </c>
      <c r="AK118">
        <v>174.12696</v>
      </c>
    </row>
    <row r="119" spans="1:37" x14ac:dyDescent="0.5">
      <c r="B119" s="2" t="s">
        <v>681</v>
      </c>
      <c r="C119" s="3" t="s">
        <v>56</v>
      </c>
      <c r="D119" s="2" t="s">
        <v>598</v>
      </c>
      <c r="E119" s="2"/>
      <c r="H119" t="s">
        <v>42</v>
      </c>
      <c r="I119" s="4">
        <v>4.5</v>
      </c>
      <c r="J119" s="2">
        <v>4.5</v>
      </c>
      <c r="K119" s="2">
        <v>0</v>
      </c>
      <c r="M119" s="2"/>
      <c r="N119" s="2" t="s">
        <v>302</v>
      </c>
      <c r="O119" s="2" t="s">
        <v>302</v>
      </c>
      <c r="T119" s="2" t="s">
        <v>682</v>
      </c>
      <c r="V119" s="2" t="s">
        <v>99</v>
      </c>
      <c r="W119" s="2" t="s">
        <v>334</v>
      </c>
      <c r="X119" s="2">
        <v>1.2</v>
      </c>
      <c r="Y119" s="2"/>
      <c r="Z119" s="2"/>
      <c r="AB119" s="2" t="s">
        <v>220</v>
      </c>
      <c r="AC119" s="2" t="s">
        <v>63</v>
      </c>
      <c r="AD119" s="2" t="s">
        <v>683</v>
      </c>
      <c r="AE119" s="2" t="s">
        <v>684</v>
      </c>
      <c r="AH119" s="2" t="s">
        <v>685</v>
      </c>
      <c r="AI119" t="s">
        <v>104</v>
      </c>
      <c r="AJ119">
        <v>-38.664741798018198</v>
      </c>
      <c r="AK119">
        <v>178.02413551504401</v>
      </c>
    </row>
    <row r="120" spans="1:37" x14ac:dyDescent="0.5">
      <c r="A120" t="s">
        <v>548</v>
      </c>
      <c r="B120" s="2" t="s">
        <v>686</v>
      </c>
      <c r="C120" s="3" t="s">
        <v>39</v>
      </c>
      <c r="D120" t="s">
        <v>40</v>
      </c>
      <c r="F120" t="s">
        <v>41</v>
      </c>
      <c r="H120" t="s">
        <v>42</v>
      </c>
      <c r="I120" s="3">
        <v>4.3</v>
      </c>
      <c r="J120">
        <v>4.3</v>
      </c>
      <c r="L120">
        <v>1</v>
      </c>
      <c r="N120">
        <v>1999</v>
      </c>
      <c r="O120" t="s">
        <v>43</v>
      </c>
      <c r="R120" s="2" t="s">
        <v>551</v>
      </c>
      <c r="T120" t="s">
        <v>552</v>
      </c>
      <c r="V120" t="s">
        <v>318</v>
      </c>
      <c r="W120" t="s">
        <v>423</v>
      </c>
      <c r="X120">
        <v>23</v>
      </c>
      <c r="Y120">
        <v>0</v>
      </c>
      <c r="Z120" t="s">
        <v>549</v>
      </c>
      <c r="AB120" t="s">
        <v>47</v>
      </c>
      <c r="AC120" t="s">
        <v>48</v>
      </c>
      <c r="AD120" t="s">
        <v>553</v>
      </c>
      <c r="AE120" t="s">
        <v>86</v>
      </c>
      <c r="AH120" t="s">
        <v>687</v>
      </c>
      <c r="AI120" t="s">
        <v>104</v>
      </c>
      <c r="AJ120">
        <v>-45.540779980108297</v>
      </c>
      <c r="AK120">
        <v>169.49335614710401</v>
      </c>
    </row>
    <row r="121" spans="1:37" x14ac:dyDescent="0.5">
      <c r="B121" s="2" t="s">
        <v>688</v>
      </c>
      <c r="C121" s="3" t="s">
        <v>39</v>
      </c>
      <c r="D121" t="s">
        <v>40</v>
      </c>
      <c r="F121" t="s">
        <v>41</v>
      </c>
      <c r="H121" t="s">
        <v>42</v>
      </c>
      <c r="I121" s="4">
        <v>4.2</v>
      </c>
      <c r="J121" s="2">
        <v>1.5</v>
      </c>
      <c r="L121">
        <v>3</v>
      </c>
      <c r="N121">
        <v>1936</v>
      </c>
      <c r="R121" s="2"/>
      <c r="T121" s="2" t="s">
        <v>552</v>
      </c>
      <c r="V121" t="s">
        <v>318</v>
      </c>
      <c r="W121" t="s">
        <v>334</v>
      </c>
      <c r="X121">
        <v>29</v>
      </c>
      <c r="AB121" t="s">
        <v>47</v>
      </c>
      <c r="AC121" t="s">
        <v>48</v>
      </c>
      <c r="AD121" s="2" t="s">
        <v>689</v>
      </c>
      <c r="AE121" t="s">
        <v>690</v>
      </c>
      <c r="AH121" s="2" t="s">
        <v>691</v>
      </c>
      <c r="AI121" t="s">
        <v>104</v>
      </c>
      <c r="AJ121">
        <v>-45.001309999999997</v>
      </c>
      <c r="AK121">
        <v>169.0701</v>
      </c>
    </row>
    <row r="122" spans="1:37" x14ac:dyDescent="0.5">
      <c r="B122" s="2" t="s">
        <v>692</v>
      </c>
      <c r="C122" s="3" t="s">
        <v>39</v>
      </c>
      <c r="D122" t="s">
        <v>40</v>
      </c>
      <c r="F122" t="s">
        <v>41</v>
      </c>
      <c r="H122" t="s">
        <v>42</v>
      </c>
      <c r="I122" s="4">
        <v>4.2</v>
      </c>
      <c r="J122" s="2">
        <v>4.2</v>
      </c>
      <c r="L122">
        <v>1</v>
      </c>
      <c r="N122">
        <v>2013</v>
      </c>
      <c r="R122" s="2"/>
      <c r="T122" s="2" t="s">
        <v>693</v>
      </c>
      <c r="V122" t="s">
        <v>693</v>
      </c>
      <c r="W122" t="s">
        <v>334</v>
      </c>
      <c r="X122">
        <v>20</v>
      </c>
      <c r="AB122" t="s">
        <v>637</v>
      </c>
      <c r="AC122" t="s">
        <v>138</v>
      </c>
      <c r="AD122" s="2" t="s">
        <v>694</v>
      </c>
      <c r="AE122" t="s">
        <v>695</v>
      </c>
      <c r="AH122" s="2" t="s">
        <v>696</v>
      </c>
      <c r="AI122" t="s">
        <v>104</v>
      </c>
      <c r="AJ122">
        <v>-41.754540805275902</v>
      </c>
      <c r="AK122">
        <v>171.60301590879499</v>
      </c>
    </row>
    <row r="123" spans="1:37" x14ac:dyDescent="0.5">
      <c r="B123" t="s">
        <v>697</v>
      </c>
      <c r="C123" s="3" t="s">
        <v>56</v>
      </c>
      <c r="D123" s="2" t="s">
        <v>619</v>
      </c>
      <c r="H123" t="s">
        <v>42</v>
      </c>
      <c r="I123" s="4">
        <v>4</v>
      </c>
      <c r="J123">
        <v>1</v>
      </c>
      <c r="K123" s="2">
        <v>0</v>
      </c>
      <c r="M123" t="s">
        <v>698</v>
      </c>
      <c r="N123" s="2">
        <v>2009</v>
      </c>
      <c r="O123" s="2" t="s">
        <v>302</v>
      </c>
      <c r="T123" t="s">
        <v>662</v>
      </c>
      <c r="V123" t="s">
        <v>145</v>
      </c>
      <c r="W123" s="2" t="s">
        <v>334</v>
      </c>
      <c r="X123" s="2">
        <v>28</v>
      </c>
      <c r="Y123" s="2"/>
      <c r="Z123" s="2"/>
      <c r="AB123" t="s">
        <v>62</v>
      </c>
      <c r="AC123" t="s">
        <v>63</v>
      </c>
      <c r="AD123" s="2" t="s">
        <v>699</v>
      </c>
      <c r="AE123" s="2" t="s">
        <v>700</v>
      </c>
      <c r="AH123" s="2" t="s">
        <v>701</v>
      </c>
      <c r="AI123" t="s">
        <v>104</v>
      </c>
      <c r="AJ123">
        <v>-37.358141710069098</v>
      </c>
      <c r="AK123">
        <v>175.072338375881</v>
      </c>
    </row>
    <row r="124" spans="1:37" x14ac:dyDescent="0.5">
      <c r="B124" s="2" t="s">
        <v>702</v>
      </c>
      <c r="C124" s="3" t="s">
        <v>56</v>
      </c>
      <c r="D124" s="2" t="s">
        <v>598</v>
      </c>
      <c r="E124" s="2"/>
      <c r="H124" s="2" t="s">
        <v>42</v>
      </c>
      <c r="I124" s="4">
        <v>3.9</v>
      </c>
      <c r="J124" s="2">
        <v>3.9</v>
      </c>
      <c r="K124" s="2">
        <v>0</v>
      </c>
      <c r="M124" s="2"/>
      <c r="N124" s="2" t="s">
        <v>302</v>
      </c>
      <c r="O124" s="2" t="s">
        <v>302</v>
      </c>
      <c r="T124" s="2" t="s">
        <v>318</v>
      </c>
      <c r="V124" s="2" t="s">
        <v>318</v>
      </c>
      <c r="W124" s="2" t="s">
        <v>334</v>
      </c>
      <c r="X124" s="2">
        <v>3.3</v>
      </c>
      <c r="Y124" s="2"/>
      <c r="Z124" s="2"/>
      <c r="AB124" s="2" t="s">
        <v>62</v>
      </c>
      <c r="AC124" s="2" t="s">
        <v>63</v>
      </c>
      <c r="AD124" s="2" t="s">
        <v>703</v>
      </c>
      <c r="AE124" s="2" t="s">
        <v>392</v>
      </c>
      <c r="AH124" s="2" t="s">
        <v>704</v>
      </c>
      <c r="AI124" t="s">
        <v>104</v>
      </c>
      <c r="AJ124">
        <v>-37.6974722125589</v>
      </c>
      <c r="AK124">
        <v>175.212912808759</v>
      </c>
    </row>
    <row r="125" spans="1:37" x14ac:dyDescent="0.5">
      <c r="A125" t="s">
        <v>610</v>
      </c>
      <c r="B125" t="s">
        <v>705</v>
      </c>
      <c r="C125" s="3" t="s">
        <v>39</v>
      </c>
      <c r="D125" t="s">
        <v>40</v>
      </c>
      <c r="F125" t="s">
        <v>41</v>
      </c>
      <c r="H125" t="s">
        <v>42</v>
      </c>
      <c r="I125" s="3">
        <v>3.8</v>
      </c>
      <c r="J125">
        <v>3.8</v>
      </c>
      <c r="L125">
        <v>1</v>
      </c>
      <c r="M125" t="s">
        <v>706</v>
      </c>
      <c r="N125">
        <v>1983</v>
      </c>
      <c r="O125" t="s">
        <v>43</v>
      </c>
      <c r="R125" t="s">
        <v>613</v>
      </c>
      <c r="S125">
        <v>1</v>
      </c>
      <c r="T125" t="s">
        <v>318</v>
      </c>
      <c r="V125" t="s">
        <v>318</v>
      </c>
      <c r="W125" t="s">
        <v>45</v>
      </c>
      <c r="X125">
        <v>17</v>
      </c>
      <c r="Y125">
        <v>0</v>
      </c>
      <c r="Z125" t="s">
        <v>614</v>
      </c>
      <c r="AA125" t="s">
        <v>471</v>
      </c>
      <c r="AB125" t="s">
        <v>472</v>
      </c>
      <c r="AC125" t="s">
        <v>48</v>
      </c>
      <c r="AD125" t="s">
        <v>615</v>
      </c>
      <c r="AE125" t="s">
        <v>616</v>
      </c>
      <c r="AH125" t="s">
        <v>617</v>
      </c>
      <c r="AI125" t="s">
        <v>104</v>
      </c>
      <c r="AJ125">
        <v>-41.670657823575603</v>
      </c>
      <c r="AK125">
        <v>173.20320146916001</v>
      </c>
    </row>
    <row r="126" spans="1:37" x14ac:dyDescent="0.5">
      <c r="B126" s="2" t="s">
        <v>707</v>
      </c>
      <c r="C126" s="3" t="s">
        <v>56</v>
      </c>
      <c r="D126" t="s">
        <v>57</v>
      </c>
      <c r="E126" s="2" t="s">
        <v>219</v>
      </c>
      <c r="H126" s="2" t="s">
        <v>253</v>
      </c>
      <c r="I126" s="4">
        <v>3.6</v>
      </c>
      <c r="J126" s="2">
        <v>1.8</v>
      </c>
      <c r="K126" s="2">
        <v>0</v>
      </c>
      <c r="M126" s="2" t="s">
        <v>708</v>
      </c>
      <c r="N126" s="2">
        <v>2005</v>
      </c>
      <c r="O126" s="2" t="s">
        <v>302</v>
      </c>
      <c r="T126" s="2" t="s">
        <v>709</v>
      </c>
      <c r="V126" t="s">
        <v>44</v>
      </c>
      <c r="W126" s="2" t="s">
        <v>334</v>
      </c>
      <c r="X126" s="2">
        <v>7</v>
      </c>
      <c r="Y126" s="2"/>
      <c r="Z126" s="2"/>
      <c r="AB126" s="2" t="s">
        <v>100</v>
      </c>
      <c r="AC126" s="2" t="s">
        <v>63</v>
      </c>
      <c r="AD126" s="2" t="s">
        <v>710</v>
      </c>
      <c r="AE126" s="2" t="s">
        <v>711</v>
      </c>
      <c r="AH126" s="2" t="s">
        <v>712</v>
      </c>
      <c r="AI126" t="s">
        <v>104</v>
      </c>
      <c r="AJ126">
        <v>-36.848460000000003</v>
      </c>
      <c r="AK126">
        <v>174.76333</v>
      </c>
    </row>
    <row r="127" spans="1:37" x14ac:dyDescent="0.5">
      <c r="A127" t="s">
        <v>713</v>
      </c>
      <c r="B127" s="2" t="s">
        <v>714</v>
      </c>
      <c r="C127" s="3" t="s">
        <v>39</v>
      </c>
      <c r="D127" t="s">
        <v>40</v>
      </c>
      <c r="F127" t="s">
        <v>41</v>
      </c>
      <c r="H127" t="s">
        <v>42</v>
      </c>
      <c r="I127" s="3">
        <v>3.5</v>
      </c>
      <c r="J127">
        <v>3.5</v>
      </c>
      <c r="L127">
        <v>1</v>
      </c>
      <c r="N127">
        <v>1928</v>
      </c>
      <c r="O127" t="s">
        <v>43</v>
      </c>
      <c r="R127" t="s">
        <v>636</v>
      </c>
      <c r="S127">
        <v>2</v>
      </c>
      <c r="T127" t="s">
        <v>318</v>
      </c>
      <c r="V127" t="s">
        <v>318</v>
      </c>
      <c r="W127" t="s">
        <v>334</v>
      </c>
      <c r="X127">
        <v>16</v>
      </c>
      <c r="Y127">
        <v>0</v>
      </c>
      <c r="AB127" t="s">
        <v>637</v>
      </c>
      <c r="AC127" t="s">
        <v>48</v>
      </c>
      <c r="AD127" s="2" t="s">
        <v>638</v>
      </c>
      <c r="AE127" t="s">
        <v>639</v>
      </c>
      <c r="AH127" t="s">
        <v>640</v>
      </c>
      <c r="AI127" t="s">
        <v>104</v>
      </c>
      <c r="AJ127" t="s">
        <v>715</v>
      </c>
      <c r="AK127">
        <v>171.19490892685701</v>
      </c>
    </row>
    <row r="128" spans="1:37" x14ac:dyDescent="0.5">
      <c r="B128" s="2" t="s">
        <v>716</v>
      </c>
      <c r="C128" s="3" t="s">
        <v>56</v>
      </c>
      <c r="D128" s="2" t="s">
        <v>491</v>
      </c>
      <c r="E128" s="2"/>
      <c r="H128" t="s">
        <v>42</v>
      </c>
      <c r="I128" s="4">
        <v>3.5</v>
      </c>
      <c r="J128" s="2">
        <v>3.5</v>
      </c>
      <c r="K128" s="2">
        <v>0</v>
      </c>
      <c r="M128" s="2"/>
      <c r="N128" s="2" t="s">
        <v>302</v>
      </c>
      <c r="O128" s="2" t="s">
        <v>302</v>
      </c>
      <c r="T128" s="2" t="s">
        <v>318</v>
      </c>
      <c r="V128" s="2" t="s">
        <v>318</v>
      </c>
      <c r="W128" s="2" t="s">
        <v>334</v>
      </c>
      <c r="X128" s="2">
        <v>26</v>
      </c>
      <c r="Y128" s="2"/>
      <c r="Z128" s="2"/>
      <c r="AB128" s="2" t="s">
        <v>449</v>
      </c>
      <c r="AC128" s="2" t="s">
        <v>63</v>
      </c>
      <c r="AD128" s="2" t="s">
        <v>527</v>
      </c>
      <c r="AE128" s="2" t="s">
        <v>528</v>
      </c>
      <c r="AH128" s="2" t="s">
        <v>717</v>
      </c>
      <c r="AI128" t="s">
        <v>104</v>
      </c>
      <c r="AJ128">
        <v>-38.179928474993197</v>
      </c>
      <c r="AK128">
        <v>176.26120356928399</v>
      </c>
    </row>
    <row r="129" spans="2:37" x14ac:dyDescent="0.5">
      <c r="B129" t="s">
        <v>718</v>
      </c>
      <c r="C129" s="3" t="s">
        <v>56</v>
      </c>
      <c r="D129" t="s">
        <v>219</v>
      </c>
      <c r="H129" t="s">
        <v>42</v>
      </c>
      <c r="I129" s="4">
        <v>3.3</v>
      </c>
      <c r="J129">
        <v>3.3</v>
      </c>
      <c r="K129" s="2">
        <v>0</v>
      </c>
      <c r="M129" s="2"/>
      <c r="N129" s="2" t="s">
        <v>302</v>
      </c>
      <c r="O129" s="2" t="s">
        <v>302</v>
      </c>
      <c r="T129" t="s">
        <v>318</v>
      </c>
      <c r="V129" t="s">
        <v>318</v>
      </c>
      <c r="W129" t="s">
        <v>334</v>
      </c>
      <c r="X129" s="2">
        <v>0.3</v>
      </c>
      <c r="Y129" s="2"/>
      <c r="Z129" s="2"/>
      <c r="AB129" t="s">
        <v>637</v>
      </c>
      <c r="AC129" t="s">
        <v>375</v>
      </c>
      <c r="AD129" t="s">
        <v>638</v>
      </c>
      <c r="AE129" t="s">
        <v>639</v>
      </c>
      <c r="AH129" s="2" t="s">
        <v>719</v>
      </c>
      <c r="AI129" t="s">
        <v>104</v>
      </c>
      <c r="AJ129">
        <v>-42.717359999999999</v>
      </c>
      <c r="AK129">
        <v>170.96654000000001</v>
      </c>
    </row>
    <row r="130" spans="2:37" x14ac:dyDescent="0.5">
      <c r="B130" s="2" t="s">
        <v>720</v>
      </c>
      <c r="C130" s="3" t="s">
        <v>56</v>
      </c>
      <c r="D130" s="2" t="s">
        <v>619</v>
      </c>
      <c r="E130" s="2"/>
      <c r="H130" s="2" t="s">
        <v>42</v>
      </c>
      <c r="I130" s="4">
        <v>3.2</v>
      </c>
      <c r="J130" s="2">
        <v>3.2</v>
      </c>
      <c r="K130" s="2">
        <v>0</v>
      </c>
      <c r="M130" s="2"/>
      <c r="N130" s="2">
        <v>1996</v>
      </c>
      <c r="O130" s="2" t="s">
        <v>302</v>
      </c>
      <c r="T130" s="2" t="s">
        <v>721</v>
      </c>
      <c r="V130" s="2" t="s">
        <v>44</v>
      </c>
      <c r="W130" s="2" t="s">
        <v>334</v>
      </c>
      <c r="X130" s="2">
        <v>2</v>
      </c>
      <c r="Y130" s="2"/>
      <c r="Z130" s="2"/>
      <c r="AB130" s="2" t="s">
        <v>417</v>
      </c>
      <c r="AC130" s="2" t="s">
        <v>375</v>
      </c>
      <c r="AD130" s="2" t="s">
        <v>722</v>
      </c>
      <c r="AE130" s="2" t="s">
        <v>723</v>
      </c>
      <c r="AH130" s="2" t="s">
        <v>724</v>
      </c>
      <c r="AI130" t="s">
        <v>104</v>
      </c>
      <c r="AJ130">
        <v>-43.524776232094098</v>
      </c>
      <c r="AK130">
        <v>172.70130948890099</v>
      </c>
    </row>
    <row r="131" spans="2:37" x14ac:dyDescent="0.5">
      <c r="B131" s="2" t="s">
        <v>725</v>
      </c>
      <c r="C131" s="3" t="s">
        <v>39</v>
      </c>
      <c r="D131" t="s">
        <v>40</v>
      </c>
      <c r="F131" t="s">
        <v>41</v>
      </c>
      <c r="H131" t="s">
        <v>42</v>
      </c>
      <c r="I131" s="3">
        <v>3.1</v>
      </c>
      <c r="J131">
        <v>3.1</v>
      </c>
      <c r="L131">
        <v>1</v>
      </c>
      <c r="N131">
        <v>1932</v>
      </c>
      <c r="O131" t="s">
        <v>43</v>
      </c>
      <c r="R131" s="2"/>
      <c r="T131" s="2" t="s">
        <v>318</v>
      </c>
      <c r="V131" t="s">
        <v>318</v>
      </c>
      <c r="W131" t="s">
        <v>334</v>
      </c>
      <c r="X131">
        <v>20</v>
      </c>
      <c r="Y131">
        <v>0</v>
      </c>
      <c r="AB131" t="s">
        <v>637</v>
      </c>
      <c r="AC131" t="s">
        <v>48</v>
      </c>
      <c r="AD131" t="s">
        <v>726</v>
      </c>
      <c r="AE131" t="s">
        <v>727</v>
      </c>
      <c r="AH131" t="s">
        <v>728</v>
      </c>
      <c r="AI131" t="s">
        <v>104</v>
      </c>
      <c r="AJ131">
        <v>-42.5235900222822</v>
      </c>
      <c r="AK131">
        <v>171.40790308452401</v>
      </c>
    </row>
    <row r="132" spans="2:37" x14ac:dyDescent="0.5">
      <c r="B132" s="2" t="s">
        <v>729</v>
      </c>
      <c r="C132" s="3" t="s">
        <v>39</v>
      </c>
      <c r="D132" t="s">
        <v>40</v>
      </c>
      <c r="F132" t="s">
        <v>41</v>
      </c>
      <c r="H132" t="s">
        <v>42</v>
      </c>
      <c r="I132" s="4">
        <v>3.1</v>
      </c>
      <c r="J132" s="2">
        <v>3.1</v>
      </c>
      <c r="L132">
        <v>1</v>
      </c>
      <c r="N132">
        <v>1960</v>
      </c>
      <c r="R132" s="2"/>
      <c r="T132" s="2" t="s">
        <v>318</v>
      </c>
      <c r="V132" s="2" t="s">
        <v>318</v>
      </c>
      <c r="W132" t="s">
        <v>423</v>
      </c>
      <c r="X132">
        <v>14.5</v>
      </c>
      <c r="AB132" t="s">
        <v>637</v>
      </c>
      <c r="AC132" t="s">
        <v>48</v>
      </c>
      <c r="AD132" s="2" t="s">
        <v>730</v>
      </c>
      <c r="AE132" t="s">
        <v>731</v>
      </c>
      <c r="AH132" s="2" t="s">
        <v>732</v>
      </c>
      <c r="AI132" t="s">
        <v>104</v>
      </c>
      <c r="AJ132">
        <v>-43.247973798390703</v>
      </c>
      <c r="AK132">
        <v>170.23558491023999</v>
      </c>
    </row>
    <row r="133" spans="2:37" x14ac:dyDescent="0.5">
      <c r="B133" s="2" t="s">
        <v>733</v>
      </c>
      <c r="C133" s="3" t="s">
        <v>56</v>
      </c>
      <c r="D133" s="2" t="s">
        <v>619</v>
      </c>
      <c r="E133" s="2"/>
      <c r="H133" t="s">
        <v>42</v>
      </c>
      <c r="I133" s="4">
        <v>3</v>
      </c>
      <c r="J133" s="2">
        <v>1</v>
      </c>
      <c r="K133" s="2">
        <v>0</v>
      </c>
      <c r="M133" t="s">
        <v>734</v>
      </c>
      <c r="N133" s="2" t="s">
        <v>302</v>
      </c>
      <c r="O133" s="2" t="s">
        <v>302</v>
      </c>
      <c r="T133" s="2" t="s">
        <v>621</v>
      </c>
      <c r="V133" s="2" t="s">
        <v>318</v>
      </c>
      <c r="W133" s="2" t="s">
        <v>334</v>
      </c>
      <c r="X133" s="2">
        <v>20</v>
      </c>
      <c r="Y133" s="2"/>
      <c r="Z133" s="2"/>
      <c r="AB133" s="2" t="s">
        <v>100</v>
      </c>
      <c r="AC133" s="2" t="s">
        <v>63</v>
      </c>
      <c r="AD133" s="2" t="s">
        <v>735</v>
      </c>
      <c r="AE133" s="2" t="s">
        <v>736</v>
      </c>
      <c r="AH133" s="2"/>
      <c r="AI133" t="s">
        <v>104</v>
      </c>
      <c r="AJ133">
        <v>-36.935781968544198</v>
      </c>
      <c r="AK133">
        <v>174.99252894152301</v>
      </c>
    </row>
    <row r="134" spans="2:37" x14ac:dyDescent="0.5">
      <c r="B134" s="2" t="s">
        <v>737</v>
      </c>
      <c r="C134" s="3" t="s">
        <v>39</v>
      </c>
      <c r="D134" t="s">
        <v>40</v>
      </c>
      <c r="F134" t="s">
        <v>41</v>
      </c>
      <c r="H134" t="s">
        <v>42</v>
      </c>
      <c r="I134" s="3">
        <v>2.85</v>
      </c>
      <c r="J134">
        <v>2.85</v>
      </c>
      <c r="L134">
        <v>1</v>
      </c>
      <c r="N134">
        <v>1982</v>
      </c>
      <c r="O134" t="s">
        <v>43</v>
      </c>
      <c r="R134" t="s">
        <v>738</v>
      </c>
      <c r="S134">
        <v>2</v>
      </c>
      <c r="T134" t="s">
        <v>318</v>
      </c>
      <c r="V134" t="s">
        <v>318</v>
      </c>
      <c r="W134" t="s">
        <v>334</v>
      </c>
      <c r="X134">
        <v>13</v>
      </c>
      <c r="Y134">
        <v>0</v>
      </c>
      <c r="Z134" t="s">
        <v>739</v>
      </c>
      <c r="AB134" t="s">
        <v>62</v>
      </c>
      <c r="AC134" t="s">
        <v>138</v>
      </c>
      <c r="AD134" s="2" t="s">
        <v>466</v>
      </c>
      <c r="AE134" t="s">
        <v>209</v>
      </c>
      <c r="AH134" t="s">
        <v>740</v>
      </c>
      <c r="AI134" t="s">
        <v>104</v>
      </c>
      <c r="AJ134">
        <v>-38.883175246243503</v>
      </c>
      <c r="AK134">
        <v>176.07780914727701</v>
      </c>
    </row>
    <row r="135" spans="2:37" x14ac:dyDescent="0.5">
      <c r="B135" s="2" t="s">
        <v>741</v>
      </c>
      <c r="C135" s="3" t="s">
        <v>39</v>
      </c>
      <c r="D135" t="s">
        <v>40</v>
      </c>
      <c r="F135" t="s">
        <v>41</v>
      </c>
      <c r="H135" t="s">
        <v>42</v>
      </c>
      <c r="I135" s="3">
        <v>2.8</v>
      </c>
      <c r="J135">
        <v>2.8</v>
      </c>
      <c r="L135">
        <v>1</v>
      </c>
      <c r="N135">
        <v>2013</v>
      </c>
      <c r="R135" s="2" t="s">
        <v>742</v>
      </c>
      <c r="T135" s="2" t="s">
        <v>318</v>
      </c>
      <c r="V135" s="2" t="s">
        <v>318</v>
      </c>
      <c r="W135" t="s">
        <v>334</v>
      </c>
      <c r="X135">
        <v>10</v>
      </c>
      <c r="AB135" t="s">
        <v>220</v>
      </c>
      <c r="AC135" t="s">
        <v>138</v>
      </c>
      <c r="AD135" t="s">
        <v>599</v>
      </c>
      <c r="AE135" t="s">
        <v>600</v>
      </c>
      <c r="AH135" s="2" t="s">
        <v>743</v>
      </c>
      <c r="AI135" t="s">
        <v>104</v>
      </c>
      <c r="AJ135">
        <v>-39.175239820330098</v>
      </c>
      <c r="AK135">
        <v>176.772692788211</v>
      </c>
    </row>
    <row r="136" spans="2:37" x14ac:dyDescent="0.5">
      <c r="B136" s="2" t="s">
        <v>744</v>
      </c>
      <c r="C136" s="3" t="s">
        <v>39</v>
      </c>
      <c r="D136" t="s">
        <v>40</v>
      </c>
      <c r="F136" t="s">
        <v>41</v>
      </c>
      <c r="H136" t="s">
        <v>42</v>
      </c>
      <c r="I136" s="4">
        <v>2.8</v>
      </c>
      <c r="J136" s="2">
        <v>2.8</v>
      </c>
      <c r="L136">
        <v>1</v>
      </c>
      <c r="N136" s="2">
        <v>1956</v>
      </c>
      <c r="R136" s="2"/>
      <c r="T136" s="2" t="s">
        <v>552</v>
      </c>
      <c r="V136" s="2" t="s">
        <v>318</v>
      </c>
      <c r="W136" t="s">
        <v>334</v>
      </c>
      <c r="X136">
        <v>19</v>
      </c>
      <c r="AB136" t="s">
        <v>47</v>
      </c>
      <c r="AC136" t="s">
        <v>48</v>
      </c>
      <c r="AD136" s="2" t="s">
        <v>553</v>
      </c>
      <c r="AE136" t="s">
        <v>86</v>
      </c>
      <c r="AH136" s="2"/>
      <c r="AI136" t="s">
        <v>104</v>
      </c>
      <c r="AJ136">
        <v>-45.235687802066899</v>
      </c>
      <c r="AK136">
        <v>169.200641329642</v>
      </c>
    </row>
    <row r="137" spans="2:37" x14ac:dyDescent="0.5">
      <c r="B137" s="2" t="s">
        <v>745</v>
      </c>
      <c r="C137" s="3" t="s">
        <v>56</v>
      </c>
      <c r="D137" s="2" t="s">
        <v>619</v>
      </c>
      <c r="E137" s="2"/>
      <c r="H137" t="s">
        <v>42</v>
      </c>
      <c r="I137" s="4">
        <v>2.8</v>
      </c>
      <c r="J137" s="2">
        <v>0.92</v>
      </c>
      <c r="K137" s="2">
        <v>0</v>
      </c>
      <c r="M137" s="2" t="s">
        <v>746</v>
      </c>
      <c r="N137" s="2">
        <v>1992</v>
      </c>
      <c r="O137" s="2" t="s">
        <v>302</v>
      </c>
      <c r="T137" t="s">
        <v>662</v>
      </c>
      <c r="V137" s="2" t="s">
        <v>145</v>
      </c>
      <c r="W137" s="2" t="s">
        <v>334</v>
      </c>
      <c r="X137" s="2">
        <v>22</v>
      </c>
      <c r="Y137" s="2"/>
      <c r="Z137" s="2"/>
      <c r="AB137" s="2" t="s">
        <v>518</v>
      </c>
      <c r="AC137" s="2" t="s">
        <v>63</v>
      </c>
      <c r="AD137" s="2" t="s">
        <v>747</v>
      </c>
      <c r="AE137" s="2" t="s">
        <v>748</v>
      </c>
      <c r="AH137" s="2"/>
      <c r="AI137" t="s">
        <v>104</v>
      </c>
      <c r="AJ137">
        <v>-36.734075214066202</v>
      </c>
      <c r="AK137">
        <v>174.721065098049</v>
      </c>
    </row>
    <row r="138" spans="2:37" x14ac:dyDescent="0.5">
      <c r="B138" s="2" t="s">
        <v>749</v>
      </c>
      <c r="C138" s="3" t="s">
        <v>56</v>
      </c>
      <c r="D138" s="2" t="s">
        <v>619</v>
      </c>
      <c r="E138" s="2"/>
      <c r="H138" t="s">
        <v>42</v>
      </c>
      <c r="I138" s="4">
        <v>2.7</v>
      </c>
      <c r="J138" s="2">
        <v>0.9</v>
      </c>
      <c r="K138" s="2">
        <v>0</v>
      </c>
      <c r="M138" s="2" t="s">
        <v>750</v>
      </c>
      <c r="N138" s="2">
        <v>1994</v>
      </c>
      <c r="O138" s="2" t="s">
        <v>302</v>
      </c>
      <c r="T138" s="2" t="s">
        <v>187</v>
      </c>
      <c r="V138" s="2" t="s">
        <v>145</v>
      </c>
      <c r="W138" s="2" t="s">
        <v>334</v>
      </c>
      <c r="X138" s="2">
        <v>13</v>
      </c>
      <c r="Y138" s="2"/>
      <c r="Z138" s="2"/>
      <c r="AB138" s="2" t="s">
        <v>226</v>
      </c>
      <c r="AC138" s="2" t="s">
        <v>63</v>
      </c>
      <c r="AD138" s="2" t="s">
        <v>751</v>
      </c>
      <c r="AE138" s="2" t="s">
        <v>752</v>
      </c>
      <c r="AH138" s="2"/>
      <c r="AI138" t="s">
        <v>104</v>
      </c>
      <c r="AJ138">
        <v>-41.280500000000004</v>
      </c>
      <c r="AK138">
        <v>174.7671</v>
      </c>
    </row>
    <row r="139" spans="2:37" x14ac:dyDescent="0.5">
      <c r="B139" s="2" t="s">
        <v>753</v>
      </c>
      <c r="C139" s="3" t="s">
        <v>39</v>
      </c>
      <c r="D139" t="s">
        <v>40</v>
      </c>
      <c r="F139" t="s">
        <v>41</v>
      </c>
      <c r="H139" t="s">
        <v>42</v>
      </c>
      <c r="I139" s="4">
        <v>2.5</v>
      </c>
      <c r="J139" s="2">
        <v>2</v>
      </c>
      <c r="L139">
        <v>2</v>
      </c>
      <c r="N139">
        <v>1927</v>
      </c>
      <c r="R139" s="2"/>
      <c r="T139" s="2" t="s">
        <v>318</v>
      </c>
      <c r="V139" s="2" t="s">
        <v>318</v>
      </c>
      <c r="W139" t="s">
        <v>334</v>
      </c>
      <c r="X139">
        <v>11.8</v>
      </c>
      <c r="AB139" t="s">
        <v>472</v>
      </c>
      <c r="AC139" t="s">
        <v>48</v>
      </c>
      <c r="AD139" s="2" t="s">
        <v>754</v>
      </c>
      <c r="AE139" t="s">
        <v>755</v>
      </c>
      <c r="AH139" s="2" t="s">
        <v>756</v>
      </c>
      <c r="AI139" t="s">
        <v>104</v>
      </c>
      <c r="AJ139">
        <v>-41.664463563781197</v>
      </c>
      <c r="AK139">
        <v>173.57468611521401</v>
      </c>
    </row>
    <row r="140" spans="2:37" x14ac:dyDescent="0.5">
      <c r="B140" s="2" t="s">
        <v>757</v>
      </c>
      <c r="C140" s="3" t="s">
        <v>39</v>
      </c>
      <c r="D140" t="s">
        <v>40</v>
      </c>
      <c r="F140" t="s">
        <v>41</v>
      </c>
      <c r="H140" t="s">
        <v>42</v>
      </c>
      <c r="I140" s="3">
        <v>2.4</v>
      </c>
      <c r="J140">
        <v>2.4</v>
      </c>
      <c r="L140">
        <v>1</v>
      </c>
      <c r="N140">
        <v>1939</v>
      </c>
      <c r="O140" t="s">
        <v>43</v>
      </c>
      <c r="R140" t="s">
        <v>738</v>
      </c>
      <c r="S140">
        <v>1</v>
      </c>
      <c r="T140" t="s">
        <v>318</v>
      </c>
      <c r="V140" t="s">
        <v>318</v>
      </c>
      <c r="W140" t="s">
        <v>334</v>
      </c>
      <c r="X140">
        <v>10</v>
      </c>
      <c r="Y140">
        <v>0</v>
      </c>
      <c r="Z140" t="s">
        <v>739</v>
      </c>
      <c r="AB140" t="s">
        <v>62</v>
      </c>
      <c r="AC140" t="s">
        <v>138</v>
      </c>
      <c r="AD140" s="2" t="s">
        <v>466</v>
      </c>
      <c r="AE140" t="s">
        <v>209</v>
      </c>
      <c r="AH140" t="s">
        <v>758</v>
      </c>
      <c r="AI140" t="s">
        <v>104</v>
      </c>
      <c r="AJ140">
        <v>-38.890696120511301</v>
      </c>
      <c r="AK140">
        <v>176.09234426685899</v>
      </c>
    </row>
    <row r="141" spans="2:37" x14ac:dyDescent="0.5">
      <c r="B141" t="s">
        <v>759</v>
      </c>
      <c r="C141" s="3" t="s">
        <v>39</v>
      </c>
      <c r="D141" t="s">
        <v>40</v>
      </c>
      <c r="F141" t="s">
        <v>41</v>
      </c>
      <c r="H141" t="s">
        <v>42</v>
      </c>
      <c r="I141" s="3">
        <v>2.2999999999999998</v>
      </c>
      <c r="J141">
        <v>2.2999999999999998</v>
      </c>
      <c r="L141">
        <v>1</v>
      </c>
      <c r="N141">
        <v>1984</v>
      </c>
      <c r="O141" t="s">
        <v>43</v>
      </c>
      <c r="R141" s="2" t="s">
        <v>565</v>
      </c>
      <c r="S141">
        <v>2</v>
      </c>
      <c r="T141" t="s">
        <v>318</v>
      </c>
      <c r="V141" t="s">
        <v>318</v>
      </c>
      <c r="W141" t="s">
        <v>334</v>
      </c>
      <c r="X141">
        <v>8</v>
      </c>
      <c r="Y141">
        <v>0</v>
      </c>
      <c r="Z141" t="s">
        <v>566</v>
      </c>
      <c r="AA141" t="s">
        <v>84</v>
      </c>
      <c r="AB141" t="s">
        <v>47</v>
      </c>
      <c r="AC141" t="s">
        <v>48</v>
      </c>
      <c r="AD141" t="s">
        <v>567</v>
      </c>
      <c r="AE141" t="s">
        <v>568</v>
      </c>
      <c r="AF141" s="3">
        <v>2034</v>
      </c>
      <c r="AG141" t="s">
        <v>51</v>
      </c>
      <c r="AH141" t="s">
        <v>569</v>
      </c>
      <c r="AI141" t="s">
        <v>53</v>
      </c>
      <c r="AJ141">
        <v>-45.326213373874097</v>
      </c>
      <c r="AK141">
        <v>169.95654894043</v>
      </c>
    </row>
    <row r="142" spans="2:37" x14ac:dyDescent="0.5">
      <c r="B142" s="2" t="s">
        <v>760</v>
      </c>
      <c r="C142" s="3" t="s">
        <v>56</v>
      </c>
      <c r="D142" s="2" t="s">
        <v>598</v>
      </c>
      <c r="E142" s="2"/>
      <c r="H142" s="2" t="s">
        <v>42</v>
      </c>
      <c r="I142" s="4">
        <v>2.2999999999999998</v>
      </c>
      <c r="J142" s="2">
        <v>2.2999999999999998</v>
      </c>
      <c r="K142" s="2">
        <v>0</v>
      </c>
      <c r="M142" s="2"/>
      <c r="N142" s="2" t="s">
        <v>302</v>
      </c>
      <c r="O142" s="2" t="s">
        <v>302</v>
      </c>
      <c r="T142" s="2" t="s">
        <v>761</v>
      </c>
      <c r="V142" s="2" t="s">
        <v>99</v>
      </c>
      <c r="W142" s="2" t="s">
        <v>334</v>
      </c>
      <c r="X142" s="2">
        <v>0</v>
      </c>
      <c r="Y142" s="2"/>
      <c r="Z142" s="2"/>
      <c r="AB142" s="2" t="s">
        <v>100</v>
      </c>
      <c r="AC142" s="2" t="s">
        <v>63</v>
      </c>
      <c r="AD142" s="2" t="s">
        <v>762</v>
      </c>
      <c r="AE142" s="2" t="s">
        <v>763</v>
      </c>
      <c r="AH142" s="2" t="s">
        <v>764</v>
      </c>
      <c r="AI142" t="s">
        <v>104</v>
      </c>
      <c r="AJ142">
        <v>-42.461353967507897</v>
      </c>
      <c r="AK142">
        <v>171.19826272780099</v>
      </c>
    </row>
    <row r="143" spans="2:37" x14ac:dyDescent="0.5">
      <c r="B143" t="s">
        <v>765</v>
      </c>
      <c r="C143" s="4" t="s">
        <v>143</v>
      </c>
      <c r="D143" s="2" t="s">
        <v>143</v>
      </c>
      <c r="I143" s="4">
        <v>2.25</v>
      </c>
      <c r="J143">
        <v>0.75</v>
      </c>
      <c r="L143" s="2">
        <v>3</v>
      </c>
      <c r="M143" t="s">
        <v>766</v>
      </c>
      <c r="N143" s="2">
        <v>2009</v>
      </c>
      <c r="O143" s="2"/>
      <c r="S143" s="2"/>
      <c r="T143" t="s">
        <v>552</v>
      </c>
      <c r="V143" t="s">
        <v>552</v>
      </c>
      <c r="W143" t="s">
        <v>334</v>
      </c>
      <c r="X143" s="2">
        <v>8</v>
      </c>
      <c r="Z143" s="2" t="s">
        <v>335</v>
      </c>
      <c r="AA143" s="2"/>
      <c r="AB143" t="s">
        <v>47</v>
      </c>
      <c r="AC143" t="s">
        <v>375</v>
      </c>
      <c r="AD143" t="s">
        <v>553</v>
      </c>
      <c r="AE143" t="s">
        <v>86</v>
      </c>
      <c r="AH143" t="s">
        <v>767</v>
      </c>
      <c r="AI143" t="s">
        <v>104</v>
      </c>
      <c r="AJ143">
        <v>-45.542740000000002</v>
      </c>
      <c r="AK143">
        <v>169.29867999999999</v>
      </c>
    </row>
    <row r="144" spans="2:37" x14ac:dyDescent="0.5">
      <c r="B144" t="s">
        <v>768</v>
      </c>
      <c r="C144" s="3" t="s">
        <v>39</v>
      </c>
      <c r="D144" t="s">
        <v>40</v>
      </c>
      <c r="F144" t="s">
        <v>41</v>
      </c>
      <c r="H144" t="s">
        <v>42</v>
      </c>
      <c r="I144" s="4">
        <v>2.15</v>
      </c>
      <c r="J144" s="2">
        <v>2.15</v>
      </c>
      <c r="L144">
        <v>1</v>
      </c>
      <c r="N144">
        <v>2010</v>
      </c>
      <c r="R144" s="2"/>
      <c r="T144" s="2" t="s">
        <v>769</v>
      </c>
      <c r="V144" t="s">
        <v>769</v>
      </c>
      <c r="W144" t="s">
        <v>334</v>
      </c>
      <c r="X144">
        <v>10</v>
      </c>
      <c r="AB144" t="s">
        <v>47</v>
      </c>
      <c r="AC144" t="s">
        <v>48</v>
      </c>
      <c r="AD144" t="s">
        <v>553</v>
      </c>
      <c r="AE144" t="s">
        <v>86</v>
      </c>
      <c r="AH144" s="2" t="s">
        <v>770</v>
      </c>
      <c r="AI144" t="s">
        <v>104</v>
      </c>
      <c r="AJ144">
        <v>-45.756070000000001</v>
      </c>
      <c r="AK144">
        <v>169.51318000000001</v>
      </c>
    </row>
    <row r="145" spans="1:37" x14ac:dyDescent="0.5">
      <c r="A145" t="s">
        <v>525</v>
      </c>
      <c r="B145" t="s">
        <v>771</v>
      </c>
      <c r="C145" s="3" t="s">
        <v>39</v>
      </c>
      <c r="D145" t="s">
        <v>40</v>
      </c>
      <c r="F145" t="s">
        <v>41</v>
      </c>
      <c r="H145" t="s">
        <v>42</v>
      </c>
      <c r="I145" s="3">
        <v>2</v>
      </c>
      <c r="J145">
        <v>2</v>
      </c>
      <c r="L145">
        <v>1</v>
      </c>
      <c r="N145">
        <v>1982</v>
      </c>
      <c r="O145" t="s">
        <v>43</v>
      </c>
      <c r="T145" t="s">
        <v>318</v>
      </c>
      <c r="V145" t="s">
        <v>318</v>
      </c>
      <c r="W145" t="s">
        <v>45</v>
      </c>
      <c r="Y145">
        <v>0</v>
      </c>
      <c r="Z145" t="s">
        <v>771</v>
      </c>
      <c r="AA145" t="s">
        <v>320</v>
      </c>
      <c r="AB145" t="s">
        <v>268</v>
      </c>
      <c r="AC145" t="s">
        <v>138</v>
      </c>
      <c r="AD145" t="s">
        <v>527</v>
      </c>
      <c r="AE145" t="s">
        <v>528</v>
      </c>
      <c r="AF145" s="3">
        <v>2026</v>
      </c>
      <c r="AG145" t="s">
        <v>51</v>
      </c>
      <c r="AH145" s="2" t="s">
        <v>529</v>
      </c>
      <c r="AI145" t="s">
        <v>53</v>
      </c>
      <c r="AJ145">
        <v>-38.634021798020598</v>
      </c>
      <c r="AK145">
        <v>176.557952010397</v>
      </c>
    </row>
    <row r="146" spans="1:37" x14ac:dyDescent="0.5">
      <c r="B146" t="s">
        <v>772</v>
      </c>
      <c r="C146" s="3" t="s">
        <v>39</v>
      </c>
      <c r="D146" t="s">
        <v>40</v>
      </c>
      <c r="F146" t="s">
        <v>41</v>
      </c>
      <c r="H146" t="s">
        <v>42</v>
      </c>
      <c r="I146" s="4">
        <v>2</v>
      </c>
      <c r="J146" s="2">
        <v>1</v>
      </c>
      <c r="L146">
        <v>2</v>
      </c>
      <c r="N146">
        <v>2009</v>
      </c>
      <c r="R146" s="2"/>
      <c r="T146" s="2" t="s">
        <v>773</v>
      </c>
      <c r="V146" t="s">
        <v>774</v>
      </c>
      <c r="W146" t="s">
        <v>334</v>
      </c>
      <c r="X146">
        <v>10</v>
      </c>
      <c r="AB146" t="s">
        <v>220</v>
      </c>
      <c r="AC146" t="s">
        <v>138</v>
      </c>
      <c r="AD146" t="s">
        <v>683</v>
      </c>
      <c r="AE146" t="s">
        <v>684</v>
      </c>
      <c r="AH146" t="s">
        <v>775</v>
      </c>
      <c r="AI146" t="s">
        <v>104</v>
      </c>
      <c r="AJ146">
        <v>-38.402886713822703</v>
      </c>
      <c r="AK146">
        <v>177.61043933635901</v>
      </c>
    </row>
    <row r="147" spans="1:37" x14ac:dyDescent="0.5">
      <c r="A147" t="s">
        <v>548</v>
      </c>
      <c r="B147" t="s">
        <v>776</v>
      </c>
      <c r="C147" s="3" t="s">
        <v>39</v>
      </c>
      <c r="D147" t="s">
        <v>40</v>
      </c>
      <c r="F147" t="s">
        <v>41</v>
      </c>
      <c r="H147" t="s">
        <v>42</v>
      </c>
      <c r="I147" s="3">
        <v>1.9</v>
      </c>
      <c r="J147">
        <v>1.9</v>
      </c>
      <c r="L147">
        <v>1</v>
      </c>
      <c r="N147">
        <v>2010</v>
      </c>
      <c r="O147" t="s">
        <v>43</v>
      </c>
      <c r="R147" s="2" t="s">
        <v>551</v>
      </c>
      <c r="T147" t="s">
        <v>552</v>
      </c>
      <c r="V147" t="s">
        <v>552</v>
      </c>
      <c r="W147" t="s">
        <v>423</v>
      </c>
      <c r="X147">
        <v>5.5</v>
      </c>
      <c r="Y147">
        <v>0</v>
      </c>
      <c r="Z147" t="s">
        <v>549</v>
      </c>
      <c r="AB147" t="s">
        <v>47</v>
      </c>
      <c r="AC147" t="s">
        <v>48</v>
      </c>
      <c r="AD147" t="s">
        <v>553</v>
      </c>
      <c r="AE147" t="s">
        <v>86</v>
      </c>
      <c r="AH147" t="s">
        <v>777</v>
      </c>
      <c r="AI147" t="s">
        <v>104</v>
      </c>
      <c r="AJ147">
        <v>-45.5320088086034</v>
      </c>
      <c r="AK147">
        <v>169.36027885400799</v>
      </c>
    </row>
    <row r="148" spans="1:37" x14ac:dyDescent="0.5">
      <c r="B148" s="2" t="s">
        <v>778</v>
      </c>
      <c r="C148" s="3" t="s">
        <v>39</v>
      </c>
      <c r="D148" t="s">
        <v>40</v>
      </c>
      <c r="F148" t="s">
        <v>41</v>
      </c>
      <c r="H148" t="s">
        <v>42</v>
      </c>
      <c r="I148" s="4">
        <v>1.9</v>
      </c>
      <c r="J148" s="2">
        <v>1.3</v>
      </c>
      <c r="L148">
        <v>2</v>
      </c>
      <c r="N148">
        <v>1963</v>
      </c>
      <c r="R148" s="2"/>
      <c r="T148" s="2" t="s">
        <v>440</v>
      </c>
      <c r="V148" s="2" t="s">
        <v>440</v>
      </c>
      <c r="W148" t="s">
        <v>334</v>
      </c>
      <c r="X148">
        <v>7</v>
      </c>
      <c r="AB148" t="s">
        <v>137</v>
      </c>
      <c r="AC148" t="s">
        <v>138</v>
      </c>
      <c r="AD148" s="2" t="s">
        <v>655</v>
      </c>
      <c r="AE148" t="s">
        <v>656</v>
      </c>
      <c r="AH148" s="2" t="s">
        <v>779</v>
      </c>
      <c r="AI148" t="s">
        <v>104</v>
      </c>
      <c r="AJ148">
        <v>-38.552581278774298</v>
      </c>
      <c r="AK148">
        <v>174.96218448291299</v>
      </c>
    </row>
    <row r="149" spans="1:37" x14ac:dyDescent="0.5">
      <c r="B149" s="2" t="s">
        <v>780</v>
      </c>
      <c r="C149" s="3" t="s">
        <v>39</v>
      </c>
      <c r="D149" t="s">
        <v>40</v>
      </c>
      <c r="F149" t="s">
        <v>41</v>
      </c>
      <c r="H149" t="s">
        <v>42</v>
      </c>
      <c r="I149" s="4">
        <v>1.8</v>
      </c>
      <c r="J149" s="2">
        <v>1.2</v>
      </c>
      <c r="L149">
        <v>2</v>
      </c>
      <c r="N149">
        <v>1924</v>
      </c>
      <c r="R149" s="2"/>
      <c r="T149" s="2" t="s">
        <v>440</v>
      </c>
      <c r="V149" t="s">
        <v>440</v>
      </c>
      <c r="W149" t="s">
        <v>334</v>
      </c>
      <c r="X149">
        <v>7</v>
      </c>
      <c r="AB149" t="s">
        <v>137</v>
      </c>
      <c r="AC149" t="s">
        <v>138</v>
      </c>
      <c r="AD149" t="s">
        <v>781</v>
      </c>
      <c r="AE149" t="s">
        <v>782</v>
      </c>
      <c r="AH149" s="2" t="s">
        <v>783</v>
      </c>
      <c r="AI149" t="s">
        <v>104</v>
      </c>
      <c r="AJ149">
        <v>-38.912475512558601</v>
      </c>
      <c r="AK149">
        <v>175.34310317116001</v>
      </c>
    </row>
    <row r="150" spans="1:37" x14ac:dyDescent="0.5">
      <c r="B150" t="s">
        <v>784</v>
      </c>
      <c r="C150" s="3" t="s">
        <v>39</v>
      </c>
      <c r="D150" t="s">
        <v>40</v>
      </c>
      <c r="F150" t="s">
        <v>41</v>
      </c>
      <c r="H150" t="s">
        <v>42</v>
      </c>
      <c r="I150" s="3">
        <v>1.8</v>
      </c>
      <c r="J150">
        <v>1.8</v>
      </c>
      <c r="L150">
        <v>1</v>
      </c>
      <c r="N150">
        <v>1958</v>
      </c>
      <c r="O150" t="s">
        <v>43</v>
      </c>
      <c r="R150" s="2" t="s">
        <v>501</v>
      </c>
      <c r="S150">
        <v>2</v>
      </c>
      <c r="T150" t="s">
        <v>318</v>
      </c>
      <c r="V150" t="s">
        <v>318</v>
      </c>
      <c r="W150" t="s">
        <v>423</v>
      </c>
      <c r="X150">
        <v>12</v>
      </c>
      <c r="Y150">
        <v>0</v>
      </c>
      <c r="Z150" t="s">
        <v>416</v>
      </c>
      <c r="AA150" t="s">
        <v>73</v>
      </c>
      <c r="AB150" t="s">
        <v>417</v>
      </c>
      <c r="AC150" t="s">
        <v>48</v>
      </c>
      <c r="AD150" t="s">
        <v>785</v>
      </c>
      <c r="AE150" t="s">
        <v>503</v>
      </c>
      <c r="AF150" s="3">
        <v>2040</v>
      </c>
      <c r="AG150" t="s">
        <v>51</v>
      </c>
      <c r="AH150" t="s">
        <v>786</v>
      </c>
      <c r="AI150" t="s">
        <v>53</v>
      </c>
      <c r="AJ150">
        <v>-43.798276187605502</v>
      </c>
      <c r="AK150">
        <v>171.33923321875</v>
      </c>
    </row>
    <row r="151" spans="1:37" x14ac:dyDescent="0.5">
      <c r="B151" s="2" t="s">
        <v>787</v>
      </c>
      <c r="C151" s="3" t="s">
        <v>39</v>
      </c>
      <c r="D151" t="s">
        <v>40</v>
      </c>
      <c r="F151" t="s">
        <v>41</v>
      </c>
      <c r="H151" t="s">
        <v>42</v>
      </c>
      <c r="I151" s="4">
        <v>1.6</v>
      </c>
      <c r="J151">
        <v>0.8</v>
      </c>
      <c r="L151">
        <v>2</v>
      </c>
      <c r="N151">
        <v>2008</v>
      </c>
      <c r="R151" s="2"/>
      <c r="T151" s="2" t="s">
        <v>773</v>
      </c>
      <c r="V151" t="s">
        <v>145</v>
      </c>
      <c r="W151" t="s">
        <v>334</v>
      </c>
      <c r="X151">
        <v>5</v>
      </c>
      <c r="AB151" t="s">
        <v>62</v>
      </c>
      <c r="AC151" t="s">
        <v>138</v>
      </c>
      <c r="AD151" s="2" t="s">
        <v>781</v>
      </c>
      <c r="AE151" t="s">
        <v>782</v>
      </c>
      <c r="AI151" t="s">
        <v>104</v>
      </c>
      <c r="AJ151">
        <v>-38.478683902393399</v>
      </c>
      <c r="AK151">
        <v>175.23332240371499</v>
      </c>
    </row>
    <row r="152" spans="1:37" x14ac:dyDescent="0.5">
      <c r="B152" s="2" t="s">
        <v>788</v>
      </c>
      <c r="C152" s="3" t="s">
        <v>39</v>
      </c>
      <c r="D152" t="s">
        <v>40</v>
      </c>
      <c r="F152" t="s">
        <v>41</v>
      </c>
      <c r="H152" t="s">
        <v>42</v>
      </c>
      <c r="I152" s="3">
        <v>1.4</v>
      </c>
      <c r="J152">
        <v>1.4</v>
      </c>
      <c r="L152">
        <v>1</v>
      </c>
      <c r="N152">
        <v>2013</v>
      </c>
      <c r="R152" s="2" t="s">
        <v>742</v>
      </c>
      <c r="T152" s="2" t="s">
        <v>318</v>
      </c>
      <c r="V152" s="2" t="s">
        <v>318</v>
      </c>
      <c r="W152" t="s">
        <v>334</v>
      </c>
      <c r="X152">
        <f>15*1.4/4.2</f>
        <v>5</v>
      </c>
      <c r="AB152" t="s">
        <v>220</v>
      </c>
      <c r="AC152" t="s">
        <v>138</v>
      </c>
      <c r="AD152" t="s">
        <v>599</v>
      </c>
      <c r="AE152" t="s">
        <v>600</v>
      </c>
      <c r="AH152" s="2" t="s">
        <v>743</v>
      </c>
      <c r="AI152" t="s">
        <v>104</v>
      </c>
      <c r="AJ152">
        <v>-39.824232850627901</v>
      </c>
      <c r="AK152">
        <v>175.48960163992101</v>
      </c>
    </row>
    <row r="153" spans="1:37" x14ac:dyDescent="0.5">
      <c r="B153" s="2" t="s">
        <v>789</v>
      </c>
      <c r="C153" s="3" t="s">
        <v>56</v>
      </c>
      <c r="D153" s="2" t="s">
        <v>491</v>
      </c>
      <c r="E153" s="2"/>
      <c r="H153" s="2" t="s">
        <v>253</v>
      </c>
      <c r="I153" s="4">
        <v>1.4</v>
      </c>
      <c r="J153">
        <v>1.4</v>
      </c>
      <c r="K153" s="2">
        <v>0</v>
      </c>
      <c r="N153" s="2">
        <v>2000</v>
      </c>
      <c r="O153" s="2" t="s">
        <v>302</v>
      </c>
      <c r="T153" s="2" t="s">
        <v>789</v>
      </c>
      <c r="V153" s="2" t="s">
        <v>44</v>
      </c>
      <c r="W153" s="2" t="s">
        <v>334</v>
      </c>
      <c r="X153" s="2">
        <v>1.9</v>
      </c>
      <c r="Y153" s="2"/>
      <c r="Z153" s="2"/>
      <c r="AB153" s="2" t="s">
        <v>47</v>
      </c>
      <c r="AC153" s="2" t="s">
        <v>375</v>
      </c>
      <c r="AD153" s="2" t="s">
        <v>790</v>
      </c>
      <c r="AE153" s="2" t="s">
        <v>791</v>
      </c>
      <c r="AH153" t="s">
        <v>792</v>
      </c>
      <c r="AI153" t="s">
        <v>104</v>
      </c>
      <c r="AJ153">
        <v>-45.464799999999997</v>
      </c>
      <c r="AK153">
        <v>167.85300000000001</v>
      </c>
    </row>
    <row r="154" spans="1:37" x14ac:dyDescent="0.5">
      <c r="B154" s="2" t="s">
        <v>793</v>
      </c>
      <c r="C154" s="3" t="s">
        <v>39</v>
      </c>
      <c r="D154" t="s">
        <v>40</v>
      </c>
      <c r="F154" t="s">
        <v>41</v>
      </c>
      <c r="H154" t="s">
        <v>42</v>
      </c>
      <c r="I154" s="3">
        <v>1.35</v>
      </c>
      <c r="J154">
        <v>1.35</v>
      </c>
      <c r="L154">
        <v>1</v>
      </c>
      <c r="N154">
        <v>1966</v>
      </c>
      <c r="O154" t="s">
        <v>43</v>
      </c>
      <c r="R154" t="s">
        <v>738</v>
      </c>
      <c r="S154">
        <v>3</v>
      </c>
      <c r="T154" t="s">
        <v>318</v>
      </c>
      <c r="V154" t="s">
        <v>318</v>
      </c>
      <c r="W154" t="s">
        <v>334</v>
      </c>
      <c r="X154">
        <v>6</v>
      </c>
      <c r="Y154">
        <v>0</v>
      </c>
      <c r="Z154" t="s">
        <v>739</v>
      </c>
      <c r="AB154" t="s">
        <v>62</v>
      </c>
      <c r="AC154" t="s">
        <v>138</v>
      </c>
      <c r="AD154" s="2" t="s">
        <v>466</v>
      </c>
      <c r="AE154" t="s">
        <v>209</v>
      </c>
      <c r="AH154" t="s">
        <v>794</v>
      </c>
      <c r="AI154" t="s">
        <v>104</v>
      </c>
      <c r="AJ154">
        <v>-38.869290415090902</v>
      </c>
      <c r="AK154">
        <v>176.052825063813</v>
      </c>
    </row>
    <row r="155" spans="1:37" x14ac:dyDescent="0.5">
      <c r="B155" s="2" t="s">
        <v>795</v>
      </c>
      <c r="C155" s="3" t="s">
        <v>39</v>
      </c>
      <c r="D155" t="s">
        <v>40</v>
      </c>
      <c r="F155" t="s">
        <v>41</v>
      </c>
      <c r="H155" t="s">
        <v>42</v>
      </c>
      <c r="I155" s="3">
        <v>1.35</v>
      </c>
      <c r="J155">
        <v>1.35</v>
      </c>
      <c r="L155">
        <v>1</v>
      </c>
      <c r="N155">
        <v>1936</v>
      </c>
      <c r="R155" s="2"/>
      <c r="T155" s="2" t="s">
        <v>552</v>
      </c>
      <c r="V155" t="s">
        <v>318</v>
      </c>
      <c r="W155" t="s">
        <v>334</v>
      </c>
      <c r="X155">
        <v>1.35</v>
      </c>
      <c r="AB155" t="s">
        <v>47</v>
      </c>
      <c r="AC155" t="s">
        <v>48</v>
      </c>
      <c r="AD155" s="2" t="s">
        <v>796</v>
      </c>
      <c r="AE155" t="s">
        <v>797</v>
      </c>
      <c r="AH155" s="2" t="s">
        <v>798</v>
      </c>
      <c r="AI155" t="s">
        <v>104</v>
      </c>
      <c r="AJ155">
        <v>-45.138858113160602</v>
      </c>
      <c r="AK155">
        <v>168.75931203874899</v>
      </c>
    </row>
    <row r="156" spans="1:37" x14ac:dyDescent="0.5">
      <c r="B156" s="2" t="s">
        <v>799</v>
      </c>
      <c r="C156" s="3" t="s">
        <v>39</v>
      </c>
      <c r="D156" t="s">
        <v>40</v>
      </c>
      <c r="F156" t="s">
        <v>41</v>
      </c>
      <c r="H156" t="s">
        <v>42</v>
      </c>
      <c r="I156" s="3">
        <v>1.3</v>
      </c>
      <c r="J156">
        <v>1.3</v>
      </c>
      <c r="L156">
        <v>1</v>
      </c>
      <c r="N156">
        <v>2003</v>
      </c>
      <c r="R156" s="2"/>
      <c r="T156" s="2" t="s">
        <v>552</v>
      </c>
      <c r="V156" s="2" t="s">
        <v>318</v>
      </c>
      <c r="W156" t="s">
        <v>334</v>
      </c>
      <c r="X156">
        <v>9</v>
      </c>
      <c r="AB156" t="s">
        <v>47</v>
      </c>
      <c r="AC156" t="s">
        <v>48</v>
      </c>
      <c r="AD156" s="2" t="s">
        <v>567</v>
      </c>
      <c r="AE156" t="s">
        <v>568</v>
      </c>
      <c r="AH156" s="2" t="s">
        <v>800</v>
      </c>
      <c r="AI156" t="s">
        <v>104</v>
      </c>
      <c r="AJ156">
        <v>-44.874167596236802</v>
      </c>
      <c r="AK156">
        <v>169.90193595775901</v>
      </c>
    </row>
    <row r="157" spans="1:37" x14ac:dyDescent="0.5">
      <c r="B157" s="2" t="s">
        <v>801</v>
      </c>
      <c r="C157" s="3" t="s">
        <v>39</v>
      </c>
      <c r="D157" t="s">
        <v>40</v>
      </c>
      <c r="F157" t="s">
        <v>41</v>
      </c>
      <c r="H157" t="s">
        <v>42</v>
      </c>
      <c r="I157" s="3">
        <v>1.1000000000000001</v>
      </c>
      <c r="J157">
        <v>1.1000000000000001</v>
      </c>
      <c r="L157">
        <v>1</v>
      </c>
      <c r="N157">
        <v>1931</v>
      </c>
      <c r="O157" t="s">
        <v>43</v>
      </c>
      <c r="R157" s="2" t="s">
        <v>802</v>
      </c>
      <c r="S157">
        <v>2</v>
      </c>
      <c r="T157" t="s">
        <v>318</v>
      </c>
      <c r="V157" t="s">
        <v>318</v>
      </c>
      <c r="W157" t="s">
        <v>334</v>
      </c>
      <c r="X157">
        <v>8</v>
      </c>
      <c r="Y157">
        <v>0</v>
      </c>
      <c r="Z157" s="2" t="s">
        <v>803</v>
      </c>
      <c r="AB157" t="s">
        <v>637</v>
      </c>
      <c r="AC157" t="s">
        <v>48</v>
      </c>
      <c r="AD157" t="s">
        <v>730</v>
      </c>
      <c r="AE157" t="s">
        <v>731</v>
      </c>
      <c r="AI157" t="s">
        <v>104</v>
      </c>
      <c r="AJ157">
        <v>-42.766137625693702</v>
      </c>
      <c r="AK157">
        <v>171.06960120633099</v>
      </c>
    </row>
    <row r="158" spans="1:37" x14ac:dyDescent="0.5">
      <c r="B158" t="s">
        <v>804</v>
      </c>
      <c r="C158" s="3" t="s">
        <v>56</v>
      </c>
      <c r="D158" t="s">
        <v>619</v>
      </c>
      <c r="H158" t="s">
        <v>42</v>
      </c>
      <c r="I158" s="4">
        <v>1.1000000000000001</v>
      </c>
      <c r="J158">
        <v>1.1000000000000001</v>
      </c>
      <c r="K158" s="2">
        <v>0</v>
      </c>
      <c r="M158" s="2"/>
      <c r="N158" s="2" t="s">
        <v>302</v>
      </c>
      <c r="O158" s="2" t="s">
        <v>302</v>
      </c>
      <c r="T158" t="s">
        <v>289</v>
      </c>
      <c r="V158" t="s">
        <v>289</v>
      </c>
      <c r="W158" t="s">
        <v>334</v>
      </c>
      <c r="X158" s="2">
        <v>6</v>
      </c>
      <c r="Y158" s="2"/>
      <c r="Z158" s="2"/>
      <c r="AB158" t="s">
        <v>226</v>
      </c>
      <c r="AC158" t="s">
        <v>63</v>
      </c>
      <c r="AD158" t="s">
        <v>572</v>
      </c>
      <c r="AE158" t="s">
        <v>573</v>
      </c>
      <c r="AH158" t="s">
        <v>805</v>
      </c>
      <c r="AI158" t="s">
        <v>104</v>
      </c>
      <c r="AJ158">
        <v>-41.3236646074783</v>
      </c>
      <c r="AK158">
        <v>174.745462640547</v>
      </c>
    </row>
    <row r="159" spans="1:37" x14ac:dyDescent="0.5">
      <c r="B159" s="2" t="s">
        <v>806</v>
      </c>
      <c r="C159" s="3" t="s">
        <v>39</v>
      </c>
      <c r="D159" t="s">
        <v>40</v>
      </c>
      <c r="F159" t="s">
        <v>41</v>
      </c>
      <c r="H159" t="s">
        <v>42</v>
      </c>
      <c r="I159" s="4">
        <v>1</v>
      </c>
      <c r="J159" s="2">
        <v>1</v>
      </c>
      <c r="L159">
        <v>1</v>
      </c>
      <c r="R159" s="2"/>
      <c r="T159" s="2" t="s">
        <v>807</v>
      </c>
      <c r="V159" t="s">
        <v>807</v>
      </c>
      <c r="W159" t="s">
        <v>334</v>
      </c>
      <c r="X159">
        <v>3.2</v>
      </c>
      <c r="AB159" t="s">
        <v>472</v>
      </c>
      <c r="AC159" t="s">
        <v>48</v>
      </c>
      <c r="AD159" s="2" t="s">
        <v>808</v>
      </c>
      <c r="AE159" t="s">
        <v>809</v>
      </c>
      <c r="AH159" s="2" t="s">
        <v>810</v>
      </c>
      <c r="AI159" t="s">
        <v>104</v>
      </c>
      <c r="AJ159">
        <v>-40.765665009582797</v>
      </c>
      <c r="AK159">
        <v>172.70803887236201</v>
      </c>
    </row>
    <row r="160" spans="1:37" x14ac:dyDescent="0.5">
      <c r="B160" s="2" t="s">
        <v>811</v>
      </c>
      <c r="C160" s="3" t="s">
        <v>56</v>
      </c>
      <c r="D160" t="s">
        <v>619</v>
      </c>
      <c r="H160" t="s">
        <v>42</v>
      </c>
      <c r="I160" s="4">
        <v>1</v>
      </c>
      <c r="J160">
        <v>1</v>
      </c>
      <c r="K160" s="2">
        <v>0</v>
      </c>
      <c r="M160" t="s">
        <v>812</v>
      </c>
      <c r="N160" s="2">
        <v>2008</v>
      </c>
      <c r="O160" s="2" t="s">
        <v>302</v>
      </c>
      <c r="T160" t="s">
        <v>813</v>
      </c>
      <c r="V160" t="s">
        <v>187</v>
      </c>
      <c r="W160" t="s">
        <v>334</v>
      </c>
      <c r="X160" s="2">
        <v>7.5</v>
      </c>
      <c r="Y160" s="2"/>
      <c r="Z160" s="2"/>
      <c r="AB160" t="s">
        <v>62</v>
      </c>
      <c r="AC160" t="s">
        <v>63</v>
      </c>
      <c r="AD160" t="s">
        <v>814</v>
      </c>
      <c r="AE160" t="s">
        <v>815</v>
      </c>
      <c r="AH160" t="s">
        <v>816</v>
      </c>
      <c r="AI160" t="s">
        <v>104</v>
      </c>
      <c r="AJ160">
        <v>-37.378900000000002</v>
      </c>
      <c r="AK160">
        <v>175.67339999999999</v>
      </c>
    </row>
    <row r="161" spans="2:37" x14ac:dyDescent="0.5">
      <c r="B161" t="s">
        <v>817</v>
      </c>
      <c r="C161" s="4" t="s">
        <v>143</v>
      </c>
      <c r="D161" s="2" t="s">
        <v>143</v>
      </c>
      <c r="I161" s="4">
        <v>1</v>
      </c>
      <c r="J161">
        <v>0.25</v>
      </c>
      <c r="L161" s="2">
        <v>4</v>
      </c>
      <c r="M161" s="2" t="s">
        <v>818</v>
      </c>
      <c r="N161" s="2">
        <v>2011</v>
      </c>
      <c r="O161" s="2"/>
      <c r="S161" s="2"/>
      <c r="T161" t="s">
        <v>819</v>
      </c>
      <c r="V161" t="s">
        <v>44</v>
      </c>
      <c r="W161" t="s">
        <v>334</v>
      </c>
      <c r="X161" s="2">
        <v>3.2</v>
      </c>
      <c r="Y161" s="2"/>
      <c r="Z161" s="2" t="s">
        <v>302</v>
      </c>
      <c r="AA161" s="2"/>
      <c r="AB161" t="s">
        <v>820</v>
      </c>
      <c r="AC161" t="s">
        <v>375</v>
      </c>
      <c r="AD161" t="s">
        <v>754</v>
      </c>
      <c r="AE161" t="s">
        <v>755</v>
      </c>
      <c r="AH161" s="2" t="s">
        <v>821</v>
      </c>
      <c r="AI161" t="s">
        <v>104</v>
      </c>
      <c r="AJ161">
        <v>-41.845260000000003</v>
      </c>
      <c r="AK161">
        <v>174.16392999999999</v>
      </c>
    </row>
    <row r="162" spans="2:37" x14ac:dyDescent="0.5">
      <c r="B162" s="2" t="s">
        <v>822</v>
      </c>
      <c r="C162" s="3" t="s">
        <v>39</v>
      </c>
      <c r="D162" t="s">
        <v>40</v>
      </c>
      <c r="F162" t="s">
        <v>41</v>
      </c>
      <c r="H162" t="s">
        <v>42</v>
      </c>
      <c r="I162" s="4">
        <v>0.95</v>
      </c>
      <c r="J162" s="2">
        <v>0.7</v>
      </c>
      <c r="L162">
        <v>2</v>
      </c>
      <c r="N162" s="2">
        <v>1923</v>
      </c>
      <c r="R162" s="2"/>
      <c r="T162" s="2" t="s">
        <v>61</v>
      </c>
      <c r="V162" s="2" t="s">
        <v>61</v>
      </c>
      <c r="W162" t="s">
        <v>423</v>
      </c>
      <c r="X162">
        <v>2</v>
      </c>
      <c r="AB162" t="s">
        <v>226</v>
      </c>
      <c r="AC162" t="s">
        <v>138</v>
      </c>
      <c r="AD162" s="2" t="s">
        <v>823</v>
      </c>
      <c r="AE162" t="s">
        <v>824</v>
      </c>
      <c r="AH162" s="2" t="s">
        <v>825</v>
      </c>
      <c r="AI162" t="s">
        <v>104</v>
      </c>
      <c r="AJ162">
        <v>-41.092452127564897</v>
      </c>
      <c r="AK162">
        <v>175.70221621774701</v>
      </c>
    </row>
    <row r="163" spans="2:37" x14ac:dyDescent="0.5">
      <c r="B163" s="2" t="s">
        <v>826</v>
      </c>
      <c r="C163" s="3" t="s">
        <v>39</v>
      </c>
      <c r="D163" t="s">
        <v>40</v>
      </c>
      <c r="F163" t="s">
        <v>41</v>
      </c>
      <c r="H163" t="s">
        <v>42</v>
      </c>
      <c r="I163" s="3">
        <v>0.9</v>
      </c>
      <c r="J163">
        <v>0.9</v>
      </c>
      <c r="L163">
        <v>1</v>
      </c>
      <c r="N163">
        <v>2010</v>
      </c>
      <c r="O163" t="s">
        <v>43</v>
      </c>
      <c r="R163" s="2"/>
      <c r="T163" s="2" t="s">
        <v>827</v>
      </c>
      <c r="V163" s="2" t="s">
        <v>827</v>
      </c>
      <c r="W163" t="s">
        <v>334</v>
      </c>
      <c r="X163">
        <v>4</v>
      </c>
      <c r="Y163">
        <v>0</v>
      </c>
      <c r="AA163" t="s">
        <v>73</v>
      </c>
      <c r="AB163" t="s">
        <v>417</v>
      </c>
      <c r="AC163" t="s">
        <v>48</v>
      </c>
      <c r="AD163" t="s">
        <v>502</v>
      </c>
      <c r="AE163" t="s">
        <v>503</v>
      </c>
      <c r="AI163" t="s">
        <v>104</v>
      </c>
      <c r="AJ163">
        <v>-43.452523484103899</v>
      </c>
      <c r="AK163">
        <v>171.584275465903</v>
      </c>
    </row>
    <row r="164" spans="2:37" x14ac:dyDescent="0.5">
      <c r="B164" s="2" t="s">
        <v>828</v>
      </c>
      <c r="C164" s="3" t="s">
        <v>39</v>
      </c>
      <c r="D164" t="s">
        <v>40</v>
      </c>
      <c r="F164" t="s">
        <v>41</v>
      </c>
      <c r="H164" t="s">
        <v>42</v>
      </c>
      <c r="I164" s="4">
        <v>0.9</v>
      </c>
      <c r="J164" s="2">
        <v>0.9</v>
      </c>
      <c r="L164">
        <v>1</v>
      </c>
      <c r="R164" s="2"/>
      <c r="T164" s="2" t="s">
        <v>829</v>
      </c>
      <c r="V164" t="s">
        <v>830</v>
      </c>
      <c r="W164" t="s">
        <v>334</v>
      </c>
      <c r="X164">
        <v>4.5</v>
      </c>
      <c r="AB164" t="s">
        <v>47</v>
      </c>
      <c r="AC164" t="s">
        <v>48</v>
      </c>
      <c r="AD164" s="2" t="s">
        <v>790</v>
      </c>
      <c r="AE164" t="s">
        <v>791</v>
      </c>
      <c r="AH164" s="2" t="s">
        <v>831</v>
      </c>
      <c r="AI164" t="s">
        <v>104</v>
      </c>
      <c r="AJ164">
        <v>-46.189930398058301</v>
      </c>
      <c r="AK164">
        <v>168.872678907579</v>
      </c>
    </row>
    <row r="165" spans="2:37" x14ac:dyDescent="0.5">
      <c r="B165" t="s">
        <v>832</v>
      </c>
      <c r="C165" s="3" t="s">
        <v>56</v>
      </c>
      <c r="D165" t="s">
        <v>619</v>
      </c>
      <c r="H165" t="s">
        <v>42</v>
      </c>
      <c r="I165" s="4">
        <v>0.9</v>
      </c>
      <c r="J165">
        <v>0.9</v>
      </c>
      <c r="K165" s="2">
        <v>0</v>
      </c>
      <c r="M165" s="2"/>
      <c r="N165" s="2">
        <v>2004</v>
      </c>
      <c r="O165" s="2" t="s">
        <v>302</v>
      </c>
      <c r="T165" t="s">
        <v>833</v>
      </c>
      <c r="V165" t="s">
        <v>351</v>
      </c>
      <c r="W165" t="s">
        <v>334</v>
      </c>
      <c r="X165" s="2">
        <v>7</v>
      </c>
      <c r="Y165" s="2"/>
      <c r="Z165" s="2"/>
      <c r="AB165" t="s">
        <v>62</v>
      </c>
      <c r="AC165" t="s">
        <v>63</v>
      </c>
      <c r="AD165" t="s">
        <v>352</v>
      </c>
      <c r="AE165" t="s">
        <v>353</v>
      </c>
      <c r="AH165" s="2" t="s">
        <v>834</v>
      </c>
      <c r="AI165" t="s">
        <v>104</v>
      </c>
      <c r="AJ165">
        <v>-36.884099999999997</v>
      </c>
      <c r="AK165">
        <v>174.7704</v>
      </c>
    </row>
    <row r="166" spans="2:37" x14ac:dyDescent="0.5">
      <c r="B166" s="2" t="s">
        <v>835</v>
      </c>
      <c r="C166" s="3" t="s">
        <v>56</v>
      </c>
      <c r="D166" s="2" t="s">
        <v>598</v>
      </c>
      <c r="E166" s="2"/>
      <c r="H166" t="s">
        <v>42</v>
      </c>
      <c r="I166" s="4">
        <v>0.8</v>
      </c>
      <c r="J166" s="2">
        <v>0.8</v>
      </c>
      <c r="K166" s="2">
        <v>0</v>
      </c>
      <c r="M166" s="2"/>
      <c r="N166" s="2" t="s">
        <v>302</v>
      </c>
      <c r="O166" s="2" t="s">
        <v>302</v>
      </c>
      <c r="T166" s="2" t="s">
        <v>836</v>
      </c>
      <c r="V166" s="2" t="s">
        <v>187</v>
      </c>
      <c r="W166" s="2" t="s">
        <v>334</v>
      </c>
      <c r="X166" s="2">
        <v>2.2999999999999998</v>
      </c>
      <c r="Y166" s="2"/>
      <c r="Z166" s="2"/>
      <c r="AB166" s="2" t="s">
        <v>137</v>
      </c>
      <c r="AC166" s="2" t="s">
        <v>63</v>
      </c>
      <c r="AD166" s="2" t="s">
        <v>483</v>
      </c>
      <c r="AE166" s="2" t="s">
        <v>147</v>
      </c>
      <c r="AH166" s="2" t="s">
        <v>800</v>
      </c>
      <c r="AI166" t="s">
        <v>104</v>
      </c>
      <c r="AJ166">
        <v>-40.384747382522399</v>
      </c>
      <c r="AK166">
        <v>175.58107208284801</v>
      </c>
    </row>
    <row r="167" spans="2:37" x14ac:dyDescent="0.5">
      <c r="B167" s="2" t="s">
        <v>837</v>
      </c>
      <c r="C167" s="3" t="s">
        <v>56</v>
      </c>
      <c r="D167" s="2" t="s">
        <v>598</v>
      </c>
      <c r="E167" s="2"/>
      <c r="H167" t="s">
        <v>42</v>
      </c>
      <c r="I167" s="4">
        <v>0.8</v>
      </c>
      <c r="J167" s="2">
        <v>0.8</v>
      </c>
      <c r="K167" s="2">
        <v>0</v>
      </c>
      <c r="M167" s="2"/>
      <c r="N167" s="2" t="s">
        <v>302</v>
      </c>
      <c r="O167" s="2" t="s">
        <v>302</v>
      </c>
      <c r="T167" s="2" t="s">
        <v>682</v>
      </c>
      <c r="V167" s="2" t="s">
        <v>99</v>
      </c>
      <c r="W167" s="2" t="s">
        <v>334</v>
      </c>
      <c r="X167" s="2">
        <v>0.2</v>
      </c>
      <c r="Y167" s="2"/>
      <c r="Z167" s="2"/>
      <c r="AB167" s="2" t="s">
        <v>220</v>
      </c>
      <c r="AC167" s="2" t="s">
        <v>63</v>
      </c>
      <c r="AD167" s="2" t="s">
        <v>675</v>
      </c>
      <c r="AE167" s="2" t="s">
        <v>676</v>
      </c>
      <c r="AH167" s="2" t="s">
        <v>838</v>
      </c>
      <c r="AI167" t="s">
        <v>104</v>
      </c>
      <c r="AJ167">
        <v>-39.0347956461123</v>
      </c>
      <c r="AK167">
        <v>177.41728345799299</v>
      </c>
    </row>
    <row r="168" spans="2:37" x14ac:dyDescent="0.5">
      <c r="B168" t="s">
        <v>839</v>
      </c>
      <c r="C168" s="4" t="s">
        <v>143</v>
      </c>
      <c r="D168" s="2" t="s">
        <v>143</v>
      </c>
      <c r="I168" s="4">
        <v>0.75</v>
      </c>
      <c r="J168">
        <v>0.25</v>
      </c>
      <c r="L168" s="2">
        <v>3</v>
      </c>
      <c r="M168" t="s">
        <v>840</v>
      </c>
      <c r="N168" s="2">
        <v>2010</v>
      </c>
      <c r="O168" s="2"/>
      <c r="S168" s="2" t="s">
        <v>302</v>
      </c>
      <c r="T168" t="s">
        <v>819</v>
      </c>
      <c r="V168" t="s">
        <v>44</v>
      </c>
      <c r="W168" t="s">
        <v>334</v>
      </c>
      <c r="X168" s="2">
        <v>3</v>
      </c>
      <c r="Y168" s="2"/>
      <c r="Z168" s="2" t="s">
        <v>302</v>
      </c>
      <c r="AA168" s="2"/>
      <c r="AB168" t="s">
        <v>820</v>
      </c>
      <c r="AC168" t="s">
        <v>375</v>
      </c>
      <c r="AD168" t="s">
        <v>754</v>
      </c>
      <c r="AE168" t="s">
        <v>755</v>
      </c>
      <c r="AH168" s="2" t="s">
        <v>841</v>
      </c>
      <c r="AI168" t="s">
        <v>104</v>
      </c>
      <c r="AJ168">
        <v>-41.845379999999999</v>
      </c>
      <c r="AK168">
        <v>174.16291000000001</v>
      </c>
    </row>
    <row r="169" spans="2:37" x14ac:dyDescent="0.5">
      <c r="B169" s="2" t="s">
        <v>842</v>
      </c>
      <c r="C169" s="3" t="s">
        <v>56</v>
      </c>
      <c r="D169" s="2" t="s">
        <v>598</v>
      </c>
      <c r="E169" s="2"/>
      <c r="H169" t="s">
        <v>42</v>
      </c>
      <c r="I169" s="4">
        <v>0.7</v>
      </c>
      <c r="J169" s="2">
        <v>0.7</v>
      </c>
      <c r="K169" s="2">
        <v>0</v>
      </c>
      <c r="M169" s="2"/>
      <c r="N169" s="2" t="s">
        <v>302</v>
      </c>
      <c r="O169" s="2" t="s">
        <v>302</v>
      </c>
      <c r="T169" s="2" t="s">
        <v>843</v>
      </c>
      <c r="V169" s="2" t="s">
        <v>44</v>
      </c>
      <c r="W169" s="2" t="s">
        <v>334</v>
      </c>
      <c r="X169" s="2">
        <v>1</v>
      </c>
      <c r="Y169" s="2"/>
      <c r="Z169" s="2"/>
      <c r="AB169" s="2" t="s">
        <v>417</v>
      </c>
      <c r="AC169" s="2" t="s">
        <v>375</v>
      </c>
      <c r="AD169" s="2" t="s">
        <v>844</v>
      </c>
      <c r="AE169" s="2" t="s">
        <v>845</v>
      </c>
      <c r="AH169" s="2" t="s">
        <v>846</v>
      </c>
      <c r="AI169" t="s">
        <v>104</v>
      </c>
      <c r="AJ169">
        <v>-43.543048739621298</v>
      </c>
      <c r="AK169">
        <v>172.52585600242199</v>
      </c>
    </row>
    <row r="170" spans="2:37" x14ac:dyDescent="0.5">
      <c r="B170" s="2" t="s">
        <v>847</v>
      </c>
      <c r="C170" s="3" t="s">
        <v>56</v>
      </c>
      <c r="D170" s="2" t="s">
        <v>598</v>
      </c>
      <c r="E170" s="2"/>
      <c r="H170" s="2" t="s">
        <v>848</v>
      </c>
      <c r="I170" s="4">
        <v>0.7</v>
      </c>
      <c r="J170" s="2">
        <v>0.7</v>
      </c>
      <c r="K170" s="2">
        <v>0</v>
      </c>
      <c r="M170" s="2"/>
      <c r="N170" s="2" t="s">
        <v>302</v>
      </c>
      <c r="O170" s="2" t="s">
        <v>302</v>
      </c>
      <c r="T170" s="2" t="s">
        <v>721</v>
      </c>
      <c r="V170" s="2" t="s">
        <v>721</v>
      </c>
      <c r="W170" s="2" t="s">
        <v>334</v>
      </c>
      <c r="X170" s="2">
        <v>0</v>
      </c>
      <c r="Y170" s="2"/>
      <c r="Z170" s="2"/>
      <c r="AB170" s="2" t="s">
        <v>417</v>
      </c>
      <c r="AC170" s="2" t="s">
        <v>375</v>
      </c>
      <c r="AD170" s="2" t="s">
        <v>722</v>
      </c>
      <c r="AE170" s="2" t="s">
        <v>723</v>
      </c>
      <c r="AH170" s="2" t="s">
        <v>849</v>
      </c>
      <c r="AI170" t="s">
        <v>104</v>
      </c>
      <c r="AJ170">
        <v>-43.603162020061198</v>
      </c>
      <c r="AK170">
        <v>172.71379394189699</v>
      </c>
    </row>
    <row r="171" spans="2:37" x14ac:dyDescent="0.5">
      <c r="B171" s="2" t="s">
        <v>850</v>
      </c>
      <c r="C171" s="4" t="s">
        <v>143</v>
      </c>
      <c r="D171" s="2" t="s">
        <v>143</v>
      </c>
      <c r="F171" s="2"/>
      <c r="G171" s="2"/>
      <c r="I171" s="4">
        <v>0.66</v>
      </c>
      <c r="J171" s="2">
        <v>0.66</v>
      </c>
      <c r="K171" s="2"/>
      <c r="L171" s="2">
        <v>1</v>
      </c>
      <c r="M171" s="2" t="s">
        <v>851</v>
      </c>
      <c r="N171" s="2">
        <v>2014</v>
      </c>
      <c r="O171" s="2"/>
      <c r="S171" s="2"/>
      <c r="T171" s="2" t="s">
        <v>819</v>
      </c>
      <c r="V171" s="2" t="s">
        <v>44</v>
      </c>
      <c r="W171" s="2" t="s">
        <v>334</v>
      </c>
      <c r="X171" s="2">
        <v>6</v>
      </c>
      <c r="Y171" s="2"/>
      <c r="Z171" s="2" t="s">
        <v>302</v>
      </c>
      <c r="AA171" s="2"/>
      <c r="AB171" s="2" t="s">
        <v>820</v>
      </c>
      <c r="AC171" s="2" t="s">
        <v>375</v>
      </c>
      <c r="AD171" s="2" t="s">
        <v>754</v>
      </c>
      <c r="AE171" t="s">
        <v>755</v>
      </c>
      <c r="AH171" s="2" t="s">
        <v>633</v>
      </c>
      <c r="AI171" t="s">
        <v>104</v>
      </c>
      <c r="AJ171">
        <v>-41.728380000000001</v>
      </c>
      <c r="AK171">
        <v>174.15094999999999</v>
      </c>
    </row>
    <row r="172" spans="2:37" x14ac:dyDescent="0.5">
      <c r="B172" s="2" t="s">
        <v>852</v>
      </c>
      <c r="C172" s="3" t="s">
        <v>39</v>
      </c>
      <c r="D172" t="s">
        <v>40</v>
      </c>
      <c r="F172" t="s">
        <v>41</v>
      </c>
      <c r="H172" t="s">
        <v>42</v>
      </c>
      <c r="I172" s="4">
        <v>0.6</v>
      </c>
      <c r="J172">
        <v>0.6</v>
      </c>
      <c r="L172">
        <v>1</v>
      </c>
      <c r="R172" s="2"/>
      <c r="T172" s="2" t="s">
        <v>625</v>
      </c>
      <c r="V172" t="s">
        <v>145</v>
      </c>
      <c r="W172" t="s">
        <v>423</v>
      </c>
      <c r="X172">
        <v>5</v>
      </c>
      <c r="AB172" t="s">
        <v>100</v>
      </c>
      <c r="AC172" t="s">
        <v>138</v>
      </c>
      <c r="AD172" s="2" t="s">
        <v>853</v>
      </c>
      <c r="AE172" t="s">
        <v>763</v>
      </c>
      <c r="AH172" s="2" t="s">
        <v>854</v>
      </c>
      <c r="AI172" t="s">
        <v>104</v>
      </c>
      <c r="AJ172">
        <v>-37.188175469948803</v>
      </c>
      <c r="AK172">
        <v>175.21958914322701</v>
      </c>
    </row>
    <row r="173" spans="2:37" x14ac:dyDescent="0.5">
      <c r="B173" s="2" t="s">
        <v>855</v>
      </c>
      <c r="C173" s="3" t="s">
        <v>39</v>
      </c>
      <c r="D173" t="s">
        <v>40</v>
      </c>
      <c r="F173" t="s">
        <v>41</v>
      </c>
      <c r="H173" t="s">
        <v>42</v>
      </c>
      <c r="I173" s="3">
        <v>0.5</v>
      </c>
      <c r="J173">
        <v>0.5</v>
      </c>
      <c r="L173">
        <v>1</v>
      </c>
      <c r="N173">
        <v>1928</v>
      </c>
      <c r="O173" t="s">
        <v>43</v>
      </c>
      <c r="R173" t="s">
        <v>636</v>
      </c>
      <c r="S173">
        <v>1</v>
      </c>
      <c r="T173" t="s">
        <v>318</v>
      </c>
      <c r="V173" t="s">
        <v>318</v>
      </c>
      <c r="W173" t="s">
        <v>334</v>
      </c>
      <c r="X173">
        <v>2</v>
      </c>
      <c r="Y173">
        <v>0</v>
      </c>
      <c r="AB173" t="s">
        <v>637</v>
      </c>
      <c r="AC173" t="s">
        <v>48</v>
      </c>
      <c r="AD173" s="2" t="s">
        <v>856</v>
      </c>
      <c r="AE173" t="s">
        <v>639</v>
      </c>
      <c r="AH173" t="s">
        <v>640</v>
      </c>
      <c r="AI173" t="s">
        <v>104</v>
      </c>
      <c r="AJ173">
        <v>-42.729797564380497</v>
      </c>
      <c r="AK173">
        <v>171.206034411519</v>
      </c>
    </row>
    <row r="174" spans="2:37" x14ac:dyDescent="0.5">
      <c r="B174" s="2" t="s">
        <v>857</v>
      </c>
      <c r="C174" s="3" t="s">
        <v>56</v>
      </c>
      <c r="D174" s="2" t="s">
        <v>598</v>
      </c>
      <c r="E174" s="2"/>
      <c r="H174" t="s">
        <v>42</v>
      </c>
      <c r="I174" s="4">
        <v>0.5</v>
      </c>
      <c r="J174" s="2">
        <v>0.5</v>
      </c>
      <c r="K174" s="2">
        <v>0</v>
      </c>
      <c r="M174" s="2"/>
      <c r="N174" s="2" t="s">
        <v>302</v>
      </c>
      <c r="O174" s="2" t="s">
        <v>302</v>
      </c>
      <c r="T174" s="2" t="s">
        <v>318</v>
      </c>
      <c r="V174" s="2" t="s">
        <v>318</v>
      </c>
      <c r="W174" s="2" t="s">
        <v>334</v>
      </c>
      <c r="X174" s="2">
        <v>0.3</v>
      </c>
      <c r="Y174" s="2"/>
      <c r="Z174" s="2"/>
      <c r="AB174" s="2" t="s">
        <v>518</v>
      </c>
      <c r="AC174" s="2" t="s">
        <v>63</v>
      </c>
      <c r="AD174" s="2" t="s">
        <v>858</v>
      </c>
      <c r="AE174" s="2" t="s">
        <v>859</v>
      </c>
      <c r="AH174" s="2" t="s">
        <v>860</v>
      </c>
      <c r="AI174" t="s">
        <v>104</v>
      </c>
      <c r="AJ174">
        <v>-35.753286407737903</v>
      </c>
      <c r="AK174">
        <v>174.19969694773101</v>
      </c>
    </row>
    <row r="175" spans="2:37" x14ac:dyDescent="0.5">
      <c r="B175" s="2" t="s">
        <v>861</v>
      </c>
      <c r="C175" s="3" t="s">
        <v>56</v>
      </c>
      <c r="D175" s="2" t="s">
        <v>598</v>
      </c>
      <c r="E175" s="2"/>
      <c r="H175" s="2" t="s">
        <v>253</v>
      </c>
      <c r="I175" s="4">
        <v>0.5</v>
      </c>
      <c r="J175" s="2">
        <v>0.5</v>
      </c>
      <c r="K175" s="2">
        <v>0</v>
      </c>
      <c r="M175" s="2"/>
      <c r="N175" s="2" t="s">
        <v>302</v>
      </c>
      <c r="O175" s="2" t="s">
        <v>302</v>
      </c>
      <c r="T175" s="2" t="s">
        <v>843</v>
      </c>
      <c r="V175" s="2" t="s">
        <v>44</v>
      </c>
      <c r="W175" s="2" t="s">
        <v>334</v>
      </c>
      <c r="X175" s="2">
        <v>1.1000000000000001</v>
      </c>
      <c r="Y175" s="2"/>
      <c r="Z175" s="2"/>
      <c r="AB175" s="2" t="s">
        <v>47</v>
      </c>
      <c r="AC175" s="2" t="s">
        <v>375</v>
      </c>
      <c r="AD175" s="2" t="s">
        <v>862</v>
      </c>
      <c r="AE175" s="2" t="s">
        <v>463</v>
      </c>
      <c r="AH175" s="2" t="s">
        <v>800</v>
      </c>
      <c r="AI175" t="s">
        <v>104</v>
      </c>
      <c r="AJ175">
        <v>-45.868817321324101</v>
      </c>
      <c r="AK175">
        <v>170.54062600022601</v>
      </c>
    </row>
    <row r="176" spans="2:37" x14ac:dyDescent="0.5">
      <c r="B176" t="s">
        <v>863</v>
      </c>
      <c r="C176" s="4" t="s">
        <v>143</v>
      </c>
      <c r="D176" s="2" t="s">
        <v>143</v>
      </c>
      <c r="F176" s="2"/>
      <c r="I176" s="4">
        <v>0.5</v>
      </c>
      <c r="J176">
        <v>0.5</v>
      </c>
      <c r="K176" s="2"/>
      <c r="L176" s="2">
        <v>1</v>
      </c>
      <c r="M176" s="2"/>
      <c r="N176" s="2">
        <v>2003</v>
      </c>
      <c r="O176" s="2"/>
      <c r="S176" s="2" t="s">
        <v>302</v>
      </c>
      <c r="T176" t="s">
        <v>721</v>
      </c>
      <c r="V176" t="s">
        <v>44</v>
      </c>
      <c r="W176" s="2" t="s">
        <v>334</v>
      </c>
      <c r="X176" s="2">
        <v>0.8</v>
      </c>
      <c r="Y176" s="2"/>
      <c r="Z176" s="2" t="s">
        <v>302</v>
      </c>
      <c r="AA176" s="2"/>
      <c r="AB176" s="2" t="s">
        <v>417</v>
      </c>
      <c r="AC176" s="2" t="s">
        <v>375</v>
      </c>
      <c r="AD176" t="s">
        <v>864</v>
      </c>
      <c r="AE176" t="s">
        <v>865</v>
      </c>
      <c r="AH176" s="2" t="s">
        <v>866</v>
      </c>
      <c r="AI176" t="s">
        <v>104</v>
      </c>
      <c r="AJ176">
        <v>-43.697690000000001</v>
      </c>
      <c r="AK176">
        <v>172.64178999999999</v>
      </c>
    </row>
    <row r="177" spans="2:37" x14ac:dyDescent="0.5">
      <c r="B177" t="s">
        <v>867</v>
      </c>
      <c r="C177" s="4" t="s">
        <v>143</v>
      </c>
      <c r="D177" s="2" t="s">
        <v>143</v>
      </c>
      <c r="I177" s="4">
        <v>0.45</v>
      </c>
      <c r="J177" s="2">
        <v>0.22500000000000001</v>
      </c>
      <c r="L177" s="2">
        <v>2</v>
      </c>
      <c r="M177" t="s">
        <v>868</v>
      </c>
      <c r="N177" s="2">
        <v>2010</v>
      </c>
      <c r="O177" s="2"/>
      <c r="S177" s="2"/>
      <c r="T177" t="s">
        <v>869</v>
      </c>
      <c r="V177" t="s">
        <v>870</v>
      </c>
      <c r="W177" t="s">
        <v>334</v>
      </c>
      <c r="X177" s="2">
        <v>1.4</v>
      </c>
      <c r="Y177" s="2"/>
      <c r="Z177" s="2" t="s">
        <v>335</v>
      </c>
      <c r="AA177" s="2"/>
      <c r="AB177" t="s">
        <v>871</v>
      </c>
      <c r="AC177" t="s">
        <v>872</v>
      </c>
      <c r="AD177" t="s">
        <v>873</v>
      </c>
      <c r="AE177" t="s">
        <v>873</v>
      </c>
      <c r="AH177" s="2" t="s">
        <v>874</v>
      </c>
      <c r="AI177" t="s">
        <v>104</v>
      </c>
      <c r="AJ177">
        <v>-44.034050000000001</v>
      </c>
      <c r="AK177">
        <v>-176.39490000000001</v>
      </c>
    </row>
    <row r="178" spans="2:37" x14ac:dyDescent="0.5">
      <c r="B178" s="2" t="s">
        <v>875</v>
      </c>
      <c r="C178" s="3" t="s">
        <v>39</v>
      </c>
      <c r="D178" t="s">
        <v>40</v>
      </c>
      <c r="F178" t="s">
        <v>41</v>
      </c>
      <c r="H178" t="s">
        <v>42</v>
      </c>
      <c r="I178" s="3">
        <v>0.43</v>
      </c>
      <c r="J178">
        <v>0.43</v>
      </c>
      <c r="L178">
        <v>1</v>
      </c>
      <c r="N178">
        <v>1911</v>
      </c>
      <c r="O178" t="s">
        <v>43</v>
      </c>
      <c r="R178" s="2" t="s">
        <v>802</v>
      </c>
      <c r="S178">
        <v>1</v>
      </c>
      <c r="T178" t="s">
        <v>318</v>
      </c>
      <c r="V178" t="s">
        <v>318</v>
      </c>
      <c r="W178" t="s">
        <v>334</v>
      </c>
      <c r="X178">
        <v>4</v>
      </c>
      <c r="Y178">
        <v>0</v>
      </c>
      <c r="Z178" s="2" t="s">
        <v>803</v>
      </c>
      <c r="AB178" t="s">
        <v>637</v>
      </c>
      <c r="AC178" t="s">
        <v>48</v>
      </c>
      <c r="AD178" t="s">
        <v>730</v>
      </c>
      <c r="AE178" t="s">
        <v>731</v>
      </c>
      <c r="AI178" t="s">
        <v>104</v>
      </c>
      <c r="AJ178">
        <v>-42.766137625693702</v>
      </c>
      <c r="AK178">
        <v>171.06960120633099</v>
      </c>
    </row>
    <row r="179" spans="2:37" x14ac:dyDescent="0.5">
      <c r="B179" s="2" t="s">
        <v>876</v>
      </c>
      <c r="C179" s="3" t="s">
        <v>39</v>
      </c>
      <c r="D179" t="s">
        <v>40</v>
      </c>
      <c r="F179" t="s">
        <v>41</v>
      </c>
      <c r="H179" t="s">
        <v>42</v>
      </c>
      <c r="I179" s="4">
        <v>0.4</v>
      </c>
      <c r="J179" s="2">
        <v>0.4</v>
      </c>
      <c r="L179">
        <v>1</v>
      </c>
      <c r="N179">
        <v>1968</v>
      </c>
      <c r="R179" s="2"/>
      <c r="T179" s="2" t="s">
        <v>552</v>
      </c>
      <c r="V179" t="s">
        <v>552</v>
      </c>
      <c r="W179" t="s">
        <v>334</v>
      </c>
      <c r="X179">
        <v>2</v>
      </c>
      <c r="AB179" t="s">
        <v>47</v>
      </c>
      <c r="AC179" t="s">
        <v>48</v>
      </c>
      <c r="AD179" s="2" t="s">
        <v>877</v>
      </c>
      <c r="AE179" t="s">
        <v>878</v>
      </c>
      <c r="AH179" s="2" t="s">
        <v>696</v>
      </c>
      <c r="AI179" t="s">
        <v>104</v>
      </c>
      <c r="AJ179">
        <v>-44.767904809492698</v>
      </c>
      <c r="AK179">
        <v>168.42902096646699</v>
      </c>
    </row>
    <row r="180" spans="2:37" x14ac:dyDescent="0.5">
      <c r="B180" s="2" t="s">
        <v>879</v>
      </c>
      <c r="C180" s="3" t="s">
        <v>56</v>
      </c>
      <c r="D180" s="2" t="s">
        <v>219</v>
      </c>
      <c r="E180" s="2"/>
      <c r="H180" s="2" t="s">
        <v>42</v>
      </c>
      <c r="I180" s="4">
        <v>0.4</v>
      </c>
      <c r="J180" s="2">
        <v>0.4</v>
      </c>
      <c r="K180" s="2">
        <v>0</v>
      </c>
      <c r="M180" s="2"/>
      <c r="N180" s="2" t="s">
        <v>302</v>
      </c>
      <c r="T180" s="2" t="s">
        <v>721</v>
      </c>
      <c r="V180" s="2" t="s">
        <v>44</v>
      </c>
      <c r="W180" s="2" t="s">
        <v>334</v>
      </c>
      <c r="X180" s="2">
        <v>0</v>
      </c>
      <c r="Y180" s="2"/>
      <c r="Z180" s="2"/>
      <c r="AB180" s="2" t="s">
        <v>417</v>
      </c>
      <c r="AC180" s="2" t="s">
        <v>375</v>
      </c>
      <c r="AD180" s="2" t="s">
        <v>880</v>
      </c>
      <c r="AE180" s="2" t="s">
        <v>881</v>
      </c>
      <c r="AH180" s="2" t="s">
        <v>882</v>
      </c>
      <c r="AI180" t="s">
        <v>104</v>
      </c>
      <c r="AJ180">
        <v>-43.491119445526301</v>
      </c>
      <c r="AK180">
        <v>172.707969795682</v>
      </c>
    </row>
    <row r="181" spans="2:37" x14ac:dyDescent="0.5">
      <c r="B181" t="s">
        <v>883</v>
      </c>
      <c r="C181" s="3" t="s">
        <v>39</v>
      </c>
      <c r="D181" t="s">
        <v>40</v>
      </c>
      <c r="F181" t="s">
        <v>41</v>
      </c>
      <c r="H181" t="s">
        <v>42</v>
      </c>
      <c r="I181" s="3">
        <v>0.35</v>
      </c>
      <c r="J181">
        <v>0.35</v>
      </c>
      <c r="L181">
        <v>1</v>
      </c>
      <c r="N181">
        <v>1994</v>
      </c>
      <c r="O181" t="s">
        <v>43</v>
      </c>
      <c r="R181" s="2" t="s">
        <v>535</v>
      </c>
      <c r="S181">
        <v>3</v>
      </c>
      <c r="T181" t="s">
        <v>318</v>
      </c>
      <c r="V181" t="s">
        <v>318</v>
      </c>
      <c r="W181" t="s">
        <v>334</v>
      </c>
      <c r="X181">
        <v>2</v>
      </c>
      <c r="Y181">
        <v>0</v>
      </c>
      <c r="Z181" t="s">
        <v>536</v>
      </c>
      <c r="AA181" t="s">
        <v>320</v>
      </c>
      <c r="AB181" t="s">
        <v>268</v>
      </c>
      <c r="AC181" t="s">
        <v>138</v>
      </c>
      <c r="AD181" t="s">
        <v>537</v>
      </c>
      <c r="AE181" t="s">
        <v>538</v>
      </c>
      <c r="AF181" s="3">
        <v>2026</v>
      </c>
      <c r="AG181" t="s">
        <v>51</v>
      </c>
      <c r="AI181" t="s">
        <v>53</v>
      </c>
      <c r="AJ181">
        <v>-37.805824904562002</v>
      </c>
      <c r="AK181">
        <v>176.04489902132099</v>
      </c>
    </row>
    <row r="182" spans="2:37" x14ac:dyDescent="0.5">
      <c r="B182" s="2" t="s">
        <v>884</v>
      </c>
      <c r="C182" s="3" t="s">
        <v>39</v>
      </c>
      <c r="D182" t="s">
        <v>40</v>
      </c>
      <c r="F182" t="s">
        <v>41</v>
      </c>
      <c r="H182" t="s">
        <v>42</v>
      </c>
      <c r="I182" s="4">
        <v>0.3</v>
      </c>
      <c r="J182" s="2">
        <v>0.3</v>
      </c>
      <c r="L182">
        <v>1</v>
      </c>
      <c r="R182" s="2"/>
      <c r="T182" s="2" t="s">
        <v>318</v>
      </c>
      <c r="V182" t="s">
        <v>318</v>
      </c>
      <c r="W182" t="s">
        <v>334</v>
      </c>
      <c r="X182">
        <v>1.2</v>
      </c>
      <c r="AB182" t="s">
        <v>109</v>
      </c>
      <c r="AC182" t="s">
        <v>138</v>
      </c>
      <c r="AD182" s="2" t="s">
        <v>885</v>
      </c>
      <c r="AE182" t="s">
        <v>886</v>
      </c>
      <c r="AH182" s="2" t="s">
        <v>800</v>
      </c>
      <c r="AI182" t="s">
        <v>104</v>
      </c>
      <c r="AJ182">
        <v>-39.4585798382371</v>
      </c>
      <c r="AK182">
        <v>173.85876958479801</v>
      </c>
    </row>
    <row r="183" spans="2:37" x14ac:dyDescent="0.5">
      <c r="B183" s="2" t="s">
        <v>887</v>
      </c>
      <c r="C183" s="3" t="s">
        <v>39</v>
      </c>
      <c r="D183" t="s">
        <v>40</v>
      </c>
      <c r="F183" t="s">
        <v>41</v>
      </c>
      <c r="H183" t="s">
        <v>42</v>
      </c>
      <c r="I183" s="4">
        <v>0.3</v>
      </c>
      <c r="J183" s="2">
        <v>0.3</v>
      </c>
      <c r="L183">
        <v>1</v>
      </c>
      <c r="R183" s="2"/>
      <c r="T183" s="2" t="s">
        <v>888</v>
      </c>
      <c r="V183" t="s">
        <v>82</v>
      </c>
      <c r="W183" t="s">
        <v>334</v>
      </c>
      <c r="X183">
        <v>1.7</v>
      </c>
      <c r="AB183" t="s">
        <v>472</v>
      </c>
      <c r="AC183" t="s">
        <v>48</v>
      </c>
      <c r="AD183" s="2" t="s">
        <v>808</v>
      </c>
      <c r="AE183" t="s">
        <v>809</v>
      </c>
      <c r="AH183" s="2" t="s">
        <v>800</v>
      </c>
      <c r="AI183" t="s">
        <v>104</v>
      </c>
      <c r="AJ183">
        <v>-40.855217271489998</v>
      </c>
      <c r="AK183">
        <v>172.73751337527199</v>
      </c>
    </row>
    <row r="184" spans="2:37" x14ac:dyDescent="0.5">
      <c r="B184" s="2" t="s">
        <v>889</v>
      </c>
      <c r="C184" s="3" t="s">
        <v>39</v>
      </c>
      <c r="D184" t="s">
        <v>40</v>
      </c>
      <c r="F184" t="s">
        <v>41</v>
      </c>
      <c r="H184" t="s">
        <v>42</v>
      </c>
      <c r="I184" s="4">
        <v>0.3</v>
      </c>
      <c r="J184" s="2">
        <v>0.3</v>
      </c>
      <c r="L184">
        <v>1</v>
      </c>
      <c r="R184" s="2"/>
      <c r="T184" s="2" t="s">
        <v>318</v>
      </c>
      <c r="V184" t="s">
        <v>318</v>
      </c>
      <c r="W184" t="s">
        <v>334</v>
      </c>
      <c r="X184">
        <v>1.3</v>
      </c>
      <c r="AB184" t="s">
        <v>137</v>
      </c>
      <c r="AC184" t="s">
        <v>138</v>
      </c>
      <c r="AD184" s="2" t="s">
        <v>890</v>
      </c>
      <c r="AE184" t="s">
        <v>891</v>
      </c>
      <c r="AH184" s="2" t="s">
        <v>810</v>
      </c>
      <c r="AI184" t="s">
        <v>104</v>
      </c>
      <c r="AJ184">
        <v>-39.428009498915898</v>
      </c>
      <c r="AK184">
        <v>175.28254940231901</v>
      </c>
    </row>
    <row r="185" spans="2:37" x14ac:dyDescent="0.5">
      <c r="B185" s="2" t="s">
        <v>892</v>
      </c>
      <c r="C185" s="3" t="s">
        <v>56</v>
      </c>
      <c r="D185" s="2" t="s">
        <v>219</v>
      </c>
      <c r="E185" s="2"/>
      <c r="H185" s="2" t="s">
        <v>848</v>
      </c>
      <c r="I185" s="4">
        <v>0.3</v>
      </c>
      <c r="J185" s="2">
        <v>0.3</v>
      </c>
      <c r="K185" s="2">
        <v>0</v>
      </c>
      <c r="M185" s="2"/>
      <c r="N185" s="2" t="s">
        <v>302</v>
      </c>
      <c r="O185" s="2" t="s">
        <v>302</v>
      </c>
      <c r="T185" s="2" t="s">
        <v>893</v>
      </c>
      <c r="V185" t="s">
        <v>44</v>
      </c>
      <c r="W185" s="2" t="s">
        <v>334</v>
      </c>
      <c r="X185" s="2">
        <v>0</v>
      </c>
      <c r="Y185" s="2"/>
      <c r="Z185" s="2"/>
      <c r="AB185" s="2" t="s">
        <v>417</v>
      </c>
      <c r="AC185" s="2" t="s">
        <v>375</v>
      </c>
      <c r="AD185" s="2" t="s">
        <v>894</v>
      </c>
      <c r="AE185" s="2" t="s">
        <v>881</v>
      </c>
      <c r="AH185" s="2" t="s">
        <v>895</v>
      </c>
      <c r="AI185" t="s">
        <v>104</v>
      </c>
      <c r="AJ185">
        <v>-43.534255165131803</v>
      </c>
      <c r="AK185">
        <v>172.625543782948</v>
      </c>
    </row>
    <row r="186" spans="2:37" x14ac:dyDescent="0.5">
      <c r="B186" s="2" t="s">
        <v>896</v>
      </c>
      <c r="C186" s="3" t="s">
        <v>56</v>
      </c>
      <c r="D186" t="s">
        <v>57</v>
      </c>
      <c r="E186" s="2"/>
      <c r="H186" t="s">
        <v>42</v>
      </c>
      <c r="I186" s="4">
        <v>0.3</v>
      </c>
      <c r="J186" s="2">
        <v>0.3</v>
      </c>
      <c r="K186" s="2">
        <v>0</v>
      </c>
      <c r="M186" s="2"/>
      <c r="N186" s="2" t="s">
        <v>302</v>
      </c>
      <c r="O186" s="2" t="s">
        <v>302</v>
      </c>
      <c r="T186" s="2" t="s">
        <v>289</v>
      </c>
      <c r="V186" s="2" t="s">
        <v>289</v>
      </c>
      <c r="W186" s="2" t="s">
        <v>334</v>
      </c>
      <c r="X186" s="2">
        <v>0</v>
      </c>
      <c r="Y186" s="2"/>
      <c r="Z186" s="2"/>
      <c r="AB186" s="2" t="s">
        <v>449</v>
      </c>
      <c r="AC186" s="2" t="s">
        <v>63</v>
      </c>
      <c r="AD186" s="2" t="s">
        <v>527</v>
      </c>
      <c r="AE186" s="2" t="s">
        <v>528</v>
      </c>
      <c r="AH186" s="2" t="s">
        <v>897</v>
      </c>
      <c r="AI186" t="s">
        <v>104</v>
      </c>
      <c r="AJ186">
        <v>-38.160603498480299</v>
      </c>
      <c r="AK186">
        <v>176.264757751844</v>
      </c>
    </row>
    <row r="187" spans="2:37" x14ac:dyDescent="0.5">
      <c r="B187" s="2" t="s">
        <v>898</v>
      </c>
      <c r="C187" s="3" t="s">
        <v>56</v>
      </c>
      <c r="D187" s="2" t="s">
        <v>598</v>
      </c>
      <c r="E187" s="2"/>
      <c r="H187" t="s">
        <v>42</v>
      </c>
      <c r="I187" s="4">
        <v>0.3</v>
      </c>
      <c r="J187" s="2">
        <v>0.3</v>
      </c>
      <c r="K187" s="2">
        <v>0</v>
      </c>
      <c r="M187" s="2"/>
      <c r="N187" s="2" t="s">
        <v>302</v>
      </c>
      <c r="O187" s="2" t="s">
        <v>302</v>
      </c>
      <c r="T187" s="2" t="s">
        <v>899</v>
      </c>
      <c r="V187" s="2" t="s">
        <v>318</v>
      </c>
      <c r="W187" s="2" t="s">
        <v>334</v>
      </c>
      <c r="X187" s="2">
        <v>0</v>
      </c>
      <c r="Y187" s="2"/>
      <c r="Z187" s="2"/>
      <c r="AB187" s="2" t="s">
        <v>62</v>
      </c>
      <c r="AC187" s="2" t="s">
        <v>63</v>
      </c>
      <c r="AD187" s="2" t="s">
        <v>466</v>
      </c>
      <c r="AE187" s="2" t="s">
        <v>209</v>
      </c>
      <c r="AH187" s="2" t="s">
        <v>900</v>
      </c>
      <c r="AI187" t="s">
        <v>104</v>
      </c>
      <c r="AJ187">
        <v>-38.803897461369402</v>
      </c>
      <c r="AK187">
        <v>176.25057425077799</v>
      </c>
    </row>
    <row r="188" spans="2:37" x14ac:dyDescent="0.5">
      <c r="B188" s="2" t="s">
        <v>901</v>
      </c>
      <c r="C188" s="3" t="s">
        <v>56</v>
      </c>
      <c r="D188" s="2" t="s">
        <v>219</v>
      </c>
      <c r="E188" s="2"/>
      <c r="H188" t="s">
        <v>42</v>
      </c>
      <c r="I188" s="4">
        <v>0.3</v>
      </c>
      <c r="J188" s="2">
        <v>0.3</v>
      </c>
      <c r="K188" s="2">
        <v>0</v>
      </c>
      <c r="M188" s="2"/>
      <c r="N188" s="2" t="s">
        <v>302</v>
      </c>
      <c r="O188" s="2" t="s">
        <v>302</v>
      </c>
      <c r="T188" s="2" t="s">
        <v>721</v>
      </c>
      <c r="V188" s="2" t="s">
        <v>721</v>
      </c>
      <c r="W188" s="2" t="s">
        <v>334</v>
      </c>
      <c r="X188" s="2">
        <v>0.1</v>
      </c>
      <c r="Y188" s="2"/>
      <c r="Z188" s="2"/>
      <c r="AB188" s="2" t="s">
        <v>417</v>
      </c>
      <c r="AC188" s="2" t="s">
        <v>375</v>
      </c>
      <c r="AD188" s="2" t="s">
        <v>894</v>
      </c>
      <c r="AE188" s="2" t="s">
        <v>881</v>
      </c>
      <c r="AH188" s="2" t="s">
        <v>902</v>
      </c>
      <c r="AI188" t="s">
        <v>104</v>
      </c>
      <c r="AJ188">
        <v>-43.488996643105096</v>
      </c>
      <c r="AK188">
        <v>172.56325237544701</v>
      </c>
    </row>
    <row r="189" spans="2:37" x14ac:dyDescent="0.5">
      <c r="B189" s="2" t="s">
        <v>903</v>
      </c>
      <c r="C189" s="3" t="s">
        <v>39</v>
      </c>
      <c r="D189" t="s">
        <v>40</v>
      </c>
      <c r="F189" t="s">
        <v>41</v>
      </c>
      <c r="H189" t="s">
        <v>42</v>
      </c>
      <c r="I189" s="3">
        <v>0.2</v>
      </c>
      <c r="J189">
        <v>0.2</v>
      </c>
      <c r="L189">
        <v>1</v>
      </c>
      <c r="N189">
        <v>1934</v>
      </c>
      <c r="O189" t="s">
        <v>43</v>
      </c>
      <c r="R189" s="2"/>
      <c r="T189" s="2" t="s">
        <v>904</v>
      </c>
      <c r="V189" s="2" t="s">
        <v>904</v>
      </c>
      <c r="W189" t="s">
        <v>334</v>
      </c>
      <c r="X189">
        <v>1</v>
      </c>
      <c r="Y189">
        <v>0</v>
      </c>
      <c r="AA189" t="s">
        <v>471</v>
      </c>
      <c r="AB189" t="s">
        <v>472</v>
      </c>
      <c r="AC189" t="s">
        <v>48</v>
      </c>
      <c r="AD189" t="s">
        <v>905</v>
      </c>
      <c r="AE189" t="s">
        <v>906</v>
      </c>
      <c r="AH189" t="s">
        <v>907</v>
      </c>
      <c r="AI189" t="s">
        <v>104</v>
      </c>
      <c r="AJ189">
        <v>-41.097246952466001</v>
      </c>
      <c r="AK189">
        <v>172.972587103743</v>
      </c>
    </row>
    <row r="190" spans="2:37" x14ac:dyDescent="0.5">
      <c r="B190" s="2" t="s">
        <v>908</v>
      </c>
      <c r="C190" s="3" t="s">
        <v>39</v>
      </c>
      <c r="D190" t="s">
        <v>40</v>
      </c>
      <c r="F190" t="s">
        <v>41</v>
      </c>
      <c r="H190" t="s">
        <v>42</v>
      </c>
      <c r="I190" s="4">
        <v>0.2</v>
      </c>
      <c r="J190" s="2">
        <v>0.2</v>
      </c>
      <c r="L190">
        <v>1</v>
      </c>
      <c r="R190" s="2"/>
      <c r="T190" s="2" t="s">
        <v>318</v>
      </c>
      <c r="V190" s="2" t="s">
        <v>318</v>
      </c>
      <c r="W190" t="s">
        <v>334</v>
      </c>
      <c r="X190">
        <v>1.9</v>
      </c>
      <c r="AB190" t="s">
        <v>637</v>
      </c>
      <c r="AC190" t="s">
        <v>48</v>
      </c>
      <c r="AD190" s="2" t="s">
        <v>730</v>
      </c>
      <c r="AE190" t="s">
        <v>731</v>
      </c>
      <c r="AH190" s="2" t="s">
        <v>800</v>
      </c>
      <c r="AI190" t="s">
        <v>104</v>
      </c>
      <c r="AJ190">
        <v>-43.972938602186296</v>
      </c>
      <c r="AK190">
        <v>168.95053203629399</v>
      </c>
    </row>
    <row r="191" spans="2:37" x14ac:dyDescent="0.5">
      <c r="B191" s="2" t="s">
        <v>909</v>
      </c>
      <c r="C191" s="3" t="s">
        <v>39</v>
      </c>
      <c r="D191" t="s">
        <v>40</v>
      </c>
      <c r="F191" t="s">
        <v>41</v>
      </c>
      <c r="H191" t="s">
        <v>42</v>
      </c>
      <c r="I191" s="4">
        <v>0.2</v>
      </c>
      <c r="J191">
        <v>0.2</v>
      </c>
      <c r="L191">
        <v>1</v>
      </c>
      <c r="R191" s="2"/>
      <c r="T191" s="2" t="s">
        <v>910</v>
      </c>
      <c r="V191" t="s">
        <v>145</v>
      </c>
      <c r="W191" t="s">
        <v>334</v>
      </c>
      <c r="X191">
        <v>0.3</v>
      </c>
      <c r="AB191" t="s">
        <v>100</v>
      </c>
      <c r="AC191" t="s">
        <v>138</v>
      </c>
      <c r="AD191" s="2" t="s">
        <v>853</v>
      </c>
      <c r="AE191" t="s">
        <v>763</v>
      </c>
      <c r="AH191" s="2" t="s">
        <v>911</v>
      </c>
      <c r="AI191" t="s">
        <v>104</v>
      </c>
      <c r="AJ191">
        <v>-37.219474923196302</v>
      </c>
      <c r="AK191">
        <v>175.11501355563499</v>
      </c>
    </row>
    <row r="192" spans="2:37" x14ac:dyDescent="0.5">
      <c r="B192" s="2" t="s">
        <v>912</v>
      </c>
      <c r="C192" s="3" t="s">
        <v>56</v>
      </c>
      <c r="D192" s="2" t="s">
        <v>598</v>
      </c>
      <c r="E192" s="2"/>
      <c r="H192" s="2" t="s">
        <v>42</v>
      </c>
      <c r="I192" s="4">
        <v>0.2</v>
      </c>
      <c r="J192" s="2">
        <v>0.2</v>
      </c>
      <c r="K192" s="2">
        <v>0</v>
      </c>
      <c r="M192" s="2"/>
      <c r="N192" s="2" t="s">
        <v>302</v>
      </c>
      <c r="O192" s="2" t="s">
        <v>302</v>
      </c>
      <c r="T192" s="2" t="s">
        <v>913</v>
      </c>
      <c r="V192" s="2" t="s">
        <v>44</v>
      </c>
      <c r="W192" s="2" t="s">
        <v>334</v>
      </c>
      <c r="X192" s="2">
        <v>0</v>
      </c>
      <c r="Y192" s="2"/>
      <c r="Z192" s="2"/>
      <c r="AB192" s="2" t="s">
        <v>417</v>
      </c>
      <c r="AC192" s="2" t="s">
        <v>375</v>
      </c>
      <c r="AD192" s="2" t="s">
        <v>722</v>
      </c>
      <c r="AE192" s="2" t="s">
        <v>723</v>
      </c>
      <c r="AH192" s="2" t="s">
        <v>914</v>
      </c>
      <c r="AI192" t="s">
        <v>104</v>
      </c>
      <c r="AJ192">
        <v>-43.542571707949897</v>
      </c>
      <c r="AK192">
        <v>172.585464928802</v>
      </c>
    </row>
    <row r="193" spans="2:37" x14ac:dyDescent="0.5">
      <c r="B193" s="2" t="s">
        <v>915</v>
      </c>
      <c r="C193" s="3" t="s">
        <v>56</v>
      </c>
      <c r="D193" s="2" t="s">
        <v>916</v>
      </c>
      <c r="E193" s="2" t="s">
        <v>219</v>
      </c>
      <c r="H193" s="2" t="s">
        <v>42</v>
      </c>
      <c r="I193" s="4">
        <v>0.2</v>
      </c>
      <c r="J193" s="2">
        <v>0.2</v>
      </c>
      <c r="K193" s="2">
        <v>0</v>
      </c>
      <c r="M193" s="2"/>
      <c r="N193" s="2" t="s">
        <v>302</v>
      </c>
      <c r="O193" s="2" t="s">
        <v>302</v>
      </c>
      <c r="T193" s="2" t="s">
        <v>893</v>
      </c>
      <c r="V193" s="2" t="s">
        <v>44</v>
      </c>
      <c r="W193" s="2" t="s">
        <v>334</v>
      </c>
      <c r="X193" s="2">
        <v>0</v>
      </c>
      <c r="Y193" s="2"/>
      <c r="Z193" s="2"/>
      <c r="AB193" s="2" t="s">
        <v>417</v>
      </c>
      <c r="AC193" s="2" t="s">
        <v>375</v>
      </c>
      <c r="AD193" s="2" t="s">
        <v>917</v>
      </c>
      <c r="AE193" s="2" t="s">
        <v>723</v>
      </c>
      <c r="AH193" s="2" t="s">
        <v>800</v>
      </c>
      <c r="AI193" t="s">
        <v>104</v>
      </c>
      <c r="AJ193">
        <v>-43.480210525013099</v>
      </c>
      <c r="AK193">
        <v>172.68414262712699</v>
      </c>
    </row>
    <row r="194" spans="2:37" x14ac:dyDescent="0.5">
      <c r="B194" t="s">
        <v>918</v>
      </c>
      <c r="C194" s="3" t="s">
        <v>56</v>
      </c>
      <c r="D194" t="s">
        <v>219</v>
      </c>
      <c r="E194" s="2"/>
      <c r="H194" t="s">
        <v>848</v>
      </c>
      <c r="I194" s="4">
        <v>0.2</v>
      </c>
      <c r="J194">
        <v>0.2</v>
      </c>
      <c r="K194" s="2">
        <v>0</v>
      </c>
      <c r="M194" s="2"/>
      <c r="N194" s="2" t="s">
        <v>302</v>
      </c>
      <c r="O194" s="2" t="s">
        <v>302</v>
      </c>
      <c r="T194" t="s">
        <v>918</v>
      </c>
      <c r="V194" t="s">
        <v>318</v>
      </c>
      <c r="W194" t="s">
        <v>334</v>
      </c>
      <c r="X194" s="2">
        <v>0</v>
      </c>
      <c r="Y194" s="2"/>
      <c r="Z194" s="2"/>
      <c r="AB194" t="s">
        <v>820</v>
      </c>
      <c r="AC194" t="s">
        <v>375</v>
      </c>
      <c r="AD194" t="s">
        <v>754</v>
      </c>
      <c r="AE194" t="s">
        <v>755</v>
      </c>
      <c r="AH194" s="2" t="s">
        <v>919</v>
      </c>
      <c r="AI194" t="s">
        <v>104</v>
      </c>
      <c r="AJ194">
        <v>-41.506324563052303</v>
      </c>
      <c r="AK194">
        <v>173.877368788219</v>
      </c>
    </row>
    <row r="195" spans="2:37" x14ac:dyDescent="0.5">
      <c r="B195" s="2" t="s">
        <v>920</v>
      </c>
      <c r="C195" s="3" t="s">
        <v>56</v>
      </c>
      <c r="D195" s="2" t="s">
        <v>598</v>
      </c>
      <c r="E195" s="2"/>
      <c r="H195" t="s">
        <v>42</v>
      </c>
      <c r="I195" s="4">
        <v>0.2</v>
      </c>
      <c r="J195" s="2">
        <v>0.2</v>
      </c>
      <c r="K195" s="2">
        <v>0</v>
      </c>
      <c r="M195" s="2"/>
      <c r="N195" s="2" t="s">
        <v>302</v>
      </c>
      <c r="O195" s="2" t="s">
        <v>302</v>
      </c>
      <c r="T195" s="2" t="s">
        <v>921</v>
      </c>
      <c r="V195" s="2" t="s">
        <v>44</v>
      </c>
      <c r="W195" s="2" t="s">
        <v>334</v>
      </c>
      <c r="X195" s="2">
        <v>0</v>
      </c>
      <c r="Y195" s="2"/>
      <c r="Z195" s="2"/>
      <c r="AB195" s="2" t="s">
        <v>417</v>
      </c>
      <c r="AC195" s="2" t="s">
        <v>375</v>
      </c>
      <c r="AD195" s="2" t="s">
        <v>844</v>
      </c>
      <c r="AE195" s="2" t="s">
        <v>845</v>
      </c>
      <c r="AH195" s="2" t="s">
        <v>922</v>
      </c>
      <c r="AI195" t="s">
        <v>104</v>
      </c>
      <c r="AJ195">
        <v>-43.543858659192402</v>
      </c>
      <c r="AK195">
        <v>172.58308802186099</v>
      </c>
    </row>
    <row r="196" spans="2:37" x14ac:dyDescent="0.5">
      <c r="B196" s="2" t="s">
        <v>923</v>
      </c>
      <c r="C196" s="3" t="s">
        <v>56</v>
      </c>
      <c r="D196" s="2" t="s">
        <v>598</v>
      </c>
      <c r="E196" s="2"/>
      <c r="H196" t="s">
        <v>42</v>
      </c>
      <c r="I196" s="4">
        <v>0.2</v>
      </c>
      <c r="J196" s="2">
        <v>0.2</v>
      </c>
      <c r="K196" s="2">
        <v>0</v>
      </c>
      <c r="M196" s="2"/>
      <c r="N196" s="2" t="s">
        <v>302</v>
      </c>
      <c r="O196" s="2" t="s">
        <v>302</v>
      </c>
      <c r="T196" s="2" t="s">
        <v>924</v>
      </c>
      <c r="V196" s="2" t="s">
        <v>390</v>
      </c>
      <c r="W196" s="2" t="s">
        <v>334</v>
      </c>
      <c r="X196" s="2">
        <v>0.4</v>
      </c>
      <c r="Y196" s="2"/>
      <c r="Z196" s="2"/>
      <c r="AB196" s="2" t="s">
        <v>109</v>
      </c>
      <c r="AC196" s="2" t="s">
        <v>63</v>
      </c>
      <c r="AD196" s="2" t="s">
        <v>925</v>
      </c>
      <c r="AE196" s="2" t="s">
        <v>345</v>
      </c>
      <c r="AH196" s="2" t="s">
        <v>926</v>
      </c>
      <c r="AI196" t="s">
        <v>104</v>
      </c>
      <c r="AJ196">
        <v>-39.647538561153198</v>
      </c>
      <c r="AK196">
        <v>174.351079295255</v>
      </c>
    </row>
    <row r="197" spans="2:37" x14ac:dyDescent="0.5">
      <c r="B197" t="s">
        <v>927</v>
      </c>
      <c r="C197" s="3" t="s">
        <v>56</v>
      </c>
      <c r="D197" t="s">
        <v>219</v>
      </c>
      <c r="H197" t="s">
        <v>848</v>
      </c>
      <c r="I197" s="4">
        <v>0.2</v>
      </c>
      <c r="J197">
        <v>0.2</v>
      </c>
      <c r="K197" s="2">
        <v>0</v>
      </c>
      <c r="M197" s="2"/>
      <c r="N197" s="2" t="s">
        <v>302</v>
      </c>
      <c r="O197" s="2"/>
      <c r="T197" t="s">
        <v>928</v>
      </c>
      <c r="V197" t="s">
        <v>318</v>
      </c>
      <c r="W197" t="s">
        <v>334</v>
      </c>
      <c r="X197" s="2">
        <v>0</v>
      </c>
      <c r="Y197" s="2"/>
      <c r="Z197" s="2"/>
      <c r="AB197" t="s">
        <v>820</v>
      </c>
      <c r="AC197" t="s">
        <v>375</v>
      </c>
      <c r="AD197" t="s">
        <v>754</v>
      </c>
      <c r="AE197" t="s">
        <v>755</v>
      </c>
      <c r="AH197" s="2"/>
      <c r="AI197" t="s">
        <v>104</v>
      </c>
      <c r="AJ197">
        <v>-44.903839594479997</v>
      </c>
      <c r="AK197">
        <v>169.33944208299499</v>
      </c>
    </row>
    <row r="198" spans="2:37" x14ac:dyDescent="0.5">
      <c r="B198" s="2" t="s">
        <v>929</v>
      </c>
      <c r="C198" s="3" t="s">
        <v>56</v>
      </c>
      <c r="D198" s="2" t="s">
        <v>219</v>
      </c>
      <c r="E198" s="2"/>
      <c r="H198" t="s">
        <v>42</v>
      </c>
      <c r="I198" s="4">
        <v>0.2</v>
      </c>
      <c r="J198" s="2">
        <v>0.2</v>
      </c>
      <c r="K198" s="2">
        <v>0</v>
      </c>
      <c r="M198" s="2"/>
      <c r="N198" s="2" t="s">
        <v>302</v>
      </c>
      <c r="O198" s="2" t="s">
        <v>302</v>
      </c>
      <c r="T198" s="2" t="s">
        <v>721</v>
      </c>
      <c r="V198" s="2" t="s">
        <v>721</v>
      </c>
      <c r="W198" s="2" t="s">
        <v>334</v>
      </c>
      <c r="X198" s="2">
        <v>0</v>
      </c>
      <c r="Y198" s="2"/>
      <c r="Z198" s="2"/>
      <c r="AB198" s="2" t="s">
        <v>417</v>
      </c>
      <c r="AC198" s="2" t="s">
        <v>375</v>
      </c>
      <c r="AD198" s="2" t="s">
        <v>894</v>
      </c>
      <c r="AE198" s="2" t="s">
        <v>881</v>
      </c>
      <c r="AH198" s="2" t="s">
        <v>902</v>
      </c>
      <c r="AI198" t="s">
        <v>104</v>
      </c>
      <c r="AJ198">
        <v>-43.488996643105096</v>
      </c>
      <c r="AK198">
        <v>172.56325237544701</v>
      </c>
    </row>
    <row r="199" spans="2:37" x14ac:dyDescent="0.5">
      <c r="B199" s="2" t="s">
        <v>930</v>
      </c>
      <c r="C199" s="3" t="s">
        <v>56</v>
      </c>
      <c r="D199" s="2" t="s">
        <v>598</v>
      </c>
      <c r="E199" s="2"/>
      <c r="H199" s="2" t="s">
        <v>848</v>
      </c>
      <c r="I199" s="4">
        <v>0.2</v>
      </c>
      <c r="J199" s="2">
        <v>0.2</v>
      </c>
      <c r="K199" s="2">
        <v>0</v>
      </c>
      <c r="M199" s="2"/>
      <c r="N199" s="2" t="s">
        <v>302</v>
      </c>
      <c r="O199" s="2" t="s">
        <v>302</v>
      </c>
      <c r="T199" s="2" t="s">
        <v>571</v>
      </c>
      <c r="V199" t="s">
        <v>318</v>
      </c>
      <c r="W199" s="2" t="s">
        <v>334</v>
      </c>
      <c r="X199" s="2">
        <v>0</v>
      </c>
      <c r="Y199" s="2"/>
      <c r="Z199" s="2"/>
      <c r="AB199" s="2" t="s">
        <v>100</v>
      </c>
      <c r="AC199" s="2" t="s">
        <v>63</v>
      </c>
      <c r="AD199" s="2" t="s">
        <v>626</v>
      </c>
      <c r="AE199" s="2" t="s">
        <v>627</v>
      </c>
      <c r="AH199" s="2" t="s">
        <v>931</v>
      </c>
      <c r="AI199" t="s">
        <v>104</v>
      </c>
      <c r="AJ199">
        <v>-36.946494167699498</v>
      </c>
      <c r="AK199">
        <v>174.824469555755</v>
      </c>
    </row>
    <row r="200" spans="2:37" x14ac:dyDescent="0.5">
      <c r="B200" t="s">
        <v>932</v>
      </c>
      <c r="C200" s="3" t="s">
        <v>56</v>
      </c>
      <c r="D200" t="s">
        <v>219</v>
      </c>
      <c r="H200" t="s">
        <v>848</v>
      </c>
      <c r="I200" s="4">
        <v>0.2</v>
      </c>
      <c r="J200">
        <v>0.2</v>
      </c>
      <c r="K200" s="2">
        <v>0</v>
      </c>
      <c r="M200" s="2"/>
      <c r="N200" s="2" t="s">
        <v>302</v>
      </c>
      <c r="O200" s="2"/>
      <c r="T200" t="s">
        <v>932</v>
      </c>
      <c r="V200" t="s">
        <v>318</v>
      </c>
      <c r="W200" t="s">
        <v>334</v>
      </c>
      <c r="X200" s="2">
        <v>0</v>
      </c>
      <c r="Y200" s="2"/>
      <c r="Z200" s="2"/>
      <c r="AB200" t="s">
        <v>820</v>
      </c>
      <c r="AC200" t="s">
        <v>375</v>
      </c>
      <c r="AD200" t="s">
        <v>754</v>
      </c>
      <c r="AE200" t="s">
        <v>755</v>
      </c>
      <c r="AH200" s="2" t="s">
        <v>933</v>
      </c>
      <c r="AI200" t="s">
        <v>104</v>
      </c>
      <c r="AJ200">
        <v>-41.291737954275099</v>
      </c>
      <c r="AK200">
        <v>173.24419616785099</v>
      </c>
    </row>
    <row r="201" spans="2:37" x14ac:dyDescent="0.5">
      <c r="B201" s="2" t="s">
        <v>934</v>
      </c>
      <c r="C201" s="3" t="s">
        <v>56</v>
      </c>
      <c r="D201" s="2" t="s">
        <v>598</v>
      </c>
      <c r="E201" s="2"/>
      <c r="H201" t="s">
        <v>42</v>
      </c>
      <c r="I201" s="4">
        <v>0.2</v>
      </c>
      <c r="J201" s="2">
        <v>0.2</v>
      </c>
      <c r="K201" s="2">
        <v>0</v>
      </c>
      <c r="M201" s="2"/>
      <c r="N201" s="2" t="s">
        <v>302</v>
      </c>
      <c r="O201" s="2" t="s">
        <v>302</v>
      </c>
      <c r="T201" s="2" t="s">
        <v>935</v>
      </c>
      <c r="V201" s="2" t="s">
        <v>44</v>
      </c>
      <c r="W201" s="2" t="s">
        <v>334</v>
      </c>
      <c r="X201" s="2">
        <v>0</v>
      </c>
      <c r="Y201" s="2"/>
      <c r="Z201" s="2"/>
      <c r="AB201" s="2" t="s">
        <v>417</v>
      </c>
      <c r="AC201" s="2" t="s">
        <v>375</v>
      </c>
      <c r="AD201" s="2" t="s">
        <v>936</v>
      </c>
      <c r="AE201" s="2" t="s">
        <v>937</v>
      </c>
      <c r="AH201" s="2" t="s">
        <v>938</v>
      </c>
      <c r="AI201" t="s">
        <v>104</v>
      </c>
      <c r="AJ201">
        <v>-43.502553298435998</v>
      </c>
      <c r="AK201">
        <v>172.63335352131301</v>
      </c>
    </row>
    <row r="202" spans="2:37" x14ac:dyDescent="0.5">
      <c r="B202" s="2" t="s">
        <v>939</v>
      </c>
      <c r="C202" s="4" t="s">
        <v>143</v>
      </c>
      <c r="D202" s="2" t="s">
        <v>143</v>
      </c>
      <c r="F202" s="2"/>
      <c r="G202" s="2"/>
      <c r="I202" s="4">
        <v>0.2</v>
      </c>
      <c r="J202" s="2">
        <v>0.2</v>
      </c>
      <c r="K202" s="2"/>
      <c r="L202" s="2">
        <v>1</v>
      </c>
      <c r="M202" s="2"/>
      <c r="N202" s="2">
        <v>1993</v>
      </c>
      <c r="O202" s="2"/>
      <c r="S202" s="2" t="s">
        <v>302</v>
      </c>
      <c r="T202" s="2" t="s">
        <v>44</v>
      </c>
      <c r="V202" s="2" t="s">
        <v>44</v>
      </c>
      <c r="W202" s="2" t="s">
        <v>334</v>
      </c>
      <c r="X202" s="2">
        <v>0.8</v>
      </c>
      <c r="Y202" s="2"/>
      <c r="Z202" s="2" t="s">
        <v>302</v>
      </c>
      <c r="AA202" s="2"/>
      <c r="AB202" s="2" t="s">
        <v>226</v>
      </c>
      <c r="AC202" s="2" t="s">
        <v>63</v>
      </c>
      <c r="AD202" s="2" t="s">
        <v>572</v>
      </c>
      <c r="AE202" t="s">
        <v>573</v>
      </c>
      <c r="AH202" s="2" t="s">
        <v>800</v>
      </c>
      <c r="AI202" t="s">
        <v>104</v>
      </c>
      <c r="AJ202">
        <v>-41.310948820379402</v>
      </c>
      <c r="AK202">
        <v>174.74492488448999</v>
      </c>
    </row>
    <row r="203" spans="2:37" x14ac:dyDescent="0.5">
      <c r="B203" s="2" t="s">
        <v>940</v>
      </c>
      <c r="C203" s="3" t="s">
        <v>39</v>
      </c>
      <c r="D203" t="s">
        <v>40</v>
      </c>
      <c r="F203" t="s">
        <v>41</v>
      </c>
      <c r="H203" t="s">
        <v>42</v>
      </c>
      <c r="I203" s="3">
        <v>0.1</v>
      </c>
      <c r="J203">
        <v>0.1</v>
      </c>
      <c r="L203">
        <v>1</v>
      </c>
      <c r="R203" s="2"/>
      <c r="T203" s="2" t="s">
        <v>941</v>
      </c>
      <c r="V203" t="s">
        <v>145</v>
      </c>
      <c r="W203" t="s">
        <v>334</v>
      </c>
      <c r="X203">
        <v>0.3</v>
      </c>
      <c r="Y203">
        <v>0</v>
      </c>
      <c r="AB203" t="s">
        <v>137</v>
      </c>
      <c r="AC203" t="s">
        <v>138</v>
      </c>
      <c r="AD203" t="s">
        <v>942</v>
      </c>
      <c r="AE203" t="s">
        <v>943</v>
      </c>
      <c r="AH203" t="s">
        <v>800</v>
      </c>
      <c r="AI203" t="s">
        <v>104</v>
      </c>
      <c r="AJ203">
        <v>-39.546689646724701</v>
      </c>
      <c r="AK203">
        <v>174.56874461438801</v>
      </c>
    </row>
    <row r="204" spans="2:37" x14ac:dyDescent="0.5">
      <c r="B204" s="2" t="s">
        <v>944</v>
      </c>
      <c r="C204" s="3" t="s">
        <v>39</v>
      </c>
      <c r="D204" t="s">
        <v>40</v>
      </c>
      <c r="F204" t="s">
        <v>41</v>
      </c>
      <c r="H204" t="s">
        <v>42</v>
      </c>
      <c r="I204" s="4">
        <v>0.1</v>
      </c>
      <c r="J204">
        <v>0.1</v>
      </c>
      <c r="L204">
        <v>1</v>
      </c>
      <c r="R204" s="2"/>
      <c r="T204" s="2" t="s">
        <v>145</v>
      </c>
      <c r="V204" t="s">
        <v>145</v>
      </c>
      <c r="W204" t="s">
        <v>334</v>
      </c>
      <c r="X204">
        <v>0</v>
      </c>
      <c r="AB204" t="s">
        <v>62</v>
      </c>
      <c r="AC204" t="s">
        <v>138</v>
      </c>
      <c r="AD204" s="2" t="s">
        <v>243</v>
      </c>
      <c r="AE204" t="s">
        <v>181</v>
      </c>
      <c r="AH204" s="2" t="s">
        <v>945</v>
      </c>
      <c r="AI204" t="s">
        <v>104</v>
      </c>
      <c r="AJ204">
        <v>-36.8802598698867</v>
      </c>
      <c r="AK204">
        <v>175.034072896905</v>
      </c>
    </row>
    <row r="205" spans="2:37" x14ac:dyDescent="0.5">
      <c r="B205" s="2" t="s">
        <v>946</v>
      </c>
      <c r="C205" s="3" t="s">
        <v>39</v>
      </c>
      <c r="D205" t="s">
        <v>40</v>
      </c>
      <c r="F205" t="s">
        <v>41</v>
      </c>
      <c r="H205" t="s">
        <v>42</v>
      </c>
      <c r="I205" s="4">
        <v>0.1</v>
      </c>
      <c r="J205">
        <v>0.1</v>
      </c>
      <c r="L205">
        <v>1</v>
      </c>
      <c r="R205" s="2"/>
      <c r="T205" s="2" t="s">
        <v>947</v>
      </c>
      <c r="V205" t="s">
        <v>82</v>
      </c>
      <c r="W205" t="s">
        <v>334</v>
      </c>
      <c r="X205">
        <v>0.6</v>
      </c>
      <c r="AB205" t="s">
        <v>62</v>
      </c>
      <c r="AC205" t="s">
        <v>138</v>
      </c>
      <c r="AD205" s="2" t="s">
        <v>781</v>
      </c>
      <c r="AE205" t="s">
        <v>782</v>
      </c>
      <c r="AH205" s="2" t="s">
        <v>831</v>
      </c>
      <c r="AI205" t="s">
        <v>104</v>
      </c>
      <c r="AJ205">
        <v>-38.266670808549598</v>
      </c>
      <c r="AK205">
        <v>174.846099846431</v>
      </c>
    </row>
    <row r="206" spans="2:37" x14ac:dyDescent="0.5">
      <c r="B206" s="2" t="s">
        <v>948</v>
      </c>
      <c r="C206" s="3" t="s">
        <v>39</v>
      </c>
      <c r="D206" t="s">
        <v>40</v>
      </c>
      <c r="F206" t="s">
        <v>41</v>
      </c>
      <c r="H206" t="s">
        <v>42</v>
      </c>
      <c r="I206" s="4">
        <v>0.1</v>
      </c>
      <c r="J206" s="2">
        <v>0.1</v>
      </c>
      <c r="L206">
        <v>1</v>
      </c>
      <c r="R206" s="2"/>
      <c r="T206" s="2" t="s">
        <v>949</v>
      </c>
      <c r="V206" t="s">
        <v>145</v>
      </c>
      <c r="W206" t="s">
        <v>334</v>
      </c>
      <c r="X206">
        <v>0.2</v>
      </c>
      <c r="AB206" t="s">
        <v>637</v>
      </c>
      <c r="AC206" t="s">
        <v>48</v>
      </c>
      <c r="AD206" s="2" t="s">
        <v>726</v>
      </c>
      <c r="AE206" t="s">
        <v>727</v>
      </c>
      <c r="AH206" s="2" t="s">
        <v>950</v>
      </c>
      <c r="AI206" t="s">
        <v>104</v>
      </c>
      <c r="AJ206">
        <v>-42.393043889465702</v>
      </c>
      <c r="AK206">
        <v>171.45264401085399</v>
      </c>
    </row>
    <row r="207" spans="2:37" x14ac:dyDescent="0.5">
      <c r="B207" s="2" t="s">
        <v>951</v>
      </c>
      <c r="C207" s="3" t="s">
        <v>39</v>
      </c>
      <c r="D207" t="s">
        <v>40</v>
      </c>
      <c r="F207" t="s">
        <v>41</v>
      </c>
      <c r="H207" t="s">
        <v>42</v>
      </c>
      <c r="I207" s="4">
        <v>0.1</v>
      </c>
      <c r="J207" s="2">
        <v>0.1</v>
      </c>
      <c r="L207">
        <v>1</v>
      </c>
      <c r="R207" s="2"/>
      <c r="T207" s="2" t="s">
        <v>836</v>
      </c>
      <c r="V207" t="s">
        <v>145</v>
      </c>
      <c r="W207" t="s">
        <v>334</v>
      </c>
      <c r="X207">
        <v>0.5</v>
      </c>
      <c r="AB207" t="s">
        <v>137</v>
      </c>
      <c r="AC207" t="s">
        <v>138</v>
      </c>
      <c r="AD207" s="2" t="s">
        <v>483</v>
      </c>
      <c r="AE207" t="s">
        <v>147</v>
      </c>
      <c r="AH207" s="2" t="s">
        <v>800</v>
      </c>
      <c r="AI207" t="s">
        <v>104</v>
      </c>
      <c r="AJ207">
        <v>-40.285903837556198</v>
      </c>
      <c r="AK207">
        <v>175.59408238188499</v>
      </c>
    </row>
    <row r="208" spans="2:37" x14ac:dyDescent="0.5">
      <c r="B208" t="s">
        <v>952</v>
      </c>
      <c r="C208" s="3" t="s">
        <v>56</v>
      </c>
      <c r="D208" t="s">
        <v>598</v>
      </c>
      <c r="E208" s="2"/>
      <c r="H208" t="s">
        <v>42</v>
      </c>
      <c r="I208" s="4">
        <v>0.1</v>
      </c>
      <c r="J208">
        <v>0.1</v>
      </c>
      <c r="K208" s="2">
        <v>0</v>
      </c>
      <c r="M208" s="2"/>
      <c r="N208" s="2" t="s">
        <v>302</v>
      </c>
      <c r="O208" s="2" t="s">
        <v>302</v>
      </c>
      <c r="T208" t="s">
        <v>953</v>
      </c>
      <c r="V208" t="s">
        <v>145</v>
      </c>
      <c r="W208" t="s">
        <v>334</v>
      </c>
      <c r="X208" s="2">
        <v>0</v>
      </c>
      <c r="Y208" s="2"/>
      <c r="Z208" s="2"/>
      <c r="AB208" t="s">
        <v>100</v>
      </c>
      <c r="AC208" t="s">
        <v>63</v>
      </c>
      <c r="AD208" t="s">
        <v>710</v>
      </c>
      <c r="AE208" t="s">
        <v>711</v>
      </c>
      <c r="AH208" s="2" t="s">
        <v>954</v>
      </c>
      <c r="AI208" t="s">
        <v>104</v>
      </c>
      <c r="AJ208">
        <v>-36.889912197707503</v>
      </c>
      <c r="AK208">
        <v>174.802507296383</v>
      </c>
    </row>
    <row r="209" spans="2:37" x14ac:dyDescent="0.5">
      <c r="B209" s="2" t="s">
        <v>955</v>
      </c>
      <c r="C209" s="3" t="s">
        <v>56</v>
      </c>
      <c r="D209" s="2" t="s">
        <v>219</v>
      </c>
      <c r="E209" s="2"/>
      <c r="H209" s="2" t="s">
        <v>848</v>
      </c>
      <c r="I209" s="4">
        <v>0.1</v>
      </c>
      <c r="J209" s="2">
        <v>0.1</v>
      </c>
      <c r="K209" s="2">
        <v>0</v>
      </c>
      <c r="M209" s="2"/>
      <c r="N209" s="2" t="s">
        <v>302</v>
      </c>
      <c r="O209" s="2" t="s">
        <v>302</v>
      </c>
      <c r="T209" s="2" t="s">
        <v>956</v>
      </c>
      <c r="V209" t="s">
        <v>44</v>
      </c>
      <c r="W209" s="2" t="s">
        <v>334</v>
      </c>
      <c r="X209" s="2">
        <v>0</v>
      </c>
      <c r="Y209" s="2"/>
      <c r="Z209" s="2"/>
      <c r="AB209" s="2" t="s">
        <v>417</v>
      </c>
      <c r="AC209" s="2" t="s">
        <v>375</v>
      </c>
      <c r="AD209" s="2" t="s">
        <v>957</v>
      </c>
      <c r="AE209" s="2" t="s">
        <v>845</v>
      </c>
      <c r="AH209" s="2" t="s">
        <v>958</v>
      </c>
      <c r="AI209" t="s">
        <v>104</v>
      </c>
      <c r="AJ209">
        <v>-43.484870523173299</v>
      </c>
      <c r="AK209">
        <v>172.547792798291</v>
      </c>
    </row>
    <row r="210" spans="2:37" x14ac:dyDescent="0.5">
      <c r="B210" s="2" t="s">
        <v>959</v>
      </c>
      <c r="C210" s="3" t="s">
        <v>56</v>
      </c>
      <c r="D210" s="2" t="s">
        <v>219</v>
      </c>
      <c r="E210" s="2"/>
      <c r="H210" s="2" t="s">
        <v>42</v>
      </c>
      <c r="I210" s="4">
        <v>0.1</v>
      </c>
      <c r="J210" s="2">
        <v>0.1</v>
      </c>
      <c r="K210" s="2">
        <v>0</v>
      </c>
      <c r="M210" s="2"/>
      <c r="N210" s="2" t="s">
        <v>302</v>
      </c>
      <c r="O210" s="2" t="s">
        <v>302</v>
      </c>
      <c r="T210" s="2" t="s">
        <v>960</v>
      </c>
      <c r="V210" t="s">
        <v>44</v>
      </c>
      <c r="W210" s="2" t="s">
        <v>334</v>
      </c>
      <c r="X210" s="2">
        <v>0</v>
      </c>
      <c r="Y210" s="2"/>
      <c r="Z210" s="2"/>
      <c r="AB210" s="2" t="s">
        <v>417</v>
      </c>
      <c r="AC210" s="2" t="s">
        <v>375</v>
      </c>
      <c r="AD210" s="2" t="s">
        <v>961</v>
      </c>
      <c r="AE210" s="2" t="s">
        <v>962</v>
      </c>
      <c r="AH210" s="2" t="s">
        <v>963</v>
      </c>
      <c r="AI210" t="s">
        <v>104</v>
      </c>
      <c r="AJ210">
        <v>-43.489800000000002</v>
      </c>
      <c r="AK210">
        <v>172.11147</v>
      </c>
    </row>
    <row r="211" spans="2:37" x14ac:dyDescent="0.5">
      <c r="B211" s="2" t="s">
        <v>964</v>
      </c>
      <c r="C211" s="3" t="s">
        <v>56</v>
      </c>
      <c r="D211" s="2" t="s">
        <v>598</v>
      </c>
      <c r="E211" s="2"/>
      <c r="H211" t="s">
        <v>42</v>
      </c>
      <c r="I211" s="4">
        <v>0.1</v>
      </c>
      <c r="J211" s="2">
        <v>0.1</v>
      </c>
      <c r="K211" s="2">
        <v>0</v>
      </c>
      <c r="M211" s="2"/>
      <c r="N211" s="2" t="s">
        <v>302</v>
      </c>
      <c r="O211" s="2" t="s">
        <v>302</v>
      </c>
      <c r="T211" s="2" t="s">
        <v>965</v>
      </c>
      <c r="V211" s="2" t="s">
        <v>44</v>
      </c>
      <c r="W211" s="2" t="s">
        <v>334</v>
      </c>
      <c r="X211" s="2">
        <v>0</v>
      </c>
      <c r="Y211" s="2"/>
      <c r="Z211" s="2"/>
      <c r="AB211" s="2" t="s">
        <v>417</v>
      </c>
      <c r="AC211" s="2" t="s">
        <v>375</v>
      </c>
      <c r="AD211" s="2" t="s">
        <v>844</v>
      </c>
      <c r="AE211" s="2" t="s">
        <v>845</v>
      </c>
      <c r="AH211" s="2" t="s">
        <v>966</v>
      </c>
      <c r="AI211" t="s">
        <v>104</v>
      </c>
      <c r="AJ211">
        <v>-43.523187383330601</v>
      </c>
      <c r="AK211">
        <v>172.46766486614899</v>
      </c>
    </row>
    <row r="212" spans="2:37" x14ac:dyDescent="0.5">
      <c r="B212" t="s">
        <v>967</v>
      </c>
      <c r="C212" s="4" t="s">
        <v>143</v>
      </c>
      <c r="D212" s="2" t="s">
        <v>143</v>
      </c>
      <c r="I212" s="4">
        <v>0.1</v>
      </c>
      <c r="J212">
        <v>0.1</v>
      </c>
      <c r="L212" s="2">
        <v>1</v>
      </c>
      <c r="M212" t="s">
        <v>968</v>
      </c>
      <c r="N212" s="2">
        <v>2005</v>
      </c>
      <c r="O212" s="2"/>
      <c r="S212" s="2"/>
      <c r="T212" t="s">
        <v>819</v>
      </c>
      <c r="V212" t="s">
        <v>44</v>
      </c>
      <c r="W212" t="s">
        <v>334</v>
      </c>
      <c r="X212" s="2">
        <v>0.4</v>
      </c>
      <c r="Y212" s="2"/>
      <c r="Z212" s="2"/>
      <c r="AA212" s="2"/>
      <c r="AB212" t="s">
        <v>417</v>
      </c>
      <c r="AC212" t="s">
        <v>375</v>
      </c>
      <c r="AD212" t="s">
        <v>864</v>
      </c>
      <c r="AE212" t="s">
        <v>865</v>
      </c>
      <c r="AH212" s="2"/>
      <c r="AI212" t="s">
        <v>104</v>
      </c>
      <c r="AJ212">
        <v>-43.872590000000002</v>
      </c>
      <c r="AK212">
        <v>172.27696</v>
      </c>
    </row>
    <row r="213" spans="2:37" x14ac:dyDescent="0.5">
      <c r="B213" s="2" t="s">
        <v>969</v>
      </c>
      <c r="C213" s="3" t="s">
        <v>39</v>
      </c>
      <c r="D213" t="s">
        <v>40</v>
      </c>
      <c r="F213" t="s">
        <v>41</v>
      </c>
      <c r="H213" t="s">
        <v>42</v>
      </c>
      <c r="I213" s="4">
        <v>0.02</v>
      </c>
      <c r="J213" s="2">
        <v>0.02</v>
      </c>
      <c r="L213">
        <v>1</v>
      </c>
      <c r="R213" s="2"/>
      <c r="T213" s="2" t="s">
        <v>836</v>
      </c>
      <c r="V213" t="s">
        <v>145</v>
      </c>
      <c r="W213" t="s">
        <v>334</v>
      </c>
      <c r="X213">
        <v>0</v>
      </c>
      <c r="AB213" t="s">
        <v>137</v>
      </c>
      <c r="AC213" t="s">
        <v>138</v>
      </c>
      <c r="AD213" s="2" t="s">
        <v>455</v>
      </c>
      <c r="AE213" t="s">
        <v>456</v>
      </c>
      <c r="AH213" s="2" t="s">
        <v>831</v>
      </c>
      <c r="AI213" t="s">
        <v>104</v>
      </c>
      <c r="AJ213">
        <v>-40.385924380778398</v>
      </c>
      <c r="AK213">
        <v>175.581555836451</v>
      </c>
    </row>
    <row r="214" spans="2:37" x14ac:dyDescent="0.5">
      <c r="B214" t="s">
        <v>970</v>
      </c>
      <c r="C214" s="3" t="s">
        <v>39</v>
      </c>
      <c r="D214" t="s">
        <v>40</v>
      </c>
      <c r="F214" t="s">
        <v>41</v>
      </c>
      <c r="H214" t="s">
        <v>42</v>
      </c>
      <c r="I214" s="4">
        <v>0</v>
      </c>
      <c r="J214">
        <v>0</v>
      </c>
      <c r="L214">
        <v>1</v>
      </c>
      <c r="R214" s="2"/>
      <c r="T214" s="2" t="s">
        <v>910</v>
      </c>
      <c r="V214" t="s">
        <v>145</v>
      </c>
      <c r="W214" t="s">
        <v>334</v>
      </c>
      <c r="X214">
        <v>0</v>
      </c>
      <c r="AB214" t="s">
        <v>100</v>
      </c>
      <c r="AC214" t="s">
        <v>138</v>
      </c>
      <c r="AD214" s="2" t="s">
        <v>858</v>
      </c>
      <c r="AE214" t="s">
        <v>859</v>
      </c>
      <c r="AH214" s="2" t="s">
        <v>971</v>
      </c>
      <c r="AI214" t="s">
        <v>104</v>
      </c>
      <c r="AJ214">
        <v>-37.0596869557627</v>
      </c>
      <c r="AK214">
        <v>175.106545771989</v>
      </c>
    </row>
    <row r="215" spans="2:37" x14ac:dyDescent="0.5">
      <c r="B215" t="s">
        <v>972</v>
      </c>
      <c r="C215" s="3" t="s">
        <v>39</v>
      </c>
      <c r="D215" t="s">
        <v>40</v>
      </c>
      <c r="F215" t="s">
        <v>41</v>
      </c>
      <c r="H215" t="s">
        <v>42</v>
      </c>
      <c r="I215" s="4">
        <v>0</v>
      </c>
      <c r="J215">
        <v>0</v>
      </c>
      <c r="L215">
        <v>1</v>
      </c>
      <c r="R215" s="2"/>
      <c r="T215" s="2" t="s">
        <v>910</v>
      </c>
      <c r="V215" t="s">
        <v>145</v>
      </c>
      <c r="W215" t="s">
        <v>334</v>
      </c>
      <c r="X215">
        <v>0</v>
      </c>
      <c r="AB215" t="s">
        <v>100</v>
      </c>
      <c r="AC215" t="s">
        <v>138</v>
      </c>
      <c r="AD215" t="s">
        <v>853</v>
      </c>
      <c r="AE215" t="s">
        <v>763</v>
      </c>
      <c r="AH215" s="2" t="s">
        <v>971</v>
      </c>
      <c r="AI215" t="s">
        <v>104</v>
      </c>
      <c r="AJ215">
        <v>-37.103270301073501</v>
      </c>
      <c r="AK215">
        <v>175.11845974811899</v>
      </c>
    </row>
    <row r="216" spans="2:37" x14ac:dyDescent="0.5">
      <c r="B216" s="2" t="s">
        <v>973</v>
      </c>
      <c r="C216" s="3" t="s">
        <v>39</v>
      </c>
      <c r="D216" t="s">
        <v>40</v>
      </c>
      <c r="F216" t="s">
        <v>41</v>
      </c>
      <c r="H216" t="s">
        <v>42</v>
      </c>
      <c r="I216" s="4">
        <v>0</v>
      </c>
      <c r="J216">
        <v>0.03</v>
      </c>
      <c r="L216">
        <v>1</v>
      </c>
      <c r="R216" s="2"/>
      <c r="T216" s="2" t="s">
        <v>974</v>
      </c>
      <c r="V216" t="s">
        <v>318</v>
      </c>
      <c r="W216" t="s">
        <v>334</v>
      </c>
      <c r="X216">
        <v>0.1</v>
      </c>
      <c r="AB216" t="s">
        <v>518</v>
      </c>
      <c r="AC216" t="s">
        <v>138</v>
      </c>
      <c r="AD216" t="s">
        <v>853</v>
      </c>
      <c r="AE216" t="s">
        <v>763</v>
      </c>
      <c r="AH216" s="2" t="s">
        <v>975</v>
      </c>
      <c r="AI216" t="s">
        <v>104</v>
      </c>
      <c r="AJ216">
        <v>-36.898955868384697</v>
      </c>
      <c r="AK216">
        <v>174.52962408777</v>
      </c>
    </row>
    <row r="217" spans="2:37" x14ac:dyDescent="0.5">
      <c r="B217" t="s">
        <v>976</v>
      </c>
      <c r="C217" s="3" t="s">
        <v>56</v>
      </c>
      <c r="D217" t="s">
        <v>598</v>
      </c>
      <c r="H217" t="s">
        <v>42</v>
      </c>
      <c r="I217" s="4">
        <v>0</v>
      </c>
      <c r="J217">
        <v>0</v>
      </c>
      <c r="K217" s="2">
        <v>0</v>
      </c>
      <c r="M217" s="2"/>
      <c r="N217" s="2" t="s">
        <v>302</v>
      </c>
      <c r="O217" s="2"/>
      <c r="T217" t="s">
        <v>935</v>
      </c>
      <c r="V217" t="s">
        <v>44</v>
      </c>
      <c r="W217" t="s">
        <v>334</v>
      </c>
      <c r="X217" s="2">
        <v>0</v>
      </c>
      <c r="Y217" s="2"/>
      <c r="Z217" s="2"/>
      <c r="AB217" t="s">
        <v>417</v>
      </c>
      <c r="AC217" t="s">
        <v>375</v>
      </c>
      <c r="AD217" t="s">
        <v>977</v>
      </c>
      <c r="AE217" t="s">
        <v>937</v>
      </c>
      <c r="AH217" s="2" t="s">
        <v>978</v>
      </c>
      <c r="AI217" t="s">
        <v>104</v>
      </c>
      <c r="AJ217">
        <v>-43.4431992130636</v>
      </c>
      <c r="AK217">
        <v>172.63354973189001</v>
      </c>
    </row>
    <row r="218" spans="2:37" x14ac:dyDescent="0.5">
      <c r="B218" s="2" t="s">
        <v>979</v>
      </c>
      <c r="C218" s="3" t="s">
        <v>56</v>
      </c>
      <c r="D218" s="2" t="s">
        <v>219</v>
      </c>
      <c r="E218" s="2"/>
      <c r="H218" s="2" t="s">
        <v>42</v>
      </c>
      <c r="I218" s="4">
        <v>0</v>
      </c>
      <c r="J218" s="2">
        <v>0</v>
      </c>
      <c r="K218" s="2">
        <v>0</v>
      </c>
      <c r="M218" s="2"/>
      <c r="N218" s="2" t="s">
        <v>302</v>
      </c>
      <c r="O218" s="2" t="s">
        <v>302</v>
      </c>
      <c r="T218" s="2" t="s">
        <v>980</v>
      </c>
      <c r="V218" s="2" t="s">
        <v>318</v>
      </c>
      <c r="W218" s="2" t="s">
        <v>334</v>
      </c>
      <c r="X218" s="2">
        <v>0</v>
      </c>
      <c r="Y218" s="2"/>
      <c r="Z218" s="2"/>
      <c r="AB218" s="2" t="s">
        <v>820</v>
      </c>
      <c r="AC218" s="2" t="s">
        <v>375</v>
      </c>
      <c r="AD218" s="2" t="s">
        <v>754</v>
      </c>
      <c r="AE218" s="2" t="s">
        <v>755</v>
      </c>
      <c r="AH218" s="2"/>
      <c r="AI218" t="s">
        <v>104</v>
      </c>
      <c r="AJ218">
        <v>-41.4912115937545</v>
      </c>
      <c r="AK218">
        <v>173.878907655897</v>
      </c>
    </row>
    <row r="219" spans="2:37" x14ac:dyDescent="0.5">
      <c r="B219" t="s">
        <v>981</v>
      </c>
      <c r="C219" s="3" t="s">
        <v>56</v>
      </c>
      <c r="D219" t="s">
        <v>598</v>
      </c>
      <c r="H219" t="s">
        <v>42</v>
      </c>
      <c r="I219" s="4">
        <v>0</v>
      </c>
      <c r="J219">
        <v>0</v>
      </c>
      <c r="K219" s="2">
        <v>0</v>
      </c>
      <c r="M219" s="2"/>
      <c r="N219" s="2" t="s">
        <v>302</v>
      </c>
      <c r="O219" s="2" t="s">
        <v>302</v>
      </c>
      <c r="T219" t="s">
        <v>982</v>
      </c>
      <c r="V219" t="s">
        <v>44</v>
      </c>
      <c r="W219" t="s">
        <v>334</v>
      </c>
      <c r="X219">
        <v>0</v>
      </c>
      <c r="Y219" s="2"/>
      <c r="Z219" s="2"/>
      <c r="AB219" t="s">
        <v>47</v>
      </c>
      <c r="AC219" t="s">
        <v>375</v>
      </c>
      <c r="AD219" t="s">
        <v>983</v>
      </c>
      <c r="AE219" t="s">
        <v>984</v>
      </c>
      <c r="AH219" s="2" t="s">
        <v>985</v>
      </c>
      <c r="AI219" t="s">
        <v>104</v>
      </c>
      <c r="AJ219">
        <v>-45.0426983373887</v>
      </c>
      <c r="AK219">
        <v>170.871114618566</v>
      </c>
    </row>
    <row r="220" spans="2:37" x14ac:dyDescent="0.5">
      <c r="B220" s="2" t="s">
        <v>986</v>
      </c>
      <c r="C220" s="3" t="s">
        <v>56</v>
      </c>
      <c r="D220" s="2" t="s">
        <v>598</v>
      </c>
      <c r="E220" s="2"/>
      <c r="H220" t="s">
        <v>42</v>
      </c>
      <c r="I220" s="4">
        <v>0</v>
      </c>
      <c r="J220" s="2">
        <v>0</v>
      </c>
      <c r="K220" s="2">
        <v>0</v>
      </c>
      <c r="M220" s="2"/>
      <c r="N220" s="2" t="s">
        <v>302</v>
      </c>
      <c r="O220" s="2" t="s">
        <v>302</v>
      </c>
      <c r="T220" s="2" t="s">
        <v>987</v>
      </c>
      <c r="V220" s="2" t="s">
        <v>44</v>
      </c>
      <c r="W220" s="2" t="s">
        <v>334</v>
      </c>
      <c r="X220" s="2">
        <v>0</v>
      </c>
      <c r="Y220" s="2"/>
      <c r="Z220" s="2"/>
      <c r="AB220" s="2" t="s">
        <v>417</v>
      </c>
      <c r="AC220" s="2" t="s">
        <v>375</v>
      </c>
      <c r="AD220" s="2" t="s">
        <v>844</v>
      </c>
      <c r="AE220" s="2" t="s">
        <v>845</v>
      </c>
      <c r="AH220" s="2" t="s">
        <v>988</v>
      </c>
      <c r="AI220" t="s">
        <v>104</v>
      </c>
      <c r="AJ220">
        <v>-43.549606379954298</v>
      </c>
      <c r="AK220">
        <v>172.506542760749</v>
      </c>
    </row>
    <row r="221" spans="2:37" x14ac:dyDescent="0.5">
      <c r="B221" t="s">
        <v>989</v>
      </c>
      <c r="C221" s="3" t="s">
        <v>56</v>
      </c>
      <c r="D221" t="s">
        <v>219</v>
      </c>
      <c r="H221" t="s">
        <v>848</v>
      </c>
      <c r="I221" s="4">
        <v>0</v>
      </c>
      <c r="J221">
        <v>0</v>
      </c>
      <c r="K221" s="2">
        <v>0</v>
      </c>
      <c r="M221" s="2"/>
      <c r="N221" s="2" t="s">
        <v>302</v>
      </c>
      <c r="O221" s="2" t="s">
        <v>302</v>
      </c>
      <c r="T221" t="s">
        <v>989</v>
      </c>
      <c r="V221" t="s">
        <v>318</v>
      </c>
      <c r="W221" t="s">
        <v>334</v>
      </c>
      <c r="X221" s="2">
        <v>0</v>
      </c>
      <c r="Y221" s="2"/>
      <c r="Z221" s="2"/>
      <c r="AB221" t="s">
        <v>820</v>
      </c>
      <c r="AC221" t="s">
        <v>375</v>
      </c>
      <c r="AD221" t="s">
        <v>754</v>
      </c>
      <c r="AE221" t="s">
        <v>755</v>
      </c>
      <c r="AH221" s="2" t="s">
        <v>696</v>
      </c>
      <c r="AI221" t="s">
        <v>104</v>
      </c>
      <c r="AJ221">
        <v>-41.511202831730699</v>
      </c>
      <c r="AK221">
        <v>173.95746293603</v>
      </c>
    </row>
    <row r="222" spans="2:37" x14ac:dyDescent="0.5">
      <c r="B222" t="s">
        <v>980</v>
      </c>
      <c r="C222" s="3" t="s">
        <v>56</v>
      </c>
      <c r="D222" t="s">
        <v>219</v>
      </c>
      <c r="H222" t="s">
        <v>848</v>
      </c>
      <c r="I222" s="4">
        <v>0</v>
      </c>
      <c r="J222">
        <v>0</v>
      </c>
      <c r="K222" s="2">
        <v>0</v>
      </c>
      <c r="M222" s="2"/>
      <c r="N222" s="2" t="s">
        <v>302</v>
      </c>
      <c r="O222" s="2"/>
      <c r="T222" t="s">
        <v>980</v>
      </c>
      <c r="V222" t="s">
        <v>318</v>
      </c>
      <c r="W222" t="s">
        <v>334</v>
      </c>
      <c r="X222" s="2">
        <v>0</v>
      </c>
      <c r="Y222" s="2"/>
      <c r="Z222" s="2"/>
      <c r="AB222" t="s">
        <v>820</v>
      </c>
      <c r="AC222" t="s">
        <v>375</v>
      </c>
      <c r="AD222" t="s">
        <v>754</v>
      </c>
      <c r="AE222" t="s">
        <v>755</v>
      </c>
      <c r="AH222" s="2" t="s">
        <v>696</v>
      </c>
      <c r="AI222" t="s">
        <v>104</v>
      </c>
      <c r="AJ222">
        <v>-41.542999536549402</v>
      </c>
      <c r="AK222">
        <v>174.02311129831</v>
      </c>
    </row>
    <row r="223" spans="2:37" x14ac:dyDescent="0.5">
      <c r="B223" s="2" t="s">
        <v>990</v>
      </c>
      <c r="C223" s="3" t="s">
        <v>56</v>
      </c>
      <c r="D223" s="2" t="s">
        <v>598</v>
      </c>
      <c r="E223" s="2"/>
      <c r="H223" t="s">
        <v>42</v>
      </c>
      <c r="I223" s="4">
        <v>0</v>
      </c>
      <c r="J223" s="2">
        <v>0</v>
      </c>
      <c r="K223" s="2">
        <v>0</v>
      </c>
      <c r="M223" s="2"/>
      <c r="N223" s="2" t="s">
        <v>302</v>
      </c>
      <c r="O223" s="2" t="s">
        <v>302</v>
      </c>
      <c r="T223" s="2" t="s">
        <v>990</v>
      </c>
      <c r="V223" s="2" t="s">
        <v>318</v>
      </c>
      <c r="W223" s="2" t="s">
        <v>334</v>
      </c>
      <c r="X223" s="2">
        <v>0</v>
      </c>
      <c r="Y223" s="2"/>
      <c r="Z223" s="2"/>
      <c r="AB223" s="2" t="s">
        <v>47</v>
      </c>
      <c r="AC223" s="2" t="s">
        <v>375</v>
      </c>
      <c r="AD223" s="2" t="s">
        <v>631</v>
      </c>
      <c r="AE223" s="2" t="s">
        <v>632</v>
      </c>
      <c r="AH223" s="2" t="s">
        <v>800</v>
      </c>
      <c r="AI223" t="s">
        <v>104</v>
      </c>
      <c r="AJ223">
        <v>-46.437131403758499</v>
      </c>
      <c r="AK223">
        <v>168.35743811188399</v>
      </c>
    </row>
    <row r="224" spans="2:37" x14ac:dyDescent="0.5">
      <c r="B224" t="s">
        <v>991</v>
      </c>
      <c r="C224" s="3" t="s">
        <v>56</v>
      </c>
      <c r="D224" t="s">
        <v>598</v>
      </c>
      <c r="H224" t="s">
        <v>42</v>
      </c>
      <c r="I224" s="4">
        <v>0</v>
      </c>
      <c r="J224">
        <v>0</v>
      </c>
      <c r="K224" s="2">
        <v>0</v>
      </c>
      <c r="M224" s="2"/>
      <c r="N224" s="2" t="s">
        <v>302</v>
      </c>
      <c r="O224" s="2"/>
      <c r="T224" t="s">
        <v>992</v>
      </c>
      <c r="V224" t="s">
        <v>830</v>
      </c>
      <c r="W224" t="s">
        <v>334</v>
      </c>
      <c r="X224" s="2">
        <v>0</v>
      </c>
      <c r="Y224" s="2"/>
      <c r="Z224" s="2"/>
      <c r="AB224" t="s">
        <v>637</v>
      </c>
      <c r="AC224" t="s">
        <v>375</v>
      </c>
      <c r="AD224" t="s">
        <v>694</v>
      </c>
      <c r="AE224" t="s">
        <v>695</v>
      </c>
      <c r="AH224" s="2" t="s">
        <v>993</v>
      </c>
      <c r="AI224" t="s">
        <v>104</v>
      </c>
      <c r="AJ224">
        <v>-41.292334769040501</v>
      </c>
      <c r="AK224">
        <v>172.093298971183</v>
      </c>
    </row>
    <row r="225" spans="2:37" x14ac:dyDescent="0.5">
      <c r="B225" s="2" t="s">
        <v>994</v>
      </c>
      <c r="C225" s="3" t="s">
        <v>56</v>
      </c>
      <c r="D225" s="2" t="s">
        <v>598</v>
      </c>
      <c r="E225" s="2"/>
      <c r="H225" t="s">
        <v>42</v>
      </c>
      <c r="I225" s="4">
        <v>0</v>
      </c>
      <c r="J225" s="2">
        <v>2E-3</v>
      </c>
      <c r="K225" s="2">
        <v>0</v>
      </c>
      <c r="M225" s="2"/>
      <c r="N225" s="2" t="s">
        <v>302</v>
      </c>
      <c r="O225" s="2" t="s">
        <v>302</v>
      </c>
      <c r="T225" s="2" t="s">
        <v>145</v>
      </c>
      <c r="V225" s="2" t="s">
        <v>145</v>
      </c>
      <c r="W225" s="2" t="s">
        <v>334</v>
      </c>
      <c r="X225" s="2">
        <v>0</v>
      </c>
      <c r="Y225" s="2"/>
      <c r="Z225" s="2"/>
      <c r="AB225" s="2" t="s">
        <v>100</v>
      </c>
      <c r="AC225" s="2" t="s">
        <v>63</v>
      </c>
      <c r="AD225" t="s">
        <v>995</v>
      </c>
      <c r="AE225" t="s">
        <v>711</v>
      </c>
      <c r="AH225" s="2" t="s">
        <v>846</v>
      </c>
      <c r="AI225" t="s">
        <v>104</v>
      </c>
      <c r="AJ225">
        <v>-36.852881130180499</v>
      </c>
      <c r="AK225">
        <v>174.78214179808</v>
      </c>
    </row>
    <row r="226" spans="2:37" x14ac:dyDescent="0.5">
      <c r="B226" t="s">
        <v>996</v>
      </c>
      <c r="C226" s="3" t="s">
        <v>56</v>
      </c>
      <c r="D226" t="s">
        <v>598</v>
      </c>
      <c r="H226" t="s">
        <v>42</v>
      </c>
      <c r="I226" s="4">
        <v>0</v>
      </c>
      <c r="J226">
        <v>0</v>
      </c>
      <c r="K226" s="2">
        <v>0</v>
      </c>
      <c r="M226" s="2"/>
      <c r="N226" s="2" t="s">
        <v>302</v>
      </c>
      <c r="O226" s="2" t="s">
        <v>302</v>
      </c>
      <c r="T226" t="s">
        <v>965</v>
      </c>
      <c r="V226" t="s">
        <v>44</v>
      </c>
      <c r="W226" t="s">
        <v>334</v>
      </c>
      <c r="X226" s="2">
        <v>0</v>
      </c>
      <c r="Y226" s="2"/>
      <c r="Z226" s="2"/>
      <c r="AB226" t="s">
        <v>47</v>
      </c>
      <c r="AC226" t="s">
        <v>375</v>
      </c>
      <c r="AD226" t="s">
        <v>602</v>
      </c>
      <c r="AE226" t="s">
        <v>603</v>
      </c>
      <c r="AH226" s="2" t="s">
        <v>997</v>
      </c>
      <c r="AI226" t="s">
        <v>104</v>
      </c>
      <c r="AJ226">
        <v>-46.084963106230397</v>
      </c>
      <c r="AK226">
        <v>170.008827123119</v>
      </c>
    </row>
    <row r="227" spans="2:37" x14ac:dyDescent="0.5">
      <c r="B227" s="2" t="s">
        <v>998</v>
      </c>
      <c r="C227" s="3" t="s">
        <v>56</v>
      </c>
      <c r="D227" s="2" t="s">
        <v>598</v>
      </c>
      <c r="E227" s="2"/>
      <c r="H227" t="s">
        <v>42</v>
      </c>
      <c r="I227" s="4">
        <v>0</v>
      </c>
      <c r="J227" s="2">
        <v>0</v>
      </c>
      <c r="K227" s="2">
        <v>0</v>
      </c>
      <c r="M227" s="2"/>
      <c r="N227" s="2" t="s">
        <v>302</v>
      </c>
      <c r="O227" s="2" t="s">
        <v>302</v>
      </c>
      <c r="T227" s="2" t="s">
        <v>999</v>
      </c>
      <c r="V227" s="2" t="s">
        <v>44</v>
      </c>
      <c r="W227" s="2" t="s">
        <v>334</v>
      </c>
      <c r="X227" s="2">
        <v>0</v>
      </c>
      <c r="Y227" s="2"/>
      <c r="Z227" s="2"/>
      <c r="AB227" s="2" t="s">
        <v>47</v>
      </c>
      <c r="AC227" s="2" t="s">
        <v>375</v>
      </c>
      <c r="AD227" s="2" t="s">
        <v>1000</v>
      </c>
      <c r="AE227" s="2" t="s">
        <v>278</v>
      </c>
      <c r="AH227" s="2" t="s">
        <v>1001</v>
      </c>
      <c r="AI227" t="s">
        <v>104</v>
      </c>
      <c r="AJ227">
        <v>-44.487470270678102</v>
      </c>
      <c r="AK227">
        <v>169.967879565039</v>
      </c>
    </row>
    <row r="228" spans="2:37" x14ac:dyDescent="0.5">
      <c r="B228" t="s">
        <v>1002</v>
      </c>
      <c r="C228" s="3" t="s">
        <v>56</v>
      </c>
      <c r="D228" t="s">
        <v>598</v>
      </c>
      <c r="H228" t="s">
        <v>42</v>
      </c>
      <c r="I228" s="4">
        <v>0</v>
      </c>
      <c r="J228">
        <v>0</v>
      </c>
      <c r="K228" s="2">
        <v>0</v>
      </c>
      <c r="M228" s="2"/>
      <c r="N228" s="2" t="s">
        <v>302</v>
      </c>
      <c r="O228" s="2"/>
      <c r="T228" t="s">
        <v>982</v>
      </c>
      <c r="V228" t="s">
        <v>44</v>
      </c>
      <c r="W228" t="s">
        <v>334</v>
      </c>
      <c r="X228" s="2">
        <v>0</v>
      </c>
      <c r="Y228" s="2"/>
      <c r="Z228" s="2"/>
      <c r="AB228" t="s">
        <v>47</v>
      </c>
      <c r="AC228" t="s">
        <v>375</v>
      </c>
      <c r="AD228" t="s">
        <v>1003</v>
      </c>
      <c r="AE228" t="s">
        <v>1004</v>
      </c>
      <c r="AH228" t="s">
        <v>1005</v>
      </c>
      <c r="AI228" t="s">
        <v>104</v>
      </c>
      <c r="AJ228">
        <v>-44.731113343086797</v>
      </c>
      <c r="AK228">
        <v>170.470055084698</v>
      </c>
    </row>
    <row r="229" spans="2:37" x14ac:dyDescent="0.5">
      <c r="B229" t="s">
        <v>1006</v>
      </c>
      <c r="C229" s="3" t="s">
        <v>56</v>
      </c>
      <c r="D229" t="s">
        <v>598</v>
      </c>
      <c r="H229" t="s">
        <v>42</v>
      </c>
      <c r="I229" s="4">
        <v>0</v>
      </c>
      <c r="J229">
        <v>0</v>
      </c>
      <c r="K229" s="2">
        <v>0</v>
      </c>
      <c r="M229" s="2"/>
      <c r="N229" s="2" t="s">
        <v>302</v>
      </c>
      <c r="O229" s="2"/>
      <c r="T229" t="s">
        <v>1007</v>
      </c>
      <c r="V229" t="s">
        <v>44</v>
      </c>
      <c r="W229" t="s">
        <v>334</v>
      </c>
      <c r="X229" s="2">
        <v>0</v>
      </c>
      <c r="Y229" s="2"/>
      <c r="Z229" s="2"/>
      <c r="AB229" t="s">
        <v>226</v>
      </c>
      <c r="AC229" t="s">
        <v>63</v>
      </c>
      <c r="AD229" t="s">
        <v>1008</v>
      </c>
      <c r="AE229" t="s">
        <v>1009</v>
      </c>
      <c r="AH229" s="2" t="s">
        <v>1010</v>
      </c>
      <c r="AI229" t="s">
        <v>104</v>
      </c>
      <c r="AJ229">
        <v>-41.082304562190302</v>
      </c>
      <c r="AK229">
        <v>174.868716670342</v>
      </c>
    </row>
    <row r="230" spans="2:37" x14ac:dyDescent="0.5">
      <c r="B230" s="2" t="s">
        <v>1011</v>
      </c>
      <c r="C230" s="3" t="s">
        <v>56</v>
      </c>
      <c r="D230" s="2" t="s">
        <v>598</v>
      </c>
      <c r="E230" s="2"/>
      <c r="H230" t="s">
        <v>42</v>
      </c>
      <c r="I230" s="4">
        <v>0</v>
      </c>
      <c r="J230" s="2">
        <v>0.01</v>
      </c>
      <c r="K230" s="2">
        <v>0</v>
      </c>
      <c r="M230" s="2"/>
      <c r="N230" s="2" t="s">
        <v>302</v>
      </c>
      <c r="O230" s="2" t="s">
        <v>302</v>
      </c>
      <c r="T230" s="2" t="s">
        <v>1012</v>
      </c>
      <c r="V230" s="2" t="s">
        <v>44</v>
      </c>
      <c r="W230" s="2" t="s">
        <v>334</v>
      </c>
      <c r="X230" s="2">
        <v>0</v>
      </c>
      <c r="Y230" s="2"/>
      <c r="Z230" s="2"/>
      <c r="AB230" s="2" t="s">
        <v>47</v>
      </c>
      <c r="AC230" s="2" t="s">
        <v>375</v>
      </c>
      <c r="AD230" s="2" t="s">
        <v>462</v>
      </c>
      <c r="AE230" s="2" t="s">
        <v>463</v>
      </c>
      <c r="AH230" s="2" t="s">
        <v>800</v>
      </c>
      <c r="AI230" t="s">
        <v>104</v>
      </c>
      <c r="AJ230">
        <v>-45.814238433821302</v>
      </c>
      <c r="AK230">
        <v>170.62250716948699</v>
      </c>
    </row>
    <row r="231" spans="2:37" x14ac:dyDescent="0.5">
      <c r="B231" s="2" t="s">
        <v>1013</v>
      </c>
      <c r="C231" s="3" t="s">
        <v>56</v>
      </c>
      <c r="D231" s="2" t="s">
        <v>219</v>
      </c>
      <c r="E231" s="2"/>
      <c r="H231" t="s">
        <v>42</v>
      </c>
      <c r="I231" s="4">
        <v>0</v>
      </c>
      <c r="J231" s="2">
        <v>0</v>
      </c>
      <c r="K231" s="2">
        <v>0</v>
      </c>
      <c r="M231" s="2"/>
      <c r="N231" s="2" t="s">
        <v>302</v>
      </c>
      <c r="O231" s="2" t="s">
        <v>302</v>
      </c>
      <c r="T231" s="2" t="s">
        <v>1014</v>
      </c>
      <c r="V231" s="2" t="s">
        <v>318</v>
      </c>
      <c r="W231" s="2" t="s">
        <v>334</v>
      </c>
      <c r="X231" s="2">
        <v>0</v>
      </c>
      <c r="Y231" s="2"/>
      <c r="Z231" s="2"/>
      <c r="AB231" s="2" t="s">
        <v>449</v>
      </c>
      <c r="AC231" s="2" t="s">
        <v>63</v>
      </c>
      <c r="AD231" s="2" t="s">
        <v>1015</v>
      </c>
      <c r="AE231" s="2" t="s">
        <v>1016</v>
      </c>
      <c r="AH231" s="2"/>
      <c r="AI231" t="s">
        <v>104</v>
      </c>
      <c r="AJ231">
        <v>-37.776936353262897</v>
      </c>
      <c r="AK231">
        <v>176.31201124039501</v>
      </c>
    </row>
    <row r="232" spans="2:37" x14ac:dyDescent="0.5">
      <c r="B232" s="2" t="s">
        <v>1017</v>
      </c>
      <c r="C232" s="3" t="s">
        <v>56</v>
      </c>
      <c r="D232" s="2" t="s">
        <v>598</v>
      </c>
      <c r="E232" s="2"/>
      <c r="H232" t="s">
        <v>42</v>
      </c>
      <c r="I232" s="4">
        <v>0</v>
      </c>
      <c r="J232" s="2">
        <v>0</v>
      </c>
      <c r="K232" s="2">
        <v>0</v>
      </c>
      <c r="M232" s="2"/>
      <c r="N232" s="2" t="s">
        <v>302</v>
      </c>
      <c r="O232" s="2" t="s">
        <v>302</v>
      </c>
      <c r="T232" s="2" t="s">
        <v>625</v>
      </c>
      <c r="V232" s="2" t="s">
        <v>44</v>
      </c>
      <c r="W232" s="2" t="s">
        <v>334</v>
      </c>
      <c r="X232" s="2">
        <v>0</v>
      </c>
      <c r="Y232" s="2"/>
      <c r="Z232" s="2"/>
      <c r="AB232" s="2" t="s">
        <v>100</v>
      </c>
      <c r="AC232" s="2" t="s">
        <v>63</v>
      </c>
      <c r="AD232" s="2" t="s">
        <v>735</v>
      </c>
      <c r="AE232" s="2" t="s">
        <v>736</v>
      </c>
      <c r="AH232" s="2" t="s">
        <v>1018</v>
      </c>
      <c r="AI232" t="s">
        <v>104</v>
      </c>
      <c r="AJ232">
        <v>-37.0425198709992</v>
      </c>
      <c r="AK232">
        <v>175.02287905575801</v>
      </c>
    </row>
    <row r="233" spans="2:37" x14ac:dyDescent="0.5">
      <c r="B233" s="2" t="s">
        <v>1019</v>
      </c>
      <c r="C233" s="3" t="s">
        <v>56</v>
      </c>
      <c r="D233" s="2" t="s">
        <v>598</v>
      </c>
      <c r="E233" s="2"/>
      <c r="H233" t="s">
        <v>42</v>
      </c>
      <c r="I233" s="4">
        <v>0</v>
      </c>
      <c r="J233" s="2">
        <v>0</v>
      </c>
      <c r="K233" s="2">
        <v>0</v>
      </c>
      <c r="M233" s="2"/>
      <c r="N233" s="2" t="s">
        <v>302</v>
      </c>
      <c r="O233" s="2" t="s">
        <v>302</v>
      </c>
      <c r="T233" s="2" t="s">
        <v>1020</v>
      </c>
      <c r="V233" s="2" t="s">
        <v>44</v>
      </c>
      <c r="W233" s="2" t="s">
        <v>334</v>
      </c>
      <c r="X233">
        <v>0</v>
      </c>
      <c r="Y233" s="2"/>
      <c r="Z233" s="2"/>
      <c r="AB233" s="2" t="s">
        <v>518</v>
      </c>
      <c r="AC233" s="2" t="s">
        <v>63</v>
      </c>
      <c r="AD233" s="2" t="s">
        <v>858</v>
      </c>
      <c r="AE233" s="2" t="s">
        <v>859</v>
      </c>
      <c r="AH233" s="2" t="s">
        <v>800</v>
      </c>
      <c r="AI233" t="s">
        <v>104</v>
      </c>
      <c r="AJ233">
        <v>-35.731341241800301</v>
      </c>
      <c r="AK233">
        <v>174.305282539155</v>
      </c>
    </row>
    <row r="234" spans="2:37" x14ac:dyDescent="0.5">
      <c r="B234" s="2" t="s">
        <v>1021</v>
      </c>
      <c r="C234" s="3" t="s">
        <v>56</v>
      </c>
      <c r="D234" s="2" t="s">
        <v>598</v>
      </c>
      <c r="E234" s="2"/>
      <c r="H234" t="s">
        <v>42</v>
      </c>
      <c r="I234" s="4">
        <v>0</v>
      </c>
      <c r="J234" s="2">
        <v>2E-3</v>
      </c>
      <c r="K234" s="2">
        <v>0</v>
      </c>
      <c r="M234" s="2"/>
      <c r="N234" s="2" t="s">
        <v>302</v>
      </c>
      <c r="O234" s="2" t="s">
        <v>302</v>
      </c>
      <c r="T234" s="2" t="s">
        <v>1021</v>
      </c>
      <c r="V234" s="2" t="s">
        <v>44</v>
      </c>
      <c r="W234" s="2" t="s">
        <v>334</v>
      </c>
      <c r="X234" s="2">
        <v>0</v>
      </c>
      <c r="Y234" s="2"/>
      <c r="Z234" s="2"/>
      <c r="AB234" s="2" t="s">
        <v>417</v>
      </c>
      <c r="AC234" s="2" t="s">
        <v>375</v>
      </c>
      <c r="AD234" s="2" t="s">
        <v>1022</v>
      </c>
      <c r="AE234" s="2" t="s">
        <v>1023</v>
      </c>
      <c r="AH234" s="2" t="s">
        <v>800</v>
      </c>
      <c r="AI234" t="s">
        <v>104</v>
      </c>
      <c r="AJ234">
        <v>-43.528002707866399</v>
      </c>
      <c r="AK234">
        <v>172.641554953948</v>
      </c>
    </row>
  </sheetData>
  <sortState xmlns:xlrd2="http://schemas.microsoft.com/office/spreadsheetml/2017/richdata2" ref="A2:AK234">
    <sortCondition descending="1" ref="I2:I234"/>
  </sortState>
  <dataConsolidate/>
  <phoneticPr fontId="2" type="noConversion"/>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b9d2b188-b8f0-4527-ab9c-6ed07e2b5a47" ContentTypeId="0x010100BD80C5A6E3BE6B41A2427F16147D47A40053312233075A4069A30329A9D6153650" PreviousValue="true"/>
</file>

<file path=customXml/item3.xml><?xml version="1.0" encoding="utf-8"?>
<ct:contentTypeSchema xmlns:ct="http://schemas.microsoft.com/office/2006/metadata/contentType" xmlns:ma="http://schemas.microsoft.com/office/2006/metadata/properties/metaAttributes" ct:_="" ma:_="" ma:contentTypeName="Project Document" ma:contentTypeID="0x010100BD80C5A6E3BE6B41A2427F16147D47A40053312233075A4069A30329A9D6153650009BDFA1D5359CBD4C85DAD57477427FFF" ma:contentTypeVersion="30" ma:contentTypeDescription="Solar Project Document Content Type - extends Solar Document; published by the Content Type Hub" ma:contentTypeScope="" ma:versionID="0fb8144282e26997dbfbcfff0a847418">
  <xsd:schema xmlns:xsd="http://www.w3.org/2001/XMLSchema" xmlns:xs="http://www.w3.org/2001/XMLSchema" xmlns:p="http://schemas.microsoft.com/office/2006/metadata/properties" xmlns:ns2="6f562838-09de-4b65-939a-432777c5c6ca" targetNamespace="http://schemas.microsoft.com/office/2006/metadata/properties" ma:root="true" ma:fieldsID="219c1bdc2a51c6b4ea03056f61156727" ns2:_="">
    <xsd:import namespace="6f562838-09de-4b65-939a-432777c5c6ca"/>
    <xsd:element name="properties">
      <xsd:complexType>
        <xsd:sequence>
          <xsd:element name="documentManagement">
            <xsd:complexType>
              <xsd:all>
                <xsd:element ref="ns2:SolarAuthor" minOccurs="0"/>
                <xsd:element ref="ns2:TaxCatchAllLabel" minOccurs="0"/>
                <xsd:element ref="ns2:jb15094b84d04db39a8de0b202a5649b" minOccurs="0"/>
                <xsd:element ref="ns2:a01561942c7d47699e3a361a6a580934" minOccurs="0"/>
                <xsd:element ref="ns2:ece120804c3e4f2e81afd96eec8909f4" minOccurs="0"/>
                <xsd:element ref="ns2:i7a4717f7d5d4c169373d4bfa77876ba" minOccurs="0"/>
                <xsd:element ref="ns2:c2d7d53541144364bb9d71f286b51f7e" minOccurs="0"/>
                <xsd:element ref="ns2:b0b6db7483f14678a4ad7fdce99521be" minOccurs="0"/>
                <xsd:element ref="ns2:TaxCatchAll" minOccurs="0"/>
                <xsd:element ref="ns2:beaf417fcb4a4faab8ee781c2aab710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562838-09de-4b65-939a-432777c5c6ca" elementFormDefault="qualified">
    <xsd:import namespace="http://schemas.microsoft.com/office/2006/documentManagement/types"/>
    <xsd:import namespace="http://schemas.microsoft.com/office/infopath/2007/PartnerControls"/>
    <xsd:element name="SolarAuthor" ma:index="5" nillable="true" ma:displayName="Content Author" ma:description="Please specify the author of the content" ma:SharePointGroup="0" ma:internalName="Solar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Label" ma:index="10" nillable="true" ma:displayName="Taxonomy Catch All Column1" ma:hidden="true" ma:list="{391e412a-5cea-40ca-b974-b2b6d4e87d15}" ma:internalName="TaxCatchAllLabel" ma:readOnly="true" ma:showField="CatchAllDataLabel" ma:web="834cc484-bdff-4563-8615-a09634419f15">
      <xsd:complexType>
        <xsd:complexContent>
          <xsd:extension base="dms:MultiChoiceLookup">
            <xsd:sequence>
              <xsd:element name="Value" type="dms:Lookup" maxOccurs="unbounded" minOccurs="0" nillable="true"/>
            </xsd:sequence>
          </xsd:extension>
        </xsd:complexContent>
      </xsd:complexType>
    </xsd:element>
    <xsd:element name="jb15094b84d04db39a8de0b202a5649b" ma:index="12" nillable="true" ma:taxonomy="true" ma:internalName="jb15094b84d04db39a8de0b202a5649b" ma:taxonomyFieldName="SolarBusinessUnit" ma:displayName="Business Unit" ma:readOnly="false" ma:fieldId="{3b15094b-84d0-4db3-9a8d-e0b202a5649b}" ma:taxonomyMulti="true" ma:sspId="b9d2b188-b8f0-4527-ab9c-6ed07e2b5a47" ma:termSetId="9862a471-922d-4dbf-86ff-7f9443f4b69d" ma:anchorId="00000000-0000-0000-0000-000000000000" ma:open="false" ma:isKeyword="false">
      <xsd:complexType>
        <xsd:sequence>
          <xsd:element ref="pc:Terms" minOccurs="0" maxOccurs="1"/>
        </xsd:sequence>
      </xsd:complexType>
    </xsd:element>
    <xsd:element name="a01561942c7d47699e3a361a6a580934" ma:index="14" ma:taxonomy="true" ma:internalName="a01561942c7d47699e3a361a6a580934" ma:taxonomyFieldName="SolarDepartment" ma:displayName="Department" ma:default="" ma:fieldId="{a0156194-2c7d-4769-9e3a-361a6a580934}" ma:sspId="b9d2b188-b8f0-4527-ab9c-6ed07e2b5a47" ma:termSetId="a2a9cd89-8956-43cd-8902-c890ec3194cb" ma:anchorId="00000000-0000-0000-0000-000000000000" ma:open="false" ma:isKeyword="false">
      <xsd:complexType>
        <xsd:sequence>
          <xsd:element ref="pc:Terms" minOccurs="0" maxOccurs="1"/>
        </xsd:sequence>
      </xsd:complexType>
    </xsd:element>
    <xsd:element name="ece120804c3e4f2e81afd96eec8909f4" ma:index="17" ma:taxonomy="true" ma:internalName="ece120804c3e4f2e81afd96eec8909f4" ma:taxonomyFieldName="SolarCategory" ma:displayName="Category" ma:readOnly="false" ma:fieldId="{ece12080-4c3e-4f2e-81af-d96eec8909f4}" ma:sspId="b9d2b188-b8f0-4527-ab9c-6ed07e2b5a47" ma:termSetId="af3054d5-0efb-4d05-9185-ffb492b046bd" ma:anchorId="00000000-0000-0000-0000-000000000000" ma:open="false" ma:isKeyword="false">
      <xsd:complexType>
        <xsd:sequence>
          <xsd:element ref="pc:Terms" minOccurs="0" maxOccurs="1"/>
        </xsd:sequence>
      </xsd:complexType>
    </xsd:element>
    <xsd:element name="i7a4717f7d5d4c169373d4bfa77876ba" ma:index="19" ma:taxonomy="true" ma:internalName="i7a4717f7d5d4c169373d4bfa77876ba" ma:taxonomyFieldName="SolarDocumentType" ma:displayName="Document Type" ma:fieldId="{27a4717f-7d5d-4c16-9373-d4bfa77876ba}" ma:sspId="b9d2b188-b8f0-4527-ab9c-6ed07e2b5a47" ma:termSetId="3becb80b-35bf-4675-a7f1-fd97918282bf" ma:anchorId="00000000-0000-0000-0000-000000000000" ma:open="false" ma:isKeyword="false">
      <xsd:complexType>
        <xsd:sequence>
          <xsd:element ref="pc:Terms" minOccurs="0" maxOccurs="1"/>
        </xsd:sequence>
      </xsd:complexType>
    </xsd:element>
    <xsd:element name="c2d7d53541144364bb9d71f286b51f7e" ma:index="20" ma:taxonomy="true" ma:internalName="c2d7d53541144364bb9d71f286b51f7e" ma:taxonomyFieldName="SolarLocation" ma:displayName="Location" ma:default="1;#Ilam|17015150-e7d5-4990-b358-e90ea571f1b0" ma:fieldId="{c2d7d535-4114-4364-bb9d-71f286b51f7e}" ma:sspId="b9d2b188-b8f0-4527-ab9c-6ed07e2b5a47" ma:termSetId="91c000f1-3349-4c42-8265-e80d17e1367e" ma:anchorId="00000000-0000-0000-0000-000000000000" ma:open="false" ma:isKeyword="false">
      <xsd:complexType>
        <xsd:sequence>
          <xsd:element ref="pc:Terms" minOccurs="0" maxOccurs="1"/>
        </xsd:sequence>
      </xsd:complexType>
    </xsd:element>
    <xsd:element name="b0b6db7483f14678a4ad7fdce99521be" ma:index="21" nillable="true" ma:taxonomy="true" ma:internalName="b0b6db7483f14678a4ad7fdce99521be" ma:taxonomyFieldName="InformationValue" ma:displayName="Information Value" ma:default="" ma:fieldId="{b0b6db74-83f1-4678-a4ad-7fdce99521be}" ma:sspId="b9d2b188-b8f0-4527-ab9c-6ed07e2b5a47" ma:termSetId="34b0f4c5-defa-4470-bf4b-1423e5dab3a3"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391e412a-5cea-40ca-b974-b2b6d4e87d15}" ma:internalName="TaxCatchAll" ma:showField="CatchAllData" ma:web="834cc484-bdff-4563-8615-a09634419f15">
      <xsd:complexType>
        <xsd:complexContent>
          <xsd:extension base="dms:MultiChoiceLookup">
            <xsd:sequence>
              <xsd:element name="Value" type="dms:Lookup" maxOccurs="unbounded" minOccurs="0" nillable="true"/>
            </xsd:sequence>
          </xsd:extension>
        </xsd:complexContent>
      </xsd:complexType>
    </xsd:element>
    <xsd:element name="beaf417fcb4a4faab8ee781c2aab7105" ma:index="23" nillable="true" ma:taxonomy="true" ma:internalName="beaf417fcb4a4faab8ee781c2aab7105" ma:taxonomyFieldName="SolarRecordOutcome" ma:displayName="Business Classification" ma:default="" ma:fieldId="{beaf417f-cb4a-4faa-b8ee-781c2aab7105}" ma:sspId="b9d2b188-b8f0-4527-ab9c-6ed07e2b5a47" ma:termSetId="8c3df037-9251-4cc2-8e70-544a7250a86a"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2d7d53541144364bb9d71f286b51f7e xmlns="6f562838-09de-4b65-939a-432777c5c6ca">
      <Terms xmlns="http://schemas.microsoft.com/office/infopath/2007/PartnerControls">
        <TermInfo xmlns="http://schemas.microsoft.com/office/infopath/2007/PartnerControls">
          <TermName xmlns="http://schemas.microsoft.com/office/infopath/2007/PartnerControls">Ilam</TermName>
          <TermId xmlns="http://schemas.microsoft.com/office/infopath/2007/PartnerControls">17015150-e7d5-4990-b358-e90ea571f1b0</TermId>
        </TermInfo>
      </Terms>
    </c2d7d53541144364bb9d71f286b51f7e>
    <b0b6db7483f14678a4ad7fdce99521be xmlns="6f562838-09de-4b65-939a-432777c5c6ca">
      <Terms xmlns="http://schemas.microsoft.com/office/infopath/2007/PartnerControls"/>
    </b0b6db7483f14678a4ad7fdce99521be>
    <beaf417fcb4a4faab8ee781c2aab7105 xmlns="6f562838-09de-4b65-939a-432777c5c6ca">
      <Terms xmlns="http://schemas.microsoft.com/office/infopath/2007/PartnerControls"/>
    </beaf417fcb4a4faab8ee781c2aab7105>
    <a01561942c7d47699e3a361a6a580934 xmlns="6f562838-09de-4b65-939a-432777c5c6ca">
      <Terms xmlns="http://schemas.microsoft.com/office/infopath/2007/PartnerControls">
        <TermInfo xmlns="http://schemas.microsoft.com/office/infopath/2007/PartnerControls">
          <TermName xmlns="http://schemas.microsoft.com/office/infopath/2007/PartnerControls">Engineering</TermName>
          <TermId xmlns="http://schemas.microsoft.com/office/infopath/2007/PartnerControls">12b95fca-364a-4e75-bfde-3a4be67cafb1</TermId>
        </TermInfo>
      </Terms>
    </a01561942c7d47699e3a361a6a580934>
    <i7a4717f7d5d4c169373d4bfa77876ba xmlns="6f562838-09de-4b65-939a-432777c5c6ca">
      <Terms xmlns="http://schemas.microsoft.com/office/infopath/2007/PartnerControls">
        <TermInfo xmlns="http://schemas.microsoft.com/office/infopath/2007/PartnerControls">
          <TermName xmlns="http://schemas.microsoft.com/office/infopath/2007/PartnerControls">Project Document [Information]</TermName>
          <TermId xmlns="http://schemas.microsoft.com/office/infopath/2007/PartnerControls">1d129e84-9db2-4df6-a74b-09dd873e3970</TermId>
        </TermInfo>
      </Terms>
    </i7a4717f7d5d4c169373d4bfa77876ba>
    <jb15094b84d04db39a8de0b202a5649b xmlns="6f562838-09de-4b65-939a-432777c5c6ca">
      <Terms xmlns="http://schemas.microsoft.com/office/infopath/2007/PartnerControls"/>
    </jb15094b84d04db39a8de0b202a5649b>
    <SolarAuthor xmlns="6f562838-09de-4b65-939a-432777c5c6ca">
      <UserInfo>
        <DisplayName/>
        <AccountId xsi:nil="true"/>
        <AccountType/>
      </UserInfo>
    </SolarAuthor>
    <ece120804c3e4f2e81afd96eec8909f4 xmlns="6f562838-09de-4b65-939a-432777c5c6c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1b523ed0-c261-4ad9-b790-ca7c80e7725e</TermId>
        </TermInfo>
      </Terms>
    </ece120804c3e4f2e81afd96eec8909f4>
    <TaxCatchAll xmlns="6f562838-09de-4b65-939a-432777c5c6ca">
      <Value>4</Value>
      <Value>3</Value>
      <Value>2</Value>
      <Value>1</Value>
    </TaxCatchAll>
  </documentManagement>
</p:properties>
</file>

<file path=customXml/itemProps1.xml><?xml version="1.0" encoding="utf-8"?>
<ds:datastoreItem xmlns:ds="http://schemas.openxmlformats.org/officeDocument/2006/customXml" ds:itemID="{4890D906-BEE8-4A41-BEB4-E53836729123}">
  <ds:schemaRefs>
    <ds:schemaRef ds:uri="http://schemas.microsoft.com/sharepoint/v3/contenttype/forms"/>
  </ds:schemaRefs>
</ds:datastoreItem>
</file>

<file path=customXml/itemProps2.xml><?xml version="1.0" encoding="utf-8"?>
<ds:datastoreItem xmlns:ds="http://schemas.openxmlformats.org/officeDocument/2006/customXml" ds:itemID="{09DA4289-DB67-4831-99E2-1EDC40B62E58}">
  <ds:schemaRefs>
    <ds:schemaRef ds:uri="Microsoft.SharePoint.Taxonomy.ContentTypeSync"/>
  </ds:schemaRefs>
</ds:datastoreItem>
</file>

<file path=customXml/itemProps3.xml><?xml version="1.0" encoding="utf-8"?>
<ds:datastoreItem xmlns:ds="http://schemas.openxmlformats.org/officeDocument/2006/customXml" ds:itemID="{D1314E5B-E43F-46B8-87AD-FBF6217442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562838-09de-4b65-939a-432777c5c6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FAFDABA-2FCB-472C-BA85-FB76D8D564A2}">
  <ds:schemaRefs>
    <ds:schemaRef ds:uri="http://purl.org/dc/elements/1.1/"/>
    <ds:schemaRef ds:uri="http://schemas.microsoft.com/office/2006/documentManagement/types"/>
    <ds:schemaRef ds:uri="http://schemas.microsoft.com/office/2006/metadata/properties"/>
    <ds:schemaRef ds:uri="http://purl.org/dc/terms/"/>
    <ds:schemaRef ds:uri="http://www.w3.org/XML/1998/namespace"/>
    <ds:schemaRef ds:uri="6f562838-09de-4b65-939a-432777c5c6ca"/>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current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Rafaella Canessa</cp:lastModifiedBy>
  <cp:revision/>
  <dcterms:created xsi:type="dcterms:W3CDTF">2023-02-16T20:30:44Z</dcterms:created>
  <dcterms:modified xsi:type="dcterms:W3CDTF">2023-09-07T01:44:21Z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0x010100BD80C5A6E3BE6B41A2427F16147D47A40053312233075A4069A30329A9D6153650009BDFA1D5359CBD4C85DAD57477427FFF</vt:lpwstr>
  </property>
  <property fmtid="{D5CDD505-2E9C-101B-9397-08002B2CF9AE}" pid="3" name="SolarRecordOutcome">
    <vt:lpwstr/>
  </property>
  <property fmtid="{D5CDD505-2E9C-101B-9397-08002B2CF9AE}" pid="4" name="InformationValue">
    <vt:lpwstr/>
  </property>
  <property fmtid="{D5CDD505-2E9C-101B-9397-08002B2CF9AE}" pid="5" name="SolarDocumentType">
    <vt:lpwstr>4;#Project Document [Information]|1d129e84-9db2-4df6-a74b-09dd873e3970</vt:lpwstr>
  </property>
  <property fmtid="{D5CDD505-2E9C-101B-9397-08002B2CF9AE}" pid="6" name="MediaServiceImageTags">
    <vt:lpwstr/>
  </property>
  <property fmtid="{D5CDD505-2E9C-101B-9397-08002B2CF9AE}" pid="7" name="SolarCategory">
    <vt:lpwstr>3;#Project|1b523ed0-c261-4ad9-b790-ca7c80e7725e</vt:lpwstr>
  </property>
  <property fmtid="{D5CDD505-2E9C-101B-9397-08002B2CF9AE}" pid="8" name="lcf76f155ced4ddcb4097134ff3c332f">
    <vt:lpwstr/>
  </property>
  <property fmtid="{D5CDD505-2E9C-101B-9397-08002B2CF9AE}" pid="9" name="SolarLocation">
    <vt:lpwstr>1;#Ilam|17015150-e7d5-4990-b358-e90ea571f1b0</vt:lpwstr>
  </property>
  <property fmtid="{D5CDD505-2E9C-101B-9397-08002B2CF9AE}" pid="10" name="SolarDepartment">
    <vt:lpwstr>2;#Engineering|12b95fca-364a-4e75-bfde-3a4be67cafb1</vt:lpwstr>
  </property>
  <property fmtid="{D5CDD505-2E9C-101B-9397-08002B2CF9AE}" pid="11" name="SolarBusinessUnit">
    <vt:lpwstr/>
  </property>
</Properties>
</file>