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30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aw data" sheetId="1" state="visible" r:id="rId2"/>
    <sheet name="Amostra de treino" sheetId="2" state="visible" r:id="rId3"/>
    <sheet name="Treinamento" sheetId="3" state="visible" r:id="rId4"/>
    <sheet name="Validação" sheetId="4" state="visible" r:id="rId5"/>
    <sheet name="Previsão" sheetId="5" state="visible" r:id="rId6"/>
  </sheets>
  <definedNames>
    <definedName function="false" hidden="false" localSheetId="2" name="solver_adj" vbProcedure="false">Treinamento!$E$3:$H$3,Treinamento!$J$3:$M$3,Treinamento!$O$3:$R$3,Treinamento!$T$3:$W$3,Treinamento!$Y$3:$AB$3,Treinamento!$AD$3:$AI$3</definedName>
    <definedName function="false" hidden="false" localSheetId="2" name="solver_cvg" vbProcedure="false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function="false" hidden="false" localSheetId="2" name="solver_drv" vbProcedure="false">1</definedName>
    <definedName function="false" hidden="false" localSheetId="2" name="solver_eng" vbProcedure="false">1</definedName>
    <definedName function="false" hidden="false" localSheetId="2" name="solver_est" vbProcedure="false">1</definedName>
    <definedName function="false" hidden="false" localSheetId="2" name="solver_itr" vbProcedure="false">2147483647</definedName>
    <definedName function="false" hidden="false" localSheetId="2" name="solver_lhs1" vbProcedure="false">Treinamento!$AD$3:$AI$3</definedName>
    <definedName function="false" hidden="false" localSheetId="2" name="solver_lhs10" vbProcedure="false">Treinamento!$T$3:$W$3</definedName>
    <definedName function="false" hidden="false" localSheetId="2" name="solver_lhs11" vbProcedure="false">Treinamento!$Y$3:$AB$3</definedName>
    <definedName function="false" hidden="false" localSheetId="2" name="solver_lhs12" vbProcedure="false">Treinamento!$Y$3:$AB$3</definedName>
    <definedName function="false" hidden="false" localSheetId="2" name="solver_lhs13" vbProcedure="false">Treinamento!$Y$3:$AB$3</definedName>
    <definedName function="false" hidden="false" localSheetId="2" name="solver_lhs14" vbProcedure="false">Treinamento!$Y$3:$AB$3</definedName>
    <definedName function="false" hidden="false" localSheetId="2" name="solver_lhs15" vbProcedure="false">Treinamento!$Y$3:$AB$3</definedName>
    <definedName function="false" hidden="false" localSheetId="2" name="solver_lhs16" vbProcedure="false">Treinamento!$Y$3:$AB$3</definedName>
    <definedName function="false" hidden="false" localSheetId="2" name="solver_lhs17" vbProcedure="false">Treinamento!$Y$3:$AB$3</definedName>
    <definedName function="false" hidden="false" localSheetId="2" name="solver_lhs2" vbProcedure="false">Treinamento!$AD$3:$AI$3</definedName>
    <definedName function="false" hidden="false" localSheetId="2" name="solver_lhs3" vbProcedure="false">Treinamento!$E$3:$H$3</definedName>
    <definedName function="false" hidden="false" localSheetId="2" name="solver_lhs4" vbProcedure="false">Treinamento!$E$3:$H$3</definedName>
    <definedName function="false" hidden="false" localSheetId="2" name="solver_lhs5" vbProcedure="false">Treinamento!$J$3:$M$3</definedName>
    <definedName function="false" hidden="false" localSheetId="2" name="solver_lhs6" vbProcedure="false">Treinamento!$J$3:$M$3</definedName>
    <definedName function="false" hidden="false" localSheetId="2" name="solver_lhs7" vbProcedure="false">Treinamento!$O$3:$R$3</definedName>
    <definedName function="false" hidden="false" localSheetId="2" name="solver_lhs8" vbProcedure="false">Treinamento!$O$3:$R$3</definedName>
    <definedName function="false" hidden="false" localSheetId="2" name="solver_lhs9" vbProcedure="false">Treinamento!$T$3:$W$3</definedName>
    <definedName function="false" hidden="false" localSheetId="2" name="solver_mip" vbProcedure="false">2147483647</definedName>
    <definedName function="false" hidden="false" localSheetId="2" name="solver_mni" vbProcedure="false">30</definedName>
    <definedName function="false" hidden="false" localSheetId="2" name="solver_mrt" vbProcedure="false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function="false" hidden="false" localSheetId="2" name="solver_msl" vbProcedure="false">2</definedName>
    <definedName function="false" hidden="false" localSheetId="2" name="solver_neg" vbProcedure="false">2</definedName>
    <definedName function="false" hidden="false" localSheetId="2" name="solver_nod" vbProcedure="false">2147483647</definedName>
    <definedName function="false" hidden="false" localSheetId="2" name="solver_num" vbProcedure="false">12</definedName>
    <definedName function="false" hidden="false" localSheetId="2" name="solver_nwt" vbProcedure="false">1</definedName>
    <definedName function="false" hidden="false" localSheetId="2" name="solver_opt" vbProcedure="false">Treinamento!$AM$3</definedName>
    <definedName function="false" hidden="false" localSheetId="2" name="solver_pre" vbProcedure="false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function="false" hidden="false" localSheetId="2" name="solver_rbv" vbProcedure="false">1</definedName>
    <definedName function="false" hidden="false" localSheetId="2" name="solver_rel1" vbProcedure="false">1</definedName>
    <definedName function="false" hidden="false" localSheetId="2" name="solver_rel10" vbProcedure="false">3</definedName>
    <definedName function="false" hidden="false" localSheetId="2" name="solver_rel11" vbProcedure="false">1</definedName>
    <definedName function="false" hidden="false" localSheetId="2" name="solver_rel12" vbProcedure="false">3</definedName>
    <definedName function="false" hidden="false" localSheetId="2" name="solver_rel13" vbProcedure="false">3</definedName>
    <definedName function="false" hidden="false" localSheetId="2" name="solver_rel14" vbProcedure="false">3</definedName>
    <definedName function="false" hidden="false" localSheetId="2" name="solver_rel15" vbProcedure="false">3</definedName>
    <definedName function="false" hidden="false" localSheetId="2" name="solver_rel16" vbProcedure="false">3</definedName>
    <definedName function="false" hidden="false" localSheetId="2" name="solver_rel17" vbProcedure="false">3</definedName>
    <definedName function="false" hidden="false" localSheetId="2" name="solver_rel2" vbProcedure="false">3</definedName>
    <definedName function="false" hidden="false" localSheetId="2" name="solver_rel3" vbProcedure="false">1</definedName>
    <definedName function="false" hidden="false" localSheetId="2" name="solver_rel4" vbProcedure="false">3</definedName>
    <definedName function="false" hidden="false" localSheetId="2" name="solver_rel5" vbProcedure="false">1</definedName>
    <definedName function="false" hidden="false" localSheetId="2" name="solver_rel6" vbProcedure="false">3</definedName>
    <definedName function="false" hidden="false" localSheetId="2" name="solver_rel7" vbProcedure="false">1</definedName>
    <definedName function="false" hidden="false" localSheetId="2" name="solver_rel8" vbProcedure="false">3</definedName>
    <definedName function="false" hidden="false" localSheetId="2" name="solver_rel9" vbProcedure="false">1</definedName>
    <definedName function="false" hidden="false" localSheetId="2" name="solver_rhs1" vbProcedure="false">5</definedName>
    <definedName function="false" hidden="false" localSheetId="2" name="solver_rhs10" vbProcedure="false">-5</definedName>
    <definedName function="false" hidden="false" localSheetId="2" name="solver_rhs11" vbProcedure="false">5</definedName>
    <definedName function="false" hidden="false" localSheetId="2" name="solver_rhs12" vbProcedure="false">-5</definedName>
    <definedName function="false" hidden="false" localSheetId="2" name="solver_rhs13" vbProcedure="false">-5</definedName>
    <definedName function="false" hidden="false" localSheetId="2" name="solver_rhs14" vbProcedure="false">-5</definedName>
    <definedName function="false" hidden="false" localSheetId="2" name="solver_rhs15" vbProcedure="false">-5</definedName>
    <definedName function="false" hidden="false" localSheetId="2" name="solver_rhs16" vbProcedure="false">-5</definedName>
    <definedName function="false" hidden="false" localSheetId="2" name="solver_rhs17" vbProcedure="false">-5</definedName>
    <definedName function="false" hidden="false" localSheetId="2" name="solver_rhs2" vbProcedure="false">-5</definedName>
    <definedName function="false" hidden="false" localSheetId="2" name="solver_rhs3" vbProcedure="false">5</definedName>
    <definedName function="false" hidden="false" localSheetId="2" name="solver_rhs4" vbProcedure="false">-5</definedName>
    <definedName function="false" hidden="false" localSheetId="2" name="solver_rhs5" vbProcedure="false">5</definedName>
    <definedName function="false" hidden="false" localSheetId="2" name="solver_rhs6" vbProcedure="false">-5</definedName>
    <definedName function="false" hidden="false" localSheetId="2" name="solver_rhs7" vbProcedure="false">5</definedName>
    <definedName function="false" hidden="false" localSheetId="2" name="solver_rhs8" vbProcedure="false">-5</definedName>
    <definedName function="false" hidden="false" localSheetId="2" name="solver_rhs9" vbProcedure="false">5</definedName>
    <definedName function="false" hidden="false" localSheetId="2" name="solver_rlx" vbProcedure="false">2</definedName>
    <definedName function="false" hidden="false" localSheetId="2" name="solver_rsd" vbProcedure="false">0</definedName>
    <definedName function="false" hidden="false" localSheetId="2" name="solver_scl" vbProcedure="false">1</definedName>
    <definedName function="false" hidden="false" localSheetId="2" name="solver_sho" vbProcedure="false">2</definedName>
    <definedName function="false" hidden="false" localSheetId="2" name="solver_ssz" vbProcedure="false">100</definedName>
    <definedName function="false" hidden="false" localSheetId="2" name="solver_tim" vbProcedure="false">2147483647</definedName>
    <definedName function="false" hidden="false" localSheetId="2" name="solver_tol" vbProcedure="false">1</definedName>
    <definedName function="false" hidden="false" localSheetId="2" name="solver_typ" vbProcedure="false">2</definedName>
    <definedName function="false" hidden="false" localSheetId="2" name="solver_val" vbProcedure="false">0</definedName>
    <definedName function="false" hidden="false" localSheetId="2" name="solver_ver" vbProcedure="false">3</definedName>
    <definedName function="false" hidden="false" localSheetId="3" name="_xlnm._FilterDatabase" vbProcedure="false">'Amostra de treino'!$A$22:$A$38</definedName>
    <definedName function="false" hidden="false" localSheetId="4" name="solver_adj" vbProcedure="false">Previsão!$D$2:$D$27</definedName>
    <definedName function="false" hidden="false" localSheetId="4" name="solver_cvg" vbProcedure="false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function="false" hidden="false" localSheetId="4" name="solver_drv" vbProcedure="false">1</definedName>
    <definedName function="false" hidden="false" localSheetId="4" name="solver_eng" vbProcedure="false">1</definedName>
    <definedName function="false" hidden="false" localSheetId="4" name="solver_est" vbProcedure="false">1</definedName>
    <definedName function="false" hidden="false" localSheetId="4" name="solver_itr" vbProcedure="false">2147483647</definedName>
    <definedName function="false" hidden="false" localSheetId="4" name="solver_lhs1" vbProcedure="false">Previsão!$D$2:$D$28</definedName>
    <definedName function="false" hidden="false" localSheetId="4" name="solver_lhs2" vbProcedure="false">Previsão!$D$2:$D$28</definedName>
    <definedName function="false" hidden="false" localSheetId="4" name="solver_mip" vbProcedure="false">2147483647</definedName>
    <definedName function="false" hidden="false" localSheetId="4" name="solver_mni" vbProcedure="false">30</definedName>
    <definedName function="false" hidden="false" localSheetId="4" name="solver_mrt" vbProcedure="false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function="false" hidden="false" localSheetId="4" name="solver_msl" vbProcedure="false">2</definedName>
    <definedName function="false" hidden="false" localSheetId="4" name="solver_neg" vbProcedure="false">2</definedName>
    <definedName function="false" hidden="false" localSheetId="4" name="solver_nod" vbProcedure="false">2147483647</definedName>
    <definedName function="false" hidden="false" localSheetId="4" name="solver_num" vbProcedure="false">2</definedName>
    <definedName function="false" hidden="false" localSheetId="4" name="solver_nwt" vbProcedure="false">1</definedName>
    <definedName function="false" hidden="false" localSheetId="4" name="solver_opt" vbProcedure="false">Previsão!$K$12</definedName>
    <definedName function="false" hidden="false" localSheetId="4" name="solver_pre" vbProcedure="false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function="false" hidden="false" localSheetId="4" name="solver_rbv" vbProcedure="false">1</definedName>
    <definedName function="false" hidden="false" localSheetId="4" name="solver_rel1" vbProcedure="false">1</definedName>
    <definedName function="false" hidden="false" localSheetId="4" name="solver_rel2" vbProcedure="false">3</definedName>
    <definedName function="false" hidden="false" localSheetId="4" name="solver_rhs1" vbProcedure="false">Previsão!$X$2:$X$28</definedName>
    <definedName function="false" hidden="false" localSheetId="4" name="solver_rhs2" vbProcedure="false">Previsão!$W$2:$W$28</definedName>
    <definedName function="false" hidden="false" localSheetId="4" name="solver_rlx" vbProcedure="false">2</definedName>
    <definedName function="false" hidden="false" localSheetId="4" name="solver_rsd" vbProcedure="false">0</definedName>
    <definedName function="false" hidden="false" localSheetId="4" name="solver_scl" vbProcedure="false">1</definedName>
    <definedName function="false" hidden="false" localSheetId="4" name="solver_sho" vbProcedure="false">2</definedName>
    <definedName function="false" hidden="false" localSheetId="4" name="solver_ssz" vbProcedure="false">100</definedName>
    <definedName function="false" hidden="false" localSheetId="4" name="solver_tim" vbProcedure="false">2147483647</definedName>
    <definedName function="false" hidden="false" localSheetId="4" name="solver_tol" vbProcedure="false">1</definedName>
    <definedName function="false" hidden="false" localSheetId="4" name="solver_typ" vbProcedure="false">2</definedName>
    <definedName function="false" hidden="false" localSheetId="4" name="solver_val" vbProcedure="false">29</definedName>
    <definedName function="false" hidden="false" localSheetId="4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<sst xmlns="http://schemas.openxmlformats.org/spreadsheetml/2006/main" count="116" uniqueCount="47">
  <si>
    <t xml:space="preserve">n_semana</t>
  </si>
  <si>
    <t xml:space="preserve">semana</t>
  </si>
  <si>
    <t xml:space="preserve">visitas</t>
  </si>
  <si>
    <t xml:space="preserve">offers</t>
  </si>
  <si>
    <t xml:space="preserve">orders</t>
  </si>
  <si>
    <t xml:space="preserve">tempo</t>
  </si>
  <si>
    <t xml:space="preserve">visitas/100000</t>
  </si>
  <si>
    <t xml:space="preserve">offers/10000</t>
  </si>
  <si>
    <t xml:space="preserve">inputs</t>
  </si>
  <si>
    <t xml:space="preserve">resultados</t>
  </si>
  <si>
    <t xml:space="preserve">neurônio 1</t>
  </si>
  <si>
    <t xml:space="preserve">neurônio 2</t>
  </si>
  <si>
    <t xml:space="preserve">neurônio 3</t>
  </si>
  <si>
    <t xml:space="preserve">neurônio 4</t>
  </si>
  <si>
    <t xml:space="preserve">neurônio 5</t>
  </si>
  <si>
    <t xml:space="preserve">neurônio final</t>
  </si>
  <si>
    <t xml:space="preserve">w1</t>
  </si>
  <si>
    <t xml:space="preserve">w2</t>
  </si>
  <si>
    <t xml:space="preserve">w3</t>
  </si>
  <si>
    <t xml:space="preserve">bias</t>
  </si>
  <si>
    <t xml:space="preserve">out</t>
  </si>
  <si>
    <t xml:space="preserve">wn1</t>
  </si>
  <si>
    <t xml:space="preserve">wn2</t>
  </si>
  <si>
    <t xml:space="preserve">wn3</t>
  </si>
  <si>
    <t xml:space="preserve">wn4</t>
  </si>
  <si>
    <t xml:space="preserve">wn5</t>
  </si>
  <si>
    <t xml:space="preserve">resultado</t>
  </si>
  <si>
    <t xml:space="preserve">erro²</t>
  </si>
  <si>
    <t xml:space="preserve">somaerro</t>
  </si>
  <si>
    <t xml:space="preserve">variável t/10</t>
  </si>
  <si>
    <t xml:space="preserve">modelo</t>
  </si>
  <si>
    <t xml:space="preserve">neuronio 1</t>
  </si>
  <si>
    <t xml:space="preserve">neuronio 2</t>
  </si>
  <si>
    <t xml:space="preserve">neuronio 3</t>
  </si>
  <si>
    <t xml:space="preserve">neuronio 4</t>
  </si>
  <si>
    <t xml:space="preserve">neuronio 5</t>
  </si>
  <si>
    <t xml:space="preserve">final</t>
  </si>
  <si>
    <t xml:space="preserve">erro total</t>
  </si>
  <si>
    <t xml:space="preserve">variável t</t>
  </si>
  <si>
    <t xml:space="preserve">"meta" de orders</t>
  </si>
  <si>
    <t xml:space="preserve">total (estoque)</t>
  </si>
  <si>
    <t xml:space="preserve">sazonalidade offers</t>
  </si>
  <si>
    <t xml:space="preserve">inferior</t>
  </si>
  <si>
    <t xml:space="preserve">superior</t>
  </si>
  <si>
    <t xml:space="preserve">erro modelo</t>
  </si>
  <si>
    <t xml:space="preserve">Sazonalidade Orders</t>
  </si>
  <si>
    <t xml:space="preserve">Total (orders)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</si>
</sst>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D/M/YYYY"/>
    <numFmt numFmtId="166" formatCode="_-* #,##0.00_-;\-* #,##0.00_-;_-* \-??_-;_-@_-"/>
    <numFmt numFmtId="167" formatCode="_-* #,##0_-;\-* #,##0_-;_-* \-??_-;_-@_-"/>
    <numFmt numFmtId="168" formatCode="0"/>
    <numFmt numFmtId="169" formatCode="0.0000E+00"/>
    <numFmt numFmtId="170" formatCode="0.00E+00"/>
    <numFmt numFmtId="171" formatCode="_-* #,##0.0000_-;\-* #,##0.0000_-;_-* \-??_-;_-@_-"/>
    <numFmt numFmtId="172" formatCode="0.000E+00"/>
    <numFmt numFmtId="173" formatCode="_-* #,##0.0000000_-;\-* #,##0.0000000_-;_-* \-??_-;_-@_-"/>
    <numFmt numFmtId="174" formatCode="0.00000E+00"/>
    <numFmt numFmtId="17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FBE5D6"/>
      </patternFill>
    </fill>
    <fill>
      <patternFill patternType="solid">
        <fgColor rgb="FFBDD7E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rgb="FFFBE5D6"/>
        <bgColor rgb="FFDEEBF7"/>
      </patternFill>
    </fill>
    <fill>
      <patternFill patternType="solid">
        <fgColor rgb="FFDEEBF7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5E0B4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0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Treinamento!$A$3:$A$50</c:f>
              <c:numCache>
                <c:formatCode>General</c:formatCode>
                <c:ptCount val="48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13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35</c:v>
                </c:pt>
                <c:pt idx="27">
                  <c:v>40</c:v>
                </c:pt>
                <c:pt idx="28">
                  <c:v>41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</c:numCache>
            </c:numRef>
          </c:xVal>
          <c:yVal>
            <c:numRef>
              <c:f>Treinamento!$D$3:$D$50</c:f>
              <c:numCache>
                <c:formatCode>General</c:formatCode>
                <c:ptCount val="48"/>
                <c:pt idx="0">
                  <c:v>8629</c:v>
                </c:pt>
                <c:pt idx="1">
                  <c:v>5235</c:v>
                </c:pt>
                <c:pt idx="2">
                  <c:v>6063</c:v>
                </c:pt>
                <c:pt idx="3">
                  <c:v>6323</c:v>
                </c:pt>
                <c:pt idx="4">
                  <c:v>7753</c:v>
                </c:pt>
                <c:pt idx="5">
                  <c:v>9008</c:v>
                </c:pt>
                <c:pt idx="6">
                  <c:v>12336</c:v>
                </c:pt>
                <c:pt idx="7">
                  <c:v>13553</c:v>
                </c:pt>
                <c:pt idx="8">
                  <c:v>13175</c:v>
                </c:pt>
                <c:pt idx="9">
                  <c:v>13569</c:v>
                </c:pt>
                <c:pt idx="10">
                  <c:v>13895</c:v>
                </c:pt>
                <c:pt idx="11">
                  <c:v>25252</c:v>
                </c:pt>
                <c:pt idx="12">
                  <c:v>17983</c:v>
                </c:pt>
                <c:pt idx="13">
                  <c:v>18736</c:v>
                </c:pt>
                <c:pt idx="14">
                  <c:v>17874</c:v>
                </c:pt>
                <c:pt idx="15">
                  <c:v>16149</c:v>
                </c:pt>
                <c:pt idx="16">
                  <c:v>12674</c:v>
                </c:pt>
                <c:pt idx="17">
                  <c:v>9076</c:v>
                </c:pt>
                <c:pt idx="18">
                  <c:v>10016</c:v>
                </c:pt>
                <c:pt idx="19">
                  <c:v>8564</c:v>
                </c:pt>
                <c:pt idx="20">
                  <c:v>8893</c:v>
                </c:pt>
                <c:pt idx="21">
                  <c:v>9706</c:v>
                </c:pt>
                <c:pt idx="22">
                  <c:v>14277</c:v>
                </c:pt>
                <c:pt idx="23">
                  <c:v>13981</c:v>
                </c:pt>
                <c:pt idx="24">
                  <c:v>19102</c:v>
                </c:pt>
                <c:pt idx="25">
                  <c:v>17681</c:v>
                </c:pt>
                <c:pt idx="26">
                  <c:v>22715</c:v>
                </c:pt>
                <c:pt idx="27">
                  <c:v>22562</c:v>
                </c:pt>
                <c:pt idx="28">
                  <c:v>28976</c:v>
                </c:pt>
                <c:pt idx="29">
                  <c:v>48085</c:v>
                </c:pt>
                <c:pt idx="30">
                  <c:v>47150</c:v>
                </c:pt>
                <c:pt idx="31">
                  <c:v>45730</c:v>
                </c:pt>
                <c:pt idx="32">
                  <c:v>31787</c:v>
                </c:pt>
                <c:pt idx="33">
                  <c:v>43217</c:v>
                </c:pt>
                <c:pt idx="34">
                  <c:v>27850</c:v>
                </c:pt>
                <c:pt idx="35">
                  <c:v>21634</c:v>
                </c:pt>
                <c:pt idx="36">
                  <c:v>19721</c:v>
                </c:pt>
                <c:pt idx="37">
                  <c:v>17425</c:v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'Amostra de treino'!$A$1:$A$1</c:f>
              <c:strCache>
                <c:ptCount val="1"/>
                <c:pt idx="0">
                  <c:v>tempo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Treinamento!$A$3:$A$50</c:f>
              <c:numCache>
                <c:formatCode>General</c:formatCode>
                <c:ptCount val="48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13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35</c:v>
                </c:pt>
                <c:pt idx="27">
                  <c:v>40</c:v>
                </c:pt>
                <c:pt idx="28">
                  <c:v>41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</c:numCache>
            </c:numRef>
          </c:xVal>
          <c:yVal>
            <c:numRef>
              <c:f>Treinamento!$AK$3:$AK$50</c:f>
              <c:numCache>
                <c:formatCode>General</c:formatCode>
                <c:ptCount val="48"/>
                <c:pt idx="0">
                  <c:v>8629.04694454907</c:v>
                </c:pt>
                <c:pt idx="1">
                  <c:v>7046.62120813209</c:v>
                </c:pt>
                <c:pt idx="2">
                  <c:v>6833.53928785632</c:v>
                </c:pt>
                <c:pt idx="3">
                  <c:v>7039.05428464906</c:v>
                </c:pt>
                <c:pt idx="4">
                  <c:v>6872.31570779273</c:v>
                </c:pt>
                <c:pt idx="5">
                  <c:v>9739.10217371363</c:v>
                </c:pt>
                <c:pt idx="6">
                  <c:v>11443.9289220893</c:v>
                </c:pt>
                <c:pt idx="7">
                  <c:v>12715.0754547268</c:v>
                </c:pt>
                <c:pt idx="8">
                  <c:v>13040.3640459836</c:v>
                </c:pt>
                <c:pt idx="9">
                  <c:v>14053.9537422779</c:v>
                </c:pt>
                <c:pt idx="10">
                  <c:v>15442.3030983453</c:v>
                </c:pt>
                <c:pt idx="11">
                  <c:v>16457.9989089537</c:v>
                </c:pt>
                <c:pt idx="12">
                  <c:v>15580.7141639546</c:v>
                </c:pt>
                <c:pt idx="13">
                  <c:v>18289.1246668882</c:v>
                </c:pt>
                <c:pt idx="14">
                  <c:v>22547.9586775367</c:v>
                </c:pt>
                <c:pt idx="15">
                  <c:v>17985.363494917</c:v>
                </c:pt>
                <c:pt idx="16">
                  <c:v>15123.5179499195</c:v>
                </c:pt>
                <c:pt idx="17">
                  <c:v>12589.3108047784</c:v>
                </c:pt>
                <c:pt idx="18">
                  <c:v>12196.6436316343</c:v>
                </c:pt>
                <c:pt idx="19">
                  <c:v>13227.6468818836</c:v>
                </c:pt>
                <c:pt idx="20">
                  <c:v>11737.8438230596</c:v>
                </c:pt>
                <c:pt idx="21">
                  <c:v>10692.5622729801</c:v>
                </c:pt>
                <c:pt idx="22">
                  <c:v>13147.6722337284</c:v>
                </c:pt>
                <c:pt idx="23">
                  <c:v>12824.3807288947</c:v>
                </c:pt>
                <c:pt idx="24">
                  <c:v>15572.6711800931</c:v>
                </c:pt>
                <c:pt idx="25">
                  <c:v>15584.3262828734</c:v>
                </c:pt>
                <c:pt idx="26">
                  <c:v>20293.2670914147</c:v>
                </c:pt>
                <c:pt idx="27">
                  <c:v>19419.8932390937</c:v>
                </c:pt>
                <c:pt idx="28">
                  <c:v>26010.6971328563</c:v>
                </c:pt>
                <c:pt idx="29">
                  <c:v>44255.0417070835</c:v>
                </c:pt>
                <c:pt idx="30">
                  <c:v>47691.7843862151</c:v>
                </c:pt>
                <c:pt idx="31">
                  <c:v>48328.5887461226</c:v>
                </c:pt>
                <c:pt idx="32">
                  <c:v>28886.976000964</c:v>
                </c:pt>
                <c:pt idx="33">
                  <c:v>45145.441890562</c:v>
                </c:pt>
                <c:pt idx="34">
                  <c:v>27371.4485108484</c:v>
                </c:pt>
                <c:pt idx="35">
                  <c:v>24227.6589617715</c:v>
                </c:pt>
                <c:pt idx="36">
                  <c:v>23292.6135361923</c:v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</c:numCache>
            </c:numRef>
          </c:yVal>
          <c:smooth val="0"/>
        </c:ser>
        <c:axId val="89697"/>
        <c:axId val="61527945"/>
      </c:scatterChart>
      <c:valAx>
        <c:axId val="8969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1527945"/>
        <c:crosses val="autoZero"/>
        <c:crossBetween val="midCat"/>
      </c:valAx>
      <c:valAx>
        <c:axId val="615279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969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'Amostra de treino'!$A$1:$A$1</c:f>
              <c:strCache>
                <c:ptCount val="1"/>
                <c:pt idx="0">
                  <c:v>tempo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Validação!$E$2:$E$79</c:f>
              <c:numCache>
                <c:formatCode>General</c:formatCode>
                <c:ptCount val="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9</c:v>
                </c:pt>
                <c:pt idx="61">
                  <c:v>10</c:v>
                </c:pt>
                <c:pt idx="62">
                  <c:v>11</c:v>
                </c:pt>
                <c:pt idx="63">
                  <c:v>12</c:v>
                </c:pt>
                <c:pt idx="64">
                  <c:v>13</c:v>
                </c:pt>
                <c:pt idx="65">
                  <c:v>14</c:v>
                </c:pt>
                <c:pt idx="66">
                  <c:v>15</c:v>
                </c:pt>
                <c:pt idx="67">
                  <c:v>16</c:v>
                </c:pt>
                <c:pt idx="68">
                  <c:v>17</c:v>
                </c:pt>
                <c:pt idx="69">
                  <c:v>18</c:v>
                </c:pt>
                <c:pt idx="70">
                  <c:v>19</c:v>
                </c:pt>
                <c:pt idx="71">
                  <c:v>20</c:v>
                </c:pt>
                <c:pt idx="72">
                  <c:v>21</c:v>
                </c:pt>
                <c:pt idx="73">
                  <c:v>22</c:v>
                </c:pt>
                <c:pt idx="74">
                  <c:v>23</c:v>
                </c:pt>
                <c:pt idx="75">
                  <c:v>24</c:v>
                </c:pt>
                <c:pt idx="76">
                  <c:v>25</c:v>
                </c:pt>
                <c:pt idx="77">
                  <c:v>26</c:v>
                </c:pt>
              </c:numCache>
            </c:numRef>
          </c:xVal>
          <c:yVal>
            <c:numRef>
              <c:f>Validação!$C$2:$C$79</c:f>
              <c:numCache>
                <c:formatCode>General</c:formatCode>
                <c:ptCount val="78"/>
                <c:pt idx="0">
                  <c:v>8629</c:v>
                </c:pt>
                <c:pt idx="1">
                  <c:v>5608</c:v>
                </c:pt>
                <c:pt idx="2">
                  <c:v>5235</c:v>
                </c:pt>
                <c:pt idx="3">
                  <c:v>6063</c:v>
                </c:pt>
                <c:pt idx="4">
                  <c:v>6323</c:v>
                </c:pt>
                <c:pt idx="5">
                  <c:v>7753</c:v>
                </c:pt>
                <c:pt idx="6">
                  <c:v>9008</c:v>
                </c:pt>
                <c:pt idx="7">
                  <c:v>12336</c:v>
                </c:pt>
                <c:pt idx="8">
                  <c:v>13553</c:v>
                </c:pt>
                <c:pt idx="9">
                  <c:v>13175</c:v>
                </c:pt>
                <c:pt idx="10">
                  <c:v>11049</c:v>
                </c:pt>
                <c:pt idx="11">
                  <c:v>13346</c:v>
                </c:pt>
                <c:pt idx="12">
                  <c:v>13569</c:v>
                </c:pt>
                <c:pt idx="13">
                  <c:v>13879</c:v>
                </c:pt>
                <c:pt idx="14">
                  <c:v>13396</c:v>
                </c:pt>
                <c:pt idx="15">
                  <c:v>13895</c:v>
                </c:pt>
                <c:pt idx="16">
                  <c:v>25252</c:v>
                </c:pt>
                <c:pt idx="17">
                  <c:v>17983</c:v>
                </c:pt>
                <c:pt idx="18">
                  <c:v>18736</c:v>
                </c:pt>
                <c:pt idx="19">
                  <c:v>17874</c:v>
                </c:pt>
                <c:pt idx="20">
                  <c:v>16149</c:v>
                </c:pt>
                <c:pt idx="21">
                  <c:v>12674</c:v>
                </c:pt>
                <c:pt idx="22">
                  <c:v>9076</c:v>
                </c:pt>
                <c:pt idx="23">
                  <c:v>10016</c:v>
                </c:pt>
                <c:pt idx="24">
                  <c:v>8564</c:v>
                </c:pt>
                <c:pt idx="25">
                  <c:v>8893</c:v>
                </c:pt>
                <c:pt idx="26">
                  <c:v>9706</c:v>
                </c:pt>
                <c:pt idx="27">
                  <c:v>8879</c:v>
                </c:pt>
                <c:pt idx="28">
                  <c:v>12622</c:v>
                </c:pt>
                <c:pt idx="29">
                  <c:v>14277</c:v>
                </c:pt>
                <c:pt idx="30">
                  <c:v>13981</c:v>
                </c:pt>
                <c:pt idx="31">
                  <c:v>19102</c:v>
                </c:pt>
                <c:pt idx="32">
                  <c:v>17681</c:v>
                </c:pt>
                <c:pt idx="33">
                  <c:v>20831</c:v>
                </c:pt>
                <c:pt idx="34">
                  <c:v>22715</c:v>
                </c:pt>
                <c:pt idx="35">
                  <c:v>20139</c:v>
                </c:pt>
                <c:pt idx="36">
                  <c:v>20119</c:v>
                </c:pt>
                <c:pt idx="37">
                  <c:v>14857</c:v>
                </c:pt>
                <c:pt idx="38">
                  <c:v>10603</c:v>
                </c:pt>
                <c:pt idx="39">
                  <c:v>22562</c:v>
                </c:pt>
                <c:pt idx="40">
                  <c:v>28976</c:v>
                </c:pt>
                <c:pt idx="41">
                  <c:v>41497</c:v>
                </c:pt>
                <c:pt idx="42">
                  <c:v>48085</c:v>
                </c:pt>
                <c:pt idx="43">
                  <c:v>47150</c:v>
                </c:pt>
                <c:pt idx="44">
                  <c:v>45730</c:v>
                </c:pt>
                <c:pt idx="45">
                  <c:v>31787</c:v>
                </c:pt>
                <c:pt idx="46">
                  <c:v>43217</c:v>
                </c:pt>
                <c:pt idx="47">
                  <c:v>35914</c:v>
                </c:pt>
                <c:pt idx="48">
                  <c:v>27850</c:v>
                </c:pt>
                <c:pt idx="49">
                  <c:v>21634</c:v>
                </c:pt>
                <c:pt idx="50">
                  <c:v>19721</c:v>
                </c:pt>
                <c:pt idx="51">
                  <c:v>17425</c:v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'Amostra de treino'!$A$1:$A$1</c:f>
              <c:strCache>
                <c:ptCount val="1"/>
                <c:pt idx="0">
                  <c:v>tempo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Validação!$E$2:$E$79</c:f>
              <c:numCache>
                <c:formatCode>General</c:formatCode>
                <c:ptCount val="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6</c:v>
                </c:pt>
                <c:pt idx="58">
                  <c:v>7</c:v>
                </c:pt>
                <c:pt idx="59">
                  <c:v>8</c:v>
                </c:pt>
                <c:pt idx="60">
                  <c:v>9</c:v>
                </c:pt>
                <c:pt idx="61">
                  <c:v>10</c:v>
                </c:pt>
                <c:pt idx="62">
                  <c:v>11</c:v>
                </c:pt>
                <c:pt idx="63">
                  <c:v>12</c:v>
                </c:pt>
                <c:pt idx="64">
                  <c:v>13</c:v>
                </c:pt>
                <c:pt idx="65">
                  <c:v>14</c:v>
                </c:pt>
                <c:pt idx="66">
                  <c:v>15</c:v>
                </c:pt>
                <c:pt idx="67">
                  <c:v>16</c:v>
                </c:pt>
                <c:pt idx="68">
                  <c:v>17</c:v>
                </c:pt>
                <c:pt idx="69">
                  <c:v>18</c:v>
                </c:pt>
                <c:pt idx="70">
                  <c:v>19</c:v>
                </c:pt>
                <c:pt idx="71">
                  <c:v>20</c:v>
                </c:pt>
                <c:pt idx="72">
                  <c:v>21</c:v>
                </c:pt>
                <c:pt idx="73">
                  <c:v>22</c:v>
                </c:pt>
                <c:pt idx="74">
                  <c:v>23</c:v>
                </c:pt>
                <c:pt idx="75">
                  <c:v>24</c:v>
                </c:pt>
                <c:pt idx="76">
                  <c:v>25</c:v>
                </c:pt>
                <c:pt idx="77">
                  <c:v>26</c:v>
                </c:pt>
              </c:numCache>
            </c:numRef>
          </c:xVal>
          <c:yVal>
            <c:numRef>
              <c:f>Validação!$H$2:$H$79</c:f>
              <c:numCache>
                <c:formatCode>General</c:formatCode>
                <c:ptCount val="78"/>
                <c:pt idx="0">
                  <c:v>8629.04694454907</c:v>
                </c:pt>
                <c:pt idx="1">
                  <c:v>5469.02136242283</c:v>
                </c:pt>
                <c:pt idx="2">
                  <c:v>7046.62120813209</c:v>
                </c:pt>
                <c:pt idx="3">
                  <c:v>6833.53928785632</c:v>
                </c:pt>
                <c:pt idx="4">
                  <c:v>7039.05428464906</c:v>
                </c:pt>
                <c:pt idx="5">
                  <c:v>6872.31570779273</c:v>
                </c:pt>
                <c:pt idx="6">
                  <c:v>9739.10217371363</c:v>
                </c:pt>
                <c:pt idx="7">
                  <c:v>11443.9289220893</c:v>
                </c:pt>
                <c:pt idx="8">
                  <c:v>12715.0754547268</c:v>
                </c:pt>
                <c:pt idx="9">
                  <c:v>13040.3640459836</c:v>
                </c:pt>
                <c:pt idx="10">
                  <c:v>14141.0257118525</c:v>
                </c:pt>
                <c:pt idx="11">
                  <c:v>14222.2826825832</c:v>
                </c:pt>
                <c:pt idx="12">
                  <c:v>14053.9537422779</c:v>
                </c:pt>
                <c:pt idx="13">
                  <c:v>18823.0635769551</c:v>
                </c:pt>
                <c:pt idx="14">
                  <c:v>13532.1675205492</c:v>
                </c:pt>
                <c:pt idx="15">
                  <c:v>15442.3030983453</c:v>
                </c:pt>
                <c:pt idx="16">
                  <c:v>16457.9989089537</c:v>
                </c:pt>
                <c:pt idx="17">
                  <c:v>15580.7141639546</c:v>
                </c:pt>
                <c:pt idx="18">
                  <c:v>18289.1246668882</c:v>
                </c:pt>
                <c:pt idx="19">
                  <c:v>22547.9586775367</c:v>
                </c:pt>
                <c:pt idx="20">
                  <c:v>17985.363494917</c:v>
                </c:pt>
                <c:pt idx="21">
                  <c:v>15123.5179499195</c:v>
                </c:pt>
                <c:pt idx="22">
                  <c:v>12589.3108047784</c:v>
                </c:pt>
                <c:pt idx="23">
                  <c:v>12196.6436316343</c:v>
                </c:pt>
                <c:pt idx="24">
                  <c:v>13227.6468818836</c:v>
                </c:pt>
                <c:pt idx="25">
                  <c:v>11737.8438230596</c:v>
                </c:pt>
                <c:pt idx="26">
                  <c:v>10692.5622729801</c:v>
                </c:pt>
                <c:pt idx="27">
                  <c:v>9774.35767317226</c:v>
                </c:pt>
                <c:pt idx="28">
                  <c:v>11472.8221884587</c:v>
                </c:pt>
                <c:pt idx="29">
                  <c:v>13147.6722337284</c:v>
                </c:pt>
                <c:pt idx="30">
                  <c:v>12824.3807288947</c:v>
                </c:pt>
                <c:pt idx="31">
                  <c:v>15572.6711800931</c:v>
                </c:pt>
                <c:pt idx="32">
                  <c:v>15584.3262828734</c:v>
                </c:pt>
                <c:pt idx="33">
                  <c:v>18211.783231615</c:v>
                </c:pt>
                <c:pt idx="34">
                  <c:v>20293.2670914147</c:v>
                </c:pt>
                <c:pt idx="35">
                  <c:v>18717.861026624</c:v>
                </c:pt>
                <c:pt idx="36">
                  <c:v>17795.4136467385</c:v>
                </c:pt>
                <c:pt idx="37">
                  <c:v>37907.7624908774</c:v>
                </c:pt>
                <c:pt idx="38">
                  <c:v>12447.6519331651</c:v>
                </c:pt>
                <c:pt idx="39">
                  <c:v>19419.8932390937</c:v>
                </c:pt>
                <c:pt idx="40">
                  <c:v>26010.6971328563</c:v>
                </c:pt>
                <c:pt idx="41">
                  <c:v>36086.8427802366</c:v>
                </c:pt>
                <c:pt idx="42">
                  <c:v>44255.0417070835</c:v>
                </c:pt>
                <c:pt idx="43">
                  <c:v>47691.7843862151</c:v>
                </c:pt>
                <c:pt idx="44">
                  <c:v>48328.5887461226</c:v>
                </c:pt>
                <c:pt idx="45">
                  <c:v>28886.976000964</c:v>
                </c:pt>
                <c:pt idx="46">
                  <c:v>45145.441890562</c:v>
                </c:pt>
                <c:pt idx="47">
                  <c:v>35799.6924160073</c:v>
                </c:pt>
                <c:pt idx="48">
                  <c:v>27371.4485108484</c:v>
                </c:pt>
                <c:pt idx="49">
                  <c:v>24227.6589617715</c:v>
                </c:pt>
                <c:pt idx="50">
                  <c:v>23292.6135361923</c:v>
                </c:pt>
                <c:pt idx="51">
                  <c:v>19161.4655946003</c:v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</c:numCache>
            </c:numRef>
          </c:yVal>
          <c:smooth val="0"/>
        </c:ser>
        <c:axId val="93474435"/>
        <c:axId val="81747743"/>
      </c:scatterChart>
      <c:valAx>
        <c:axId val="9347443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747743"/>
        <c:crosses val="autoZero"/>
        <c:crossBetween val="midCat"/>
      </c:valAx>
      <c:valAx>
        <c:axId val="817477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347443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previsão 2018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'Amostra de treino'!$A$1:$A$1</c:f>
              <c:strCache>
                <c:ptCount val="1"/>
                <c:pt idx="0">
                  <c:v>tempo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Previsão!$A$2:$A$28</c:f>
              <c:numCache>
                <c:formatCode>General</c:formatCode>
                <c:ptCount val="27"/>
                <c:pt idx="0">
                  <c:v>43197</c:v>
                </c:pt>
                <c:pt idx="1">
                  <c:v>43204</c:v>
                </c:pt>
                <c:pt idx="2">
                  <c:v>43211</c:v>
                </c:pt>
                <c:pt idx="3">
                  <c:v>43218</c:v>
                </c:pt>
                <c:pt idx="4">
                  <c:v>43225</c:v>
                </c:pt>
                <c:pt idx="5">
                  <c:v>43232</c:v>
                </c:pt>
                <c:pt idx="6">
                  <c:v>43239</c:v>
                </c:pt>
                <c:pt idx="7">
                  <c:v>43246</c:v>
                </c:pt>
                <c:pt idx="8">
                  <c:v>43253</c:v>
                </c:pt>
                <c:pt idx="9">
                  <c:v>43260</c:v>
                </c:pt>
                <c:pt idx="10">
                  <c:v>43267</c:v>
                </c:pt>
                <c:pt idx="11">
                  <c:v>43274</c:v>
                </c:pt>
                <c:pt idx="12">
                  <c:v>43281</c:v>
                </c:pt>
                <c:pt idx="13">
                  <c:v>43288</c:v>
                </c:pt>
                <c:pt idx="14">
                  <c:v>43295</c:v>
                </c:pt>
                <c:pt idx="15">
                  <c:v>43302</c:v>
                </c:pt>
                <c:pt idx="16">
                  <c:v>43309</c:v>
                </c:pt>
                <c:pt idx="17">
                  <c:v>43316</c:v>
                </c:pt>
                <c:pt idx="18">
                  <c:v>43323</c:v>
                </c:pt>
                <c:pt idx="19">
                  <c:v>43330</c:v>
                </c:pt>
                <c:pt idx="20">
                  <c:v>43337</c:v>
                </c:pt>
                <c:pt idx="21">
                  <c:v>43344</c:v>
                </c:pt>
                <c:pt idx="22">
                  <c:v>43351</c:v>
                </c:pt>
                <c:pt idx="23">
                  <c:v>43358</c:v>
                </c:pt>
                <c:pt idx="24">
                  <c:v>43365</c:v>
                </c:pt>
                <c:pt idx="25">
                  <c:v>43372</c:v>
                </c:pt>
                <c:pt idx="26">
                  <c:v>1</c:v>
                </c:pt>
              </c:numCache>
            </c:numRef>
          </c:xVal>
          <c:yVal>
            <c:numRef>
              <c:f>Previsão!$H$2:$H$28</c:f>
              <c:numCache>
                <c:formatCode>General</c:formatCode>
                <c:ptCount val="27"/>
                <c:pt idx="0">
                  <c:v>20272.7204008581</c:v>
                </c:pt>
                <c:pt idx="1">
                  <c:v>14745.6703638529</c:v>
                </c:pt>
                <c:pt idx="2">
                  <c:v>14967.2003836929</c:v>
                </c:pt>
                <c:pt idx="3">
                  <c:v>15696.4391252818</c:v>
                </c:pt>
                <c:pt idx="4">
                  <c:v>12750.2213725479</c:v>
                </c:pt>
                <c:pt idx="5">
                  <c:v>13775.2064646777</c:v>
                </c:pt>
                <c:pt idx="6">
                  <c:v>17830.193343613</c:v>
                </c:pt>
                <c:pt idx="7">
                  <c:v>22456.0972822662</c:v>
                </c:pt>
                <c:pt idx="8">
                  <c:v>24724.107764588</c:v>
                </c:pt>
                <c:pt idx="9">
                  <c:v>26660.0630214573</c:v>
                </c:pt>
                <c:pt idx="10">
                  <c:v>24425.6698895182</c:v>
                </c:pt>
                <c:pt idx="11">
                  <c:v>24834.089219507</c:v>
                </c:pt>
                <c:pt idx="12">
                  <c:v>23798.9366498515</c:v>
                </c:pt>
                <c:pt idx="13">
                  <c:v>24420.8862541092</c:v>
                </c:pt>
                <c:pt idx="14">
                  <c:v>26093.5049370206</c:v>
                </c:pt>
                <c:pt idx="15">
                  <c:v>26029.6646529423</c:v>
                </c:pt>
                <c:pt idx="16">
                  <c:v>31990.0082549338</c:v>
                </c:pt>
                <c:pt idx="17">
                  <c:v>34356.6404087975</c:v>
                </c:pt>
                <c:pt idx="18">
                  <c:v>39659.4689162917</c:v>
                </c:pt>
                <c:pt idx="19">
                  <c:v>39366.3833961826</c:v>
                </c:pt>
                <c:pt idx="20">
                  <c:v>34353.0891425216</c:v>
                </c:pt>
                <c:pt idx="21">
                  <c:v>29581.9553389735</c:v>
                </c:pt>
                <c:pt idx="22">
                  <c:v>24450.2028532731</c:v>
                </c:pt>
                <c:pt idx="23">
                  <c:v>22254.0162976998</c:v>
                </c:pt>
                <c:pt idx="24">
                  <c:v>21885.9102531944</c:v>
                </c:pt>
                <c:pt idx="25">
                  <c:v>23403.5273272546</c:v>
                </c:pt>
                <c:pt idx="26">
                  <c:v/>
                </c:pt>
              </c:numCache>
            </c:numRef>
          </c:yVal>
          <c:smooth val="0"/>
        </c:ser>
        <c:axId val="446798"/>
        <c:axId val="85274764"/>
      </c:scatterChart>
      <c:valAx>
        <c:axId val="44679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M/D/YYYY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274764"/>
        <c:crosses val="autoZero"/>
        <c:crossBetween val="midCat"/>
      </c:valAx>
      <c:valAx>
        <c:axId val="852747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-* #,##0_-;\-* #,##0_-;_-* \-??_-;_-@_-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679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estoque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Previsão!$A$2:$A$28</c:f>
              <c:numCache>
                <c:formatCode>General</c:formatCode>
                <c:ptCount val="27"/>
                <c:pt idx="0">
                  <c:v>43197</c:v>
                </c:pt>
                <c:pt idx="1">
                  <c:v>43204</c:v>
                </c:pt>
                <c:pt idx="2">
                  <c:v>43211</c:v>
                </c:pt>
                <c:pt idx="3">
                  <c:v>43218</c:v>
                </c:pt>
                <c:pt idx="4">
                  <c:v>43225</c:v>
                </c:pt>
                <c:pt idx="5">
                  <c:v>43232</c:v>
                </c:pt>
                <c:pt idx="6">
                  <c:v>43239</c:v>
                </c:pt>
                <c:pt idx="7">
                  <c:v>43246</c:v>
                </c:pt>
                <c:pt idx="8">
                  <c:v>43253</c:v>
                </c:pt>
                <c:pt idx="9">
                  <c:v>43260</c:v>
                </c:pt>
                <c:pt idx="10">
                  <c:v>43267</c:v>
                </c:pt>
                <c:pt idx="11">
                  <c:v>43274</c:v>
                </c:pt>
                <c:pt idx="12">
                  <c:v>43281</c:v>
                </c:pt>
                <c:pt idx="13">
                  <c:v>43288</c:v>
                </c:pt>
                <c:pt idx="14">
                  <c:v>43295</c:v>
                </c:pt>
                <c:pt idx="15">
                  <c:v>43302</c:v>
                </c:pt>
                <c:pt idx="16">
                  <c:v>43309</c:v>
                </c:pt>
                <c:pt idx="17">
                  <c:v>43316</c:v>
                </c:pt>
                <c:pt idx="18">
                  <c:v>43323</c:v>
                </c:pt>
                <c:pt idx="19">
                  <c:v>43330</c:v>
                </c:pt>
                <c:pt idx="20">
                  <c:v>43337</c:v>
                </c:pt>
                <c:pt idx="21">
                  <c:v>43344</c:v>
                </c:pt>
                <c:pt idx="22">
                  <c:v>43351</c:v>
                </c:pt>
                <c:pt idx="23">
                  <c:v>43358</c:v>
                </c:pt>
                <c:pt idx="24">
                  <c:v>43365</c:v>
                </c:pt>
                <c:pt idx="25">
                  <c:v>43372</c:v>
                </c:pt>
                <c:pt idx="26">
                  <c:v>1</c:v>
                </c:pt>
              </c:numCache>
            </c:numRef>
          </c:xVal>
          <c:yVal>
            <c:numRef>
              <c:f>Previsão!$D$2:$D$28</c:f>
              <c:numCache>
                <c:formatCode>General</c:formatCode>
                <c:ptCount val="27"/>
                <c:pt idx="0">
                  <c:v>70624.9177083089</c:v>
                </c:pt>
                <c:pt idx="1">
                  <c:v>69838.3592783101</c:v>
                </c:pt>
                <c:pt idx="2">
                  <c:v>70733.7634915385</c:v>
                </c:pt>
                <c:pt idx="3">
                  <c:v>71657.4231056152</c:v>
                </c:pt>
                <c:pt idx="4">
                  <c:v>63450.5873725183</c:v>
                </c:pt>
                <c:pt idx="5">
                  <c:v>64040.3567793618</c:v>
                </c:pt>
                <c:pt idx="6">
                  <c:v>73120.3482722243</c:v>
                </c:pt>
                <c:pt idx="7">
                  <c:v>84555.7313336682</c:v>
                </c:pt>
                <c:pt idx="8">
                  <c:v>98753.144735947</c:v>
                </c:pt>
                <c:pt idx="9">
                  <c:v>93659.3048336759</c:v>
                </c:pt>
                <c:pt idx="10">
                  <c:v>114419.980011192</c:v>
                </c:pt>
                <c:pt idx="11">
                  <c:v>115260.072742368</c:v>
                </c:pt>
                <c:pt idx="12">
                  <c:v>111043.359710641</c:v>
                </c:pt>
                <c:pt idx="13">
                  <c:v>111304.974661742</c:v>
                </c:pt>
                <c:pt idx="14">
                  <c:v>123181.64346671</c:v>
                </c:pt>
                <c:pt idx="15">
                  <c:v>125374.903527352</c:v>
                </c:pt>
                <c:pt idx="16">
                  <c:v>131446.68842818</c:v>
                </c:pt>
                <c:pt idx="17">
                  <c:v>105484.448234133</c:v>
                </c:pt>
                <c:pt idx="18">
                  <c:v>108599.287747779</c:v>
                </c:pt>
                <c:pt idx="19">
                  <c:v>103518.44976452</c:v>
                </c:pt>
                <c:pt idx="20">
                  <c:v>99238.5321915446</c:v>
                </c:pt>
                <c:pt idx="21">
                  <c:v>95672.0050865478</c:v>
                </c:pt>
                <c:pt idx="22">
                  <c:v>89663.3801341864</c:v>
                </c:pt>
                <c:pt idx="23">
                  <c:v>115737.043634317</c:v>
                </c:pt>
                <c:pt idx="24">
                  <c:v>87929.7038153192</c:v>
                </c:pt>
                <c:pt idx="25">
                  <c:v>92093.7215648876</c:v>
                </c:pt>
                <c:pt idx="26">
                  <c:v>0</c:v>
                </c:pt>
              </c:numCache>
            </c:numRef>
          </c:yVal>
          <c:smooth val="0"/>
        </c:ser>
        <c:axId val="51614521"/>
        <c:axId val="29040217"/>
      </c:scatterChart>
      <c:valAx>
        <c:axId val="5161452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M/D/YYYY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040217"/>
        <c:crosses val="autoZero"/>
        <c:crossBetween val="midCat"/>
      </c:valAx>
      <c:valAx>
        <c:axId val="290402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-* #,##0_-;\-* #,##0_-;_-* \-??_-;_-@_-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161452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meta x modelo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Previsão!$I$2:$I$27</c:f>
              <c:numCache>
                <c:formatCode>General</c:formatCode>
                <c:ptCount val="26"/>
                <c:pt idx="0">
                  <c:v>20272.7185893656</c:v>
                </c:pt>
                <c:pt idx="1">
                  <c:v>14745.6926414875</c:v>
                </c:pt>
                <c:pt idx="2">
                  <c:v>14967.2205826905</c:v>
                </c:pt>
                <c:pt idx="3">
                  <c:v>15696.4602814291</c:v>
                </c:pt>
                <c:pt idx="4">
                  <c:v>11147.7261279336</c:v>
                </c:pt>
                <c:pt idx="5">
                  <c:v>13116.6870377975</c:v>
                </c:pt>
                <c:pt idx="6">
                  <c:v>17064.6046352491</c:v>
                </c:pt>
                <c:pt idx="7">
                  <c:v>20589.1081425285</c:v>
                </c:pt>
                <c:pt idx="8">
                  <c:v>24724.1183664711</c:v>
                </c:pt>
                <c:pt idx="9">
                  <c:v>26660.0817920748</c:v>
                </c:pt>
                <c:pt idx="10">
                  <c:v>24959.8077922945</c:v>
                </c:pt>
                <c:pt idx="11">
                  <c:v>28121.7080825609</c:v>
                </c:pt>
                <c:pt idx="12">
                  <c:v>27488.0948810828</c:v>
                </c:pt>
                <c:pt idx="13">
                  <c:v>28070.1047582265</c:v>
                </c:pt>
                <c:pt idx="14">
                  <c:v>29687.0845666591</c:v>
                </c:pt>
                <c:pt idx="15">
                  <c:v>35119.0113064383</c:v>
                </c:pt>
                <c:pt idx="16">
                  <c:v>37338.7072360926</c:v>
                </c:pt>
                <c:pt idx="17">
                  <c:v>39558.403165747</c:v>
                </c:pt>
                <c:pt idx="18">
                  <c:v>39659.4858623797</c:v>
                </c:pt>
                <c:pt idx="19">
                  <c:v>39366.4059411537</c:v>
                </c:pt>
                <c:pt idx="20">
                  <c:v>32614.2856310095</c:v>
                </c:pt>
                <c:pt idx="21">
                  <c:v>29581.9684274147</c:v>
                </c:pt>
                <c:pt idx="22">
                  <c:v>22533.300485689</c:v>
                </c:pt>
                <c:pt idx="23">
                  <c:v>22634.3878357519</c:v>
                </c:pt>
                <c:pt idx="24">
                  <c:v>20528.1313992852</c:v>
                </c:pt>
                <c:pt idx="25">
                  <c:v>20735.2459672866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Previsão!$H$2:$H$27</c:f>
              <c:strCache>
                <c:ptCount val="1"/>
                <c:pt idx="0">
                  <c:v> 20.273   14.746   14.967   15.696   12.750   13.775   17.830   22.456   24.724   26.660   24.426   24.834   23.799   24.421   26.094   26.030   31.990   34.357   39.659   39.366   34.353   29.582   24.450   22.254   21.886   23.404 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Previsão!$H$2:$H$27</c:f>
              <c:numCache>
                <c:formatCode>General</c:formatCode>
                <c:ptCount val="26"/>
                <c:pt idx="0">
                  <c:v>20272.7204008581</c:v>
                </c:pt>
                <c:pt idx="1">
                  <c:v>14745.6703638529</c:v>
                </c:pt>
                <c:pt idx="2">
                  <c:v>14967.2003836929</c:v>
                </c:pt>
                <c:pt idx="3">
                  <c:v>15696.4391252818</c:v>
                </c:pt>
                <c:pt idx="4">
                  <c:v>12750.2213725479</c:v>
                </c:pt>
                <c:pt idx="5">
                  <c:v>13775.2064646777</c:v>
                </c:pt>
                <c:pt idx="6">
                  <c:v>17830.193343613</c:v>
                </c:pt>
                <c:pt idx="7">
                  <c:v>22456.0972822662</c:v>
                </c:pt>
                <c:pt idx="8">
                  <c:v>24724.107764588</c:v>
                </c:pt>
                <c:pt idx="9">
                  <c:v>26660.0630214573</c:v>
                </c:pt>
                <c:pt idx="10">
                  <c:v>24425.6698895182</c:v>
                </c:pt>
                <c:pt idx="11">
                  <c:v>24834.089219507</c:v>
                </c:pt>
                <c:pt idx="12">
                  <c:v>23798.9366498515</c:v>
                </c:pt>
                <c:pt idx="13">
                  <c:v>24420.8862541092</c:v>
                </c:pt>
                <c:pt idx="14">
                  <c:v>26093.5049370206</c:v>
                </c:pt>
                <c:pt idx="15">
                  <c:v>26029.6646529423</c:v>
                </c:pt>
                <c:pt idx="16">
                  <c:v>31990.0082549338</c:v>
                </c:pt>
                <c:pt idx="17">
                  <c:v>34356.6404087975</c:v>
                </c:pt>
                <c:pt idx="18">
                  <c:v>39659.4689162917</c:v>
                </c:pt>
                <c:pt idx="19">
                  <c:v>39366.3833961826</c:v>
                </c:pt>
                <c:pt idx="20">
                  <c:v>34353.0891425216</c:v>
                </c:pt>
                <c:pt idx="21">
                  <c:v>29581.9553389735</c:v>
                </c:pt>
                <c:pt idx="22">
                  <c:v>24450.2028532731</c:v>
                </c:pt>
                <c:pt idx="23">
                  <c:v>22254.0162976998</c:v>
                </c:pt>
                <c:pt idx="24">
                  <c:v>21885.9102531944</c:v>
                </c:pt>
                <c:pt idx="25">
                  <c:v>23403.5273272546</c:v>
                </c:pt>
              </c:numCache>
            </c:numRef>
          </c:yVal>
          <c:smooth val="0"/>
        </c:ser>
        <c:axId val="9817356"/>
        <c:axId val="55894169"/>
      </c:scatterChart>
      <c:valAx>
        <c:axId val="981735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894169"/>
        <c:crosses val="autoZero"/>
        <c:crossBetween val="midCat"/>
      </c:valAx>
      <c:valAx>
        <c:axId val="558941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-* #,##0_-;\-* #,##0_-;_-* \-??_-;_-@_-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1735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39</xdr:col>
      <xdr:colOff>275040</xdr:colOff>
      <xdr:row>5</xdr:row>
      <xdr:rowOff>46440</xdr:rowOff>
    </xdr:from>
    <xdr:to>
      <xdr:col>51</xdr:col>
      <xdr:colOff>338040</xdr:colOff>
      <xdr:row>27</xdr:row>
      <xdr:rowOff>168840</xdr:rowOff>
    </xdr:to>
    <xdr:graphicFrame>
      <xdr:nvGraphicFramePr>
        <xdr:cNvPr id="0" name="Chart 1"/>
        <xdr:cNvGraphicFramePr/>
      </xdr:nvGraphicFramePr>
      <xdr:xfrm>
        <a:off x="33434640" y="1027440"/>
        <a:ext cx="9664200" cy="431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581400</xdr:colOff>
      <xdr:row>4</xdr:row>
      <xdr:rowOff>51840</xdr:rowOff>
    </xdr:from>
    <xdr:to>
      <xdr:col>36</xdr:col>
      <xdr:colOff>419040</xdr:colOff>
      <xdr:row>27</xdr:row>
      <xdr:rowOff>173160</xdr:rowOff>
    </xdr:to>
    <xdr:graphicFrame>
      <xdr:nvGraphicFramePr>
        <xdr:cNvPr id="1" name="Chart 1"/>
        <xdr:cNvGraphicFramePr/>
      </xdr:nvGraphicFramePr>
      <xdr:xfrm>
        <a:off x="19608840" y="752760"/>
        <a:ext cx="12639240" cy="415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57240</xdr:colOff>
      <xdr:row>8</xdr:row>
      <xdr:rowOff>101520</xdr:rowOff>
    </xdr:from>
    <xdr:to>
      <xdr:col>19</xdr:col>
      <xdr:colOff>406080</xdr:colOff>
      <xdr:row>22</xdr:row>
      <xdr:rowOff>177480</xdr:rowOff>
    </xdr:to>
    <xdr:graphicFrame>
      <xdr:nvGraphicFramePr>
        <xdr:cNvPr id="2" name="Chart 2"/>
        <xdr:cNvGraphicFramePr/>
      </xdr:nvGraphicFramePr>
      <xdr:xfrm>
        <a:off x="13125240" y="1625400"/>
        <a:ext cx="6381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0</xdr:colOff>
      <xdr:row>24</xdr:row>
      <xdr:rowOff>0</xdr:rowOff>
    </xdr:from>
    <xdr:to>
      <xdr:col>19</xdr:col>
      <xdr:colOff>348840</xdr:colOff>
      <xdr:row>38</xdr:row>
      <xdr:rowOff>75960</xdr:rowOff>
    </xdr:to>
    <xdr:graphicFrame>
      <xdr:nvGraphicFramePr>
        <xdr:cNvPr id="3" name="Chart 3"/>
        <xdr:cNvGraphicFramePr/>
      </xdr:nvGraphicFramePr>
      <xdr:xfrm>
        <a:off x="13068000" y="4572000"/>
        <a:ext cx="6381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723960</xdr:colOff>
      <xdr:row>27</xdr:row>
      <xdr:rowOff>76320</xdr:rowOff>
    </xdr:from>
    <xdr:to>
      <xdr:col>10</xdr:col>
      <xdr:colOff>799920</xdr:colOff>
      <xdr:row>41</xdr:row>
      <xdr:rowOff>152280</xdr:rowOff>
    </xdr:to>
    <xdr:graphicFrame>
      <xdr:nvGraphicFramePr>
        <xdr:cNvPr id="4" name="Chart 1"/>
        <xdr:cNvGraphicFramePr/>
      </xdr:nvGraphicFramePr>
      <xdr:xfrm>
        <a:off x="5181480" y="5219640"/>
        <a:ext cx="63244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246963562753"/>
    <col collapsed="false" hidden="false" max="2" min="2" style="0" width="14.4898785425101"/>
    <col collapsed="false" hidden="false" max="1025" min="3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2" t="n">
        <v>42832</v>
      </c>
      <c r="C2" s="3" t="n">
        <v>508013</v>
      </c>
      <c r="D2" s="4" t="n">
        <v>51793</v>
      </c>
      <c r="E2" s="0" t="n">
        <v>8629</v>
      </c>
    </row>
    <row r="3" customFormat="false" ht="13.8" hidden="false" customHeight="false" outlineLevel="0" collapsed="false">
      <c r="A3" s="0" t="n">
        <v>2</v>
      </c>
      <c r="B3" s="2" t="n">
        <f aca="false">B2+7</f>
        <v>42839</v>
      </c>
      <c r="C3" s="3" t="n">
        <v>516606</v>
      </c>
      <c r="D3" s="4" t="n">
        <v>50952</v>
      </c>
      <c r="E3" s="0" t="n">
        <v>5608</v>
      </c>
    </row>
    <row r="4" customFormat="false" ht="13.8" hidden="false" customHeight="false" outlineLevel="0" collapsed="false">
      <c r="A4" s="0" t="n">
        <v>3</v>
      </c>
      <c r="B4" s="2" t="n">
        <f aca="false">B3+7</f>
        <v>42846</v>
      </c>
      <c r="C4" s="3" t="n">
        <v>366509</v>
      </c>
      <c r="D4" s="4" t="n">
        <v>50889</v>
      </c>
      <c r="E4" s="0" t="n">
        <v>5235</v>
      </c>
    </row>
    <row r="5" customFormat="false" ht="13.8" hidden="false" customHeight="false" outlineLevel="0" collapsed="false">
      <c r="A5" s="0" t="n">
        <v>4</v>
      </c>
      <c r="B5" s="2" t="n">
        <f aca="false">B4+7</f>
        <v>42853</v>
      </c>
      <c r="C5" s="3" t="n">
        <v>404754</v>
      </c>
      <c r="D5" s="4" t="n">
        <v>51133</v>
      </c>
      <c r="E5" s="0" t="n">
        <v>6063</v>
      </c>
    </row>
    <row r="6" customFormat="false" ht="13.8" hidden="false" customHeight="false" outlineLevel="0" collapsed="false">
      <c r="A6" s="0" t="n">
        <v>5</v>
      </c>
      <c r="B6" s="2" t="n">
        <f aca="false">B5+7</f>
        <v>42860</v>
      </c>
      <c r="C6" s="3" t="n">
        <v>419576</v>
      </c>
      <c r="D6" s="4" t="n">
        <v>51641</v>
      </c>
      <c r="E6" s="0" t="n">
        <v>6323</v>
      </c>
    </row>
    <row r="7" customFormat="false" ht="13.8" hidden="false" customHeight="false" outlineLevel="0" collapsed="false">
      <c r="A7" s="0" t="n">
        <v>6</v>
      </c>
      <c r="B7" s="2" t="n">
        <f aca="false">B6+7</f>
        <v>42867</v>
      </c>
      <c r="C7" s="3" t="n">
        <v>462115</v>
      </c>
      <c r="D7" s="4" t="n">
        <v>52121</v>
      </c>
      <c r="E7" s="0" t="n">
        <v>7753</v>
      </c>
    </row>
    <row r="8" customFormat="false" ht="13.8" hidden="false" customHeight="false" outlineLevel="0" collapsed="false">
      <c r="A8" s="0" t="n">
        <v>7</v>
      </c>
      <c r="B8" s="2" t="n">
        <f aca="false">B7+7</f>
        <v>42874</v>
      </c>
      <c r="C8" s="3" t="n">
        <v>491091</v>
      </c>
      <c r="D8" s="4" t="n">
        <v>59511</v>
      </c>
      <c r="E8" s="0" t="n">
        <v>9008</v>
      </c>
    </row>
    <row r="9" customFormat="false" ht="13.8" hidden="false" customHeight="false" outlineLevel="0" collapsed="false">
      <c r="A9" s="0" t="n">
        <v>8</v>
      </c>
      <c r="B9" s="2" t="n">
        <f aca="false">B8+7</f>
        <v>42881</v>
      </c>
      <c r="C9" s="3" t="n">
        <v>701321</v>
      </c>
      <c r="D9" s="4" t="n">
        <v>68818</v>
      </c>
      <c r="E9" s="0" t="n">
        <v>12336</v>
      </c>
    </row>
    <row r="10" customFormat="false" ht="13.8" hidden="false" customHeight="false" outlineLevel="0" collapsed="false">
      <c r="A10" s="0" t="n">
        <v>9</v>
      </c>
      <c r="B10" s="2" t="n">
        <f aca="false">B9+7</f>
        <v>42888</v>
      </c>
      <c r="C10" s="3" t="n">
        <v>651450</v>
      </c>
      <c r="D10" s="4" t="n">
        <v>69521</v>
      </c>
      <c r="E10" s="0" t="n">
        <v>13553</v>
      </c>
    </row>
    <row r="11" customFormat="false" ht="13.8" hidden="false" customHeight="false" outlineLevel="0" collapsed="false">
      <c r="A11" s="0" t="n">
        <v>10</v>
      </c>
      <c r="B11" s="2" t="n">
        <f aca="false">B10+7</f>
        <v>42895</v>
      </c>
      <c r="C11" s="3" t="n">
        <v>627048</v>
      </c>
      <c r="D11" s="4" t="n">
        <v>68604</v>
      </c>
      <c r="E11" s="0" t="n">
        <v>13175</v>
      </c>
    </row>
    <row r="12" customFormat="false" ht="13.8" hidden="false" customHeight="false" outlineLevel="0" collapsed="false">
      <c r="A12" s="0" t="n">
        <v>11</v>
      </c>
      <c r="B12" s="2" t="n">
        <f aca="false">B11+7</f>
        <v>42902</v>
      </c>
      <c r="C12" s="3" t="n">
        <v>648121</v>
      </c>
      <c r="D12" s="4" t="n">
        <v>70415</v>
      </c>
      <c r="E12" s="0" t="n">
        <v>11049</v>
      </c>
    </row>
    <row r="13" customFormat="false" ht="13.8" hidden="false" customHeight="false" outlineLevel="0" collapsed="false">
      <c r="A13" s="0" t="n">
        <v>12</v>
      </c>
      <c r="B13" s="2" t="n">
        <f aca="false">B12+7</f>
        <v>42909</v>
      </c>
      <c r="C13" s="3" t="n">
        <v>678614</v>
      </c>
      <c r="D13" s="4" t="n">
        <v>70932</v>
      </c>
      <c r="E13" s="0" t="n">
        <v>13346</v>
      </c>
    </row>
    <row r="14" customFormat="false" ht="13.8" hidden="false" customHeight="false" outlineLevel="0" collapsed="false">
      <c r="A14" s="0" t="n">
        <v>13</v>
      </c>
      <c r="B14" s="2" t="n">
        <f aca="false">B13+7</f>
        <v>42916</v>
      </c>
      <c r="C14" s="3" t="n">
        <v>876958</v>
      </c>
      <c r="D14" s="4" t="n">
        <v>68337</v>
      </c>
      <c r="E14" s="0" t="n">
        <v>13569</v>
      </c>
    </row>
    <row r="15" customFormat="false" ht="13.8" hidden="false" customHeight="false" outlineLevel="0" collapsed="false">
      <c r="A15" s="0" t="n">
        <v>14</v>
      </c>
      <c r="B15" s="2" t="n">
        <f aca="false">B14+7</f>
        <v>42923</v>
      </c>
      <c r="C15" s="3" t="n">
        <v>459381</v>
      </c>
      <c r="D15" s="4" t="n">
        <v>68498</v>
      </c>
      <c r="E15" s="0" t="n">
        <v>13879</v>
      </c>
    </row>
    <row r="16" customFormat="false" ht="13.8" hidden="false" customHeight="false" outlineLevel="0" collapsed="false">
      <c r="A16" s="0" t="n">
        <v>15</v>
      </c>
      <c r="B16" s="2" t="n">
        <f aca="false">B15+7</f>
        <v>42930</v>
      </c>
      <c r="C16" s="3" t="n">
        <v>209237</v>
      </c>
      <c r="D16" s="4" t="n">
        <v>75807</v>
      </c>
      <c r="E16" s="0" t="n">
        <v>13396</v>
      </c>
    </row>
    <row r="17" customFormat="false" ht="13.8" hidden="false" customHeight="false" outlineLevel="0" collapsed="false">
      <c r="A17" s="0" t="n">
        <v>16</v>
      </c>
      <c r="B17" s="2" t="n">
        <f aca="false">B16+7</f>
        <v>42937</v>
      </c>
      <c r="C17" s="3" t="n">
        <v>233356</v>
      </c>
      <c r="D17" s="4" t="n">
        <v>89533</v>
      </c>
      <c r="E17" s="0" t="n">
        <v>13895</v>
      </c>
    </row>
    <row r="18" customFormat="false" ht="13.8" hidden="false" customHeight="false" outlineLevel="0" collapsed="false">
      <c r="A18" s="0" t="n">
        <v>17</v>
      </c>
      <c r="B18" s="2" t="n">
        <f aca="false">B17+7</f>
        <v>42944</v>
      </c>
      <c r="C18" s="3" t="n">
        <v>258470</v>
      </c>
      <c r="D18" s="4" t="n">
        <v>81561</v>
      </c>
      <c r="E18" s="0" t="n">
        <v>25252</v>
      </c>
    </row>
    <row r="19" customFormat="false" ht="13.8" hidden="false" customHeight="false" outlineLevel="0" collapsed="false">
      <c r="A19" s="0" t="n">
        <v>18</v>
      </c>
      <c r="B19" s="2" t="n">
        <f aca="false">B18+7</f>
        <v>42951</v>
      </c>
      <c r="C19" s="3" t="n">
        <v>291142</v>
      </c>
      <c r="D19" s="4" t="n">
        <v>64916</v>
      </c>
      <c r="E19" s="0" t="n">
        <v>17983</v>
      </c>
    </row>
    <row r="20" customFormat="false" ht="13.8" hidden="false" customHeight="false" outlineLevel="0" collapsed="false">
      <c r="A20" s="0" t="n">
        <v>19</v>
      </c>
      <c r="B20" s="2" t="n">
        <f aca="false">B19+7</f>
        <v>42958</v>
      </c>
      <c r="C20" s="3" t="n">
        <v>328604</v>
      </c>
      <c r="D20" s="4" t="n">
        <v>69692</v>
      </c>
      <c r="E20" s="0" t="n">
        <v>18736</v>
      </c>
    </row>
    <row r="21" customFormat="false" ht="13.8" hidden="false" customHeight="false" outlineLevel="0" collapsed="false">
      <c r="A21" s="0" t="n">
        <v>20</v>
      </c>
      <c r="B21" s="2" t="n">
        <f aca="false">B20+7</f>
        <v>42965</v>
      </c>
      <c r="C21" s="3" t="n">
        <v>364609</v>
      </c>
      <c r="D21" s="4" t="n">
        <v>79229</v>
      </c>
      <c r="E21" s="0" t="n">
        <v>17874</v>
      </c>
    </row>
    <row r="22" customFormat="false" ht="13.8" hidden="false" customHeight="false" outlineLevel="0" collapsed="false">
      <c r="A22" s="0" t="n">
        <v>21</v>
      </c>
      <c r="B22" s="2" t="n">
        <f aca="false">B21+7</f>
        <v>42972</v>
      </c>
      <c r="C22" s="3" t="n">
        <v>287533</v>
      </c>
      <c r="D22" s="4" t="n">
        <v>80768</v>
      </c>
      <c r="E22" s="0" t="n">
        <v>16149</v>
      </c>
    </row>
    <row r="23" customFormat="false" ht="13.8" hidden="false" customHeight="false" outlineLevel="0" collapsed="false">
      <c r="A23" s="0" t="n">
        <v>22</v>
      </c>
      <c r="B23" s="2" t="n">
        <f aca="false">B22+7</f>
        <v>42979</v>
      </c>
      <c r="C23" s="3" t="n">
        <v>245473</v>
      </c>
      <c r="D23" s="4" t="n">
        <v>75405</v>
      </c>
      <c r="E23" s="0" t="n">
        <v>12674</v>
      </c>
    </row>
    <row r="24" customFormat="false" ht="13.8" hidden="false" customHeight="false" outlineLevel="0" collapsed="false">
      <c r="A24" s="0" t="n">
        <v>23</v>
      </c>
      <c r="B24" s="2" t="n">
        <f aca="false">B23+7</f>
        <v>42986</v>
      </c>
      <c r="C24" s="3" t="n">
        <v>197996</v>
      </c>
      <c r="D24" s="4" t="n">
        <v>72975</v>
      </c>
      <c r="E24" s="0" t="n">
        <v>9076</v>
      </c>
    </row>
    <row r="25" customFormat="false" ht="13.8" hidden="false" customHeight="false" outlineLevel="0" collapsed="false">
      <c r="A25" s="0" t="n">
        <v>24</v>
      </c>
      <c r="B25" s="2" t="n">
        <f aca="false">B24+7</f>
        <v>42993</v>
      </c>
      <c r="C25" s="3" t="n">
        <v>189789</v>
      </c>
      <c r="D25" s="4" t="n">
        <v>73626</v>
      </c>
      <c r="E25" s="0" t="n">
        <v>10016</v>
      </c>
    </row>
    <row r="26" customFormat="false" ht="13.8" hidden="false" customHeight="false" outlineLevel="0" collapsed="false">
      <c r="A26" s="0" t="n">
        <v>25</v>
      </c>
      <c r="B26" s="2" t="n">
        <f aca="false">B25+7</f>
        <v>43000</v>
      </c>
      <c r="C26" s="3" t="n">
        <v>214547</v>
      </c>
      <c r="D26" s="4" t="n">
        <v>71564</v>
      </c>
      <c r="E26" s="0" t="n">
        <v>8564</v>
      </c>
    </row>
    <row r="27" customFormat="false" ht="13.8" hidden="false" customHeight="false" outlineLevel="0" collapsed="false">
      <c r="A27" s="0" t="n">
        <v>26</v>
      </c>
      <c r="B27" s="2" t="n">
        <f aca="false">B26+7</f>
        <v>43007</v>
      </c>
      <c r="C27" s="3" t="n">
        <v>180842</v>
      </c>
      <c r="D27" s="4" t="n">
        <v>74953</v>
      </c>
      <c r="E27" s="0" t="n">
        <v>8893</v>
      </c>
    </row>
    <row r="28" customFormat="false" ht="13.8" hidden="false" customHeight="false" outlineLevel="0" collapsed="false">
      <c r="A28" s="0" t="n">
        <v>27</v>
      </c>
      <c r="B28" s="2" t="n">
        <f aca="false">B27+7</f>
        <v>43014</v>
      </c>
      <c r="C28" s="3" t="n">
        <v>194360</v>
      </c>
      <c r="D28" s="4" t="n">
        <v>51729</v>
      </c>
      <c r="E28" s="0" t="n">
        <v>9706</v>
      </c>
    </row>
    <row r="29" customFormat="false" ht="13.8" hidden="false" customHeight="false" outlineLevel="0" collapsed="false">
      <c r="A29" s="0" t="n">
        <v>28</v>
      </c>
      <c r="B29" s="2" t="n">
        <f aca="false">B28+7</f>
        <v>43021</v>
      </c>
      <c r="C29" s="3" t="n">
        <v>160038</v>
      </c>
      <c r="D29" s="4" t="n">
        <v>52840</v>
      </c>
      <c r="E29" s="0" t="n">
        <v>8879</v>
      </c>
    </row>
    <row r="30" customFormat="false" ht="13.8" hidden="false" customHeight="false" outlineLevel="0" collapsed="false">
      <c r="A30" s="0" t="n">
        <v>29</v>
      </c>
      <c r="B30" s="2" t="n">
        <f aca="false">B29+7</f>
        <v>43028</v>
      </c>
      <c r="C30" s="3" t="n">
        <v>203442</v>
      </c>
      <c r="D30" s="4" t="n">
        <v>55586</v>
      </c>
      <c r="E30" s="0" t="n">
        <v>12622</v>
      </c>
    </row>
    <row r="31" customFormat="false" ht="13.8" hidden="false" customHeight="false" outlineLevel="0" collapsed="false">
      <c r="A31" s="0" t="n">
        <v>30</v>
      </c>
      <c r="B31" s="2" t="n">
        <f aca="false">B30+7</f>
        <v>43035</v>
      </c>
      <c r="C31" s="3" t="n">
        <v>246517</v>
      </c>
      <c r="D31" s="4" t="n">
        <v>56463</v>
      </c>
      <c r="E31" s="0" t="n">
        <v>14277</v>
      </c>
    </row>
    <row r="32" customFormat="false" ht="13.8" hidden="false" customHeight="false" outlineLevel="0" collapsed="false">
      <c r="A32" s="0" t="n">
        <v>31</v>
      </c>
      <c r="B32" s="2" t="n">
        <f aca="false">B31+7</f>
        <v>43042</v>
      </c>
      <c r="C32" s="3" t="n">
        <v>232696</v>
      </c>
      <c r="D32" s="4" t="n">
        <v>57812</v>
      </c>
      <c r="E32" s="0" t="n">
        <v>13981</v>
      </c>
    </row>
    <row r="33" customFormat="false" ht="13.8" hidden="false" customHeight="false" outlineLevel="0" collapsed="false">
      <c r="A33" s="0" t="n">
        <v>32</v>
      </c>
      <c r="B33" s="2" t="n">
        <f aca="false">B32+7</f>
        <v>43049</v>
      </c>
      <c r="C33" s="3" t="n">
        <v>297686</v>
      </c>
      <c r="D33" s="4" t="n">
        <v>58746</v>
      </c>
      <c r="E33" s="0" t="n">
        <v>19102</v>
      </c>
    </row>
    <row r="34" customFormat="false" ht="13.8" hidden="false" customHeight="false" outlineLevel="0" collapsed="false">
      <c r="A34" s="0" t="n">
        <v>33</v>
      </c>
      <c r="B34" s="2" t="n">
        <f aca="false">B33+7</f>
        <v>43056</v>
      </c>
      <c r="C34" s="3" t="n">
        <v>283922</v>
      </c>
      <c r="D34" s="4" t="n">
        <v>62119</v>
      </c>
      <c r="E34" s="0" t="n">
        <v>17681</v>
      </c>
    </row>
    <row r="35" customFormat="false" ht="13.8" hidden="false" customHeight="false" outlineLevel="0" collapsed="false">
      <c r="A35" s="0" t="n">
        <v>34</v>
      </c>
      <c r="B35" s="2" t="n">
        <f aca="false">B34+7</f>
        <v>43063</v>
      </c>
      <c r="C35" s="3" t="n">
        <v>303623</v>
      </c>
      <c r="D35" s="4" t="n">
        <v>77715</v>
      </c>
      <c r="E35" s="0" t="n">
        <v>20831</v>
      </c>
    </row>
    <row r="36" customFormat="false" ht="13.8" hidden="false" customHeight="false" outlineLevel="0" collapsed="false">
      <c r="A36" s="0" t="n">
        <v>35</v>
      </c>
      <c r="B36" s="2" t="n">
        <f aca="false">B35+7</f>
        <v>43070</v>
      </c>
      <c r="C36" s="3" t="n">
        <v>330987</v>
      </c>
      <c r="D36" s="4" t="n">
        <v>81705</v>
      </c>
      <c r="E36" s="0" t="n">
        <v>22715</v>
      </c>
    </row>
    <row r="37" customFormat="false" ht="13.8" hidden="false" customHeight="false" outlineLevel="0" collapsed="false">
      <c r="A37" s="0" t="n">
        <v>36</v>
      </c>
      <c r="B37" s="2" t="n">
        <f aca="false">B36+7</f>
        <v>43077</v>
      </c>
      <c r="C37" s="3" t="n">
        <v>309448</v>
      </c>
      <c r="D37" s="4" t="n">
        <v>82255</v>
      </c>
      <c r="E37" s="0" t="n">
        <v>20139</v>
      </c>
    </row>
    <row r="38" customFormat="false" ht="13.8" hidden="false" customHeight="false" outlineLevel="0" collapsed="false">
      <c r="A38" s="0" t="n">
        <v>37</v>
      </c>
      <c r="B38" s="2" t="n">
        <f aca="false">B37+7</f>
        <v>43084</v>
      </c>
      <c r="C38" s="3" t="n">
        <v>296401</v>
      </c>
      <c r="D38" s="4" t="n">
        <v>83662</v>
      </c>
      <c r="E38" s="0" t="n">
        <v>20119</v>
      </c>
    </row>
    <row r="39" customFormat="false" ht="13.8" hidden="false" customHeight="false" outlineLevel="0" collapsed="false">
      <c r="A39" s="0" t="n">
        <v>38</v>
      </c>
      <c r="B39" s="2" t="n">
        <f aca="false">B38+7</f>
        <v>43091</v>
      </c>
      <c r="C39" s="3" t="n">
        <v>531066</v>
      </c>
      <c r="D39" s="4" t="n">
        <v>84623</v>
      </c>
      <c r="E39" s="0" t="n">
        <v>14857</v>
      </c>
    </row>
    <row r="40" customFormat="false" ht="13.8" hidden="false" customHeight="false" outlineLevel="0" collapsed="false">
      <c r="A40" s="0" t="n">
        <v>39</v>
      </c>
      <c r="B40" s="2" t="n">
        <f aca="false">B39+7</f>
        <v>43098</v>
      </c>
      <c r="C40" s="3" t="n">
        <v>209084</v>
      </c>
      <c r="D40" s="4" t="n">
        <v>81350</v>
      </c>
      <c r="E40" s="0" t="n">
        <v>10603</v>
      </c>
    </row>
    <row r="41" customFormat="false" ht="13.8" hidden="false" customHeight="false" outlineLevel="0" collapsed="false">
      <c r="A41" s="0" t="n">
        <v>40</v>
      </c>
      <c r="B41" s="2" t="n">
        <f aca="false">B40+7</f>
        <v>43105</v>
      </c>
      <c r="C41" s="3" t="n">
        <v>324695</v>
      </c>
      <c r="D41" s="4" t="n">
        <v>80255</v>
      </c>
      <c r="E41" s="0" t="n">
        <v>22562</v>
      </c>
    </row>
    <row r="42" customFormat="false" ht="13.8" hidden="false" customHeight="false" outlineLevel="0" collapsed="false">
      <c r="A42" s="0" t="n">
        <v>41</v>
      </c>
      <c r="B42" s="2" t="n">
        <f aca="false">B41+7</f>
        <v>43112</v>
      </c>
      <c r="C42" s="3" t="n">
        <v>414854</v>
      </c>
      <c r="D42" s="4" t="n">
        <v>76984</v>
      </c>
      <c r="E42" s="0" t="n">
        <v>28976</v>
      </c>
    </row>
    <row r="43" customFormat="false" ht="13.8" hidden="false" customHeight="false" outlineLevel="0" collapsed="false">
      <c r="A43" s="0" t="n">
        <v>42</v>
      </c>
      <c r="B43" s="2" t="n">
        <f aca="false">B42+7</f>
        <v>43119</v>
      </c>
      <c r="C43" s="3" t="n">
        <v>515330</v>
      </c>
      <c r="D43" s="4" t="n">
        <v>82644</v>
      </c>
      <c r="E43" s="0" t="n">
        <v>41497</v>
      </c>
    </row>
    <row r="44" customFormat="false" ht="13.8" hidden="false" customHeight="false" outlineLevel="0" collapsed="false">
      <c r="A44" s="0" t="n">
        <v>43</v>
      </c>
      <c r="B44" s="2" t="n">
        <f aca="false">B43+7</f>
        <v>43126</v>
      </c>
      <c r="C44" s="3" t="n">
        <v>607126</v>
      </c>
      <c r="D44" s="4" t="n">
        <v>82823</v>
      </c>
      <c r="E44" s="0" t="n">
        <v>48085</v>
      </c>
    </row>
    <row r="45" customFormat="false" ht="13.8" hidden="false" customHeight="false" outlineLevel="0" collapsed="false">
      <c r="A45" s="0" t="n">
        <v>44</v>
      </c>
      <c r="B45" s="2" t="n">
        <f aca="false">B44+7</f>
        <v>43133</v>
      </c>
      <c r="C45" s="3" t="n">
        <v>608135</v>
      </c>
      <c r="D45" s="4" t="n">
        <v>88544</v>
      </c>
      <c r="E45" s="0" t="n">
        <v>47150</v>
      </c>
    </row>
    <row r="46" customFormat="false" ht="13.8" hidden="false" customHeight="false" outlineLevel="0" collapsed="false">
      <c r="A46" s="0" t="n">
        <v>45</v>
      </c>
      <c r="B46" s="2" t="n">
        <f aca="false">B45+7</f>
        <v>43140</v>
      </c>
      <c r="C46" s="3" t="n">
        <v>610295</v>
      </c>
      <c r="D46" s="4" t="n">
        <v>89169</v>
      </c>
      <c r="E46" s="0" t="n">
        <v>45730</v>
      </c>
    </row>
    <row r="47" customFormat="false" ht="13.8" hidden="false" customHeight="false" outlineLevel="0" collapsed="false">
      <c r="A47" s="0" t="n">
        <v>46</v>
      </c>
      <c r="B47" s="2" t="n">
        <f aca="false">B46+7</f>
        <v>43147</v>
      </c>
      <c r="C47" s="3" t="n">
        <v>439755</v>
      </c>
      <c r="D47" s="4" t="n">
        <v>83826</v>
      </c>
      <c r="E47" s="0" t="n">
        <v>31787</v>
      </c>
    </row>
    <row r="48" customFormat="false" ht="13.8" hidden="false" customHeight="false" outlineLevel="0" collapsed="false">
      <c r="A48" s="0" t="n">
        <v>47</v>
      </c>
      <c r="B48" s="2" t="n">
        <f aca="false">B47+7</f>
        <v>43154</v>
      </c>
      <c r="C48" s="3" t="n">
        <v>628781</v>
      </c>
      <c r="D48" s="4" t="n">
        <v>80096</v>
      </c>
      <c r="E48" s="0" t="n">
        <v>43217</v>
      </c>
    </row>
    <row r="49" customFormat="false" ht="13.8" hidden="false" customHeight="false" outlineLevel="0" collapsed="false">
      <c r="A49" s="0" t="n">
        <v>48</v>
      </c>
      <c r="B49" s="2" t="n">
        <f aca="false">B48+7</f>
        <v>43161</v>
      </c>
      <c r="C49" s="3" t="n">
        <v>520024</v>
      </c>
      <c r="D49" s="4" t="n">
        <v>79272</v>
      </c>
      <c r="E49" s="0" t="n">
        <v>35914</v>
      </c>
    </row>
    <row r="50" customFormat="false" ht="13.8" hidden="false" customHeight="false" outlineLevel="0" collapsed="false">
      <c r="A50" s="0" t="n">
        <v>49</v>
      </c>
      <c r="B50" s="2" t="n">
        <f aca="false">B49+7</f>
        <v>43168</v>
      </c>
      <c r="C50" s="3" t="n">
        <v>434614</v>
      </c>
      <c r="D50" s="4" t="n">
        <v>76526</v>
      </c>
      <c r="E50" s="0" t="n">
        <v>27850</v>
      </c>
    </row>
    <row r="51" customFormat="false" ht="13.8" hidden="false" customHeight="false" outlineLevel="0" collapsed="false">
      <c r="A51" s="0" t="n">
        <v>50</v>
      </c>
      <c r="B51" s="2" t="n">
        <f aca="false">B50+7</f>
        <v>43175</v>
      </c>
      <c r="C51" s="3" t="n">
        <v>412920</v>
      </c>
      <c r="D51" s="4" t="n">
        <v>67596</v>
      </c>
      <c r="E51" s="0" t="n">
        <v>21634</v>
      </c>
    </row>
    <row r="52" customFormat="false" ht="13.8" hidden="false" customHeight="false" outlineLevel="0" collapsed="false">
      <c r="A52" s="0" t="n">
        <v>51</v>
      </c>
      <c r="B52" s="2" t="n">
        <f aca="false">B51+7</f>
        <v>43182</v>
      </c>
      <c r="C52" s="3" t="n">
        <v>394658</v>
      </c>
      <c r="D52" s="4" t="n">
        <v>70813</v>
      </c>
      <c r="E52" s="0" t="n">
        <v>19721</v>
      </c>
    </row>
    <row r="53" customFormat="false" ht="13.8" hidden="false" customHeight="false" outlineLevel="0" collapsed="false">
      <c r="A53" s="0" t="n">
        <v>52</v>
      </c>
      <c r="B53" s="2" t="n">
        <f aca="false">B52+7</f>
        <v>43189</v>
      </c>
      <c r="C53" s="3" t="n">
        <v>332738</v>
      </c>
      <c r="D53" s="4" t="n">
        <v>90740</v>
      </c>
      <c r="E53" s="0" t="n">
        <v>17425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11.1417004048583"/>
    <col collapsed="false" hidden="false" max="5" min="5" style="0" width="14.1417004048583"/>
    <col collapsed="false" hidden="false" max="6" min="6" style="0" width="15.995951417004"/>
  </cols>
  <sheetData>
    <row r="1" customFormat="false" ht="15" hidden="false" customHeight="false" outlineLevel="0" collapsed="false">
      <c r="A1" s="0" t="s">
        <v>5</v>
      </c>
      <c r="B1" s="0" t="s">
        <v>3</v>
      </c>
      <c r="C1" s="0" t="s">
        <v>4</v>
      </c>
      <c r="D1" s="0" t="s">
        <v>2</v>
      </c>
      <c r="E1" s="0" t="s">
        <v>6</v>
      </c>
      <c r="F1" s="0" t="s">
        <v>7</v>
      </c>
    </row>
    <row r="2" customFormat="false" ht="15" hidden="false" customHeight="false" outlineLevel="0" collapsed="false">
      <c r="A2" s="0" t="n">
        <v>1</v>
      </c>
      <c r="B2" s="0" t="n">
        <f aca="false">INDEX(Validação!$D$2:$D$53,MATCH('Amostra de treino'!$A2,Validação!$E$2:$E$53,0))</f>
        <v>51793</v>
      </c>
      <c r="C2" s="0" t="n">
        <f aca="false">INDEX(Validação!$C$2:$C$53,MATCH('Amostra de treino'!$A2,Validação!$E$2:$E$53,0))</f>
        <v>8629</v>
      </c>
      <c r="D2" s="0" t="n">
        <f aca="false">INDEX(Validação!$B$2:$B$53,MATCH('Amostra de treino'!$A2,Validação!$E$2:$E$53,0))</f>
        <v>508013</v>
      </c>
      <c r="E2" s="0" t="n">
        <f aca="false">D2/100000</f>
        <v>5.08013</v>
      </c>
      <c r="F2" s="0" t="n">
        <f aca="false">B2/10000</f>
        <v>5.1793</v>
      </c>
    </row>
    <row r="3" customFormat="false" ht="15" hidden="false" customHeight="false" outlineLevel="0" collapsed="false">
      <c r="A3" s="0" t="n">
        <v>3</v>
      </c>
      <c r="B3" s="0" t="n">
        <f aca="false">INDEX(Validação!$D$2:$D$53,MATCH('Amostra de treino'!$A3,Validação!$E$2:$E$53,0))</f>
        <v>50889</v>
      </c>
      <c r="C3" s="0" t="n">
        <f aca="false">INDEX(Validação!$C$2:$C$53,MATCH('Amostra de treino'!$A3,Validação!$E$2:$E$53,0))</f>
        <v>5235</v>
      </c>
      <c r="D3" s="0" t="n">
        <f aca="false">INDEX(Validação!$B$2:$B$53,MATCH('Amostra de treino'!$A3,Validação!$E$2:$E$53,0))</f>
        <v>366509</v>
      </c>
      <c r="E3" s="0" t="n">
        <f aca="false">D3/100000</f>
        <v>3.66509</v>
      </c>
      <c r="F3" s="0" t="n">
        <f aca="false">B3/10000</f>
        <v>5.0889</v>
      </c>
    </row>
    <row r="4" customFormat="false" ht="15" hidden="false" customHeight="false" outlineLevel="0" collapsed="false">
      <c r="A4" s="0" t="n">
        <v>4</v>
      </c>
      <c r="B4" s="0" t="n">
        <f aca="false">INDEX(Validação!$D$2:$D$53,MATCH('Amostra de treino'!$A4,Validação!$E$2:$E$53,0))</f>
        <v>51133</v>
      </c>
      <c r="C4" s="0" t="n">
        <f aca="false">INDEX(Validação!$C$2:$C$53,MATCH('Amostra de treino'!$A4,Validação!$E$2:$E$53,0))</f>
        <v>6063</v>
      </c>
      <c r="D4" s="0" t="n">
        <f aca="false">INDEX(Validação!$B$2:$B$53,MATCH('Amostra de treino'!$A4,Validação!$E$2:$E$53,0))</f>
        <v>404754</v>
      </c>
      <c r="E4" s="0" t="n">
        <f aca="false">D4/100000</f>
        <v>4.04754</v>
      </c>
      <c r="F4" s="0" t="n">
        <f aca="false">B4/10000</f>
        <v>5.1133</v>
      </c>
    </row>
    <row r="5" customFormat="false" ht="15" hidden="false" customHeight="false" outlineLevel="0" collapsed="false">
      <c r="A5" s="0" t="n">
        <v>5</v>
      </c>
      <c r="B5" s="0" t="n">
        <f aca="false">INDEX(Validação!$D$2:$D$53,MATCH('Amostra de treino'!$A5,Validação!$E$2:$E$53,0))</f>
        <v>51641</v>
      </c>
      <c r="C5" s="0" t="n">
        <f aca="false">INDEX(Validação!$C$2:$C$53,MATCH('Amostra de treino'!$A5,Validação!$E$2:$E$53,0))</f>
        <v>6323</v>
      </c>
      <c r="D5" s="0" t="n">
        <f aca="false">INDEX(Validação!$B$2:$B$53,MATCH('Amostra de treino'!$A5,Validação!$E$2:$E$53,0))</f>
        <v>419576</v>
      </c>
      <c r="E5" s="0" t="n">
        <f aca="false">D5/100000</f>
        <v>4.19576</v>
      </c>
      <c r="F5" s="0" t="n">
        <f aca="false">B5/10000</f>
        <v>5.1641</v>
      </c>
    </row>
    <row r="6" customFormat="false" ht="15" hidden="false" customHeight="false" outlineLevel="0" collapsed="false">
      <c r="A6" s="0" t="n">
        <v>6</v>
      </c>
      <c r="B6" s="0" t="n">
        <f aca="false">INDEX(Validação!$D$2:$D$53,MATCH('Amostra de treino'!$A6,Validação!$E$2:$E$53,0))</f>
        <v>52121</v>
      </c>
      <c r="C6" s="0" t="n">
        <f aca="false">INDEX(Validação!$C$2:$C$53,MATCH('Amostra de treino'!$A6,Validação!$E$2:$E$53,0))</f>
        <v>7753</v>
      </c>
      <c r="D6" s="0" t="n">
        <f aca="false">INDEX(Validação!$B$2:$B$53,MATCH('Amostra de treino'!$A6,Validação!$E$2:$E$53,0))</f>
        <v>462115</v>
      </c>
      <c r="E6" s="0" t="n">
        <f aca="false">D6/100000</f>
        <v>4.62115</v>
      </c>
      <c r="F6" s="0" t="n">
        <f aca="false">B6/10000</f>
        <v>5.2121</v>
      </c>
    </row>
    <row r="7" customFormat="false" ht="15" hidden="false" customHeight="false" outlineLevel="0" collapsed="false">
      <c r="A7" s="0" t="n">
        <v>7</v>
      </c>
      <c r="B7" s="0" t="n">
        <f aca="false">INDEX(Validação!$D$2:$D$53,MATCH('Amostra de treino'!$A7,Validação!$E$2:$E$53,0))</f>
        <v>59511</v>
      </c>
      <c r="C7" s="0" t="n">
        <f aca="false">INDEX(Validação!$C$2:$C$53,MATCH('Amostra de treino'!$A7,Validação!$E$2:$E$53,0))</f>
        <v>9008</v>
      </c>
      <c r="D7" s="0" t="n">
        <f aca="false">INDEX(Validação!$B$2:$B$53,MATCH('Amostra de treino'!$A7,Validação!$E$2:$E$53,0))</f>
        <v>491091</v>
      </c>
      <c r="E7" s="0" t="n">
        <f aca="false">D7/100000</f>
        <v>4.91091</v>
      </c>
      <c r="F7" s="0" t="n">
        <f aca="false">B7/10000</f>
        <v>5.9511</v>
      </c>
    </row>
    <row r="8" customFormat="false" ht="15" hidden="false" customHeight="false" outlineLevel="0" collapsed="false">
      <c r="A8" s="0" t="n">
        <v>8</v>
      </c>
      <c r="B8" s="0" t="n">
        <f aca="false">INDEX(Validação!$D$2:$D$53,MATCH('Amostra de treino'!$A8,Validação!$E$2:$E$53,0))</f>
        <v>68818</v>
      </c>
      <c r="C8" s="0" t="n">
        <f aca="false">INDEX(Validação!$C$2:$C$53,MATCH('Amostra de treino'!$A8,Validação!$E$2:$E$53,0))</f>
        <v>12336</v>
      </c>
      <c r="D8" s="0" t="n">
        <f aca="false">INDEX(Validação!$B$2:$B$53,MATCH('Amostra de treino'!$A8,Validação!$E$2:$E$53,0))</f>
        <v>701321</v>
      </c>
      <c r="E8" s="0" t="n">
        <f aca="false">D8/100000</f>
        <v>7.01321</v>
      </c>
      <c r="F8" s="0" t="n">
        <f aca="false">B8/10000</f>
        <v>6.8818</v>
      </c>
    </row>
    <row r="9" customFormat="false" ht="15" hidden="false" customHeight="false" outlineLevel="0" collapsed="false">
      <c r="A9" s="0" t="n">
        <v>9</v>
      </c>
      <c r="B9" s="0" t="n">
        <f aca="false">INDEX(Validação!$D$2:$D$53,MATCH('Amostra de treino'!$A9,Validação!$E$2:$E$53,0))</f>
        <v>69521</v>
      </c>
      <c r="C9" s="0" t="n">
        <f aca="false">INDEX(Validação!$C$2:$C$53,MATCH('Amostra de treino'!$A9,Validação!$E$2:$E$53,0))</f>
        <v>13553</v>
      </c>
      <c r="D9" s="0" t="n">
        <f aca="false">INDEX(Validação!$B$2:$B$53,MATCH('Amostra de treino'!$A9,Validação!$E$2:$E$53,0))</f>
        <v>651450</v>
      </c>
      <c r="E9" s="0" t="n">
        <f aca="false">D9/100000</f>
        <v>6.5145</v>
      </c>
      <c r="F9" s="0" t="n">
        <f aca="false">B9/10000</f>
        <v>6.9521</v>
      </c>
    </row>
    <row r="10" customFormat="false" ht="15" hidden="false" customHeight="false" outlineLevel="0" collapsed="false">
      <c r="A10" s="0" t="n">
        <v>10</v>
      </c>
      <c r="B10" s="0" t="n">
        <f aca="false">INDEX(Validação!$D$2:$D$53,MATCH('Amostra de treino'!$A10,Validação!$E$2:$E$53,0))</f>
        <v>68604</v>
      </c>
      <c r="C10" s="0" t="n">
        <f aca="false">INDEX(Validação!$C$2:$C$53,MATCH('Amostra de treino'!$A10,Validação!$E$2:$E$53,0))</f>
        <v>13175</v>
      </c>
      <c r="D10" s="0" t="n">
        <f aca="false">INDEX(Validação!$B$2:$B$53,MATCH('Amostra de treino'!$A10,Validação!$E$2:$E$53,0))</f>
        <v>627048</v>
      </c>
      <c r="E10" s="0" t="n">
        <f aca="false">D10/100000</f>
        <v>6.27048</v>
      </c>
      <c r="F10" s="0" t="n">
        <f aca="false">B10/10000</f>
        <v>6.8604</v>
      </c>
    </row>
    <row r="11" customFormat="false" ht="15" hidden="false" customHeight="false" outlineLevel="0" collapsed="false">
      <c r="A11" s="0" t="n">
        <v>13</v>
      </c>
      <c r="B11" s="0" t="n">
        <f aca="false">INDEX(Validação!$D$2:$D$53,MATCH('Amostra de treino'!$A11,Validação!$E$2:$E$53,0))</f>
        <v>68337</v>
      </c>
      <c r="C11" s="0" t="n">
        <f aca="false">INDEX(Validação!$C$2:$C$53,MATCH('Amostra de treino'!$A11,Validação!$E$2:$E$53,0))</f>
        <v>13569</v>
      </c>
      <c r="D11" s="0" t="n">
        <f aca="false">INDEX(Validação!$B$2:$B$53,MATCH('Amostra de treino'!$A11,Validação!$E$2:$E$53,0))</f>
        <v>876958</v>
      </c>
      <c r="E11" s="0" t="n">
        <f aca="false">D11/100000</f>
        <v>8.76958</v>
      </c>
      <c r="F11" s="0" t="n">
        <f aca="false">B11/10000</f>
        <v>6.8337</v>
      </c>
    </row>
    <row r="12" customFormat="false" ht="15" hidden="false" customHeight="false" outlineLevel="0" collapsed="false">
      <c r="A12" s="0" t="n">
        <v>16</v>
      </c>
      <c r="B12" s="0" t="n">
        <f aca="false">INDEX(Validação!$D$2:$D$53,MATCH('Amostra de treino'!$A12,Validação!$E$2:$E$53,0))</f>
        <v>89533</v>
      </c>
      <c r="C12" s="0" t="n">
        <f aca="false">INDEX(Validação!$C$2:$C$53,MATCH('Amostra de treino'!$A12,Validação!$E$2:$E$53,0))</f>
        <v>13895</v>
      </c>
      <c r="D12" s="0" t="n">
        <f aca="false">INDEX(Validação!$B$2:$B$53,MATCH('Amostra de treino'!$A12,Validação!$E$2:$E$53,0))</f>
        <v>233356</v>
      </c>
      <c r="E12" s="0" t="n">
        <f aca="false">D12/100000</f>
        <v>2.33356</v>
      </c>
      <c r="F12" s="0" t="n">
        <f aca="false">B12/10000</f>
        <v>8.9533</v>
      </c>
    </row>
    <row r="13" customFormat="false" ht="15" hidden="false" customHeight="false" outlineLevel="0" collapsed="false">
      <c r="A13" s="0" t="n">
        <v>17</v>
      </c>
      <c r="B13" s="0" t="n">
        <f aca="false">INDEX(Validação!$D$2:$D$53,MATCH('Amostra de treino'!$A13,Validação!$E$2:$E$53,0))</f>
        <v>81561</v>
      </c>
      <c r="C13" s="0" t="n">
        <f aca="false">INDEX(Validação!$C$2:$C$53,MATCH('Amostra de treino'!$A13,Validação!$E$2:$E$53,0))</f>
        <v>25252</v>
      </c>
      <c r="D13" s="0" t="n">
        <f aca="false">INDEX(Validação!$B$2:$B$53,MATCH('Amostra de treino'!$A13,Validação!$E$2:$E$53,0))</f>
        <v>258470</v>
      </c>
      <c r="E13" s="0" t="n">
        <f aca="false">D13/100000</f>
        <v>2.5847</v>
      </c>
      <c r="F13" s="0" t="n">
        <f aca="false">B13/10000</f>
        <v>8.1561</v>
      </c>
    </row>
    <row r="14" customFormat="false" ht="15" hidden="false" customHeight="false" outlineLevel="0" collapsed="false">
      <c r="A14" s="0" t="n">
        <v>18</v>
      </c>
      <c r="B14" s="0" t="n">
        <f aca="false">INDEX(Validação!$D$2:$D$53,MATCH('Amostra de treino'!$A14,Validação!$E$2:$E$53,0))</f>
        <v>64916</v>
      </c>
      <c r="C14" s="0" t="n">
        <f aca="false">INDEX(Validação!$C$2:$C$53,MATCH('Amostra de treino'!$A14,Validação!$E$2:$E$53,0))</f>
        <v>17983</v>
      </c>
      <c r="D14" s="0" t="n">
        <f aca="false">INDEX(Validação!$B$2:$B$53,MATCH('Amostra de treino'!$A14,Validação!$E$2:$E$53,0))</f>
        <v>291142</v>
      </c>
      <c r="E14" s="0" t="n">
        <f aca="false">D14/100000</f>
        <v>2.91142</v>
      </c>
      <c r="F14" s="0" t="n">
        <f aca="false">B14/10000</f>
        <v>6.4916</v>
      </c>
    </row>
    <row r="15" customFormat="false" ht="15" hidden="false" customHeight="false" outlineLevel="0" collapsed="false">
      <c r="A15" s="0" t="n">
        <v>19</v>
      </c>
      <c r="B15" s="0" t="n">
        <f aca="false">INDEX(Validação!$D$2:$D$53,MATCH('Amostra de treino'!$A15,Validação!$E$2:$E$53,0))</f>
        <v>69692</v>
      </c>
      <c r="C15" s="0" t="n">
        <f aca="false">INDEX(Validação!$C$2:$C$53,MATCH('Amostra de treino'!$A15,Validação!$E$2:$E$53,0))</f>
        <v>18736</v>
      </c>
      <c r="D15" s="0" t="n">
        <f aca="false">INDEX(Validação!$B$2:$B$53,MATCH('Amostra de treino'!$A15,Validação!$E$2:$E$53,0))</f>
        <v>328604</v>
      </c>
      <c r="E15" s="0" t="n">
        <f aca="false">D15/100000</f>
        <v>3.28604</v>
      </c>
      <c r="F15" s="0" t="n">
        <f aca="false">B15/10000</f>
        <v>6.9692</v>
      </c>
    </row>
    <row r="16" customFormat="false" ht="15" hidden="false" customHeight="false" outlineLevel="0" collapsed="false">
      <c r="A16" s="0" t="n">
        <v>20</v>
      </c>
      <c r="B16" s="0" t="n">
        <f aca="false">INDEX(Validação!$D$2:$D$53,MATCH('Amostra de treino'!$A16,Validação!$E$2:$E$53,0))</f>
        <v>79229</v>
      </c>
      <c r="C16" s="0" t="n">
        <f aca="false">INDEX(Validação!$C$2:$C$53,MATCH('Amostra de treino'!$A16,Validação!$E$2:$E$53,0))</f>
        <v>17874</v>
      </c>
      <c r="D16" s="0" t="n">
        <f aca="false">INDEX(Validação!$B$2:$B$53,MATCH('Amostra de treino'!$A16,Validação!$E$2:$E$53,0))</f>
        <v>364609</v>
      </c>
      <c r="E16" s="0" t="n">
        <f aca="false">D16/100000</f>
        <v>3.64609</v>
      </c>
      <c r="F16" s="0" t="n">
        <f aca="false">B16/10000</f>
        <v>7.9229</v>
      </c>
    </row>
    <row r="17" customFormat="false" ht="15" hidden="false" customHeight="false" outlineLevel="0" collapsed="false">
      <c r="A17" s="0" t="n">
        <v>21</v>
      </c>
      <c r="B17" s="0" t="n">
        <f aca="false">INDEX(Validação!$D$2:$D$53,MATCH('Amostra de treino'!$A17,Validação!$E$2:$E$53,0))</f>
        <v>80768</v>
      </c>
      <c r="C17" s="0" t="n">
        <f aca="false">INDEX(Validação!$C$2:$C$53,MATCH('Amostra de treino'!$A17,Validação!$E$2:$E$53,0))</f>
        <v>16149</v>
      </c>
      <c r="D17" s="0" t="n">
        <f aca="false">INDEX(Validação!$B$2:$B$53,MATCH('Amostra de treino'!$A17,Validação!$E$2:$E$53,0))</f>
        <v>287533</v>
      </c>
      <c r="E17" s="0" t="n">
        <f aca="false">D17/100000</f>
        <v>2.87533</v>
      </c>
      <c r="F17" s="0" t="n">
        <f aca="false">B17/10000</f>
        <v>8.0768</v>
      </c>
    </row>
    <row r="18" customFormat="false" ht="15" hidden="false" customHeight="false" outlineLevel="0" collapsed="false">
      <c r="A18" s="0" t="n">
        <v>22</v>
      </c>
      <c r="B18" s="0" t="n">
        <f aca="false">INDEX(Validação!$D$2:$D$53,MATCH('Amostra de treino'!$A18,Validação!$E$2:$E$53,0))</f>
        <v>75405</v>
      </c>
      <c r="C18" s="0" t="n">
        <f aca="false">INDEX(Validação!$C$2:$C$53,MATCH('Amostra de treino'!$A18,Validação!$E$2:$E$53,0))</f>
        <v>12674</v>
      </c>
      <c r="D18" s="0" t="n">
        <f aca="false">INDEX(Validação!$B$2:$B$53,MATCH('Amostra de treino'!$A18,Validação!$E$2:$E$53,0))</f>
        <v>245473</v>
      </c>
      <c r="E18" s="0" t="n">
        <f aca="false">D18/100000</f>
        <v>2.45473</v>
      </c>
      <c r="F18" s="0" t="n">
        <f aca="false">B18/10000</f>
        <v>7.5405</v>
      </c>
    </row>
    <row r="19" customFormat="false" ht="15" hidden="false" customHeight="false" outlineLevel="0" collapsed="false">
      <c r="A19" s="0" t="n">
        <v>23</v>
      </c>
      <c r="B19" s="0" t="n">
        <f aca="false">INDEX(Validação!$D$2:$D$53,MATCH('Amostra de treino'!$A19,Validação!$E$2:$E$53,0))</f>
        <v>72975</v>
      </c>
      <c r="C19" s="0" t="n">
        <f aca="false">INDEX(Validação!$C$2:$C$53,MATCH('Amostra de treino'!$A19,Validação!$E$2:$E$53,0))</f>
        <v>9076</v>
      </c>
      <c r="D19" s="0" t="n">
        <f aca="false">INDEX(Validação!$B$2:$B$53,MATCH('Amostra de treino'!$A19,Validação!$E$2:$E$53,0))</f>
        <v>197996</v>
      </c>
      <c r="E19" s="0" t="n">
        <f aca="false">D19/100000</f>
        <v>1.97996</v>
      </c>
      <c r="F19" s="0" t="n">
        <f aca="false">B19/10000</f>
        <v>7.2975</v>
      </c>
    </row>
    <row r="20" customFormat="false" ht="15" hidden="false" customHeight="false" outlineLevel="0" collapsed="false">
      <c r="A20" s="0" t="n">
        <v>24</v>
      </c>
      <c r="B20" s="0" t="n">
        <f aca="false">INDEX(Validação!$D$2:$D$53,MATCH('Amostra de treino'!$A20,Validação!$E$2:$E$53,0))</f>
        <v>73626</v>
      </c>
      <c r="C20" s="0" t="n">
        <f aca="false">INDEX(Validação!$C$2:$C$53,MATCH('Amostra de treino'!$A20,Validação!$E$2:$E$53,0))</f>
        <v>10016</v>
      </c>
      <c r="D20" s="0" t="n">
        <f aca="false">INDEX(Validação!$B$2:$B$53,MATCH('Amostra de treino'!$A20,Validação!$E$2:$E$53,0))</f>
        <v>189789</v>
      </c>
      <c r="E20" s="0" t="n">
        <f aca="false">D20/100000</f>
        <v>1.89789</v>
      </c>
      <c r="F20" s="0" t="n">
        <f aca="false">B20/10000</f>
        <v>7.3626</v>
      </c>
    </row>
    <row r="21" customFormat="false" ht="15" hidden="false" customHeight="false" outlineLevel="0" collapsed="false">
      <c r="A21" s="0" t="n">
        <v>25</v>
      </c>
      <c r="B21" s="0" t="n">
        <f aca="false">INDEX(Validação!$D$2:$D$53,MATCH('Amostra de treino'!$A21,Validação!$E$2:$E$53,0))</f>
        <v>71564</v>
      </c>
      <c r="C21" s="0" t="n">
        <f aca="false">INDEX(Validação!$C$2:$C$53,MATCH('Amostra de treino'!$A21,Validação!$E$2:$E$53,0))</f>
        <v>8564</v>
      </c>
      <c r="D21" s="0" t="n">
        <f aca="false">INDEX(Validação!$B$2:$B$53,MATCH('Amostra de treino'!$A21,Validação!$E$2:$E$53,0))</f>
        <v>214547</v>
      </c>
      <c r="E21" s="0" t="n">
        <f aca="false">D21/100000</f>
        <v>2.14547</v>
      </c>
      <c r="F21" s="0" t="n">
        <f aca="false">B21/10000</f>
        <v>7.1564</v>
      </c>
    </row>
    <row r="22" customFormat="false" ht="15" hidden="false" customHeight="false" outlineLevel="0" collapsed="false">
      <c r="A22" s="0" t="n">
        <v>26</v>
      </c>
      <c r="B22" s="0" t="n">
        <f aca="false">INDEX(Validação!$D$2:$D$53,MATCH('Amostra de treino'!$A22,Validação!$E$2:$E$53,0))</f>
        <v>74953</v>
      </c>
      <c r="C22" s="0" t="n">
        <f aca="false">INDEX(Validação!$C$2:$C$53,MATCH('Amostra de treino'!$A22,Validação!$E$2:$E$53,0))</f>
        <v>8893</v>
      </c>
      <c r="D22" s="0" t="n">
        <f aca="false">INDEX(Validação!$B$2:$B$53,MATCH('Amostra de treino'!$A22,Validação!$E$2:$E$53,0))</f>
        <v>180842</v>
      </c>
      <c r="E22" s="0" t="n">
        <f aca="false">D22/100000</f>
        <v>1.80842</v>
      </c>
      <c r="F22" s="0" t="n">
        <f aca="false">B22/10000</f>
        <v>7.4953</v>
      </c>
    </row>
    <row r="23" customFormat="false" ht="15" hidden="false" customHeight="false" outlineLevel="0" collapsed="false">
      <c r="A23" s="0" t="n">
        <v>27</v>
      </c>
      <c r="B23" s="0" t="n">
        <f aca="false">INDEX(Validação!$D$2:$D$53,MATCH('Amostra de treino'!$A23,Validação!$E$2:$E$53,0))</f>
        <v>51729</v>
      </c>
      <c r="C23" s="0" t="n">
        <f aca="false">INDEX(Validação!$C$2:$C$53,MATCH('Amostra de treino'!$A23,Validação!$E$2:$E$53,0))</f>
        <v>9706</v>
      </c>
      <c r="D23" s="0" t="n">
        <f aca="false">INDEX(Validação!$B$2:$B$53,MATCH('Amostra de treino'!$A23,Validação!$E$2:$E$53,0))</f>
        <v>194360</v>
      </c>
      <c r="E23" s="0" t="n">
        <f aca="false">D23/100000</f>
        <v>1.9436</v>
      </c>
      <c r="F23" s="0" t="n">
        <f aca="false">B23/10000</f>
        <v>5.1729</v>
      </c>
    </row>
    <row r="24" customFormat="false" ht="15" hidden="false" customHeight="false" outlineLevel="0" collapsed="false">
      <c r="A24" s="0" t="n">
        <v>30</v>
      </c>
      <c r="B24" s="0" t="n">
        <f aca="false">INDEX(Validação!$D$2:$D$53,MATCH('Amostra de treino'!$A24,Validação!$E$2:$E$53,0))</f>
        <v>56463</v>
      </c>
      <c r="C24" s="0" t="n">
        <f aca="false">INDEX(Validação!$C$2:$C$53,MATCH('Amostra de treino'!$A24,Validação!$E$2:$E$53,0))</f>
        <v>14277</v>
      </c>
      <c r="D24" s="0" t="n">
        <f aca="false">INDEX(Validação!$B$2:$B$53,MATCH('Amostra de treino'!$A24,Validação!$E$2:$E$53,0))</f>
        <v>246517</v>
      </c>
      <c r="E24" s="0" t="n">
        <f aca="false">D24/100000</f>
        <v>2.46517</v>
      </c>
      <c r="F24" s="0" t="n">
        <f aca="false">B24/10000</f>
        <v>5.6463</v>
      </c>
    </row>
    <row r="25" customFormat="false" ht="15" hidden="false" customHeight="false" outlineLevel="0" collapsed="false">
      <c r="A25" s="0" t="n">
        <v>31</v>
      </c>
      <c r="B25" s="0" t="n">
        <f aca="false">INDEX(Validação!$D$2:$D$53,MATCH('Amostra de treino'!$A25,Validação!$E$2:$E$53,0))</f>
        <v>57812</v>
      </c>
      <c r="C25" s="0" t="n">
        <f aca="false">INDEX(Validação!$C$2:$C$53,MATCH('Amostra de treino'!$A25,Validação!$E$2:$E$53,0))</f>
        <v>13981</v>
      </c>
      <c r="D25" s="0" t="n">
        <f aca="false">INDEX(Validação!$B$2:$B$53,MATCH('Amostra de treino'!$A25,Validação!$E$2:$E$53,0))</f>
        <v>232696</v>
      </c>
      <c r="E25" s="0" t="n">
        <f aca="false">D25/100000</f>
        <v>2.32696</v>
      </c>
      <c r="F25" s="0" t="n">
        <f aca="false">B25/10000</f>
        <v>5.7812</v>
      </c>
    </row>
    <row r="26" customFormat="false" ht="15" hidden="false" customHeight="false" outlineLevel="0" collapsed="false">
      <c r="A26" s="0" t="n">
        <v>32</v>
      </c>
      <c r="B26" s="0" t="n">
        <f aca="false">INDEX(Validação!$D$2:$D$53,MATCH('Amostra de treino'!$A26,Validação!$E$2:$E$53,0))</f>
        <v>58746</v>
      </c>
      <c r="C26" s="0" t="n">
        <f aca="false">INDEX(Validação!$C$2:$C$53,MATCH('Amostra de treino'!$A26,Validação!$E$2:$E$53,0))</f>
        <v>19102</v>
      </c>
      <c r="D26" s="0" t="n">
        <f aca="false">INDEX(Validação!$B$2:$B$53,MATCH('Amostra de treino'!$A26,Validação!$E$2:$E$53,0))</f>
        <v>297686</v>
      </c>
      <c r="E26" s="0" t="n">
        <f aca="false">D26/100000</f>
        <v>2.97686</v>
      </c>
      <c r="F26" s="0" t="n">
        <f aca="false">B26/10000</f>
        <v>5.8746</v>
      </c>
    </row>
    <row r="27" customFormat="false" ht="15" hidden="false" customHeight="false" outlineLevel="0" collapsed="false">
      <c r="A27" s="0" t="n">
        <v>33</v>
      </c>
      <c r="B27" s="0" t="n">
        <f aca="false">INDEX(Validação!$D$2:$D$53,MATCH('Amostra de treino'!$A27,Validação!$E$2:$E$53,0))</f>
        <v>62119</v>
      </c>
      <c r="C27" s="0" t="n">
        <f aca="false">INDEX(Validação!$C$2:$C$53,MATCH('Amostra de treino'!$A27,Validação!$E$2:$E$53,0))</f>
        <v>17681</v>
      </c>
      <c r="D27" s="0" t="n">
        <f aca="false">INDEX(Validação!$B$2:$B$53,MATCH('Amostra de treino'!$A27,Validação!$E$2:$E$53,0))</f>
        <v>283922</v>
      </c>
      <c r="E27" s="0" t="n">
        <f aca="false">D27/100000</f>
        <v>2.83922</v>
      </c>
      <c r="F27" s="0" t="n">
        <f aca="false">B27/10000</f>
        <v>6.2119</v>
      </c>
    </row>
    <row r="28" customFormat="false" ht="15" hidden="false" customHeight="false" outlineLevel="0" collapsed="false">
      <c r="A28" s="0" t="n">
        <v>35</v>
      </c>
      <c r="B28" s="0" t="n">
        <f aca="false">INDEX(Validação!$D$2:$D$53,MATCH('Amostra de treino'!$A28,Validação!$E$2:$E$53,0))</f>
        <v>81705</v>
      </c>
      <c r="C28" s="0" t="n">
        <f aca="false">INDEX(Validação!$C$2:$C$53,MATCH('Amostra de treino'!$A28,Validação!$E$2:$E$53,0))</f>
        <v>22715</v>
      </c>
      <c r="D28" s="0" t="n">
        <f aca="false">INDEX(Validação!$B$2:$B$53,MATCH('Amostra de treino'!$A28,Validação!$E$2:$E$53,0))</f>
        <v>330987</v>
      </c>
      <c r="E28" s="0" t="n">
        <f aca="false">D28/100000</f>
        <v>3.30987</v>
      </c>
      <c r="F28" s="0" t="n">
        <f aca="false">B28/10000</f>
        <v>8.1705</v>
      </c>
    </row>
    <row r="29" customFormat="false" ht="15" hidden="false" customHeight="false" outlineLevel="0" collapsed="false">
      <c r="A29" s="0" t="n">
        <v>40</v>
      </c>
      <c r="B29" s="0" t="n">
        <f aca="false">INDEX(Validação!$D$2:$D$53,MATCH('Amostra de treino'!$A29,Validação!$E$2:$E$53,0))</f>
        <v>80255</v>
      </c>
      <c r="C29" s="0" t="n">
        <f aca="false">INDEX(Validação!$C$2:$C$53,MATCH('Amostra de treino'!$A29,Validação!$E$2:$E$53,0))</f>
        <v>22562</v>
      </c>
      <c r="D29" s="0" t="n">
        <f aca="false">INDEX(Validação!$B$2:$B$53,MATCH('Amostra de treino'!$A29,Validação!$E$2:$E$53,0))</f>
        <v>324695</v>
      </c>
      <c r="E29" s="0" t="n">
        <f aca="false">D29/100000</f>
        <v>3.24695</v>
      </c>
      <c r="F29" s="0" t="n">
        <f aca="false">B29/10000</f>
        <v>8.0255</v>
      </c>
    </row>
    <row r="30" customFormat="false" ht="15" hidden="false" customHeight="false" outlineLevel="0" collapsed="false">
      <c r="A30" s="0" t="n">
        <v>41</v>
      </c>
      <c r="B30" s="0" t="n">
        <f aca="false">INDEX(Validação!$D$2:$D$53,MATCH('Amostra de treino'!$A30,Validação!$E$2:$E$53,0))</f>
        <v>76984</v>
      </c>
      <c r="C30" s="0" t="n">
        <f aca="false">INDEX(Validação!$C$2:$C$53,MATCH('Amostra de treino'!$A30,Validação!$E$2:$E$53,0))</f>
        <v>28976</v>
      </c>
      <c r="D30" s="0" t="n">
        <f aca="false">INDEX(Validação!$B$2:$B$53,MATCH('Amostra de treino'!$A30,Validação!$E$2:$E$53,0))</f>
        <v>414854</v>
      </c>
      <c r="E30" s="0" t="n">
        <f aca="false">D30/100000</f>
        <v>4.14854</v>
      </c>
      <c r="F30" s="0" t="n">
        <f aca="false">B30/10000</f>
        <v>7.6984</v>
      </c>
    </row>
    <row r="31" customFormat="false" ht="15" hidden="false" customHeight="false" outlineLevel="0" collapsed="false">
      <c r="A31" s="0" t="n">
        <v>43</v>
      </c>
      <c r="B31" s="0" t="n">
        <f aca="false">INDEX(Validação!$D$2:$D$53,MATCH('Amostra de treino'!$A31,Validação!$E$2:$E$53,0))</f>
        <v>82823</v>
      </c>
      <c r="C31" s="0" t="n">
        <f aca="false">INDEX(Validação!$C$2:$C$53,MATCH('Amostra de treino'!$A31,Validação!$E$2:$E$53,0))</f>
        <v>48085</v>
      </c>
      <c r="D31" s="0" t="n">
        <f aca="false">INDEX(Validação!$B$2:$B$53,MATCH('Amostra de treino'!$A31,Validação!$E$2:$E$53,0))</f>
        <v>607126</v>
      </c>
      <c r="E31" s="0" t="n">
        <f aca="false">D31/100000</f>
        <v>6.07126</v>
      </c>
      <c r="F31" s="0" t="n">
        <f aca="false">B31/10000</f>
        <v>8.2823</v>
      </c>
    </row>
    <row r="32" customFormat="false" ht="15" hidden="false" customHeight="false" outlineLevel="0" collapsed="false">
      <c r="A32" s="0" t="n">
        <v>44</v>
      </c>
      <c r="B32" s="0" t="n">
        <f aca="false">INDEX(Validação!$D$2:$D$53,MATCH('Amostra de treino'!$A32,Validação!$E$2:$E$53,0))</f>
        <v>88544</v>
      </c>
      <c r="C32" s="0" t="n">
        <f aca="false">INDEX(Validação!$C$2:$C$53,MATCH('Amostra de treino'!$A32,Validação!$E$2:$E$53,0))</f>
        <v>47150</v>
      </c>
      <c r="D32" s="0" t="n">
        <f aca="false">INDEX(Validação!$B$2:$B$53,MATCH('Amostra de treino'!$A32,Validação!$E$2:$E$53,0))</f>
        <v>608135</v>
      </c>
      <c r="E32" s="0" t="n">
        <f aca="false">D32/100000</f>
        <v>6.08135</v>
      </c>
      <c r="F32" s="0" t="n">
        <f aca="false">B32/10000</f>
        <v>8.8544</v>
      </c>
    </row>
    <row r="33" customFormat="false" ht="15" hidden="false" customHeight="false" outlineLevel="0" collapsed="false">
      <c r="A33" s="0" t="n">
        <v>45</v>
      </c>
      <c r="B33" s="0" t="n">
        <f aca="false">INDEX(Validação!$D$2:$D$53,MATCH('Amostra de treino'!$A33,Validação!$E$2:$E$53,0))</f>
        <v>89169</v>
      </c>
      <c r="C33" s="0" t="n">
        <f aca="false">INDEX(Validação!$C$2:$C$53,MATCH('Amostra de treino'!$A33,Validação!$E$2:$E$53,0))</f>
        <v>45730</v>
      </c>
      <c r="D33" s="0" t="n">
        <f aca="false">INDEX(Validação!$B$2:$B$53,MATCH('Amostra de treino'!$A33,Validação!$E$2:$E$53,0))</f>
        <v>610295</v>
      </c>
      <c r="E33" s="0" t="n">
        <f aca="false">D33/100000</f>
        <v>6.10295</v>
      </c>
      <c r="F33" s="0" t="n">
        <f aca="false">B33/10000</f>
        <v>8.9169</v>
      </c>
    </row>
    <row r="34" customFormat="false" ht="15" hidden="false" customHeight="false" outlineLevel="0" collapsed="false">
      <c r="A34" s="0" t="n">
        <v>46</v>
      </c>
      <c r="B34" s="0" t="n">
        <f aca="false">INDEX(Validação!$D$2:$D$53,MATCH('Amostra de treino'!$A34,Validação!$E$2:$E$53,0))</f>
        <v>83826</v>
      </c>
      <c r="C34" s="0" t="n">
        <f aca="false">INDEX(Validação!$C$2:$C$53,MATCH('Amostra de treino'!$A34,Validação!$E$2:$E$53,0))</f>
        <v>31787</v>
      </c>
      <c r="D34" s="0" t="n">
        <f aca="false">INDEX(Validação!$B$2:$B$53,MATCH('Amostra de treino'!$A34,Validação!$E$2:$E$53,0))</f>
        <v>439755</v>
      </c>
      <c r="E34" s="0" t="n">
        <f aca="false">D34/100000</f>
        <v>4.39755</v>
      </c>
      <c r="F34" s="0" t="n">
        <f aca="false">B34/10000</f>
        <v>8.3826</v>
      </c>
    </row>
    <row r="35" customFormat="false" ht="15" hidden="false" customHeight="false" outlineLevel="0" collapsed="false">
      <c r="A35" s="0" t="n">
        <v>47</v>
      </c>
      <c r="B35" s="0" t="n">
        <f aca="false">INDEX(Validação!$D$2:$D$53,MATCH('Amostra de treino'!$A35,Validação!$E$2:$E$53,0))</f>
        <v>80096</v>
      </c>
      <c r="C35" s="0" t="n">
        <f aca="false">INDEX(Validação!$C$2:$C$53,MATCH('Amostra de treino'!$A35,Validação!$E$2:$E$53,0))</f>
        <v>43217</v>
      </c>
      <c r="D35" s="0" t="n">
        <f aca="false">INDEX(Validação!$B$2:$B$53,MATCH('Amostra de treino'!$A35,Validação!$E$2:$E$53,0))</f>
        <v>628781</v>
      </c>
      <c r="E35" s="0" t="n">
        <f aca="false">D35/100000</f>
        <v>6.28781</v>
      </c>
      <c r="F35" s="0" t="n">
        <f aca="false">B35/10000</f>
        <v>8.0096</v>
      </c>
    </row>
    <row r="36" customFormat="false" ht="15" hidden="false" customHeight="false" outlineLevel="0" collapsed="false">
      <c r="A36" s="0" t="n">
        <v>49</v>
      </c>
      <c r="B36" s="0" t="n">
        <f aca="false">INDEX(Validação!$D$2:$D$53,MATCH('Amostra de treino'!$A36,Validação!$E$2:$E$53,0))</f>
        <v>76526</v>
      </c>
      <c r="C36" s="0" t="n">
        <f aca="false">INDEX(Validação!$C$2:$C$53,MATCH('Amostra de treino'!$A36,Validação!$E$2:$E$53,0))</f>
        <v>27850</v>
      </c>
      <c r="D36" s="0" t="n">
        <f aca="false">INDEX(Validação!$B$2:$B$53,MATCH('Amostra de treino'!$A36,Validação!$E$2:$E$53,0))</f>
        <v>434614</v>
      </c>
      <c r="E36" s="0" t="n">
        <f aca="false">D36/100000</f>
        <v>4.34614</v>
      </c>
      <c r="F36" s="0" t="n">
        <f aca="false">B36/10000</f>
        <v>7.6526</v>
      </c>
    </row>
    <row r="37" customFormat="false" ht="15" hidden="false" customHeight="false" outlineLevel="0" collapsed="false">
      <c r="A37" s="0" t="n">
        <v>50</v>
      </c>
      <c r="B37" s="0" t="n">
        <f aca="false">INDEX(Validação!$D$2:$D$53,MATCH('Amostra de treino'!$A37,Validação!$E$2:$E$53,0))</f>
        <v>67596</v>
      </c>
      <c r="C37" s="0" t="n">
        <f aca="false">INDEX(Validação!$C$2:$C$53,MATCH('Amostra de treino'!$A37,Validação!$E$2:$E$53,0))</f>
        <v>21634</v>
      </c>
      <c r="D37" s="0" t="n">
        <f aca="false">INDEX(Validação!$B$2:$B$53,MATCH('Amostra de treino'!$A37,Validação!$E$2:$E$53,0))</f>
        <v>412920</v>
      </c>
      <c r="E37" s="0" t="n">
        <f aca="false">D37/100000</f>
        <v>4.1292</v>
      </c>
      <c r="F37" s="0" t="n">
        <f aca="false">B37/10000</f>
        <v>6.7596</v>
      </c>
    </row>
    <row r="38" customFormat="false" ht="15" hidden="false" customHeight="false" outlineLevel="0" collapsed="false">
      <c r="A38" s="0" t="n">
        <v>51</v>
      </c>
      <c r="B38" s="0" t="n">
        <f aca="false">INDEX(Validação!$D$2:$D$53,MATCH('Amostra de treino'!$A38,Validação!$E$2:$E$53,0))</f>
        <v>70813</v>
      </c>
      <c r="C38" s="0" t="n">
        <f aca="false">INDEX(Validação!$C$2:$C$53,MATCH('Amostra de treino'!$A38,Validação!$E$2:$E$53,0))</f>
        <v>19721</v>
      </c>
      <c r="D38" s="0" t="n">
        <f aca="false">INDEX(Validação!$B$2:$B$53,MATCH('Amostra de treino'!$A38,Validação!$E$2:$E$53,0))</f>
        <v>394658</v>
      </c>
      <c r="E38" s="0" t="n">
        <f aca="false">D38/100000</f>
        <v>3.94658</v>
      </c>
      <c r="F38" s="0" t="n">
        <f aca="false">B38/10000</f>
        <v>7.0813</v>
      </c>
    </row>
    <row r="39" customFormat="false" ht="15" hidden="false" customHeight="false" outlineLevel="0" collapsed="false">
      <c r="A39" s="0" t="n">
        <v>52</v>
      </c>
      <c r="B39" s="0" t="n">
        <f aca="false">INDEX(Validação!$D$2:$D$53,MATCH('Amostra de treino'!$A39,Validação!$E$2:$E$53,0))</f>
        <v>90740</v>
      </c>
      <c r="C39" s="0" t="n">
        <f aca="false">INDEX(Validação!$C$2:$C$53,MATCH('Amostra de treino'!$A39,Validação!$E$2:$E$53,0))</f>
        <v>17425</v>
      </c>
      <c r="D39" s="0" t="n">
        <f aca="false">INDEX(Validação!$B$2:$B$53,MATCH('Amostra de treino'!$A39,Validação!$E$2:$E$53,0))</f>
        <v>332738</v>
      </c>
      <c r="E39" s="0" t="n">
        <f aca="false">D39/100000</f>
        <v>3.32738</v>
      </c>
      <c r="F39" s="0" t="n">
        <f aca="false">B39/10000</f>
        <v>9.074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41" activeCellId="0" sqref="E41"/>
    </sheetView>
  </sheetViews>
  <sheetFormatPr defaultRowHeight="15"/>
  <cols>
    <col collapsed="false" hidden="false" max="2" min="2" style="0" width="15.1376518218623"/>
    <col collapsed="false" hidden="false" max="3" min="3" style="0" width="16.2834008097166"/>
    <col collapsed="false" hidden="false" max="4" min="4" style="0" width="10.7125506072875"/>
    <col collapsed="false" hidden="false" max="39" min="38" style="0" width="12.4251012145749"/>
  </cols>
  <sheetData>
    <row r="1" customFormat="false" ht="15.75" hidden="false" customHeight="false" outlineLevel="0" collapsed="false">
      <c r="A1" s="0" t="s">
        <v>8</v>
      </c>
      <c r="D1" s="0" t="s">
        <v>9</v>
      </c>
      <c r="E1" s="5" t="s">
        <v>10</v>
      </c>
      <c r="F1" s="5"/>
      <c r="G1" s="5"/>
      <c r="H1" s="5"/>
      <c r="I1" s="5"/>
      <c r="J1" s="5" t="s">
        <v>11</v>
      </c>
      <c r="K1" s="5"/>
      <c r="L1" s="5"/>
      <c r="M1" s="5"/>
      <c r="N1" s="5"/>
      <c r="O1" s="5" t="s">
        <v>12</v>
      </c>
      <c r="P1" s="5"/>
      <c r="Q1" s="5"/>
      <c r="R1" s="5"/>
      <c r="S1" s="5"/>
      <c r="T1" s="5" t="s">
        <v>13</v>
      </c>
      <c r="U1" s="5"/>
      <c r="V1" s="5"/>
      <c r="W1" s="5"/>
      <c r="X1" s="5"/>
      <c r="Y1" s="5" t="s">
        <v>14</v>
      </c>
      <c r="Z1" s="5"/>
      <c r="AA1" s="5"/>
      <c r="AB1" s="5"/>
      <c r="AC1" s="5"/>
      <c r="AD1" s="6" t="s">
        <v>15</v>
      </c>
      <c r="AE1" s="6"/>
      <c r="AF1" s="6"/>
      <c r="AG1" s="6"/>
      <c r="AH1" s="6"/>
      <c r="AI1" s="6"/>
    </row>
    <row r="2" customFormat="false" ht="15.75" hidden="false" customHeight="false" outlineLevel="0" collapsed="false">
      <c r="A2" s="0" t="s">
        <v>5</v>
      </c>
      <c r="B2" s="0" t="s">
        <v>6</v>
      </c>
      <c r="C2" s="0" t="s">
        <v>7</v>
      </c>
      <c r="D2" s="7" t="s">
        <v>4</v>
      </c>
      <c r="E2" s="8" t="s">
        <v>16</v>
      </c>
      <c r="F2" s="9" t="s">
        <v>17</v>
      </c>
      <c r="G2" s="9" t="s">
        <v>18</v>
      </c>
      <c r="H2" s="9" t="s">
        <v>19</v>
      </c>
      <c r="I2" s="10" t="s">
        <v>20</v>
      </c>
      <c r="J2" s="9" t="s">
        <v>16</v>
      </c>
      <c r="K2" s="9" t="s">
        <v>17</v>
      </c>
      <c r="L2" s="9" t="s">
        <v>18</v>
      </c>
      <c r="M2" s="9" t="s">
        <v>19</v>
      </c>
      <c r="N2" s="10" t="s">
        <v>20</v>
      </c>
      <c r="O2" s="8" t="s">
        <v>16</v>
      </c>
      <c r="P2" s="9" t="s">
        <v>17</v>
      </c>
      <c r="Q2" s="9" t="s">
        <v>18</v>
      </c>
      <c r="R2" s="9" t="s">
        <v>19</v>
      </c>
      <c r="S2" s="10" t="s">
        <v>20</v>
      </c>
      <c r="T2" s="8" t="s">
        <v>16</v>
      </c>
      <c r="U2" s="9" t="s">
        <v>17</v>
      </c>
      <c r="V2" s="9" t="s">
        <v>18</v>
      </c>
      <c r="W2" s="9" t="s">
        <v>19</v>
      </c>
      <c r="X2" s="10" t="s">
        <v>20</v>
      </c>
      <c r="Y2" s="8" t="s">
        <v>16</v>
      </c>
      <c r="Z2" s="9" t="s">
        <v>17</v>
      </c>
      <c r="AA2" s="9" t="s">
        <v>18</v>
      </c>
      <c r="AB2" s="9" t="s">
        <v>19</v>
      </c>
      <c r="AC2" s="10" t="s">
        <v>20</v>
      </c>
      <c r="AD2" s="11" t="s">
        <v>21</v>
      </c>
      <c r="AE2" s="11" t="s">
        <v>22</v>
      </c>
      <c r="AF2" s="11" t="s">
        <v>23</v>
      </c>
      <c r="AG2" s="11" t="s">
        <v>24</v>
      </c>
      <c r="AH2" s="11" t="s">
        <v>25</v>
      </c>
      <c r="AI2" s="11" t="s">
        <v>19</v>
      </c>
      <c r="AJ2" s="11" t="s">
        <v>20</v>
      </c>
      <c r="AK2" s="12" t="s">
        <v>26</v>
      </c>
      <c r="AL2" s="13" t="s">
        <v>27</v>
      </c>
      <c r="AM2" s="13" t="s">
        <v>28</v>
      </c>
    </row>
    <row r="3" customFormat="false" ht="15.75" hidden="false" customHeight="false" outlineLevel="0" collapsed="false">
      <c r="A3" s="0" t="n">
        <v>1</v>
      </c>
      <c r="B3" s="0" t="n">
        <v>5.08013</v>
      </c>
      <c r="C3" s="0" t="n">
        <v>5.1793</v>
      </c>
      <c r="D3" s="7" t="n">
        <v>8629</v>
      </c>
      <c r="E3" s="14" t="n">
        <v>4.21632881452755</v>
      </c>
      <c r="F3" s="15" t="n">
        <v>0.72090074767104</v>
      </c>
      <c r="G3" s="15" t="n">
        <v>0.395357933831514</v>
      </c>
      <c r="H3" s="15" t="n">
        <v>1.34082745323235</v>
      </c>
      <c r="I3" s="16" t="n">
        <f aca="false">1/(1+EXP(-(SUMPRODUCT(E3:G3,$A3:$C3)+H3)))</f>
        <v>0.999987213439715</v>
      </c>
      <c r="J3" s="14" t="n">
        <v>0.0477451514039572</v>
      </c>
      <c r="K3" s="15" t="n">
        <v>-0.76556420651339</v>
      </c>
      <c r="L3" s="15" t="n">
        <v>0.627620398762888</v>
      </c>
      <c r="M3" s="15" t="n">
        <v>-0.393676862543248</v>
      </c>
      <c r="N3" s="16" t="n">
        <f aca="false">1/(1+EXP(-(SUMPRODUCT(J3:L3,$A3:$C3)+M3)))</f>
        <v>0.272007110741325</v>
      </c>
      <c r="O3" s="14" t="n">
        <v>4.99984583500747</v>
      </c>
      <c r="P3" s="15" t="n">
        <v>-0.34561820919468</v>
      </c>
      <c r="Q3" s="15" t="n">
        <v>-0.00667890578931206</v>
      </c>
      <c r="R3" s="15" t="n">
        <v>-2.4739216713693</v>
      </c>
      <c r="S3" s="16" t="n">
        <f aca="false">1/(1+EXP(-(SUMPRODUCT(O3:Q3,$A3:$C3)+R3)))</f>
        <v>0.676021269836099</v>
      </c>
      <c r="T3" s="14" t="n">
        <v>-1.9219479084445</v>
      </c>
      <c r="U3" s="15" t="n">
        <v>-0.65009570233829</v>
      </c>
      <c r="V3" s="15" t="n">
        <v>-0.105147212974138</v>
      </c>
      <c r="W3" s="15" t="n">
        <v>2.87917424596149</v>
      </c>
      <c r="X3" s="16" t="n">
        <f aca="false">MAX((SUMPRODUCT(T3:V3,$A3:$C3)+W3),0.01*(SUMPRODUCT(T3:V3,$A3:$C3)+W3))</f>
        <v>-0.0288993330295978</v>
      </c>
      <c r="Y3" s="14" t="n">
        <v>-0.0445340505766776</v>
      </c>
      <c r="Z3" s="15" t="n">
        <v>-1.92287579757354</v>
      </c>
      <c r="AA3" s="15" t="n">
        <v>0.0337087068519839</v>
      </c>
      <c r="AB3" s="15" t="n">
        <v>0.406742189043978</v>
      </c>
      <c r="AC3" s="16" t="n">
        <f aca="false">(SUMPRODUCT(Y3:AA3,$A3:$C3)+AB3)</f>
        <v>-9.23166338166147</v>
      </c>
      <c r="AD3" s="17" t="n">
        <v>-0.261364338838742</v>
      </c>
      <c r="AE3" s="17" t="n">
        <v>3.44687327106135</v>
      </c>
      <c r="AF3" s="17" t="n">
        <v>-1.42726240872697</v>
      </c>
      <c r="AG3" s="17" t="n">
        <v>0.905718512997129</v>
      </c>
      <c r="AH3" s="17" t="n">
        <v>-0.238235266643815</v>
      </c>
      <c r="AI3" s="17" t="n">
        <v>-4.98356606633262</v>
      </c>
      <c r="AJ3" s="11" t="n">
        <f aca="false">1/(1+EXP(-(AD3*I3+AE3*N3+AF3*S3+AG3*X3+AH3*AC3+AI3)))</f>
        <v>0.0431452347227453</v>
      </c>
      <c r="AK3" s="18" t="n">
        <f aca="false">200000*AJ3</f>
        <v>8629.04694454907</v>
      </c>
      <c r="AL3" s="19" t="n">
        <f aca="false">(AK3-D3)^2</f>
        <v>0.00220379068728607</v>
      </c>
      <c r="AM3" s="20" t="n">
        <f aca="false">SUM(AL3:AL50)</f>
        <v>269834206.762701</v>
      </c>
    </row>
    <row r="4" customFormat="false" ht="15" hidden="false" customHeight="false" outlineLevel="0" collapsed="false">
      <c r="A4" s="0" t="n">
        <v>3</v>
      </c>
      <c r="B4" s="0" t="n">
        <v>3.66509</v>
      </c>
      <c r="C4" s="0" t="n">
        <v>5.0889</v>
      </c>
      <c r="D4" s="7" t="n">
        <v>5235</v>
      </c>
      <c r="E4" s="21" t="n">
        <f aca="false">E3</f>
        <v>4.21632881452755</v>
      </c>
      <c r="F4" s="22" t="n">
        <f aca="false">F3</f>
        <v>0.72090074767104</v>
      </c>
      <c r="G4" s="22" t="n">
        <f aca="false">G3</f>
        <v>0.395357933831514</v>
      </c>
      <c r="H4" s="22" t="n">
        <f aca="false">H3</f>
        <v>1.34082745323235</v>
      </c>
      <c r="I4" s="16" t="n">
        <f aca="false">1/(1+EXP(-(SUMPRODUCT(E4:G4,$A4:$C4)+H4)))</f>
        <v>0.999999992000742</v>
      </c>
      <c r="J4" s="22" t="n">
        <f aca="false">J3</f>
        <v>0.0477451514039572</v>
      </c>
      <c r="K4" s="22" t="n">
        <f aca="false">K3</f>
        <v>-0.76556420651339</v>
      </c>
      <c r="L4" s="22" t="n">
        <f aca="false">L3</f>
        <v>0.627620398762888</v>
      </c>
      <c r="M4" s="22" t="n">
        <f aca="false">M3</f>
        <v>-0.393676862543248</v>
      </c>
      <c r="N4" s="16" t="n">
        <f aca="false">1/(1+EXP(-(SUMPRODUCT(J4:L4,$A4:$C4)+M4)))</f>
        <v>0.534344412810442</v>
      </c>
      <c r="O4" s="21" t="n">
        <f aca="false">O3</f>
        <v>4.99984583500747</v>
      </c>
      <c r="P4" s="22" t="n">
        <f aca="false">P3</f>
        <v>-0.34561820919468</v>
      </c>
      <c r="Q4" s="22" t="n">
        <f aca="false">Q3</f>
        <v>-0.00667890578931206</v>
      </c>
      <c r="R4" s="22" t="n">
        <f aca="false">R3</f>
        <v>-2.4739216713693</v>
      </c>
      <c r="S4" s="16" t="n">
        <f aca="false">1/(1+EXP(-(SUMPRODUCT(O4:Q4,$A4:$C4)+R4)))</f>
        <v>0.999986662341337</v>
      </c>
      <c r="T4" s="21" t="n">
        <f aca="false">T3</f>
        <v>-1.9219479084445</v>
      </c>
      <c r="U4" s="22" t="n">
        <f aca="false">U3</f>
        <v>-0.65009570233829</v>
      </c>
      <c r="V4" s="22" t="n">
        <f aca="false">V3</f>
        <v>-0.105147212974138</v>
      </c>
      <c r="W4" s="22" t="n">
        <f aca="false">W3</f>
        <v>2.87917424596149</v>
      </c>
      <c r="X4" s="16" t="n">
        <f aca="false">MAX((SUMPRODUCT(T4:V4,$A4:$C4)+W4),0.01*(SUMPRODUCT(T4:V4,$A4:$C4)+W4))</f>
        <v>-0.0580441238915915</v>
      </c>
      <c r="Y4" s="21" t="n">
        <f aca="false">Y3</f>
        <v>-0.0445340505766776</v>
      </c>
      <c r="Z4" s="22" t="n">
        <f aca="false">Z3</f>
        <v>-1.92287579757354</v>
      </c>
      <c r="AA4" s="22" t="n">
        <f aca="false">AA3</f>
        <v>0.0337087068519839</v>
      </c>
      <c r="AB4" s="22" t="n">
        <f aca="false">AB3</f>
        <v>0.406742189043978</v>
      </c>
      <c r="AC4" s="16" t="n">
        <f aca="false">(SUMPRODUCT(Y4:AA4,$A4:$C4)+AB4)</f>
        <v>-6.60283258131579</v>
      </c>
      <c r="AD4" s="11" t="n">
        <f aca="false">AD3</f>
        <v>-0.261364338838742</v>
      </c>
      <c r="AE4" s="11" t="n">
        <f aca="false">AE3</f>
        <v>3.44687327106135</v>
      </c>
      <c r="AF4" s="11" t="n">
        <f aca="false">AF3</f>
        <v>-1.42726240872697</v>
      </c>
      <c r="AG4" s="11" t="n">
        <f aca="false">AG3</f>
        <v>0.905718512997129</v>
      </c>
      <c r="AH4" s="11" t="n">
        <f aca="false">AH3</f>
        <v>-0.238235266643815</v>
      </c>
      <c r="AI4" s="11" t="n">
        <f aca="false">AI3</f>
        <v>-4.98356606633262</v>
      </c>
      <c r="AJ4" s="11" t="n">
        <f aca="false">1/(1+EXP(-(AD4*I4+AE4*N4+AF4*S4+AG4*X4+AH4*AC4+AI4)))</f>
        <v>0.0352331060406605</v>
      </c>
      <c r="AK4" s="18" t="n">
        <f aca="false">200000*AJ4</f>
        <v>7046.62120813209</v>
      </c>
      <c r="AL4" s="19" t="n">
        <f aca="false">(AK4-D4)^2</f>
        <v>3281971.40175398</v>
      </c>
    </row>
    <row r="5" customFormat="false" ht="15" hidden="false" customHeight="false" outlineLevel="0" collapsed="false">
      <c r="A5" s="0" t="n">
        <v>4</v>
      </c>
      <c r="B5" s="0" t="n">
        <v>4.04754</v>
      </c>
      <c r="C5" s="0" t="n">
        <v>5.1133</v>
      </c>
      <c r="D5" s="7" t="n">
        <v>6063</v>
      </c>
      <c r="E5" s="21" t="n">
        <f aca="false">E4</f>
        <v>4.21632881452755</v>
      </c>
      <c r="F5" s="22" t="n">
        <f aca="false">F4</f>
        <v>0.72090074767104</v>
      </c>
      <c r="G5" s="22" t="n">
        <f aca="false">G4</f>
        <v>0.395357933831514</v>
      </c>
      <c r="H5" s="22" t="n">
        <f aca="false">H4</f>
        <v>1.34082745323235</v>
      </c>
      <c r="I5" s="16" t="n">
        <f aca="false">1/(1+EXP(-(SUMPRODUCT(E5:G5,$A5:$C5)+H5)))</f>
        <v>0.999999999911286</v>
      </c>
      <c r="J5" s="22" t="n">
        <f aca="false">J4</f>
        <v>0.0477451514039572</v>
      </c>
      <c r="K5" s="22" t="n">
        <f aca="false">K4</f>
        <v>-0.76556420651339</v>
      </c>
      <c r="L5" s="22" t="n">
        <f aca="false">L4</f>
        <v>0.627620398762888</v>
      </c>
      <c r="M5" s="22" t="n">
        <f aca="false">M4</f>
        <v>-0.393676862543248</v>
      </c>
      <c r="N5" s="16" t="n">
        <f aca="false">1/(1+EXP(-(SUMPRODUCT(J5:L5,$A5:$C5)+M5)))</f>
        <v>0.476982126133882</v>
      </c>
      <c r="O5" s="21" t="n">
        <f aca="false">O4</f>
        <v>4.99984583500747</v>
      </c>
      <c r="P5" s="22" t="n">
        <f aca="false">P4</f>
        <v>-0.34561820919468</v>
      </c>
      <c r="Q5" s="22" t="n">
        <f aca="false">Q4</f>
        <v>-0.00667890578931206</v>
      </c>
      <c r="R5" s="22" t="n">
        <f aca="false">R4</f>
        <v>-2.4739216713693</v>
      </c>
      <c r="S5" s="16" t="n">
        <f aca="false">1/(1+EXP(-(SUMPRODUCT(O5:Q5,$A5:$C5)+R5)))</f>
        <v>0.999999897397855</v>
      </c>
      <c r="T5" s="21" t="n">
        <f aca="false">T4</f>
        <v>-1.9219479084445</v>
      </c>
      <c r="U5" s="22" t="n">
        <f aca="false">U4</f>
        <v>-0.65009570233829</v>
      </c>
      <c r="V5" s="22" t="n">
        <f aca="false">V4</f>
        <v>-0.105147212974138</v>
      </c>
      <c r="W5" s="22" t="n">
        <f aca="false">W4</f>
        <v>2.87917424596149</v>
      </c>
      <c r="X5" s="16" t="n">
        <f aca="false">MAX((SUMPRODUCT(T5:V5,$A5:$C5)+W5),0.01*(SUMPRODUCT(T5:V5,$A5:$C5)+W5))</f>
        <v>-0.0797755499095949</v>
      </c>
      <c r="Y5" s="21" t="n">
        <f aca="false">Y4</f>
        <v>-0.0445340505766776</v>
      </c>
      <c r="Z5" s="22" t="n">
        <f aca="false">Z4</f>
        <v>-1.92287579757354</v>
      </c>
      <c r="AA5" s="22" t="n">
        <f aca="false">AA4</f>
        <v>0.0337087068519839</v>
      </c>
      <c r="AB5" s="22" t="n">
        <f aca="false">AB4</f>
        <v>0.406742189043978</v>
      </c>
      <c r="AC5" s="16" t="n">
        <f aca="false">(SUMPRODUCT(Y5:AA5,$A5:$C5)+AB5)</f>
        <v>-7.38194798822727</v>
      </c>
      <c r="AD5" s="11" t="n">
        <f aca="false">AD4</f>
        <v>-0.261364338838742</v>
      </c>
      <c r="AE5" s="11" t="n">
        <f aca="false">AE4</f>
        <v>3.44687327106135</v>
      </c>
      <c r="AF5" s="11" t="n">
        <f aca="false">AF4</f>
        <v>-1.42726240872697</v>
      </c>
      <c r="AG5" s="11" t="n">
        <f aca="false">AG4</f>
        <v>0.905718512997129</v>
      </c>
      <c r="AH5" s="11" t="n">
        <f aca="false">AH4</f>
        <v>-0.238235266643815</v>
      </c>
      <c r="AI5" s="11" t="n">
        <f aca="false">AI4</f>
        <v>-4.98356606633262</v>
      </c>
      <c r="AJ5" s="11" t="n">
        <f aca="false">1/(1+EXP(-(AD5*I5+AE5*N5+AF5*S5+AG5*X5+AH5*AC5+AI5)))</f>
        <v>0.0341676964392816</v>
      </c>
      <c r="AK5" s="18" t="n">
        <f aca="false">200000*AJ5</f>
        <v>6833.53928785632</v>
      </c>
      <c r="AL5" s="19" t="n">
        <f aca="false">(AK5-D5)^2</f>
        <v>593730.794130132</v>
      </c>
    </row>
    <row r="6" customFormat="false" ht="15" hidden="false" customHeight="false" outlineLevel="0" collapsed="false">
      <c r="A6" s="0" t="n">
        <v>5</v>
      </c>
      <c r="B6" s="0" t="n">
        <v>4.19576</v>
      </c>
      <c r="C6" s="0" t="n">
        <v>5.1641</v>
      </c>
      <c r="D6" s="7" t="n">
        <v>6323</v>
      </c>
      <c r="E6" s="21" t="n">
        <f aca="false">E5</f>
        <v>4.21632881452755</v>
      </c>
      <c r="F6" s="22" t="n">
        <f aca="false">F5</f>
        <v>0.72090074767104</v>
      </c>
      <c r="G6" s="22" t="n">
        <f aca="false">G5</f>
        <v>0.395357933831514</v>
      </c>
      <c r="H6" s="22" t="n">
        <f aca="false">H5</f>
        <v>1.34082745323235</v>
      </c>
      <c r="I6" s="16" t="n">
        <f aca="false">1/(1+EXP(-(SUMPRODUCT(E6:G6,$A6:$C6)+H6)))</f>
        <v>0.999999999998847</v>
      </c>
      <c r="J6" s="22" t="n">
        <f aca="false">J5</f>
        <v>0.0477451514039572</v>
      </c>
      <c r="K6" s="22" t="n">
        <f aca="false">K5</f>
        <v>-0.76556420651339</v>
      </c>
      <c r="L6" s="22" t="n">
        <f aca="false">L5</f>
        <v>0.627620398762888</v>
      </c>
      <c r="M6" s="22" t="n">
        <f aca="false">M5</f>
        <v>-0.393676862543248</v>
      </c>
      <c r="N6" s="16" t="n">
        <f aca="false">1/(1+EXP(-(SUMPRODUCT(J6:L6,$A6:$C6)+M6)))</f>
        <v>0.468546519082453</v>
      </c>
      <c r="O6" s="21" t="n">
        <f aca="false">O5</f>
        <v>4.99984583500747</v>
      </c>
      <c r="P6" s="22" t="n">
        <f aca="false">P5</f>
        <v>-0.34561820919468</v>
      </c>
      <c r="Q6" s="22" t="n">
        <f aca="false">Q5</f>
        <v>-0.00667890578931206</v>
      </c>
      <c r="R6" s="22" t="n">
        <f aca="false">R5</f>
        <v>-2.4739216713693</v>
      </c>
      <c r="S6" s="16" t="n">
        <f aca="false">1/(1+EXP(-(SUMPRODUCT(O6:Q6,$A6:$C6)+R6)))</f>
        <v>0.999999999271975</v>
      </c>
      <c r="T6" s="21" t="n">
        <f aca="false">T5</f>
        <v>-1.9219479084445</v>
      </c>
      <c r="U6" s="22" t="n">
        <f aca="false">U5</f>
        <v>-0.65009570233829</v>
      </c>
      <c r="V6" s="22" t="n">
        <f aca="false">V5</f>
        <v>-0.105147212974138</v>
      </c>
      <c r="W6" s="22" t="n">
        <f aca="false">W5</f>
        <v>2.87917424596149</v>
      </c>
      <c r="X6" s="16" t="n">
        <f aca="false">MAX((SUMPRODUCT(T6:V6,$A6:$C6)+W6),0.01*(SUMPRODUCT(T6:V6,$A6:$C6)+W6))</f>
        <v>-0.100012015628237</v>
      </c>
      <c r="Y6" s="21" t="n">
        <f aca="false">Y5</f>
        <v>-0.0445340505766776</v>
      </c>
      <c r="Z6" s="22" t="n">
        <f aca="false">Z5</f>
        <v>-1.92287579757354</v>
      </c>
      <c r="AA6" s="22" t="n">
        <f aca="false">AA5</f>
        <v>0.0337087068519839</v>
      </c>
      <c r="AB6" s="22" t="n">
        <f aca="false">AB5</f>
        <v>0.406742189043978</v>
      </c>
      <c r="AC6" s="16" t="n">
        <f aca="false">(SUMPRODUCT(Y6:AA6,$A6:$C6)+AB6)</f>
        <v>-7.70977828721222</v>
      </c>
      <c r="AD6" s="11" t="n">
        <f aca="false">AD5</f>
        <v>-0.261364338838742</v>
      </c>
      <c r="AE6" s="11" t="n">
        <f aca="false">AE5</f>
        <v>3.44687327106135</v>
      </c>
      <c r="AF6" s="11" t="n">
        <f aca="false">AF5</f>
        <v>-1.42726240872697</v>
      </c>
      <c r="AG6" s="11" t="n">
        <f aca="false">AG5</f>
        <v>0.905718512997129</v>
      </c>
      <c r="AH6" s="11" t="n">
        <f aca="false">AH5</f>
        <v>-0.238235266643815</v>
      </c>
      <c r="AI6" s="11" t="n">
        <f aca="false">AI5</f>
        <v>-4.98356606633262</v>
      </c>
      <c r="AJ6" s="11" t="n">
        <f aca="false">1/(1+EXP(-(AD6*I6+AE6*N6+AF6*S6+AG6*X6+AH6*AC6+AI6)))</f>
        <v>0.0351952714232453</v>
      </c>
      <c r="AK6" s="18" t="n">
        <f aca="false">200000*AJ6</f>
        <v>7039.05428464906</v>
      </c>
      <c r="AL6" s="19" t="n">
        <f aca="false">(AK6-D6)^2</f>
        <v>512733.738564283</v>
      </c>
    </row>
    <row r="7" customFormat="false" ht="15" hidden="false" customHeight="false" outlineLevel="0" collapsed="false">
      <c r="A7" s="0" t="n">
        <v>6</v>
      </c>
      <c r="B7" s="0" t="n">
        <v>4.62115</v>
      </c>
      <c r="C7" s="0" t="n">
        <v>5.2121</v>
      </c>
      <c r="D7" s="7" t="n">
        <v>7753</v>
      </c>
      <c r="E7" s="21" t="n">
        <f aca="false">E6</f>
        <v>4.21632881452755</v>
      </c>
      <c r="F7" s="22" t="n">
        <f aca="false">F6</f>
        <v>0.72090074767104</v>
      </c>
      <c r="G7" s="22" t="n">
        <f aca="false">G6</f>
        <v>0.395357933831514</v>
      </c>
      <c r="H7" s="22" t="n">
        <f aca="false">H6</f>
        <v>1.34082745323235</v>
      </c>
      <c r="I7" s="16" t="n">
        <f aca="false">1/(1+EXP(-(SUMPRODUCT(E7:G7,$A7:$C7)+H7)))</f>
        <v>0.999999999999988</v>
      </c>
      <c r="J7" s="22" t="n">
        <f aca="false">J6</f>
        <v>0.0477451514039572</v>
      </c>
      <c r="K7" s="22" t="n">
        <f aca="false">K6</f>
        <v>-0.76556420651339</v>
      </c>
      <c r="L7" s="22" t="n">
        <f aca="false">L6</f>
        <v>0.627620398762888</v>
      </c>
      <c r="M7" s="22" t="n">
        <f aca="false">M6</f>
        <v>-0.393676862543248</v>
      </c>
      <c r="N7" s="16" t="n">
        <f aca="false">1/(1+EXP(-(SUMPRODUCT(J7:L7,$A7:$C7)+M7)))</f>
        <v>0.407629718155397</v>
      </c>
      <c r="O7" s="21" t="n">
        <f aca="false">O6</f>
        <v>4.99984583500747</v>
      </c>
      <c r="P7" s="22" t="n">
        <f aca="false">P6</f>
        <v>-0.34561820919468</v>
      </c>
      <c r="Q7" s="22" t="n">
        <f aca="false">Q6</f>
        <v>-0.00667890578931206</v>
      </c>
      <c r="R7" s="22" t="n">
        <f aca="false">R6</f>
        <v>-2.4739216713693</v>
      </c>
      <c r="S7" s="16" t="n">
        <f aca="false">1/(1+EXP(-(SUMPRODUCT(O7:Q7,$A7:$C7)+R7)))</f>
        <v>0.999999999994315</v>
      </c>
      <c r="T7" s="21" t="n">
        <f aca="false">T6</f>
        <v>-1.9219479084445</v>
      </c>
      <c r="U7" s="22" t="n">
        <f aca="false">U6</f>
        <v>-0.65009570233829</v>
      </c>
      <c r="V7" s="22" t="n">
        <f aca="false">V6</f>
        <v>-0.105147212974138</v>
      </c>
      <c r="W7" s="22" t="n">
        <f aca="false">W6</f>
        <v>2.87917424596149</v>
      </c>
      <c r="X7" s="16" t="n">
        <f aca="false">MAX((SUMPRODUCT(T7:V7,$A7:$C7)+W7),0.01*(SUMPRODUCT(T7:V7,$A7:$C7)+W7))</f>
        <v>-0.122047407483086</v>
      </c>
      <c r="Y7" s="21" t="n">
        <f aca="false">Y6</f>
        <v>-0.0445340505766776</v>
      </c>
      <c r="Z7" s="22" t="n">
        <f aca="false">Z6</f>
        <v>-1.92287579757354</v>
      </c>
      <c r="AA7" s="22" t="n">
        <f aca="false">AA6</f>
        <v>0.0337087068519839</v>
      </c>
      <c r="AB7" s="22" t="n">
        <f aca="false">AB6</f>
        <v>0.406742189043978</v>
      </c>
      <c r="AC7" s="16" t="n">
        <f aca="false">(SUMPRODUCT(Y7:AA7,$A7:$C7)+AB7)</f>
        <v>-8.57066645538981</v>
      </c>
      <c r="AD7" s="11" t="n">
        <f aca="false">AD6</f>
        <v>-0.261364338838742</v>
      </c>
      <c r="AE7" s="11" t="n">
        <f aca="false">AE6</f>
        <v>3.44687327106135</v>
      </c>
      <c r="AF7" s="11" t="n">
        <f aca="false">AF6</f>
        <v>-1.42726240872697</v>
      </c>
      <c r="AG7" s="11" t="n">
        <f aca="false">AG6</f>
        <v>0.905718512997129</v>
      </c>
      <c r="AH7" s="11" t="n">
        <f aca="false">AH6</f>
        <v>-0.238235266643815</v>
      </c>
      <c r="AI7" s="11" t="n">
        <f aca="false">AI6</f>
        <v>-4.98356606633262</v>
      </c>
      <c r="AJ7" s="11" t="n">
        <f aca="false">1/(1+EXP(-(AD7*I7+AE7*N7+AF7*S7+AG7*X7+AH7*AC7+AI7)))</f>
        <v>0.0343615785389636</v>
      </c>
      <c r="AK7" s="18" t="n">
        <f aca="false">200000*AJ7</f>
        <v>6872.31570779273</v>
      </c>
      <c r="AL7" s="19" t="n">
        <f aca="false">(AK7-D7)^2</f>
        <v>775604.822540624</v>
      </c>
    </row>
    <row r="8" customFormat="false" ht="15" hidden="false" customHeight="false" outlineLevel="0" collapsed="false">
      <c r="A8" s="0" t="n">
        <v>7</v>
      </c>
      <c r="B8" s="0" t="n">
        <v>4.91091</v>
      </c>
      <c r="C8" s="0" t="n">
        <v>5.9511</v>
      </c>
      <c r="D8" s="7" t="n">
        <v>9008</v>
      </c>
      <c r="E8" s="21" t="n">
        <f aca="false">E7</f>
        <v>4.21632881452755</v>
      </c>
      <c r="F8" s="22" t="n">
        <f aca="false">F7</f>
        <v>0.72090074767104</v>
      </c>
      <c r="G8" s="22" t="n">
        <f aca="false">G7</f>
        <v>0.395357933831514</v>
      </c>
      <c r="H8" s="22" t="n">
        <f aca="false">H7</f>
        <v>1.34082745323235</v>
      </c>
      <c r="I8" s="16" t="n">
        <f aca="false">1/(1+EXP(-(SUMPRODUCT(E8:G8,$A8:$C8)+H8)))</f>
        <v>1</v>
      </c>
      <c r="J8" s="22" t="n">
        <f aca="false">J7</f>
        <v>0.0477451514039572</v>
      </c>
      <c r="K8" s="22" t="n">
        <f aca="false">K7</f>
        <v>-0.76556420651339</v>
      </c>
      <c r="L8" s="22" t="n">
        <f aca="false">L7</f>
        <v>0.627620398762888</v>
      </c>
      <c r="M8" s="22" t="n">
        <f aca="false">M7</f>
        <v>-0.393676862543248</v>
      </c>
      <c r="N8" s="16" t="n">
        <f aca="false">1/(1+EXP(-(SUMPRODUCT(J8:L8,$A8:$C8)+M8)))</f>
        <v>0.479000868289707</v>
      </c>
      <c r="O8" s="21" t="n">
        <f aca="false">O7</f>
        <v>4.99984583500747</v>
      </c>
      <c r="P8" s="22" t="n">
        <f aca="false">P7</f>
        <v>-0.34561820919468</v>
      </c>
      <c r="Q8" s="22" t="n">
        <f aca="false">Q7</f>
        <v>-0.00667890578931206</v>
      </c>
      <c r="R8" s="22" t="n">
        <f aca="false">R7</f>
        <v>-2.4739216713693</v>
      </c>
      <c r="S8" s="16" t="n">
        <f aca="false">1/(1+EXP(-(SUMPRODUCT(O8:Q8,$A8:$C8)+R8)))</f>
        <v>0.999999999999957</v>
      </c>
      <c r="T8" s="21" t="n">
        <f aca="false">T7</f>
        <v>-1.9219479084445</v>
      </c>
      <c r="U8" s="22" t="n">
        <f aca="false">U7</f>
        <v>-0.65009570233829</v>
      </c>
      <c r="V8" s="22" t="n">
        <f aca="false">V7</f>
        <v>-0.105147212974138</v>
      </c>
      <c r="W8" s="22" t="n">
        <f aca="false">W7</f>
        <v>2.87917424596149</v>
      </c>
      <c r="X8" s="16" t="n">
        <f aca="false">MAX((SUMPRODUCT(T8:V8,$A8:$C8)+W8),0.01*(SUMPRODUCT(T8:V8,$A8:$C8)+W8))</f>
        <v>-0.143927641778505</v>
      </c>
      <c r="Y8" s="21" t="n">
        <f aca="false">Y7</f>
        <v>-0.0445340505766776</v>
      </c>
      <c r="Z8" s="22" t="n">
        <f aca="false">Z7</f>
        <v>-1.92287579757354</v>
      </c>
      <c r="AA8" s="22" t="n">
        <f aca="false">AA7</f>
        <v>0.0337087068519839</v>
      </c>
      <c r="AB8" s="22" t="n">
        <f aca="false">AB7</f>
        <v>0.406742189043978</v>
      </c>
      <c r="AC8" s="16" t="n">
        <f aca="false">(SUMPRODUCT(Y8:AA8,$A8:$C8)+AB8)</f>
        <v>-9.14746226270778</v>
      </c>
      <c r="AD8" s="11" t="n">
        <f aca="false">AD7</f>
        <v>-0.261364338838742</v>
      </c>
      <c r="AE8" s="11" t="n">
        <f aca="false">AE7</f>
        <v>3.44687327106135</v>
      </c>
      <c r="AF8" s="11" t="n">
        <f aca="false">AF7</f>
        <v>-1.42726240872697</v>
      </c>
      <c r="AG8" s="11" t="n">
        <f aca="false">AG7</f>
        <v>0.905718512997129</v>
      </c>
      <c r="AH8" s="11" t="n">
        <f aca="false">AH7</f>
        <v>-0.238235266643815</v>
      </c>
      <c r="AI8" s="11" t="n">
        <f aca="false">AI7</f>
        <v>-4.98356606633262</v>
      </c>
      <c r="AJ8" s="11" t="n">
        <f aca="false">1/(1+EXP(-(AD8*I8+AE8*N8+AF8*S8+AG8*X8+AH8*AC8+AI8)))</f>
        <v>0.0486955108685681</v>
      </c>
      <c r="AK8" s="18" t="n">
        <f aca="false">200000*AJ8</f>
        <v>9739.10217371363</v>
      </c>
      <c r="AL8" s="19" t="n">
        <f aca="false">(AK8-D8)^2</f>
        <v>534510.388408793</v>
      </c>
    </row>
    <row r="9" customFormat="false" ht="15" hidden="false" customHeight="false" outlineLevel="0" collapsed="false">
      <c r="A9" s="0" t="n">
        <v>8</v>
      </c>
      <c r="B9" s="0" t="n">
        <v>7.01321</v>
      </c>
      <c r="C9" s="0" t="n">
        <v>6.8818</v>
      </c>
      <c r="D9" s="7" t="n">
        <v>12336</v>
      </c>
      <c r="E9" s="21" t="n">
        <f aca="false">E8</f>
        <v>4.21632881452755</v>
      </c>
      <c r="F9" s="22" t="n">
        <f aca="false">F8</f>
        <v>0.72090074767104</v>
      </c>
      <c r="G9" s="22" t="n">
        <f aca="false">G8</f>
        <v>0.395357933831514</v>
      </c>
      <c r="H9" s="22" t="n">
        <f aca="false">H8</f>
        <v>1.34082745323235</v>
      </c>
      <c r="I9" s="16" t="n">
        <f aca="false">1/(1+EXP(-(SUMPRODUCT(E9:G9,$A9:$C9)+H9)))</f>
        <v>1</v>
      </c>
      <c r="J9" s="22" t="n">
        <f aca="false">J8</f>
        <v>0.0477451514039572</v>
      </c>
      <c r="K9" s="22" t="n">
        <f aca="false">K8</f>
        <v>-0.76556420651339</v>
      </c>
      <c r="L9" s="22" t="n">
        <f aca="false">L8</f>
        <v>0.627620398762888</v>
      </c>
      <c r="M9" s="22" t="n">
        <f aca="false">M8</f>
        <v>-0.393676862543248</v>
      </c>
      <c r="N9" s="16" t="n">
        <f aca="false">1/(1+EXP(-(SUMPRODUCT(J9:L9,$A9:$C9)+M9)))</f>
        <v>0.256999965620347</v>
      </c>
      <c r="O9" s="21" t="n">
        <f aca="false">O8</f>
        <v>4.99984583500747</v>
      </c>
      <c r="P9" s="22" t="n">
        <f aca="false">P8</f>
        <v>-0.34561820919468</v>
      </c>
      <c r="Q9" s="22" t="n">
        <f aca="false">Q8</f>
        <v>-0.00667890578931206</v>
      </c>
      <c r="R9" s="22" t="n">
        <f aca="false">R8</f>
        <v>-2.4739216713693</v>
      </c>
      <c r="S9" s="16" t="n">
        <f aca="false">1/(1+EXP(-(SUMPRODUCT(O9:Q9,$A9:$C9)+R9)))</f>
        <v>1</v>
      </c>
      <c r="T9" s="21" t="n">
        <f aca="false">T8</f>
        <v>-1.9219479084445</v>
      </c>
      <c r="U9" s="22" t="n">
        <f aca="false">U8</f>
        <v>-0.65009570233829</v>
      </c>
      <c r="V9" s="22" t="n">
        <f aca="false">V8</f>
        <v>-0.105147212974138</v>
      </c>
      <c r="W9" s="22" t="n">
        <f aca="false">W8</f>
        <v>2.87917424596149</v>
      </c>
      <c r="X9" s="16" t="n">
        <f aca="false">MAX((SUMPRODUCT(T9:V9,$A9:$C9)+W9),0.01*(SUMPRODUCT(T9:V9,$A9:$C9)+W9))</f>
        <v>-0.177792687924359</v>
      </c>
      <c r="Y9" s="21" t="n">
        <f aca="false">Y8</f>
        <v>-0.0445340505766776</v>
      </c>
      <c r="Z9" s="22" t="n">
        <f aca="false">Z8</f>
        <v>-1.92287579757354</v>
      </c>
      <c r="AA9" s="22" t="n">
        <f aca="false">AA8</f>
        <v>0.0337087068519839</v>
      </c>
      <c r="AB9" s="22" t="n">
        <f aca="false">AB8</f>
        <v>0.406742189043978</v>
      </c>
      <c r="AC9" s="16" t="n">
        <f aca="false">(SUMPRODUCT(Y9:AA9,$A9:$C9)+AB9)</f>
        <v>-13.2030854090562</v>
      </c>
      <c r="AD9" s="11" t="n">
        <f aca="false">AD8</f>
        <v>-0.261364338838742</v>
      </c>
      <c r="AE9" s="11" t="n">
        <f aca="false">AE8</f>
        <v>3.44687327106135</v>
      </c>
      <c r="AF9" s="11" t="n">
        <f aca="false">AF8</f>
        <v>-1.42726240872697</v>
      </c>
      <c r="AG9" s="11" t="n">
        <f aca="false">AG8</f>
        <v>0.905718512997129</v>
      </c>
      <c r="AH9" s="11" t="n">
        <f aca="false">AH8</f>
        <v>-0.238235266643815</v>
      </c>
      <c r="AI9" s="11" t="n">
        <f aca="false">AI8</f>
        <v>-4.98356606633262</v>
      </c>
      <c r="AJ9" s="11" t="n">
        <f aca="false">1/(1+EXP(-(AD9*I9+AE9*N9+AF9*S9+AG9*X9+AH9*AC9+AI9)))</f>
        <v>0.0572196446104465</v>
      </c>
      <c r="AK9" s="18" t="n">
        <f aca="false">200000*AJ9</f>
        <v>11443.9289220893</v>
      </c>
      <c r="AL9" s="19" t="n">
        <f aca="false">(AK9-D9)^2</f>
        <v>795790.808044747</v>
      </c>
    </row>
    <row r="10" customFormat="false" ht="15" hidden="false" customHeight="false" outlineLevel="0" collapsed="false">
      <c r="A10" s="0" t="n">
        <v>9</v>
      </c>
      <c r="B10" s="0" t="n">
        <v>6.5145</v>
      </c>
      <c r="C10" s="0" t="n">
        <v>6.9521</v>
      </c>
      <c r="D10" s="7" t="n">
        <v>13553</v>
      </c>
      <c r="E10" s="21" t="n">
        <f aca="false">E9</f>
        <v>4.21632881452755</v>
      </c>
      <c r="F10" s="22" t="n">
        <f aca="false">F9</f>
        <v>0.72090074767104</v>
      </c>
      <c r="G10" s="22" t="n">
        <f aca="false">G9</f>
        <v>0.395357933831514</v>
      </c>
      <c r="H10" s="22" t="n">
        <f aca="false">H9</f>
        <v>1.34082745323235</v>
      </c>
      <c r="I10" s="16" t="n">
        <f aca="false">1/(1+EXP(-(SUMPRODUCT(E10:G10,$A10:$C10)+H10)))</f>
        <v>1</v>
      </c>
      <c r="J10" s="22" t="n">
        <f aca="false">J9</f>
        <v>0.0477451514039572</v>
      </c>
      <c r="K10" s="22" t="n">
        <f aca="false">K9</f>
        <v>-0.76556420651339</v>
      </c>
      <c r="L10" s="22" t="n">
        <f aca="false">L9</f>
        <v>0.627620398762888</v>
      </c>
      <c r="M10" s="22" t="n">
        <f aca="false">M9</f>
        <v>-0.393676862543248</v>
      </c>
      <c r="N10" s="16" t="n">
        <f aca="false">1/(1+EXP(-(SUMPRODUCT(J10:L10,$A10:$C10)+M10)))</f>
        <v>0.357103349010178</v>
      </c>
      <c r="O10" s="21" t="n">
        <f aca="false">O9</f>
        <v>4.99984583500747</v>
      </c>
      <c r="P10" s="22" t="n">
        <f aca="false">P9</f>
        <v>-0.34561820919468</v>
      </c>
      <c r="Q10" s="22" t="n">
        <f aca="false">Q9</f>
        <v>-0.00667890578931206</v>
      </c>
      <c r="R10" s="22" t="n">
        <f aca="false">R9</f>
        <v>-2.4739216713693</v>
      </c>
      <c r="S10" s="16" t="n">
        <f aca="false">1/(1+EXP(-(SUMPRODUCT(O10:Q10,$A10:$C10)+R10)))</f>
        <v>1</v>
      </c>
      <c r="T10" s="21" t="n">
        <f aca="false">T9</f>
        <v>-1.9219479084445</v>
      </c>
      <c r="U10" s="22" t="n">
        <f aca="false">U9</f>
        <v>-0.65009570233829</v>
      </c>
      <c r="V10" s="22" t="n">
        <f aca="false">V9</f>
        <v>-0.105147212974138</v>
      </c>
      <c r="W10" s="22" t="n">
        <f aca="false">W9</f>
        <v>2.87917424596149</v>
      </c>
      <c r="X10" s="16" t="n">
        <f aca="false">MAX((SUMPRODUCT(T10:V10,$A10:$C10)+W10),0.01*(SUMPRODUCT(T10:V10,$A10:$C10)+W10))</f>
        <v>-0.193843993222393</v>
      </c>
      <c r="Y10" s="21" t="n">
        <f aca="false">Y9</f>
        <v>-0.0445340505766776</v>
      </c>
      <c r="Z10" s="22" t="n">
        <f aca="false">Z9</f>
        <v>-1.92287579757354</v>
      </c>
      <c r="AA10" s="22" t="n">
        <f aca="false">AA9</f>
        <v>0.0337087068519839</v>
      </c>
      <c r="AB10" s="22" t="n">
        <f aca="false">AB9</f>
        <v>0.406742189043978</v>
      </c>
      <c r="AC10" s="16" t="n">
        <f aca="false">(SUMPRODUCT(Y10:AA10,$A10:$C10)+AB10)</f>
        <v>-12.2862923485332</v>
      </c>
      <c r="AD10" s="11" t="n">
        <f aca="false">AD9</f>
        <v>-0.261364338838742</v>
      </c>
      <c r="AE10" s="11" t="n">
        <f aca="false">AE9</f>
        <v>3.44687327106135</v>
      </c>
      <c r="AF10" s="11" t="n">
        <f aca="false">AF9</f>
        <v>-1.42726240872697</v>
      </c>
      <c r="AG10" s="11" t="n">
        <f aca="false">AG9</f>
        <v>0.905718512997129</v>
      </c>
      <c r="AH10" s="11" t="n">
        <f aca="false">AH9</f>
        <v>-0.238235266643815</v>
      </c>
      <c r="AI10" s="11" t="n">
        <f aca="false">AI9</f>
        <v>-4.98356606633262</v>
      </c>
      <c r="AJ10" s="11" t="n">
        <f aca="false">1/(1+EXP(-(AD10*I10+AE10*N10+AF10*S10+AG10*X10+AH10*AC10+AI10)))</f>
        <v>0.0635753772736342</v>
      </c>
      <c r="AK10" s="18" t="n">
        <f aca="false">200000*AJ10</f>
        <v>12715.0754547268</v>
      </c>
      <c r="AL10" s="19" t="n">
        <f aca="false">(AK10-D10)^2</f>
        <v>702117.543571246</v>
      </c>
    </row>
    <row r="11" customFormat="false" ht="15" hidden="false" customHeight="false" outlineLevel="0" collapsed="false">
      <c r="A11" s="0" t="n">
        <v>10</v>
      </c>
      <c r="B11" s="0" t="n">
        <v>6.27048</v>
      </c>
      <c r="C11" s="0" t="n">
        <v>6.8604</v>
      </c>
      <c r="D11" s="7" t="n">
        <v>13175</v>
      </c>
      <c r="E11" s="21" t="n">
        <f aca="false">E10</f>
        <v>4.21632881452755</v>
      </c>
      <c r="F11" s="22" t="n">
        <f aca="false">F10</f>
        <v>0.72090074767104</v>
      </c>
      <c r="G11" s="22" t="n">
        <f aca="false">G10</f>
        <v>0.395357933831514</v>
      </c>
      <c r="H11" s="22" t="n">
        <f aca="false">H10</f>
        <v>1.34082745323235</v>
      </c>
      <c r="I11" s="16" t="n">
        <f aca="false">1/(1+EXP(-(SUMPRODUCT(E11:G11,$A11:$C11)+H11)))</f>
        <v>1</v>
      </c>
      <c r="J11" s="22" t="n">
        <f aca="false">J10</f>
        <v>0.0477451514039572</v>
      </c>
      <c r="K11" s="22" t="n">
        <f aca="false">K10</f>
        <v>-0.76556420651339</v>
      </c>
      <c r="L11" s="22" t="n">
        <f aca="false">L10</f>
        <v>0.627620398762888</v>
      </c>
      <c r="M11" s="22" t="n">
        <f aca="false">M10</f>
        <v>-0.393676862543248</v>
      </c>
      <c r="N11" s="16" t="n">
        <f aca="false">1/(1+EXP(-(SUMPRODUCT(J11:L11,$A11:$C11)+M11)))</f>
        <v>0.398683533249888</v>
      </c>
      <c r="O11" s="21" t="n">
        <f aca="false">O10</f>
        <v>4.99984583500747</v>
      </c>
      <c r="P11" s="22" t="n">
        <f aca="false">P10</f>
        <v>-0.34561820919468</v>
      </c>
      <c r="Q11" s="22" t="n">
        <f aca="false">Q10</f>
        <v>-0.00667890578931206</v>
      </c>
      <c r="R11" s="22" t="n">
        <f aca="false">R10</f>
        <v>-2.4739216713693</v>
      </c>
      <c r="S11" s="16" t="n">
        <f aca="false">1/(1+EXP(-(SUMPRODUCT(O11:Q11,$A11:$C11)+R11)))</f>
        <v>1</v>
      </c>
      <c r="T11" s="21" t="n">
        <f aca="false">T10</f>
        <v>-1.9219479084445</v>
      </c>
      <c r="U11" s="22" t="n">
        <f aca="false">U10</f>
        <v>-0.65009570233829</v>
      </c>
      <c r="V11" s="22" t="n">
        <f aca="false">V10</f>
        <v>-0.105147212974138</v>
      </c>
      <c r="W11" s="22" t="n">
        <f aca="false">W10</f>
        <v>2.87917424596149</v>
      </c>
      <c r="X11" s="16" t="n">
        <f aca="false">MAX((SUMPRODUCT(T11:V11,$A11:$C11)+W11),0.01*(SUMPRODUCT(T11:V11,$A11:$C11)+W11))</f>
        <v>-0.211380688779695</v>
      </c>
      <c r="Y11" s="21" t="n">
        <f aca="false">Y10</f>
        <v>-0.0445340505766776</v>
      </c>
      <c r="Z11" s="22" t="n">
        <f aca="false">Z10</f>
        <v>-1.92287579757354</v>
      </c>
      <c r="AA11" s="22" t="n">
        <f aca="false">AA10</f>
        <v>0.0337087068519839</v>
      </c>
      <c r="AB11" s="22" t="n">
        <f aca="false">AB10</f>
        <v>0.406742189043978</v>
      </c>
      <c r="AC11" s="16" t="n">
        <f aca="false">(SUMPRODUCT(Y11:AA11,$A11:$C11)+AB11)</f>
        <v>-11.8646973354044</v>
      </c>
      <c r="AD11" s="11" t="n">
        <f aca="false">AD10</f>
        <v>-0.261364338838742</v>
      </c>
      <c r="AE11" s="11" t="n">
        <f aca="false">AE10</f>
        <v>3.44687327106135</v>
      </c>
      <c r="AF11" s="11" t="n">
        <f aca="false">AF10</f>
        <v>-1.42726240872697</v>
      </c>
      <c r="AG11" s="11" t="n">
        <f aca="false">AG10</f>
        <v>0.905718512997129</v>
      </c>
      <c r="AH11" s="11" t="n">
        <f aca="false">AH10</f>
        <v>-0.238235266643815</v>
      </c>
      <c r="AI11" s="11" t="n">
        <f aca="false">AI10</f>
        <v>-4.98356606633262</v>
      </c>
      <c r="AJ11" s="11" t="n">
        <f aca="false">1/(1+EXP(-(AD11*I11+AE11*N11+AF11*S11+AG11*X11+AH11*AC11+AI11)))</f>
        <v>0.065201820229918</v>
      </c>
      <c r="AK11" s="18" t="n">
        <f aca="false">200000*AJ11</f>
        <v>13040.3640459836</v>
      </c>
      <c r="AL11" s="19" t="n">
        <f aca="false">(AK11-D11)^2</f>
        <v>18126.8401139085</v>
      </c>
    </row>
    <row r="12" customFormat="false" ht="15" hidden="false" customHeight="false" outlineLevel="0" collapsed="false">
      <c r="A12" s="0" t="n">
        <v>13</v>
      </c>
      <c r="B12" s="0" t="n">
        <v>8.76958</v>
      </c>
      <c r="C12" s="0" t="n">
        <v>6.8337</v>
      </c>
      <c r="D12" s="7" t="n">
        <v>13569</v>
      </c>
      <c r="E12" s="21" t="n">
        <f aca="false">E11</f>
        <v>4.21632881452755</v>
      </c>
      <c r="F12" s="22" t="n">
        <f aca="false">F11</f>
        <v>0.72090074767104</v>
      </c>
      <c r="G12" s="22" t="n">
        <f aca="false">G11</f>
        <v>0.395357933831514</v>
      </c>
      <c r="H12" s="22" t="n">
        <f aca="false">H11</f>
        <v>1.34082745323235</v>
      </c>
      <c r="I12" s="16" t="n">
        <f aca="false">1/(1+EXP(-(SUMPRODUCT(E12:G12,$A12:$C12)+H12)))</f>
        <v>1</v>
      </c>
      <c r="J12" s="22" t="n">
        <f aca="false">J11</f>
        <v>0.0477451514039572</v>
      </c>
      <c r="K12" s="22" t="n">
        <f aca="false">K11</f>
        <v>-0.76556420651339</v>
      </c>
      <c r="L12" s="22" t="n">
        <f aca="false">L11</f>
        <v>0.627620398762888</v>
      </c>
      <c r="M12" s="22" t="n">
        <f aca="false">M11</f>
        <v>-0.393676862543248</v>
      </c>
      <c r="N12" s="16" t="n">
        <f aca="false">1/(1+EXP(-(SUMPRODUCT(J12:L12,$A12:$C12)+M12)))</f>
        <v>0.0999574963437866</v>
      </c>
      <c r="O12" s="21" t="n">
        <f aca="false">O11</f>
        <v>4.99984583500747</v>
      </c>
      <c r="P12" s="22" t="n">
        <f aca="false">P11</f>
        <v>-0.34561820919468</v>
      </c>
      <c r="Q12" s="22" t="n">
        <f aca="false">Q11</f>
        <v>-0.00667890578931206</v>
      </c>
      <c r="R12" s="22" t="n">
        <f aca="false">R11</f>
        <v>-2.4739216713693</v>
      </c>
      <c r="S12" s="16" t="n">
        <f aca="false">1/(1+EXP(-(SUMPRODUCT(O12:Q12,$A12:$C12)+R12)))</f>
        <v>1</v>
      </c>
      <c r="T12" s="21" t="n">
        <f aca="false">T11</f>
        <v>-1.9219479084445</v>
      </c>
      <c r="U12" s="22" t="n">
        <f aca="false">U11</f>
        <v>-0.65009570233829</v>
      </c>
      <c r="V12" s="22" t="n">
        <f aca="false">V11</f>
        <v>-0.105147212974138</v>
      </c>
      <c r="W12" s="22" t="n">
        <f aca="false">W11</f>
        <v>2.87917424596149</v>
      </c>
      <c r="X12" s="16" t="n">
        <f aca="false">MAX((SUMPRODUCT(T12:V12,$A12:$C12)+W12),0.01*(SUMPRODUCT(T12:V12,$A12:$C12)+W12))</f>
        <v>-0.285257593424302</v>
      </c>
      <c r="Y12" s="21" t="n">
        <f aca="false">Y11</f>
        <v>-0.0445340505766776</v>
      </c>
      <c r="Z12" s="22" t="n">
        <f aca="false">Z11</f>
        <v>-1.92287579757354</v>
      </c>
      <c r="AA12" s="22" t="n">
        <f aca="false">AA11</f>
        <v>0.0337087068519839</v>
      </c>
      <c r="AB12" s="22" t="n">
        <f aca="false">AB11</f>
        <v>0.406742189043978</v>
      </c>
      <c r="AC12" s="16" t="n">
        <f aca="false">(SUMPRODUCT(Y12:AA12,$A12:$C12)+AB12)</f>
        <v>-16.8046584153234</v>
      </c>
      <c r="AD12" s="11" t="n">
        <f aca="false">AD11</f>
        <v>-0.261364338838742</v>
      </c>
      <c r="AE12" s="11" t="n">
        <f aca="false">AE11</f>
        <v>3.44687327106135</v>
      </c>
      <c r="AF12" s="11" t="n">
        <f aca="false">AF11</f>
        <v>-1.42726240872697</v>
      </c>
      <c r="AG12" s="11" t="n">
        <f aca="false">AG11</f>
        <v>0.905718512997129</v>
      </c>
      <c r="AH12" s="11" t="n">
        <f aca="false">AH11</f>
        <v>-0.238235266643815</v>
      </c>
      <c r="AI12" s="11" t="n">
        <f aca="false">AI11</f>
        <v>-4.98356606633262</v>
      </c>
      <c r="AJ12" s="11" t="n">
        <f aca="false">1/(1+EXP(-(AD12*I12+AE12*N12+AF12*S12+AG12*X12+AH12*AC12+AI12)))</f>
        <v>0.0702697687113893</v>
      </c>
      <c r="AK12" s="18" t="n">
        <f aca="false">200000*AJ12</f>
        <v>14053.9537422779</v>
      </c>
      <c r="AL12" s="19" t="n">
        <f aca="false">(AK12-D12)^2</f>
        <v>235180.132149302</v>
      </c>
    </row>
    <row r="13" customFormat="false" ht="15" hidden="false" customHeight="false" outlineLevel="0" collapsed="false">
      <c r="A13" s="0" t="n">
        <v>16</v>
      </c>
      <c r="B13" s="0" t="n">
        <v>2.33356</v>
      </c>
      <c r="C13" s="0" t="n">
        <v>8.9533</v>
      </c>
      <c r="D13" s="7" t="n">
        <v>13895</v>
      </c>
      <c r="E13" s="21" t="n">
        <f aca="false">E12</f>
        <v>4.21632881452755</v>
      </c>
      <c r="F13" s="22" t="n">
        <f aca="false">F12</f>
        <v>0.72090074767104</v>
      </c>
      <c r="G13" s="22" t="n">
        <f aca="false">G12</f>
        <v>0.395357933831514</v>
      </c>
      <c r="H13" s="22" t="n">
        <f aca="false">H12</f>
        <v>1.34082745323235</v>
      </c>
      <c r="I13" s="16" t="n">
        <f aca="false">1/(1+EXP(-(SUMPRODUCT(E13:G13,$A13:$C13)+H13)))</f>
        <v>1</v>
      </c>
      <c r="J13" s="22" t="n">
        <f aca="false">J12</f>
        <v>0.0477451514039572</v>
      </c>
      <c r="K13" s="22" t="n">
        <f aca="false">K12</f>
        <v>-0.76556420651339</v>
      </c>
      <c r="L13" s="22" t="n">
        <f aca="false">L12</f>
        <v>0.627620398762888</v>
      </c>
      <c r="M13" s="22" t="n">
        <f aca="false">M12</f>
        <v>-0.393676862543248</v>
      </c>
      <c r="N13" s="16" t="n">
        <f aca="false">1/(1+EXP(-(SUMPRODUCT(J13:L13,$A13:$C13)+M13)))</f>
        <v>0.985269996830376</v>
      </c>
      <c r="O13" s="21" t="n">
        <f aca="false">O12</f>
        <v>4.99984583500747</v>
      </c>
      <c r="P13" s="22" t="n">
        <f aca="false">P12</f>
        <v>-0.34561820919468</v>
      </c>
      <c r="Q13" s="22" t="n">
        <f aca="false">Q12</f>
        <v>-0.00667890578931206</v>
      </c>
      <c r="R13" s="22" t="n">
        <f aca="false">R12</f>
        <v>-2.4739216713693</v>
      </c>
      <c r="S13" s="16" t="n">
        <f aca="false">1/(1+EXP(-(SUMPRODUCT(O13:Q13,$A13:$C13)+R13)))</f>
        <v>1</v>
      </c>
      <c r="T13" s="21" t="n">
        <f aca="false">T12</f>
        <v>-1.9219479084445</v>
      </c>
      <c r="U13" s="22" t="n">
        <f aca="false">U12</f>
        <v>-0.65009570233829</v>
      </c>
      <c r="V13" s="22" t="n">
        <f aca="false">V12</f>
        <v>-0.105147212974138</v>
      </c>
      <c r="W13" s="22" t="n">
        <f aca="false">W12</f>
        <v>2.87917424596149</v>
      </c>
      <c r="X13" s="16" t="n">
        <f aca="false">MAX((SUMPRODUCT(T13:V13,$A13:$C13)+W13),0.01*(SUMPRODUCT(T13:V13,$A13:$C13)+W13))</f>
        <v>-0.303304441582204</v>
      </c>
      <c r="Y13" s="21" t="n">
        <f aca="false">Y12</f>
        <v>-0.0445340505766776</v>
      </c>
      <c r="Z13" s="22" t="n">
        <f aca="false">Z12</f>
        <v>-1.92287579757354</v>
      </c>
      <c r="AA13" s="22" t="n">
        <f aca="false">AA12</f>
        <v>0.0337087068519839</v>
      </c>
      <c r="AB13" s="22" t="n">
        <f aca="false">AB12</f>
        <v>0.406742189043978</v>
      </c>
      <c r="AC13" s="16" t="n">
        <f aca="false">(SUMPRODUCT(Y13:AA13,$A13:$C13)+AB13)</f>
        <v>-4.4911445013107</v>
      </c>
      <c r="AD13" s="11" t="n">
        <f aca="false">AD12</f>
        <v>-0.261364338838742</v>
      </c>
      <c r="AE13" s="11" t="n">
        <f aca="false">AE12</f>
        <v>3.44687327106135</v>
      </c>
      <c r="AF13" s="11" t="n">
        <f aca="false">AF12</f>
        <v>-1.42726240872697</v>
      </c>
      <c r="AG13" s="11" t="n">
        <f aca="false">AG12</f>
        <v>0.905718512997129</v>
      </c>
      <c r="AH13" s="11" t="n">
        <f aca="false">AH12</f>
        <v>-0.238235266643815</v>
      </c>
      <c r="AI13" s="11" t="n">
        <f aca="false">AI12</f>
        <v>-4.98356606633262</v>
      </c>
      <c r="AJ13" s="11" t="n">
        <f aca="false">1/(1+EXP(-(AD13*I13+AE13*N13+AF13*S13+AG13*X13+AH13*AC13+AI13)))</f>
        <v>0.0772115154917267</v>
      </c>
      <c r="AK13" s="18" t="n">
        <f aca="false">200000*AJ13</f>
        <v>15442.3030983453</v>
      </c>
      <c r="AL13" s="19" t="n">
        <f aca="false">(AK13-D13)^2</f>
        <v>2394146.87814907</v>
      </c>
    </row>
    <row r="14" customFormat="false" ht="15" hidden="false" customHeight="false" outlineLevel="0" collapsed="false">
      <c r="A14" s="0" t="n">
        <v>17</v>
      </c>
      <c r="B14" s="0" t="n">
        <v>2.5847</v>
      </c>
      <c r="C14" s="0" t="n">
        <v>8.1561</v>
      </c>
      <c r="D14" s="7" t="n">
        <v>25252</v>
      </c>
      <c r="E14" s="21" t="n">
        <f aca="false">E13</f>
        <v>4.21632881452755</v>
      </c>
      <c r="F14" s="22" t="n">
        <f aca="false">F13</f>
        <v>0.72090074767104</v>
      </c>
      <c r="G14" s="22" t="n">
        <f aca="false">G13</f>
        <v>0.395357933831514</v>
      </c>
      <c r="H14" s="22" t="n">
        <f aca="false">H13</f>
        <v>1.34082745323235</v>
      </c>
      <c r="I14" s="16" t="n">
        <f aca="false">1/(1+EXP(-(SUMPRODUCT(E14:G14,$A14:$C14)+H14)))</f>
        <v>1</v>
      </c>
      <c r="J14" s="22" t="n">
        <f aca="false">J13</f>
        <v>0.0477451514039572</v>
      </c>
      <c r="K14" s="22" t="n">
        <f aca="false">K13</f>
        <v>-0.76556420651339</v>
      </c>
      <c r="L14" s="22" t="n">
        <f aca="false">L13</f>
        <v>0.627620398762888</v>
      </c>
      <c r="M14" s="22" t="n">
        <f aca="false">M13</f>
        <v>-0.393676862543248</v>
      </c>
      <c r="N14" s="16" t="n">
        <f aca="false">1/(1+EXP(-(SUMPRODUCT(J14:L14,$A14:$C14)+M14)))</f>
        <v>0.972298374712128</v>
      </c>
      <c r="O14" s="21" t="n">
        <f aca="false">O13</f>
        <v>4.99984583500747</v>
      </c>
      <c r="P14" s="22" t="n">
        <f aca="false">P13</f>
        <v>-0.34561820919468</v>
      </c>
      <c r="Q14" s="22" t="n">
        <f aca="false">Q13</f>
        <v>-0.00667890578931206</v>
      </c>
      <c r="R14" s="22" t="n">
        <f aca="false">R13</f>
        <v>-2.4739216713693</v>
      </c>
      <c r="S14" s="16" t="n">
        <f aca="false">1/(1+EXP(-(SUMPRODUCT(O14:Q14,$A14:$C14)+R14)))</f>
        <v>1</v>
      </c>
      <c r="T14" s="21" t="n">
        <f aca="false">T13</f>
        <v>-1.9219479084445</v>
      </c>
      <c r="U14" s="22" t="n">
        <f aca="false">U13</f>
        <v>-0.65009570233829</v>
      </c>
      <c r="V14" s="22" t="n">
        <f aca="false">V13</f>
        <v>-0.105147212974138</v>
      </c>
      <c r="W14" s="22" t="n">
        <f aca="false">W13</f>
        <v>2.87917424596149</v>
      </c>
      <c r="X14" s="16" t="n">
        <f aca="false">MAX((SUMPRODUCT(T14:V14,$A14:$C14)+W14),0.01*(SUMPRODUCT(T14:V14,$A14:$C14)+W14))</f>
        <v>-0.323318337431672</v>
      </c>
      <c r="Y14" s="21" t="n">
        <f aca="false">Y13</f>
        <v>-0.0445340505766776</v>
      </c>
      <c r="Z14" s="22" t="n">
        <f aca="false">Z13</f>
        <v>-1.92287579757354</v>
      </c>
      <c r="AA14" s="22" t="n">
        <f aca="false">AA13</f>
        <v>0.0337087068519839</v>
      </c>
      <c r="AB14" s="22" t="n">
        <f aca="false">AB13</f>
        <v>0.406742189043978</v>
      </c>
      <c r="AC14" s="16" t="n">
        <f aca="false">(SUMPRODUCT(Y14:AA14,$A14:$C14)+AB14)</f>
        <v>-5.0454621607924</v>
      </c>
      <c r="AD14" s="11" t="n">
        <f aca="false">AD13</f>
        <v>-0.261364338838742</v>
      </c>
      <c r="AE14" s="11" t="n">
        <f aca="false">AE13</f>
        <v>3.44687327106135</v>
      </c>
      <c r="AF14" s="11" t="n">
        <f aca="false">AF13</f>
        <v>-1.42726240872697</v>
      </c>
      <c r="AG14" s="11" t="n">
        <f aca="false">AG13</f>
        <v>0.905718512997129</v>
      </c>
      <c r="AH14" s="11" t="n">
        <f aca="false">AH13</f>
        <v>-0.238235266643815</v>
      </c>
      <c r="AI14" s="11" t="n">
        <f aca="false">AI13</f>
        <v>-4.98356606633262</v>
      </c>
      <c r="AJ14" s="11" t="n">
        <f aca="false">1/(1+EXP(-(AD14*I14+AE14*N14+AF14*S14+AG14*X14+AH14*AC14+AI14)))</f>
        <v>0.0822899945447687</v>
      </c>
      <c r="AK14" s="18" t="n">
        <f aca="false">200000*AJ14</f>
        <v>16457.9989089537</v>
      </c>
      <c r="AL14" s="19" t="n">
        <f aca="false">(AK14-D14)^2</f>
        <v>77334455.1893227</v>
      </c>
    </row>
    <row r="15" customFormat="false" ht="15" hidden="false" customHeight="false" outlineLevel="0" collapsed="false">
      <c r="A15" s="0" t="n">
        <v>18</v>
      </c>
      <c r="B15" s="0" t="n">
        <v>2.91142</v>
      </c>
      <c r="C15" s="0" t="n">
        <v>6.4916</v>
      </c>
      <c r="D15" s="7" t="n">
        <v>17983</v>
      </c>
      <c r="E15" s="21" t="n">
        <f aca="false">E14</f>
        <v>4.21632881452755</v>
      </c>
      <c r="F15" s="22" t="n">
        <f aca="false">F14</f>
        <v>0.72090074767104</v>
      </c>
      <c r="G15" s="22" t="n">
        <f aca="false">G14</f>
        <v>0.395357933831514</v>
      </c>
      <c r="H15" s="22" t="n">
        <f aca="false">H14</f>
        <v>1.34082745323235</v>
      </c>
      <c r="I15" s="16" t="n">
        <f aca="false">1/(1+EXP(-(SUMPRODUCT(E15:G15,$A15:$C15)+H15)))</f>
        <v>1</v>
      </c>
      <c r="J15" s="22" t="n">
        <f aca="false">J14</f>
        <v>0.0477451514039572</v>
      </c>
      <c r="K15" s="22" t="n">
        <f aca="false">K14</f>
        <v>-0.76556420651339</v>
      </c>
      <c r="L15" s="22" t="n">
        <f aca="false">L14</f>
        <v>0.627620398762888</v>
      </c>
      <c r="M15" s="22" t="n">
        <f aca="false">M14</f>
        <v>-0.393676862543248</v>
      </c>
      <c r="N15" s="16" t="n">
        <f aca="false">1/(1+EXP(-(SUMPRODUCT(J15:L15,$A15:$C15)+M15)))</f>
        <v>0.90979360973342</v>
      </c>
      <c r="O15" s="21" t="n">
        <f aca="false">O14</f>
        <v>4.99984583500747</v>
      </c>
      <c r="P15" s="22" t="n">
        <f aca="false">P14</f>
        <v>-0.34561820919468</v>
      </c>
      <c r="Q15" s="22" t="n">
        <f aca="false">Q14</f>
        <v>-0.00667890578931206</v>
      </c>
      <c r="R15" s="22" t="n">
        <f aca="false">R14</f>
        <v>-2.4739216713693</v>
      </c>
      <c r="S15" s="16" t="n">
        <f aca="false">1/(1+EXP(-(SUMPRODUCT(O15:Q15,$A15:$C15)+R15)))</f>
        <v>1</v>
      </c>
      <c r="T15" s="21" t="n">
        <f aca="false">T14</f>
        <v>-1.9219479084445</v>
      </c>
      <c r="U15" s="22" t="n">
        <f aca="false">U14</f>
        <v>-0.65009570233829</v>
      </c>
      <c r="V15" s="22" t="n">
        <f aca="false">V14</f>
        <v>-0.105147212974138</v>
      </c>
      <c r="W15" s="22" t="n">
        <f aca="false">W14</f>
        <v>2.87917424596149</v>
      </c>
      <c r="X15" s="16" t="n">
        <f aca="false">MAX((SUMPRODUCT(T15:V15,$A15:$C15)+W15),0.01*(SUMPRODUCT(T15:V15,$A15:$C15)+W15))</f>
        <v>-0.342911633834842</v>
      </c>
      <c r="Y15" s="21" t="n">
        <f aca="false">Y14</f>
        <v>-0.0445340505766776</v>
      </c>
      <c r="Z15" s="22" t="n">
        <f aca="false">Z14</f>
        <v>-1.92287579757354</v>
      </c>
      <c r="AA15" s="22" t="n">
        <f aca="false">AA14</f>
        <v>0.0337087068519839</v>
      </c>
      <c r="AB15" s="22" t="n">
        <f aca="false">AB14</f>
        <v>0.406742189043978</v>
      </c>
      <c r="AC15" s="16" t="n">
        <f aca="false">(SUMPRODUCT(Y15:AA15,$A15:$C15)+AB15)</f>
        <v>-5.77434633450742</v>
      </c>
      <c r="AD15" s="11" t="n">
        <f aca="false">AD14</f>
        <v>-0.261364338838742</v>
      </c>
      <c r="AE15" s="11" t="n">
        <f aca="false">AE14</f>
        <v>3.44687327106135</v>
      </c>
      <c r="AF15" s="11" t="n">
        <f aca="false">AF14</f>
        <v>-1.42726240872697</v>
      </c>
      <c r="AG15" s="11" t="n">
        <f aca="false">AG14</f>
        <v>0.905718512997129</v>
      </c>
      <c r="AH15" s="11" t="n">
        <f aca="false">AH14</f>
        <v>-0.238235266643815</v>
      </c>
      <c r="AI15" s="11" t="n">
        <f aca="false">AI14</f>
        <v>-4.98356606633262</v>
      </c>
      <c r="AJ15" s="11" t="n">
        <f aca="false">1/(1+EXP(-(AD15*I15+AE15*N15+AF15*S15+AG15*X15+AH15*AC15+AI15)))</f>
        <v>0.0779035708197728</v>
      </c>
      <c r="AK15" s="18" t="n">
        <f aca="false">200000*AJ15</f>
        <v>15580.7141639546</v>
      </c>
      <c r="AL15" s="19" t="n">
        <f aca="false">(AK15-D15)^2</f>
        <v>5770977.23806455</v>
      </c>
    </row>
    <row r="16" customFormat="false" ht="15" hidden="false" customHeight="false" outlineLevel="0" collapsed="false">
      <c r="A16" s="0" t="n">
        <v>19</v>
      </c>
      <c r="B16" s="0" t="n">
        <v>3.28604</v>
      </c>
      <c r="C16" s="0" t="n">
        <v>6.9692</v>
      </c>
      <c r="D16" s="7" t="n">
        <v>18736</v>
      </c>
      <c r="E16" s="21" t="n">
        <f aca="false">E15</f>
        <v>4.21632881452755</v>
      </c>
      <c r="F16" s="22" t="n">
        <f aca="false">F15</f>
        <v>0.72090074767104</v>
      </c>
      <c r="G16" s="22" t="n">
        <f aca="false">G15</f>
        <v>0.395357933831514</v>
      </c>
      <c r="H16" s="22" t="n">
        <f aca="false">H15</f>
        <v>1.34082745323235</v>
      </c>
      <c r="I16" s="16" t="n">
        <f aca="false">1/(1+EXP(-(SUMPRODUCT(E16:G16,$A16:$C16)+H16)))</f>
        <v>1</v>
      </c>
      <c r="J16" s="22" t="n">
        <f aca="false">J15</f>
        <v>0.0477451514039572</v>
      </c>
      <c r="K16" s="22" t="n">
        <f aca="false">K15</f>
        <v>-0.76556420651339</v>
      </c>
      <c r="L16" s="22" t="n">
        <f aca="false">L15</f>
        <v>0.627620398762888</v>
      </c>
      <c r="M16" s="22" t="n">
        <f aca="false">M15</f>
        <v>-0.393676862543248</v>
      </c>
      <c r="N16" s="16" t="n">
        <f aca="false">1/(1+EXP(-(SUMPRODUCT(J16:L16,$A16:$C16)+M16)))</f>
        <v>0.914652924503923</v>
      </c>
      <c r="O16" s="21" t="n">
        <f aca="false">O15</f>
        <v>4.99984583500747</v>
      </c>
      <c r="P16" s="22" t="n">
        <f aca="false">P15</f>
        <v>-0.34561820919468</v>
      </c>
      <c r="Q16" s="22" t="n">
        <f aca="false">Q15</f>
        <v>-0.00667890578931206</v>
      </c>
      <c r="R16" s="22" t="n">
        <f aca="false">R15</f>
        <v>-2.4739216713693</v>
      </c>
      <c r="S16" s="16" t="n">
        <f aca="false">1/(1+EXP(-(SUMPRODUCT(O16:Q16,$A16:$C16)+R16)))</f>
        <v>1</v>
      </c>
      <c r="T16" s="21" t="n">
        <f aca="false">T15</f>
        <v>-1.9219479084445</v>
      </c>
      <c r="U16" s="22" t="n">
        <f aca="false">U15</f>
        <v>-0.65009570233829</v>
      </c>
      <c r="V16" s="22" t="n">
        <f aca="false">V15</f>
        <v>-0.105147212974138</v>
      </c>
      <c r="W16" s="22" t="n">
        <f aca="false">W15</f>
        <v>2.87917424596149</v>
      </c>
      <c r="X16" s="16" t="n">
        <f aca="false">MAX((SUMPRODUCT(T16:V16,$A16:$C16)+W16),0.01*(SUMPRODUCT(T16:V16,$A16:$C16)+W16))</f>
        <v>-0.365068684528551</v>
      </c>
      <c r="Y16" s="21" t="n">
        <f aca="false">Y15</f>
        <v>-0.0445340505766776</v>
      </c>
      <c r="Z16" s="22" t="n">
        <f aca="false">Z15</f>
        <v>-1.92287579757354</v>
      </c>
      <c r="AA16" s="22" t="n">
        <f aca="false">AA15</f>
        <v>0.0337087068519839</v>
      </c>
      <c r="AB16" s="22" t="n">
        <f aca="false">AB15</f>
        <v>0.406742189043978</v>
      </c>
      <c r="AC16" s="16" t="n">
        <f aca="false">(SUMPRODUCT(Y16:AA16,$A16:$C16)+AB16)</f>
        <v>-6.52312883797859</v>
      </c>
      <c r="AD16" s="11" t="n">
        <f aca="false">AD15</f>
        <v>-0.261364338838742</v>
      </c>
      <c r="AE16" s="11" t="n">
        <f aca="false">AE15</f>
        <v>3.44687327106135</v>
      </c>
      <c r="AF16" s="11" t="n">
        <f aca="false">AF15</f>
        <v>-1.42726240872697</v>
      </c>
      <c r="AG16" s="11" t="n">
        <f aca="false">AG15</f>
        <v>0.905718512997129</v>
      </c>
      <c r="AH16" s="11" t="n">
        <f aca="false">AH15</f>
        <v>-0.238235266643815</v>
      </c>
      <c r="AI16" s="11" t="n">
        <f aca="false">AI15</f>
        <v>-4.98356606633262</v>
      </c>
      <c r="AJ16" s="11" t="n">
        <f aca="false">1/(1+EXP(-(AD16*I16+AE16*N16+AF16*S16+AG16*X16+AH16*AC16+AI16)))</f>
        <v>0.091445623334441</v>
      </c>
      <c r="AK16" s="18" t="n">
        <f aca="false">200000*AJ16</f>
        <v>18289.1246668882</v>
      </c>
      <c r="AL16" s="19" t="n">
        <f aca="false">(AK16-D16)^2</f>
        <v>199697.563343778</v>
      </c>
    </row>
    <row r="17" customFormat="false" ht="15" hidden="false" customHeight="false" outlineLevel="0" collapsed="false">
      <c r="A17" s="0" t="n">
        <v>20</v>
      </c>
      <c r="B17" s="0" t="n">
        <v>3.64609</v>
      </c>
      <c r="C17" s="0" t="n">
        <v>7.9229</v>
      </c>
      <c r="D17" s="7" t="n">
        <v>17874</v>
      </c>
      <c r="E17" s="21" t="n">
        <f aca="false">E16</f>
        <v>4.21632881452755</v>
      </c>
      <c r="F17" s="22" t="n">
        <f aca="false">F16</f>
        <v>0.72090074767104</v>
      </c>
      <c r="G17" s="22" t="n">
        <f aca="false">G16</f>
        <v>0.395357933831514</v>
      </c>
      <c r="H17" s="22" t="n">
        <f aca="false">H16</f>
        <v>1.34082745323235</v>
      </c>
      <c r="I17" s="16" t="n">
        <f aca="false">1/(1+EXP(-(SUMPRODUCT(E17:G17,$A17:$C17)+H17)))</f>
        <v>1</v>
      </c>
      <c r="J17" s="22" t="n">
        <f aca="false">J16</f>
        <v>0.0477451514039572</v>
      </c>
      <c r="K17" s="22" t="n">
        <f aca="false">K16</f>
        <v>-0.76556420651339</v>
      </c>
      <c r="L17" s="22" t="n">
        <f aca="false">L16</f>
        <v>0.627620398762888</v>
      </c>
      <c r="M17" s="22" t="n">
        <f aca="false">M16</f>
        <v>-0.393676862543248</v>
      </c>
      <c r="N17" s="16" t="n">
        <f aca="false">1/(1+EXP(-(SUMPRODUCT(J17:L17,$A17:$C17)+M17)))</f>
        <v>0.939487458306692</v>
      </c>
      <c r="O17" s="21" t="n">
        <f aca="false">O16</f>
        <v>4.99984583500747</v>
      </c>
      <c r="P17" s="22" t="n">
        <f aca="false">P16</f>
        <v>-0.34561820919468</v>
      </c>
      <c r="Q17" s="22" t="n">
        <f aca="false">Q16</f>
        <v>-0.00667890578931206</v>
      </c>
      <c r="R17" s="22" t="n">
        <f aca="false">R16</f>
        <v>-2.4739216713693</v>
      </c>
      <c r="S17" s="16" t="n">
        <f aca="false">1/(1+EXP(-(SUMPRODUCT(O17:Q17,$A17:$C17)+R17)))</f>
        <v>1</v>
      </c>
      <c r="T17" s="21" t="n">
        <f aca="false">T16</f>
        <v>-1.9219479084445</v>
      </c>
      <c r="U17" s="22" t="n">
        <f aca="false">U16</f>
        <v>-0.65009570233829</v>
      </c>
      <c r="V17" s="22" t="n">
        <f aca="false">V16</f>
        <v>-0.105147212974138</v>
      </c>
      <c r="W17" s="22" t="n">
        <f aca="false">W16</f>
        <v>2.87917424596149</v>
      </c>
      <c r="X17" s="16" t="n">
        <f aca="false">MAX((SUMPRODUCT(T17:V17,$A17:$C17)+W17),0.01*(SUMPRODUCT(T17:V17,$A17:$C17)+W17))</f>
        <v>-0.387631622159399</v>
      </c>
      <c r="Y17" s="21" t="n">
        <f aca="false">Y16</f>
        <v>-0.0445340505766776</v>
      </c>
      <c r="Z17" s="22" t="n">
        <f aca="false">Z16</f>
        <v>-1.92287579757354</v>
      </c>
      <c r="AA17" s="22" t="n">
        <f aca="false">AA16</f>
        <v>0.0337087068519839</v>
      </c>
      <c r="AB17" s="22" t="n">
        <f aca="false">AB16</f>
        <v>0.406742189043978</v>
      </c>
      <c r="AC17" s="16" t="n">
        <f aca="false">(SUMPRODUCT(Y17:AA17,$A17:$C17)+AB17)</f>
        <v>-7.22784632574689</v>
      </c>
      <c r="AD17" s="11" t="n">
        <f aca="false">AD16</f>
        <v>-0.261364338838742</v>
      </c>
      <c r="AE17" s="11" t="n">
        <f aca="false">AE16</f>
        <v>3.44687327106135</v>
      </c>
      <c r="AF17" s="11" t="n">
        <f aca="false">AF16</f>
        <v>-1.42726240872697</v>
      </c>
      <c r="AG17" s="11" t="n">
        <f aca="false">AG16</f>
        <v>0.905718512997129</v>
      </c>
      <c r="AH17" s="11" t="n">
        <f aca="false">AH16</f>
        <v>-0.238235266643815</v>
      </c>
      <c r="AI17" s="11" t="n">
        <f aca="false">AI16</f>
        <v>-4.98356606633262</v>
      </c>
      <c r="AJ17" s="11" t="n">
        <f aca="false">1/(1+EXP(-(AD17*I17+AE17*N17+AF17*S17+AG17*X17+AH17*AC17+AI17)))</f>
        <v>0.112739793387683</v>
      </c>
      <c r="AK17" s="18" t="n">
        <f aca="false">200000*AJ17</f>
        <v>22547.9586775367</v>
      </c>
      <c r="AL17" s="19" t="n">
        <f aca="false">(AK17-D17)^2</f>
        <v>21845889.7193203</v>
      </c>
    </row>
    <row r="18" customFormat="false" ht="15" hidden="false" customHeight="false" outlineLevel="0" collapsed="false">
      <c r="A18" s="0" t="n">
        <v>21</v>
      </c>
      <c r="B18" s="0" t="n">
        <v>2.87533</v>
      </c>
      <c r="C18" s="0" t="n">
        <v>8.0768</v>
      </c>
      <c r="D18" s="7" t="n">
        <v>16149</v>
      </c>
      <c r="E18" s="21" t="n">
        <f aca="false">E17</f>
        <v>4.21632881452755</v>
      </c>
      <c r="F18" s="22" t="n">
        <f aca="false">F17</f>
        <v>0.72090074767104</v>
      </c>
      <c r="G18" s="22" t="n">
        <f aca="false">G17</f>
        <v>0.395357933831514</v>
      </c>
      <c r="H18" s="22" t="n">
        <f aca="false">H17</f>
        <v>1.34082745323235</v>
      </c>
      <c r="I18" s="16" t="n">
        <f aca="false">1/(1+EXP(-(SUMPRODUCT(E18:G18,$A18:$C18)+H18)))</f>
        <v>1</v>
      </c>
      <c r="J18" s="22" t="n">
        <f aca="false">J17</f>
        <v>0.0477451514039572</v>
      </c>
      <c r="K18" s="22" t="n">
        <f aca="false">K17</f>
        <v>-0.76556420651339</v>
      </c>
      <c r="L18" s="22" t="n">
        <f aca="false">L17</f>
        <v>0.627620398762888</v>
      </c>
      <c r="M18" s="22" t="n">
        <f aca="false">M17</f>
        <v>-0.393676862543248</v>
      </c>
      <c r="N18" s="16" t="n">
        <f aca="false">1/(1+EXP(-(SUMPRODUCT(J18:L18,$A18:$C18)+M18)))</f>
        <v>0.970022902940683</v>
      </c>
      <c r="O18" s="21" t="n">
        <f aca="false">O17</f>
        <v>4.99984583500747</v>
      </c>
      <c r="P18" s="22" t="n">
        <f aca="false">P17</f>
        <v>-0.34561820919468</v>
      </c>
      <c r="Q18" s="22" t="n">
        <f aca="false">Q17</f>
        <v>-0.00667890578931206</v>
      </c>
      <c r="R18" s="22" t="n">
        <f aca="false">R17</f>
        <v>-2.4739216713693</v>
      </c>
      <c r="S18" s="16" t="n">
        <f aca="false">1/(1+EXP(-(SUMPRODUCT(O18:Q18,$A18:$C18)+R18)))</f>
        <v>1</v>
      </c>
      <c r="T18" s="21" t="n">
        <f aca="false">T17</f>
        <v>-1.9219479084445</v>
      </c>
      <c r="U18" s="22" t="n">
        <f aca="false">U17</f>
        <v>-0.65009570233829</v>
      </c>
      <c r="V18" s="22" t="n">
        <f aca="false">V17</f>
        <v>-0.105147212974138</v>
      </c>
      <c r="W18" s="22" t="n">
        <f aca="false">W17</f>
        <v>2.87917424596149</v>
      </c>
      <c r="X18" s="16" t="n">
        <f aca="false">MAX((SUMPRODUCT(T18:V18,$A18:$C18)+W18),0.01*(SUMPRODUCT(T18:V18,$A18:$C18)+W18))</f>
        <v>-0.402002245169269</v>
      </c>
      <c r="Y18" s="21" t="n">
        <f aca="false">Y17</f>
        <v>-0.0445340505766776</v>
      </c>
      <c r="Z18" s="22" t="n">
        <f aca="false">Z17</f>
        <v>-1.92287579757354</v>
      </c>
      <c r="AA18" s="22" t="n">
        <f aca="false">AA17</f>
        <v>0.0337087068519839</v>
      </c>
      <c r="AB18" s="22" t="n">
        <f aca="false">AB17</f>
        <v>0.406742189043978</v>
      </c>
      <c r="AC18" s="16" t="n">
        <f aca="false">(SUMPRODUCT(Y18:AA18,$A18:$C18)+AB18)</f>
        <v>-5.78511685660126</v>
      </c>
      <c r="AD18" s="11" t="n">
        <f aca="false">AD17</f>
        <v>-0.261364338838742</v>
      </c>
      <c r="AE18" s="11" t="n">
        <f aca="false">AE17</f>
        <v>3.44687327106135</v>
      </c>
      <c r="AF18" s="11" t="n">
        <f aca="false">AF17</f>
        <v>-1.42726240872697</v>
      </c>
      <c r="AG18" s="11" t="n">
        <f aca="false">AG17</f>
        <v>0.905718512997129</v>
      </c>
      <c r="AH18" s="11" t="n">
        <f aca="false">AH17</f>
        <v>-0.238235266643815</v>
      </c>
      <c r="AI18" s="11" t="n">
        <f aca="false">AI17</f>
        <v>-4.98356606633262</v>
      </c>
      <c r="AJ18" s="11" t="n">
        <f aca="false">1/(1+EXP(-(AD18*I18+AE18*N18+AF18*S18+AG18*X18+AH18*AC18+AI18)))</f>
        <v>0.0899268174745851</v>
      </c>
      <c r="AK18" s="18" t="n">
        <f aca="false">200000*AJ18</f>
        <v>17985.363494917</v>
      </c>
      <c r="AL18" s="19" t="n">
        <f aca="false">(AK18-D18)^2</f>
        <v>3372230.88546384</v>
      </c>
    </row>
    <row r="19" customFormat="false" ht="15" hidden="false" customHeight="false" outlineLevel="0" collapsed="false">
      <c r="A19" s="0" t="n">
        <v>22</v>
      </c>
      <c r="B19" s="0" t="n">
        <v>2.45473</v>
      </c>
      <c r="C19" s="0" t="n">
        <v>7.5405</v>
      </c>
      <c r="D19" s="7" t="n">
        <v>12674</v>
      </c>
      <c r="E19" s="21" t="n">
        <f aca="false">E18</f>
        <v>4.21632881452755</v>
      </c>
      <c r="F19" s="22" t="n">
        <f aca="false">F18</f>
        <v>0.72090074767104</v>
      </c>
      <c r="G19" s="22" t="n">
        <f aca="false">G18</f>
        <v>0.395357933831514</v>
      </c>
      <c r="H19" s="22" t="n">
        <f aca="false">H18</f>
        <v>1.34082745323235</v>
      </c>
      <c r="I19" s="16" t="n">
        <f aca="false">1/(1+EXP(-(SUMPRODUCT(E19:G19,$A19:$C19)+H19)))</f>
        <v>1</v>
      </c>
      <c r="J19" s="22" t="n">
        <f aca="false">J18</f>
        <v>0.0477451514039572</v>
      </c>
      <c r="K19" s="22" t="n">
        <f aca="false">K18</f>
        <v>-0.76556420651339</v>
      </c>
      <c r="L19" s="22" t="n">
        <f aca="false">L18</f>
        <v>0.627620398762888</v>
      </c>
      <c r="M19" s="22" t="n">
        <f aca="false">M18</f>
        <v>-0.393676862543248</v>
      </c>
      <c r="N19" s="16" t="n">
        <f aca="false">1/(1+EXP(-(SUMPRODUCT(J19:L19,$A19:$C19)+M19)))</f>
        <v>0.97097194110244</v>
      </c>
      <c r="O19" s="21" t="n">
        <f aca="false">O18</f>
        <v>4.99984583500747</v>
      </c>
      <c r="P19" s="22" t="n">
        <f aca="false">P18</f>
        <v>-0.34561820919468</v>
      </c>
      <c r="Q19" s="22" t="n">
        <f aca="false">Q18</f>
        <v>-0.00667890578931206</v>
      </c>
      <c r="R19" s="22" t="n">
        <f aca="false">R18</f>
        <v>-2.4739216713693</v>
      </c>
      <c r="S19" s="16" t="n">
        <f aca="false">1/(1+EXP(-(SUMPRODUCT(O19:Q19,$A19:$C19)+R19)))</f>
        <v>1</v>
      </c>
      <c r="T19" s="21" t="n">
        <f aca="false">T18</f>
        <v>-1.9219479084445</v>
      </c>
      <c r="U19" s="22" t="n">
        <f aca="false">U18</f>
        <v>-0.65009570233829</v>
      </c>
      <c r="V19" s="22" t="n">
        <f aca="false">V18</f>
        <v>-0.105147212974138</v>
      </c>
      <c r="W19" s="22" t="n">
        <f aca="false">W18</f>
        <v>2.87917424596149</v>
      </c>
      <c r="X19" s="16" t="n">
        <f aca="false">MAX((SUMPRODUCT(T19:V19,$A19:$C19)+W19),0.01*(SUMPRODUCT(T19:V19,$A19:$C19)+W19))</f>
        <v>-0.417923517226499</v>
      </c>
      <c r="Y19" s="21" t="n">
        <f aca="false">Y18</f>
        <v>-0.0445340505766776</v>
      </c>
      <c r="Z19" s="22" t="n">
        <f aca="false">Z18</f>
        <v>-1.92287579757354</v>
      </c>
      <c r="AA19" s="22" t="n">
        <f aca="false">AA18</f>
        <v>0.0337087068519839</v>
      </c>
      <c r="AB19" s="22" t="n">
        <f aca="false">AB18</f>
        <v>0.406742189043978</v>
      </c>
      <c r="AC19" s="16" t="n">
        <f aca="false">(SUMPRODUCT(Y19:AA19,$A19:$C19)+AB19)</f>
        <v>-5.03896732620323</v>
      </c>
      <c r="AD19" s="11" t="n">
        <f aca="false">AD18</f>
        <v>-0.261364338838742</v>
      </c>
      <c r="AE19" s="11" t="n">
        <f aca="false">AE18</f>
        <v>3.44687327106135</v>
      </c>
      <c r="AF19" s="11" t="n">
        <f aca="false">AF18</f>
        <v>-1.42726240872697</v>
      </c>
      <c r="AG19" s="11" t="n">
        <f aca="false">AG18</f>
        <v>0.905718512997129</v>
      </c>
      <c r="AH19" s="11" t="n">
        <f aca="false">AH18</f>
        <v>-0.238235266643815</v>
      </c>
      <c r="AI19" s="11" t="n">
        <f aca="false">AI18</f>
        <v>-4.98356606633262</v>
      </c>
      <c r="AJ19" s="11" t="n">
        <f aca="false">1/(1+EXP(-(AD19*I19+AE19*N19+AF19*S19+AG19*X19+AH19*AC19+AI19)))</f>
        <v>0.0756175897495976</v>
      </c>
      <c r="AK19" s="18" t="n">
        <f aca="false">200000*AJ19</f>
        <v>15123.5179499195</v>
      </c>
      <c r="AL19" s="19" t="n">
        <f aca="false">(AK19-D19)^2</f>
        <v>6000138.18697788</v>
      </c>
    </row>
    <row r="20" customFormat="false" ht="15" hidden="false" customHeight="false" outlineLevel="0" collapsed="false">
      <c r="A20" s="0" t="n">
        <v>23</v>
      </c>
      <c r="B20" s="0" t="n">
        <v>1.97996</v>
      </c>
      <c r="C20" s="0" t="n">
        <v>7.2975</v>
      </c>
      <c r="D20" s="7" t="n">
        <v>9076</v>
      </c>
      <c r="E20" s="21" t="n">
        <f aca="false">E19</f>
        <v>4.21632881452755</v>
      </c>
      <c r="F20" s="22" t="n">
        <f aca="false">F19</f>
        <v>0.72090074767104</v>
      </c>
      <c r="G20" s="22" t="n">
        <f aca="false">G19</f>
        <v>0.395357933831514</v>
      </c>
      <c r="H20" s="22" t="n">
        <f aca="false">H19</f>
        <v>1.34082745323235</v>
      </c>
      <c r="I20" s="16" t="n">
        <f aca="false">1/(1+EXP(-(SUMPRODUCT(E20:G20,$A20:$C20)+H20)))</f>
        <v>1</v>
      </c>
      <c r="J20" s="22" t="n">
        <f aca="false">J19</f>
        <v>0.0477451514039572</v>
      </c>
      <c r="K20" s="22" t="n">
        <f aca="false">K19</f>
        <v>-0.76556420651339</v>
      </c>
      <c r="L20" s="22" t="n">
        <f aca="false">L19</f>
        <v>0.627620398762888</v>
      </c>
      <c r="M20" s="22" t="n">
        <f aca="false">M19</f>
        <v>-0.393676862543248</v>
      </c>
      <c r="N20" s="16" t="n">
        <f aca="false">1/(1+EXP(-(SUMPRODUCT(J20:L20,$A20:$C20)+M20)))</f>
        <v>0.97743948159878</v>
      </c>
      <c r="O20" s="21" t="n">
        <f aca="false">O19</f>
        <v>4.99984583500747</v>
      </c>
      <c r="P20" s="22" t="n">
        <f aca="false">P19</f>
        <v>-0.34561820919468</v>
      </c>
      <c r="Q20" s="22" t="n">
        <f aca="false">Q19</f>
        <v>-0.00667890578931206</v>
      </c>
      <c r="R20" s="22" t="n">
        <f aca="false">R19</f>
        <v>-2.4739216713693</v>
      </c>
      <c r="S20" s="16" t="n">
        <f aca="false">1/(1+EXP(-(SUMPRODUCT(O20:Q20,$A20:$C20)+R20)))</f>
        <v>1</v>
      </c>
      <c r="T20" s="21" t="n">
        <f aca="false">T19</f>
        <v>-1.9219479084445</v>
      </c>
      <c r="U20" s="22" t="n">
        <f aca="false">U19</f>
        <v>-0.65009570233829</v>
      </c>
      <c r="V20" s="22" t="n">
        <f aca="false">V19</f>
        <v>-0.105147212974138</v>
      </c>
      <c r="W20" s="22" t="n">
        <f aca="false">W19</f>
        <v>2.87917424596149</v>
      </c>
      <c r="X20" s="16" t="n">
        <f aca="false">MAX((SUMPRODUCT(T20:V20,$A20:$C20)+W20),0.01*(SUMPRODUCT(T20:V20,$A20:$C20)+W20))</f>
        <v>-0.433801029217425</v>
      </c>
      <c r="Y20" s="21" t="n">
        <f aca="false">Y19</f>
        <v>-0.0445340505766776</v>
      </c>
      <c r="Z20" s="22" t="n">
        <f aca="false">Z19</f>
        <v>-1.92287579757354</v>
      </c>
      <c r="AA20" s="22" t="n">
        <f aca="false">AA19</f>
        <v>0.0337087068519839</v>
      </c>
      <c r="AB20" s="22" t="n">
        <f aca="false">AB19</f>
        <v>0.406742189043978</v>
      </c>
      <c r="AC20" s="16" t="n">
        <f aca="false">(SUMPRODUCT(Y20:AA20,$A20:$C20)+AB20)</f>
        <v>-4.17876885013095</v>
      </c>
      <c r="AD20" s="11" t="n">
        <f aca="false">AD19</f>
        <v>-0.261364338838742</v>
      </c>
      <c r="AE20" s="11" t="n">
        <f aca="false">AE19</f>
        <v>3.44687327106135</v>
      </c>
      <c r="AF20" s="11" t="n">
        <f aca="false">AF19</f>
        <v>-1.42726240872697</v>
      </c>
      <c r="AG20" s="11" t="n">
        <f aca="false">AG19</f>
        <v>0.905718512997129</v>
      </c>
      <c r="AH20" s="11" t="n">
        <f aca="false">AH19</f>
        <v>-0.238235266643815</v>
      </c>
      <c r="AI20" s="11" t="n">
        <f aca="false">AI19</f>
        <v>-4.98356606633262</v>
      </c>
      <c r="AJ20" s="11" t="n">
        <f aca="false">1/(1+EXP(-(AD20*I20+AE20*N20+AF20*S20+AG20*X20+AH20*AC20+AI20)))</f>
        <v>0.0629465540238921</v>
      </c>
      <c r="AK20" s="18" t="n">
        <f aca="false">200000*AJ20</f>
        <v>12589.3108047784</v>
      </c>
      <c r="AL20" s="19" t="n">
        <f aca="false">(AK20-D20)^2</f>
        <v>12343352.8109728</v>
      </c>
    </row>
    <row r="21" customFormat="false" ht="15" hidden="false" customHeight="false" outlineLevel="0" collapsed="false">
      <c r="A21" s="0" t="n">
        <v>24</v>
      </c>
      <c r="B21" s="0" t="n">
        <v>1.89789</v>
      </c>
      <c r="C21" s="0" t="n">
        <v>7.3626</v>
      </c>
      <c r="D21" s="7" t="n">
        <v>10016</v>
      </c>
      <c r="E21" s="21" t="n">
        <f aca="false">E20</f>
        <v>4.21632881452755</v>
      </c>
      <c r="F21" s="22" t="n">
        <f aca="false">F20</f>
        <v>0.72090074767104</v>
      </c>
      <c r="G21" s="22" t="n">
        <f aca="false">G20</f>
        <v>0.395357933831514</v>
      </c>
      <c r="H21" s="22" t="n">
        <f aca="false">H20</f>
        <v>1.34082745323235</v>
      </c>
      <c r="I21" s="16" t="n">
        <f aca="false">1/(1+EXP(-(SUMPRODUCT(E21:G21,$A21:$C21)+H21)))</f>
        <v>1</v>
      </c>
      <c r="J21" s="22" t="n">
        <f aca="false">J20</f>
        <v>0.0477451514039572</v>
      </c>
      <c r="K21" s="22" t="n">
        <f aca="false">K20</f>
        <v>-0.76556420651339</v>
      </c>
      <c r="L21" s="22" t="n">
        <f aca="false">L20</f>
        <v>0.627620398762888</v>
      </c>
      <c r="M21" s="22" t="n">
        <f aca="false">M20</f>
        <v>-0.393676862543248</v>
      </c>
      <c r="N21" s="16" t="n">
        <f aca="false">1/(1+EXP(-(SUMPRODUCT(J21:L21,$A21:$C21)+M21)))</f>
        <v>0.980548121320669</v>
      </c>
      <c r="O21" s="21" t="n">
        <f aca="false">O20</f>
        <v>4.99984583500747</v>
      </c>
      <c r="P21" s="22" t="n">
        <f aca="false">P20</f>
        <v>-0.34561820919468</v>
      </c>
      <c r="Q21" s="22" t="n">
        <f aca="false">Q20</f>
        <v>-0.00667890578931206</v>
      </c>
      <c r="R21" s="22" t="n">
        <f aca="false">R20</f>
        <v>-2.4739216713693</v>
      </c>
      <c r="S21" s="16" t="n">
        <f aca="false">1/(1+EXP(-(SUMPRODUCT(O21:Q21,$A21:$C21)+R21)))</f>
        <v>1</v>
      </c>
      <c r="T21" s="21" t="n">
        <f aca="false">T20</f>
        <v>-1.9219479084445</v>
      </c>
      <c r="U21" s="22" t="n">
        <f aca="false">U20</f>
        <v>-0.65009570233829</v>
      </c>
      <c r="V21" s="22" t="n">
        <f aca="false">V20</f>
        <v>-0.105147212974138</v>
      </c>
      <c r="W21" s="22" t="n">
        <f aca="false">W20</f>
        <v>2.87917424596149</v>
      </c>
      <c r="X21" s="16" t="n">
        <f aca="false">MAX((SUMPRODUCT(T21:V21,$A21:$C21)+W21),0.01*(SUMPRODUCT(T21:V21,$A21:$C21)+W21))</f>
        <v>-0.452555425594607</v>
      </c>
      <c r="Y21" s="21" t="n">
        <f aca="false">Y20</f>
        <v>-0.0445340505766776</v>
      </c>
      <c r="Z21" s="22" t="n">
        <f aca="false">Z20</f>
        <v>-1.92287579757354</v>
      </c>
      <c r="AA21" s="22" t="n">
        <f aca="false">AA20</f>
        <v>0.0337087068519839</v>
      </c>
      <c r="AB21" s="22" t="n">
        <f aca="false">AB20</f>
        <v>0.406742189043978</v>
      </c>
      <c r="AC21" s="16" t="n">
        <f aca="false">(SUMPRODUCT(Y21:AA21,$A21:$C21)+AB21)</f>
        <v>-4.06329804718471</v>
      </c>
      <c r="AD21" s="11" t="n">
        <f aca="false">AD20</f>
        <v>-0.261364338838742</v>
      </c>
      <c r="AE21" s="11" t="n">
        <f aca="false">AE20</f>
        <v>3.44687327106135</v>
      </c>
      <c r="AF21" s="11" t="n">
        <f aca="false">AF20</f>
        <v>-1.42726240872697</v>
      </c>
      <c r="AG21" s="11" t="n">
        <f aca="false">AG20</f>
        <v>0.905718512997129</v>
      </c>
      <c r="AH21" s="11" t="n">
        <f aca="false">AH20</f>
        <v>-0.238235266643815</v>
      </c>
      <c r="AI21" s="11" t="n">
        <f aca="false">AI20</f>
        <v>-4.98356606633262</v>
      </c>
      <c r="AJ21" s="11" t="n">
        <f aca="false">1/(1+EXP(-(AD21*I21+AE21*N21+AF21*S21+AG21*X21+AH21*AC21+AI21)))</f>
        <v>0.0609832181581716</v>
      </c>
      <c r="AK21" s="18" t="n">
        <f aca="false">200000*AJ21</f>
        <v>12196.6436316343</v>
      </c>
      <c r="AL21" s="19" t="n">
        <f aca="false">(AK21-D21)^2</f>
        <v>4755206.64818734</v>
      </c>
    </row>
    <row r="22" customFormat="false" ht="15" hidden="false" customHeight="false" outlineLevel="0" collapsed="false">
      <c r="A22" s="0" t="n">
        <v>25</v>
      </c>
      <c r="B22" s="0" t="n">
        <v>2.14547</v>
      </c>
      <c r="C22" s="0" t="n">
        <v>7.1564</v>
      </c>
      <c r="D22" s="7" t="n">
        <v>8564</v>
      </c>
      <c r="E22" s="21" t="n">
        <f aca="false">E21</f>
        <v>4.21632881452755</v>
      </c>
      <c r="F22" s="22" t="n">
        <f aca="false">F21</f>
        <v>0.72090074767104</v>
      </c>
      <c r="G22" s="22" t="n">
        <f aca="false">G21</f>
        <v>0.395357933831514</v>
      </c>
      <c r="H22" s="22" t="n">
        <f aca="false">H21</f>
        <v>1.34082745323235</v>
      </c>
      <c r="I22" s="16" t="n">
        <f aca="false">1/(1+EXP(-(SUMPRODUCT(E22:G22,$A22:$C22)+H22)))</f>
        <v>1</v>
      </c>
      <c r="J22" s="22" t="n">
        <f aca="false">J21</f>
        <v>0.0477451514039572</v>
      </c>
      <c r="K22" s="22" t="n">
        <f aca="false">K21</f>
        <v>-0.76556420651339</v>
      </c>
      <c r="L22" s="22" t="n">
        <f aca="false">L21</f>
        <v>0.627620398762888</v>
      </c>
      <c r="M22" s="22" t="n">
        <f aca="false">M21</f>
        <v>-0.393676862543248</v>
      </c>
      <c r="N22" s="16" t="n">
        <f aca="false">1/(1+EXP(-(SUMPRODUCT(J22:L22,$A22:$C22)+M22)))</f>
        <v>0.974641593290611</v>
      </c>
      <c r="O22" s="21" t="n">
        <f aca="false">O21</f>
        <v>4.99984583500747</v>
      </c>
      <c r="P22" s="22" t="n">
        <f aca="false">P21</f>
        <v>-0.34561820919468</v>
      </c>
      <c r="Q22" s="22" t="n">
        <f aca="false">Q21</f>
        <v>-0.00667890578931206</v>
      </c>
      <c r="R22" s="22" t="n">
        <f aca="false">R21</f>
        <v>-2.4739216713693</v>
      </c>
      <c r="S22" s="16" t="n">
        <f aca="false">1/(1+EXP(-(SUMPRODUCT(O22:Q22,$A22:$C22)+R22)))</f>
        <v>1</v>
      </c>
      <c r="T22" s="21" t="n">
        <f aca="false">T21</f>
        <v>-1.9219479084445</v>
      </c>
      <c r="U22" s="22" t="n">
        <f aca="false">U21</f>
        <v>-0.65009570233829</v>
      </c>
      <c r="V22" s="22" t="n">
        <f aca="false">V21</f>
        <v>-0.105147212974138</v>
      </c>
      <c r="W22" s="22" t="n">
        <f aca="false">W21</f>
        <v>2.87917424596149</v>
      </c>
      <c r="X22" s="16" t="n">
        <f aca="false">MAX((SUMPRODUCT(T22:V22,$A22:$C22)+W22),0.01*(SUMPRODUCT(T22:V22,$A22:$C22)+W22))</f>
        <v>-0.473167598065749</v>
      </c>
      <c r="Y22" s="21" t="n">
        <f aca="false">Y21</f>
        <v>-0.0445340505766776</v>
      </c>
      <c r="Z22" s="22" t="n">
        <f aca="false">Z21</f>
        <v>-1.92287579757354</v>
      </c>
      <c r="AA22" s="22" t="n">
        <f aca="false">AA21</f>
        <v>0.0337087068519839</v>
      </c>
      <c r="AB22" s="22" t="n">
        <f aca="false">AB21</f>
        <v>0.406742189043978</v>
      </c>
      <c r="AC22" s="16" t="n">
        <f aca="false">(SUMPRODUCT(Y22:AA22,$A22:$C22)+AB22)</f>
        <v>-4.59084842307752</v>
      </c>
      <c r="AD22" s="11" t="n">
        <f aca="false">AD21</f>
        <v>-0.261364338838742</v>
      </c>
      <c r="AE22" s="11" t="n">
        <f aca="false">AE21</f>
        <v>3.44687327106135</v>
      </c>
      <c r="AF22" s="11" t="n">
        <f aca="false">AF21</f>
        <v>-1.42726240872697</v>
      </c>
      <c r="AG22" s="11" t="n">
        <f aca="false">AG21</f>
        <v>0.905718512997129</v>
      </c>
      <c r="AH22" s="11" t="n">
        <f aca="false">AH21</f>
        <v>-0.238235266643815</v>
      </c>
      <c r="AI22" s="11" t="n">
        <f aca="false">AI21</f>
        <v>-4.98356606633262</v>
      </c>
      <c r="AJ22" s="11" t="n">
        <f aca="false">1/(1+EXP(-(AD22*I22+AE22*N22+AF22*S22+AG22*X22+AH22*AC22+AI22)))</f>
        <v>0.0661382344094178</v>
      </c>
      <c r="AK22" s="18" t="n">
        <f aca="false">200000*AJ22</f>
        <v>13227.6468818836</v>
      </c>
      <c r="AL22" s="19" t="n">
        <f aca="false">(AK22-D22)^2</f>
        <v>21749602.2389023</v>
      </c>
    </row>
    <row r="23" customFormat="false" ht="15" hidden="false" customHeight="false" outlineLevel="0" collapsed="false">
      <c r="A23" s="0" t="n">
        <v>26</v>
      </c>
      <c r="B23" s="0" t="n">
        <v>1.80842</v>
      </c>
      <c r="C23" s="0" t="n">
        <v>7.4953</v>
      </c>
      <c r="D23" s="7" t="n">
        <v>8893</v>
      </c>
      <c r="E23" s="21" t="n">
        <f aca="false">E22</f>
        <v>4.21632881452755</v>
      </c>
      <c r="F23" s="22" t="n">
        <f aca="false">F22</f>
        <v>0.72090074767104</v>
      </c>
      <c r="G23" s="22" t="n">
        <f aca="false">G22</f>
        <v>0.395357933831514</v>
      </c>
      <c r="H23" s="22" t="n">
        <f aca="false">H22</f>
        <v>1.34082745323235</v>
      </c>
      <c r="I23" s="16" t="n">
        <f aca="false">1/(1+EXP(-(SUMPRODUCT(E23:G23,$A23:$C23)+H23)))</f>
        <v>1</v>
      </c>
      <c r="J23" s="22" t="n">
        <f aca="false">J22</f>
        <v>0.0477451514039572</v>
      </c>
      <c r="K23" s="22" t="n">
        <f aca="false">K22</f>
        <v>-0.76556420651339</v>
      </c>
      <c r="L23" s="22" t="n">
        <f aca="false">L22</f>
        <v>0.627620398762888</v>
      </c>
      <c r="M23" s="22" t="n">
        <f aca="false">M22</f>
        <v>-0.393676862543248</v>
      </c>
      <c r="N23" s="16" t="n">
        <f aca="false">1/(1+EXP(-(SUMPRODUCT(J23:L23,$A23:$C23)+M23)))</f>
        <v>0.984744447473895</v>
      </c>
      <c r="O23" s="21" t="n">
        <f aca="false">O22</f>
        <v>4.99984583500747</v>
      </c>
      <c r="P23" s="22" t="n">
        <f aca="false">P22</f>
        <v>-0.34561820919468</v>
      </c>
      <c r="Q23" s="22" t="n">
        <f aca="false">Q22</f>
        <v>-0.00667890578931206</v>
      </c>
      <c r="R23" s="22" t="n">
        <f aca="false">R22</f>
        <v>-2.4739216713693</v>
      </c>
      <c r="S23" s="16" t="n">
        <f aca="false">1/(1+EXP(-(SUMPRODUCT(O23:Q23,$A23:$C23)+R23)))</f>
        <v>1</v>
      </c>
      <c r="T23" s="21" t="n">
        <f aca="false">T22</f>
        <v>-1.9219479084445</v>
      </c>
      <c r="U23" s="22" t="n">
        <f aca="false">U22</f>
        <v>-0.65009570233829</v>
      </c>
      <c r="V23" s="22" t="n">
        <f aca="false">V22</f>
        <v>-0.105147212974138</v>
      </c>
      <c r="W23" s="22" t="n">
        <f aca="false">W22</f>
        <v>2.87917424596149</v>
      </c>
      <c r="X23" s="16" t="n">
        <f aca="false">MAX((SUMPRODUCT(T23:V23,$A23:$C23)+W23),0.01*(SUMPRODUCT(T23:V23,$A23:$C23)+W23))</f>
        <v>-0.490552273490232</v>
      </c>
      <c r="Y23" s="21" t="n">
        <f aca="false">Y22</f>
        <v>-0.0445340505766776</v>
      </c>
      <c r="Z23" s="22" t="n">
        <f aca="false">Z22</f>
        <v>-1.92287579757354</v>
      </c>
      <c r="AA23" s="22" t="n">
        <f aca="false">AA22</f>
        <v>0.0337087068519839</v>
      </c>
      <c r="AB23" s="22" t="n">
        <f aca="false">AB22</f>
        <v>0.406742189043978</v>
      </c>
      <c r="AC23" s="16" t="n">
        <f aca="false">(SUMPRODUCT(Y23:AA23,$A23:$C23)+AB23)</f>
        <v>-3.9758533053299</v>
      </c>
      <c r="AD23" s="11" t="n">
        <f aca="false">AD22</f>
        <v>-0.261364338838742</v>
      </c>
      <c r="AE23" s="11" t="n">
        <f aca="false">AE22</f>
        <v>3.44687327106135</v>
      </c>
      <c r="AF23" s="11" t="n">
        <f aca="false">AF22</f>
        <v>-1.42726240872697</v>
      </c>
      <c r="AG23" s="11" t="n">
        <f aca="false">AG22</f>
        <v>0.905718512997129</v>
      </c>
      <c r="AH23" s="11" t="n">
        <f aca="false">AH22</f>
        <v>-0.238235266643815</v>
      </c>
      <c r="AI23" s="11" t="n">
        <f aca="false">AI22</f>
        <v>-4.98356606633262</v>
      </c>
      <c r="AJ23" s="11" t="n">
        <f aca="false">1/(1+EXP(-(AD23*I23+AE23*N23+AF23*S23+AG23*X23+AH23*AC23+AI23)))</f>
        <v>0.0586892191152981</v>
      </c>
      <c r="AK23" s="18" t="n">
        <f aca="false">200000*AJ23</f>
        <v>11737.8438230596</v>
      </c>
      <c r="AL23" s="19" t="n">
        <f aca="false">(AK23-D23)^2</f>
        <v>8093136.37760043</v>
      </c>
    </row>
    <row r="24" customFormat="false" ht="15" hidden="false" customHeight="false" outlineLevel="0" collapsed="false">
      <c r="A24" s="0" t="n">
        <v>27</v>
      </c>
      <c r="B24" s="0" t="n">
        <v>1.9436</v>
      </c>
      <c r="C24" s="0" t="n">
        <v>5.1729</v>
      </c>
      <c r="D24" s="7" t="n">
        <v>9706</v>
      </c>
      <c r="E24" s="21" t="n">
        <f aca="false">E23</f>
        <v>4.21632881452755</v>
      </c>
      <c r="F24" s="22" t="n">
        <f aca="false">F23</f>
        <v>0.72090074767104</v>
      </c>
      <c r="G24" s="22" t="n">
        <f aca="false">G23</f>
        <v>0.395357933831514</v>
      </c>
      <c r="H24" s="22" t="n">
        <f aca="false">H23</f>
        <v>1.34082745323235</v>
      </c>
      <c r="I24" s="16" t="n">
        <f aca="false">1/(1+EXP(-(SUMPRODUCT(E24:G24,$A24:$C24)+H24)))</f>
        <v>1</v>
      </c>
      <c r="J24" s="22" t="n">
        <f aca="false">J23</f>
        <v>0.0477451514039572</v>
      </c>
      <c r="K24" s="22" t="n">
        <f aca="false">K23</f>
        <v>-0.76556420651339</v>
      </c>
      <c r="L24" s="22" t="n">
        <f aca="false">L23</f>
        <v>0.627620398762888</v>
      </c>
      <c r="M24" s="22" t="n">
        <f aca="false">M23</f>
        <v>-0.393676862543248</v>
      </c>
      <c r="N24" s="16" t="n">
        <f aca="false">1/(1+EXP(-(SUMPRODUCT(J24:L24,$A24:$C24)+M24)))</f>
        <v>0.934263807245646</v>
      </c>
      <c r="O24" s="21" t="n">
        <f aca="false">O23</f>
        <v>4.99984583500747</v>
      </c>
      <c r="P24" s="22" t="n">
        <f aca="false">P23</f>
        <v>-0.34561820919468</v>
      </c>
      <c r="Q24" s="22" t="n">
        <f aca="false">Q23</f>
        <v>-0.00667890578931206</v>
      </c>
      <c r="R24" s="22" t="n">
        <f aca="false">R23</f>
        <v>-2.4739216713693</v>
      </c>
      <c r="S24" s="16" t="n">
        <f aca="false">1/(1+EXP(-(SUMPRODUCT(O24:Q24,$A24:$C24)+R24)))</f>
        <v>1</v>
      </c>
      <c r="T24" s="21" t="n">
        <f aca="false">T23</f>
        <v>-1.9219479084445</v>
      </c>
      <c r="U24" s="22" t="n">
        <f aca="false">U23</f>
        <v>-0.65009570233829</v>
      </c>
      <c r="V24" s="22" t="n">
        <f aca="false">V23</f>
        <v>-0.105147212974138</v>
      </c>
      <c r="W24" s="22" t="n">
        <f aca="false">W23</f>
        <v>2.87917424596149</v>
      </c>
      <c r="X24" s="16" t="n">
        <f aca="false">MAX((SUMPRODUCT(T24:V24,$A24:$C24)+W24),0.01*(SUMPRODUCT(T24:V24,$A24:$C24)+W24))</f>
        <v>-0.508208613070986</v>
      </c>
      <c r="Y24" s="21" t="n">
        <f aca="false">Y23</f>
        <v>-0.0445340505766776</v>
      </c>
      <c r="Z24" s="22" t="n">
        <f aca="false">Z23</f>
        <v>-1.92287579757354</v>
      </c>
      <c r="AA24" s="22" t="n">
        <f aca="false">AA23</f>
        <v>0.0337087068519839</v>
      </c>
      <c r="AB24" s="22" t="n">
        <f aca="false">AB23</f>
        <v>0.406742189043978</v>
      </c>
      <c r="AC24" s="16" t="n">
        <f aca="false">(SUMPRODUCT(Y24:AA24,$A24:$C24)+AB24)</f>
        <v>-4.35860680701561</v>
      </c>
      <c r="AD24" s="11" t="n">
        <f aca="false">AD23</f>
        <v>-0.261364338838742</v>
      </c>
      <c r="AE24" s="11" t="n">
        <f aca="false">AE23</f>
        <v>3.44687327106135</v>
      </c>
      <c r="AF24" s="11" t="n">
        <f aca="false">AF23</f>
        <v>-1.42726240872697</v>
      </c>
      <c r="AG24" s="11" t="n">
        <f aca="false">AG23</f>
        <v>0.905718512997129</v>
      </c>
      <c r="AH24" s="11" t="n">
        <f aca="false">AH23</f>
        <v>-0.238235266643815</v>
      </c>
      <c r="AI24" s="11" t="n">
        <f aca="false">AI23</f>
        <v>-4.98356606633262</v>
      </c>
      <c r="AJ24" s="11" t="n">
        <f aca="false">1/(1+EXP(-(AD24*I24+AE24*N24+AF24*S24+AG24*X24+AH24*AC24+AI24)))</f>
        <v>0.0534628113649007</v>
      </c>
      <c r="AK24" s="18" t="n">
        <f aca="false">200000*AJ24</f>
        <v>10692.5622729801</v>
      </c>
      <c r="AL24" s="19" t="n">
        <f aca="false">(AK24-D24)^2</f>
        <v>973305.118467726</v>
      </c>
    </row>
    <row r="25" customFormat="false" ht="15" hidden="false" customHeight="false" outlineLevel="0" collapsed="false">
      <c r="A25" s="0" t="n">
        <v>30</v>
      </c>
      <c r="B25" s="0" t="n">
        <v>2.46517</v>
      </c>
      <c r="C25" s="0" t="n">
        <v>5.6463</v>
      </c>
      <c r="D25" s="7" t="n">
        <v>14277</v>
      </c>
      <c r="E25" s="21" t="n">
        <f aca="false">E24</f>
        <v>4.21632881452755</v>
      </c>
      <c r="F25" s="22" t="n">
        <f aca="false">F24</f>
        <v>0.72090074767104</v>
      </c>
      <c r="G25" s="22" t="n">
        <f aca="false">G24</f>
        <v>0.395357933831514</v>
      </c>
      <c r="H25" s="22" t="n">
        <f aca="false">H24</f>
        <v>1.34082745323235</v>
      </c>
      <c r="I25" s="16" t="n">
        <f aca="false">1/(1+EXP(-(SUMPRODUCT(E25:G25,$A25:$C25)+H25)))</f>
        <v>1</v>
      </c>
      <c r="J25" s="22" t="n">
        <f aca="false">J24</f>
        <v>0.0477451514039572</v>
      </c>
      <c r="K25" s="22" t="n">
        <f aca="false">K24</f>
        <v>-0.76556420651339</v>
      </c>
      <c r="L25" s="22" t="n">
        <f aca="false">L24</f>
        <v>0.627620398762888</v>
      </c>
      <c r="M25" s="22" t="n">
        <f aca="false">M24</f>
        <v>-0.393676862543248</v>
      </c>
      <c r="N25" s="16" t="n">
        <f aca="false">1/(1+EXP(-(SUMPRODUCT(J25:L25,$A25:$C25)+M25)))</f>
        <v>0.936740727544667</v>
      </c>
      <c r="O25" s="21" t="n">
        <f aca="false">O24</f>
        <v>4.99984583500747</v>
      </c>
      <c r="P25" s="22" t="n">
        <f aca="false">P24</f>
        <v>-0.34561820919468</v>
      </c>
      <c r="Q25" s="22" t="n">
        <f aca="false">Q24</f>
        <v>-0.00667890578931206</v>
      </c>
      <c r="R25" s="22" t="n">
        <f aca="false">R24</f>
        <v>-2.4739216713693</v>
      </c>
      <c r="S25" s="16" t="n">
        <f aca="false">1/(1+EXP(-(SUMPRODUCT(O25:Q25,$A25:$C25)+R25)))</f>
        <v>1</v>
      </c>
      <c r="T25" s="21" t="n">
        <f aca="false">T24</f>
        <v>-1.9219479084445</v>
      </c>
      <c r="U25" s="22" t="n">
        <f aca="false">U24</f>
        <v>-0.65009570233829</v>
      </c>
      <c r="V25" s="22" t="n">
        <f aca="false">V24</f>
        <v>-0.105147212974138</v>
      </c>
      <c r="W25" s="22" t="n">
        <f aca="false">W24</f>
        <v>2.87917424596149</v>
      </c>
      <c r="X25" s="16" t="n">
        <f aca="false">MAX((SUMPRODUCT(T25:V25,$A25:$C25)+W25),0.01*(SUMPRODUCT(T25:V25,$A25:$C25)+W25))</f>
        <v>-0.569755521385227</v>
      </c>
      <c r="Y25" s="21" t="n">
        <f aca="false">Y24</f>
        <v>-0.0445340505766776</v>
      </c>
      <c r="Z25" s="22" t="n">
        <f aca="false">Z24</f>
        <v>-1.92287579757354</v>
      </c>
      <c r="AA25" s="22" t="n">
        <f aca="false">AA24</f>
        <v>0.0337087068519839</v>
      </c>
      <c r="AB25" s="22" t="n">
        <f aca="false">AB24</f>
        <v>0.406742189043978</v>
      </c>
      <c r="AC25" s="16" t="n">
        <f aca="false">(SUMPRODUCT(Y25:AA25,$A25:$C25)+AB25)</f>
        <v>-5.47916558666235</v>
      </c>
      <c r="AD25" s="11" t="n">
        <f aca="false">AD24</f>
        <v>-0.261364338838742</v>
      </c>
      <c r="AE25" s="11" t="n">
        <f aca="false">AE24</f>
        <v>3.44687327106135</v>
      </c>
      <c r="AF25" s="11" t="n">
        <f aca="false">AF24</f>
        <v>-1.42726240872697</v>
      </c>
      <c r="AG25" s="11" t="n">
        <f aca="false">AG24</f>
        <v>0.905718512997129</v>
      </c>
      <c r="AH25" s="11" t="n">
        <f aca="false">AH24</f>
        <v>-0.238235266643815</v>
      </c>
      <c r="AI25" s="11" t="n">
        <f aca="false">AI24</f>
        <v>-4.98356606633262</v>
      </c>
      <c r="AJ25" s="11" t="n">
        <f aca="false">1/(1+EXP(-(AD25*I25+AE25*N25+AF25*S25+AG25*X25+AH25*AC25+AI25)))</f>
        <v>0.0657383611686417</v>
      </c>
      <c r="AK25" s="18" t="n">
        <f aca="false">200000*AJ25</f>
        <v>13147.6722337284</v>
      </c>
      <c r="AL25" s="19" t="n">
        <f aca="false">(AK25-D25)^2</f>
        <v>1275381.20367211</v>
      </c>
    </row>
    <row r="26" customFormat="false" ht="15" hidden="false" customHeight="false" outlineLevel="0" collapsed="false">
      <c r="A26" s="0" t="n">
        <v>31</v>
      </c>
      <c r="B26" s="0" t="n">
        <v>2.32696</v>
      </c>
      <c r="C26" s="0" t="n">
        <v>5.7812</v>
      </c>
      <c r="D26" s="7" t="n">
        <v>13981</v>
      </c>
      <c r="E26" s="21" t="n">
        <f aca="false">E25</f>
        <v>4.21632881452755</v>
      </c>
      <c r="F26" s="22" t="n">
        <f aca="false">F25</f>
        <v>0.72090074767104</v>
      </c>
      <c r="G26" s="22" t="n">
        <f aca="false">G25</f>
        <v>0.395357933831514</v>
      </c>
      <c r="H26" s="22" t="n">
        <f aca="false">H25</f>
        <v>1.34082745323235</v>
      </c>
      <c r="I26" s="16" t="n">
        <f aca="false">1/(1+EXP(-(SUMPRODUCT(E26:G26,$A26:$C26)+H26)))</f>
        <v>1</v>
      </c>
      <c r="J26" s="22" t="n">
        <f aca="false">J25</f>
        <v>0.0477451514039572</v>
      </c>
      <c r="K26" s="22" t="n">
        <f aca="false">K25</f>
        <v>-0.76556420651339</v>
      </c>
      <c r="L26" s="22" t="n">
        <f aca="false">L25</f>
        <v>0.627620398762888</v>
      </c>
      <c r="M26" s="22" t="n">
        <f aca="false">M25</f>
        <v>-0.393676862543248</v>
      </c>
      <c r="N26" s="16" t="n">
        <f aca="false">1/(1+EXP(-(SUMPRODUCT(J26:L26,$A26:$C26)+M26)))</f>
        <v>0.949472297049311</v>
      </c>
      <c r="O26" s="21" t="n">
        <f aca="false">O25</f>
        <v>4.99984583500747</v>
      </c>
      <c r="P26" s="22" t="n">
        <f aca="false">P25</f>
        <v>-0.34561820919468</v>
      </c>
      <c r="Q26" s="22" t="n">
        <f aca="false">Q25</f>
        <v>-0.00667890578931206</v>
      </c>
      <c r="R26" s="22" t="n">
        <f aca="false">R25</f>
        <v>-2.4739216713693</v>
      </c>
      <c r="S26" s="16" t="n">
        <f aca="false">1/(1+EXP(-(SUMPRODUCT(O26:Q26,$A26:$C26)+R26)))</f>
        <v>1</v>
      </c>
      <c r="T26" s="21" t="n">
        <f aca="false">T25</f>
        <v>-1.9219479084445</v>
      </c>
      <c r="U26" s="22" t="n">
        <f aca="false">U25</f>
        <v>-0.65009570233829</v>
      </c>
      <c r="V26" s="22" t="n">
        <f aca="false">V25</f>
        <v>-0.105147212974138</v>
      </c>
      <c r="W26" s="22" t="n">
        <f aca="false">W25</f>
        <v>2.87917424596149</v>
      </c>
      <c r="X26" s="16" t="n">
        <f aca="false">MAX((SUMPRODUCT(T26:V26,$A26:$C26)+W26),0.01*(SUMPRODUCT(T26:V26,$A26:$C26)+W26))</f>
        <v>-0.588218346789772</v>
      </c>
      <c r="Y26" s="21" t="n">
        <f aca="false">Y25</f>
        <v>-0.0445340505766776</v>
      </c>
      <c r="Z26" s="22" t="n">
        <f aca="false">Z25</f>
        <v>-1.92287579757354</v>
      </c>
      <c r="AA26" s="22" t="n">
        <f aca="false">AA25</f>
        <v>0.0337087068519839</v>
      </c>
      <c r="AB26" s="22" t="n">
        <f aca="false">AB25</f>
        <v>0.406742189043978</v>
      </c>
      <c r="AC26" s="16" t="n">
        <f aca="false">(SUMPRODUCT(Y26:AA26,$A26:$C26)+AB26)</f>
        <v>-5.25339166870205</v>
      </c>
      <c r="AD26" s="11" t="n">
        <f aca="false">AD25</f>
        <v>-0.261364338838742</v>
      </c>
      <c r="AE26" s="11" t="n">
        <f aca="false">AE25</f>
        <v>3.44687327106135</v>
      </c>
      <c r="AF26" s="11" t="n">
        <f aca="false">AF25</f>
        <v>-1.42726240872697</v>
      </c>
      <c r="AG26" s="11" t="n">
        <f aca="false">AG25</f>
        <v>0.905718512997129</v>
      </c>
      <c r="AH26" s="11" t="n">
        <f aca="false">AH25</f>
        <v>-0.238235266643815</v>
      </c>
      <c r="AI26" s="11" t="n">
        <f aca="false">AI25</f>
        <v>-4.98356606633262</v>
      </c>
      <c r="AJ26" s="11" t="n">
        <f aca="false">1/(1+EXP(-(AD26*I26+AE26*N26+AF26*S26+AG26*X26+AH26*AC26+AI26)))</f>
        <v>0.0641219036444736</v>
      </c>
      <c r="AK26" s="18" t="n">
        <f aca="false">200000*AJ26</f>
        <v>12824.3807288947</v>
      </c>
      <c r="AL26" s="19" t="n">
        <f aca="false">(AK26-D26)^2</f>
        <v>1337768.13829213</v>
      </c>
    </row>
    <row r="27" customFormat="false" ht="15" hidden="false" customHeight="false" outlineLevel="0" collapsed="false">
      <c r="A27" s="0" t="n">
        <v>32</v>
      </c>
      <c r="B27" s="0" t="n">
        <v>2.97686</v>
      </c>
      <c r="C27" s="0" t="n">
        <v>5.8746</v>
      </c>
      <c r="D27" s="7" t="n">
        <v>19102</v>
      </c>
      <c r="E27" s="21" t="n">
        <f aca="false">E26</f>
        <v>4.21632881452755</v>
      </c>
      <c r="F27" s="22" t="n">
        <f aca="false">F26</f>
        <v>0.72090074767104</v>
      </c>
      <c r="G27" s="22" t="n">
        <f aca="false">G26</f>
        <v>0.395357933831514</v>
      </c>
      <c r="H27" s="22" t="n">
        <f aca="false">H26</f>
        <v>1.34082745323235</v>
      </c>
      <c r="I27" s="16" t="n">
        <f aca="false">1/(1+EXP(-(SUMPRODUCT(E27:G27,$A27:$C27)+H27)))</f>
        <v>1</v>
      </c>
      <c r="J27" s="22" t="n">
        <f aca="false">J26</f>
        <v>0.0477451514039572</v>
      </c>
      <c r="K27" s="22" t="n">
        <f aca="false">K26</f>
        <v>-0.76556420651339</v>
      </c>
      <c r="L27" s="22" t="n">
        <f aca="false">L26</f>
        <v>0.627620398762888</v>
      </c>
      <c r="M27" s="22" t="n">
        <f aca="false">M26</f>
        <v>-0.393676862543248</v>
      </c>
      <c r="N27" s="16" t="n">
        <f aca="false">1/(1+EXP(-(SUMPRODUCT(J27:L27,$A27:$C27)+M27)))</f>
        <v>0.927048382759557</v>
      </c>
      <c r="O27" s="21" t="n">
        <f aca="false">O26</f>
        <v>4.99984583500747</v>
      </c>
      <c r="P27" s="22" t="n">
        <f aca="false">P26</f>
        <v>-0.34561820919468</v>
      </c>
      <c r="Q27" s="22" t="n">
        <f aca="false">Q26</f>
        <v>-0.00667890578931206</v>
      </c>
      <c r="R27" s="22" t="n">
        <f aca="false">R26</f>
        <v>-2.4739216713693</v>
      </c>
      <c r="S27" s="16" t="n">
        <f aca="false">1/(1+EXP(-(SUMPRODUCT(O27:Q27,$A27:$C27)+R27)))</f>
        <v>1</v>
      </c>
      <c r="T27" s="21" t="n">
        <f aca="false">T26</f>
        <v>-1.9219479084445</v>
      </c>
      <c r="U27" s="22" t="n">
        <f aca="false">U26</f>
        <v>-0.65009570233829</v>
      </c>
      <c r="V27" s="22" t="n">
        <f aca="false">V26</f>
        <v>-0.105147212974138</v>
      </c>
      <c r="W27" s="22" t="n">
        <f aca="false">W26</f>
        <v>2.87917424596149</v>
      </c>
      <c r="X27" s="16" t="n">
        <f aca="false">MAX((SUMPRODUCT(T27:V27,$A27:$C27)+W27),0.01*(SUMPRODUCT(T27:V27,$A27:$C27)+W27))</f>
        <v>-0.611761005340631</v>
      </c>
      <c r="Y27" s="21" t="n">
        <f aca="false">Y26</f>
        <v>-0.0445340505766776</v>
      </c>
      <c r="Z27" s="22" t="n">
        <f aca="false">Z26</f>
        <v>-1.92287579757354</v>
      </c>
      <c r="AA27" s="22" t="n">
        <f aca="false">AA26</f>
        <v>0.0337087068519839</v>
      </c>
      <c r="AB27" s="22" t="n">
        <f aca="false">AB26</f>
        <v>0.406742189043978</v>
      </c>
      <c r="AC27" s="16" t="n">
        <f aca="false">(SUMPRODUCT(Y27:AA27,$A27:$C27)+AB27)</f>
        <v>-6.5444543069018</v>
      </c>
      <c r="AD27" s="11" t="n">
        <f aca="false">AD26</f>
        <v>-0.261364338838742</v>
      </c>
      <c r="AE27" s="11" t="n">
        <f aca="false">AE26</f>
        <v>3.44687327106135</v>
      </c>
      <c r="AF27" s="11" t="n">
        <f aca="false">AF26</f>
        <v>-1.42726240872697</v>
      </c>
      <c r="AG27" s="11" t="n">
        <f aca="false">AG26</f>
        <v>0.905718512997129</v>
      </c>
      <c r="AH27" s="11" t="n">
        <f aca="false">AH26</f>
        <v>-0.238235266643815</v>
      </c>
      <c r="AI27" s="11" t="n">
        <f aca="false">AI26</f>
        <v>-4.98356606633262</v>
      </c>
      <c r="AJ27" s="11" t="n">
        <f aca="false">1/(1+EXP(-(AD27*I27+AE27*N27+AF27*S27+AG27*X27+AH27*AC27+AI27)))</f>
        <v>0.0778633559004657</v>
      </c>
      <c r="AK27" s="18" t="n">
        <f aca="false">200000*AJ27</f>
        <v>15572.6711800931</v>
      </c>
      <c r="AL27" s="19" t="n">
        <f aca="false">(AK27-D27)^2</f>
        <v>12456161.9190252</v>
      </c>
    </row>
    <row r="28" customFormat="false" ht="15" hidden="false" customHeight="false" outlineLevel="0" collapsed="false">
      <c r="A28" s="0" t="n">
        <v>33</v>
      </c>
      <c r="B28" s="0" t="n">
        <v>2.83922</v>
      </c>
      <c r="C28" s="0" t="n">
        <v>6.2119</v>
      </c>
      <c r="D28" s="7" t="n">
        <v>17681</v>
      </c>
      <c r="E28" s="21" t="n">
        <f aca="false">E27</f>
        <v>4.21632881452755</v>
      </c>
      <c r="F28" s="22" t="n">
        <f aca="false">F27</f>
        <v>0.72090074767104</v>
      </c>
      <c r="G28" s="22" t="n">
        <f aca="false">G27</f>
        <v>0.395357933831514</v>
      </c>
      <c r="H28" s="22" t="n">
        <f aca="false">H27</f>
        <v>1.34082745323235</v>
      </c>
      <c r="I28" s="16" t="n">
        <f aca="false">1/(1+EXP(-(SUMPRODUCT(E28:G28,$A28:$C28)+H28)))</f>
        <v>1</v>
      </c>
      <c r="J28" s="22" t="n">
        <f aca="false">J27</f>
        <v>0.0477451514039572</v>
      </c>
      <c r="K28" s="22" t="n">
        <f aca="false">K27</f>
        <v>-0.76556420651339</v>
      </c>
      <c r="L28" s="22" t="n">
        <f aca="false">L27</f>
        <v>0.627620398762888</v>
      </c>
      <c r="M28" s="22" t="n">
        <f aca="false">M27</f>
        <v>-0.393676862543248</v>
      </c>
      <c r="N28" s="16" t="n">
        <f aca="false">1/(1+EXP(-(SUMPRODUCT(J28:L28,$A28:$C28)+M28)))</f>
        <v>0.948192522997745</v>
      </c>
      <c r="O28" s="21" t="n">
        <f aca="false">O27</f>
        <v>4.99984583500747</v>
      </c>
      <c r="P28" s="22" t="n">
        <f aca="false">P27</f>
        <v>-0.34561820919468</v>
      </c>
      <c r="Q28" s="22" t="n">
        <f aca="false">Q27</f>
        <v>-0.00667890578931206</v>
      </c>
      <c r="R28" s="22" t="n">
        <f aca="false">R27</f>
        <v>-2.4739216713693</v>
      </c>
      <c r="S28" s="16" t="n">
        <f aca="false">1/(1+EXP(-(SUMPRODUCT(O28:Q28,$A28:$C28)+R28)))</f>
        <v>1</v>
      </c>
      <c r="T28" s="21" t="n">
        <f aca="false">T27</f>
        <v>-1.9219479084445</v>
      </c>
      <c r="U28" s="22" t="n">
        <f aca="false">U27</f>
        <v>-0.65009570233829</v>
      </c>
      <c r="V28" s="22" t="n">
        <f aca="false">V27</f>
        <v>-0.105147212974138</v>
      </c>
      <c r="W28" s="22" t="n">
        <f aca="false">W27</f>
        <v>2.87917424596149</v>
      </c>
      <c r="X28" s="16" t="n">
        <f aca="false">MAX((SUMPRODUCT(T28:V28,$A28:$C28)+W28),0.01*(SUMPRODUCT(T28:V28,$A28:$C28)+W28))</f>
        <v>-0.63044035424974</v>
      </c>
      <c r="Y28" s="21" t="n">
        <f aca="false">Y27</f>
        <v>-0.0445340505766776</v>
      </c>
      <c r="Z28" s="22" t="n">
        <f aca="false">Z27</f>
        <v>-1.92287579757354</v>
      </c>
      <c r="AA28" s="22" t="n">
        <f aca="false">AA27</f>
        <v>0.0337087068519839</v>
      </c>
      <c r="AB28" s="22" t="n">
        <f aca="false">AB27</f>
        <v>0.406742189043978</v>
      </c>
      <c r="AC28" s="16" t="n">
        <f aca="false">(SUMPRODUCT(Y28:AA28,$A28:$C28)+AB28)</f>
        <v>-6.31295378587928</v>
      </c>
      <c r="AD28" s="11" t="n">
        <f aca="false">AD27</f>
        <v>-0.261364338838742</v>
      </c>
      <c r="AE28" s="11" t="n">
        <f aca="false">AE27</f>
        <v>3.44687327106135</v>
      </c>
      <c r="AF28" s="11" t="n">
        <f aca="false">AF27</f>
        <v>-1.42726240872697</v>
      </c>
      <c r="AG28" s="11" t="n">
        <f aca="false">AG27</f>
        <v>0.905718512997129</v>
      </c>
      <c r="AH28" s="11" t="n">
        <f aca="false">AH27</f>
        <v>-0.238235266643815</v>
      </c>
      <c r="AI28" s="11" t="n">
        <f aca="false">AI27</f>
        <v>-4.98356606633262</v>
      </c>
      <c r="AJ28" s="11" t="n">
        <f aca="false">1/(1+EXP(-(AD28*I28+AE28*N28+AF28*S28+AG28*X28+AH28*AC28+AI28)))</f>
        <v>0.0779216314143669</v>
      </c>
      <c r="AK28" s="18" t="n">
        <f aca="false">200000*AJ28</f>
        <v>15584.3262828734</v>
      </c>
      <c r="AL28" s="19" t="n">
        <f aca="false">(AK28-D28)^2</f>
        <v>4396040.6760896</v>
      </c>
    </row>
    <row r="29" customFormat="false" ht="15" hidden="false" customHeight="false" outlineLevel="0" collapsed="false">
      <c r="A29" s="0" t="n">
        <v>35</v>
      </c>
      <c r="B29" s="0" t="n">
        <v>3.30987</v>
      </c>
      <c r="C29" s="0" t="n">
        <v>8.1705</v>
      </c>
      <c r="D29" s="7" t="n">
        <v>22715</v>
      </c>
      <c r="E29" s="21" t="n">
        <f aca="false">E28</f>
        <v>4.21632881452755</v>
      </c>
      <c r="F29" s="22" t="n">
        <f aca="false">F28</f>
        <v>0.72090074767104</v>
      </c>
      <c r="G29" s="22" t="n">
        <f aca="false">G28</f>
        <v>0.395357933831514</v>
      </c>
      <c r="H29" s="22" t="n">
        <f aca="false">H28</f>
        <v>1.34082745323235</v>
      </c>
      <c r="I29" s="16" t="n">
        <f aca="false">1/(1+EXP(-(SUMPRODUCT(E29:G29,$A29:$C29)+H29)))</f>
        <v>1</v>
      </c>
      <c r="J29" s="22" t="n">
        <f aca="false">J28</f>
        <v>0.0477451514039572</v>
      </c>
      <c r="K29" s="22" t="n">
        <f aca="false">K28</f>
        <v>-0.76556420651339</v>
      </c>
      <c r="L29" s="22" t="n">
        <f aca="false">L28</f>
        <v>0.627620398762888</v>
      </c>
      <c r="M29" s="22" t="n">
        <f aca="false">M28</f>
        <v>-0.393676862543248</v>
      </c>
      <c r="N29" s="16" t="n">
        <f aca="false">1/(1+EXP(-(SUMPRODUCT(J29:L29,$A29:$C29)+M29)))</f>
        <v>0.979596971833454</v>
      </c>
      <c r="O29" s="21" t="n">
        <f aca="false">O28</f>
        <v>4.99984583500747</v>
      </c>
      <c r="P29" s="22" t="n">
        <f aca="false">P28</f>
        <v>-0.34561820919468</v>
      </c>
      <c r="Q29" s="22" t="n">
        <f aca="false">Q28</f>
        <v>-0.00667890578931206</v>
      </c>
      <c r="R29" s="22" t="n">
        <f aca="false">R28</f>
        <v>-2.4739216713693</v>
      </c>
      <c r="S29" s="16" t="n">
        <f aca="false">1/(1+EXP(-(SUMPRODUCT(O29:Q29,$A29:$C29)+R29)))</f>
        <v>1</v>
      </c>
      <c r="T29" s="21" t="n">
        <f aca="false">T28</f>
        <v>-1.9219479084445</v>
      </c>
      <c r="U29" s="22" t="n">
        <f aca="false">U28</f>
        <v>-0.65009570233829</v>
      </c>
      <c r="V29" s="22" t="n">
        <f aca="false">V28</f>
        <v>-0.105147212974138</v>
      </c>
      <c r="W29" s="22" t="n">
        <f aca="false">W28</f>
        <v>2.87917424596149</v>
      </c>
      <c r="X29" s="16" t="n">
        <f aca="false">MAX((SUMPRODUCT(T29:V29,$A29:$C29)+W29),0.01*(SUMPRODUCT(T29:V29,$A29:$C29)+W29))</f>
        <v>-0.673998401154996</v>
      </c>
      <c r="Y29" s="21" t="n">
        <f aca="false">Y28</f>
        <v>-0.0445340505766776</v>
      </c>
      <c r="Z29" s="22" t="n">
        <f aca="false">Z28</f>
        <v>-1.92287579757354</v>
      </c>
      <c r="AA29" s="22" t="n">
        <f aca="false">AA28</f>
        <v>0.0337087068519839</v>
      </c>
      <c r="AB29" s="22" t="n">
        <f aca="false">AB28</f>
        <v>0.406742189043978</v>
      </c>
      <c r="AC29" s="16" t="n">
        <f aca="false">(SUMPRODUCT(Y29:AA29,$A29:$C29)+AB29)</f>
        <v>-7.24100150792032</v>
      </c>
      <c r="AD29" s="11" t="n">
        <f aca="false">AD28</f>
        <v>-0.261364338838742</v>
      </c>
      <c r="AE29" s="11" t="n">
        <f aca="false">AE28</f>
        <v>3.44687327106135</v>
      </c>
      <c r="AF29" s="11" t="n">
        <f aca="false">AF28</f>
        <v>-1.42726240872697</v>
      </c>
      <c r="AG29" s="11" t="n">
        <f aca="false">AG28</f>
        <v>0.905718512997129</v>
      </c>
      <c r="AH29" s="11" t="n">
        <f aca="false">AH28</f>
        <v>-0.238235266643815</v>
      </c>
      <c r="AI29" s="11" t="n">
        <f aca="false">AI28</f>
        <v>-4.98356606633262</v>
      </c>
      <c r="AJ29" s="11" t="n">
        <f aca="false">1/(1+EXP(-(AD29*I29+AE29*N29+AF29*S29+AG29*X29+AH29*AC29+AI29)))</f>
        <v>0.101466335457073</v>
      </c>
      <c r="AK29" s="18" t="n">
        <f aca="false">200000*AJ29</f>
        <v>20293.2670914147</v>
      </c>
      <c r="AL29" s="19" t="n">
        <f aca="false">(AK29-D29)^2</f>
        <v>5864790.28052511</v>
      </c>
    </row>
    <row r="30" customFormat="false" ht="15" hidden="false" customHeight="false" outlineLevel="0" collapsed="false">
      <c r="A30" s="0" t="n">
        <v>40</v>
      </c>
      <c r="B30" s="0" t="n">
        <v>3.24695</v>
      </c>
      <c r="C30" s="0" t="n">
        <v>8.0255</v>
      </c>
      <c r="D30" s="7" t="n">
        <v>22562</v>
      </c>
      <c r="E30" s="21" t="n">
        <f aca="false">E29</f>
        <v>4.21632881452755</v>
      </c>
      <c r="F30" s="22" t="n">
        <f aca="false">F29</f>
        <v>0.72090074767104</v>
      </c>
      <c r="G30" s="22" t="n">
        <f aca="false">G29</f>
        <v>0.395357933831514</v>
      </c>
      <c r="H30" s="22" t="n">
        <f aca="false">H29</f>
        <v>1.34082745323235</v>
      </c>
      <c r="I30" s="16" t="n">
        <f aca="false">1/(1+EXP(-(SUMPRODUCT(E30:G30,$A30:$C30)+H30)))</f>
        <v>1</v>
      </c>
      <c r="J30" s="22" t="n">
        <f aca="false">J29</f>
        <v>0.0477451514039572</v>
      </c>
      <c r="K30" s="22" t="n">
        <f aca="false">K29</f>
        <v>-0.76556420651339</v>
      </c>
      <c r="L30" s="22" t="n">
        <f aca="false">L29</f>
        <v>0.627620398762888</v>
      </c>
      <c r="M30" s="22" t="n">
        <f aca="false">M29</f>
        <v>-0.393676862543248</v>
      </c>
      <c r="N30" s="16" t="n">
        <f aca="false">1/(1+EXP(-(SUMPRODUCT(J30:L30,$A30:$C30)+M30)))</f>
        <v>0.98316551469005</v>
      </c>
      <c r="O30" s="21" t="n">
        <f aca="false">O29</f>
        <v>4.99984583500747</v>
      </c>
      <c r="P30" s="22" t="n">
        <f aca="false">P29</f>
        <v>-0.34561820919468</v>
      </c>
      <c r="Q30" s="22" t="n">
        <f aca="false">Q29</f>
        <v>-0.00667890578931206</v>
      </c>
      <c r="R30" s="22" t="n">
        <f aca="false">R29</f>
        <v>-2.4739216713693</v>
      </c>
      <c r="S30" s="16" t="n">
        <f aca="false">1/(1+EXP(-(SUMPRODUCT(O30:Q30,$A30:$C30)+R30)))</f>
        <v>1</v>
      </c>
      <c r="T30" s="21" t="n">
        <f aca="false">T29</f>
        <v>-1.9219479084445</v>
      </c>
      <c r="U30" s="22" t="n">
        <f aca="false">U29</f>
        <v>-0.65009570233829</v>
      </c>
      <c r="V30" s="22" t="n">
        <f aca="false">V29</f>
        <v>-0.105147212974138</v>
      </c>
      <c r="W30" s="22" t="n">
        <f aca="false">W29</f>
        <v>2.87917424596149</v>
      </c>
      <c r="X30" s="16" t="n">
        <f aca="false">MAX((SUMPRODUCT(T30:V30,$A30:$C30)+W30),0.01*(SUMPRODUCT(T30:V30,$A30:$C30)+W30))</f>
        <v>-0.769534292902497</v>
      </c>
      <c r="Y30" s="21" t="n">
        <f aca="false">Y29</f>
        <v>-0.0445340505766776</v>
      </c>
      <c r="Z30" s="22" t="n">
        <f aca="false">Z29</f>
        <v>-1.92287579757354</v>
      </c>
      <c r="AA30" s="22" t="n">
        <f aca="false">AA29</f>
        <v>0.0337087068519839</v>
      </c>
      <c r="AB30" s="22" t="n">
        <f aca="false">AB29</f>
        <v>0.406742189043978</v>
      </c>
      <c r="AC30" s="16" t="n">
        <f aca="false">(SUMPRODUCT(Y30:AA30,$A30:$C30)+AB30)</f>
        <v>-7.34757217811392</v>
      </c>
      <c r="AD30" s="11" t="n">
        <f aca="false">AD29</f>
        <v>-0.261364338838742</v>
      </c>
      <c r="AE30" s="11" t="n">
        <f aca="false">AE29</f>
        <v>3.44687327106135</v>
      </c>
      <c r="AF30" s="11" t="n">
        <f aca="false">AF29</f>
        <v>-1.42726240872697</v>
      </c>
      <c r="AG30" s="11" t="n">
        <f aca="false">AG29</f>
        <v>0.905718512997129</v>
      </c>
      <c r="AH30" s="11" t="n">
        <f aca="false">AH29</f>
        <v>-0.238235266643815</v>
      </c>
      <c r="AI30" s="11" t="n">
        <f aca="false">AI29</f>
        <v>-4.98356606633262</v>
      </c>
      <c r="AJ30" s="11" t="n">
        <f aca="false">1/(1+EXP(-(AD30*I30+AE30*N30+AF30*S30+AG30*X30+AH30*AC30+AI30)))</f>
        <v>0.0970994661954684</v>
      </c>
      <c r="AK30" s="18" t="n">
        <f aca="false">200000*AJ30</f>
        <v>19419.8932390937</v>
      </c>
      <c r="AL30" s="19" t="n">
        <f aca="false">(AK30-D30)^2</f>
        <v>9872834.89693319</v>
      </c>
    </row>
    <row r="31" customFormat="false" ht="15" hidden="false" customHeight="false" outlineLevel="0" collapsed="false">
      <c r="A31" s="0" t="n">
        <v>41</v>
      </c>
      <c r="B31" s="0" t="n">
        <v>4.14854</v>
      </c>
      <c r="C31" s="0" t="n">
        <v>7.6984</v>
      </c>
      <c r="D31" s="7" t="n">
        <v>28976</v>
      </c>
      <c r="E31" s="21" t="n">
        <f aca="false">E30</f>
        <v>4.21632881452755</v>
      </c>
      <c r="F31" s="22" t="n">
        <f aca="false">F30</f>
        <v>0.72090074767104</v>
      </c>
      <c r="G31" s="22" t="n">
        <f aca="false">G30</f>
        <v>0.395357933831514</v>
      </c>
      <c r="H31" s="22" t="n">
        <f aca="false">H30</f>
        <v>1.34082745323235</v>
      </c>
      <c r="I31" s="16" t="n">
        <f aca="false">1/(1+EXP(-(SUMPRODUCT(E31:G31,$A31:$C31)+H31)))</f>
        <v>1</v>
      </c>
      <c r="J31" s="22" t="n">
        <f aca="false">J30</f>
        <v>0.0477451514039572</v>
      </c>
      <c r="K31" s="22" t="n">
        <f aca="false">K30</f>
        <v>-0.76556420651339</v>
      </c>
      <c r="L31" s="22" t="n">
        <f aca="false">L30</f>
        <v>0.627620398762888</v>
      </c>
      <c r="M31" s="22" t="n">
        <f aca="false">M30</f>
        <v>-0.393676862543248</v>
      </c>
      <c r="N31" s="16" t="n">
        <f aca="false">1/(1+EXP(-(SUMPRODUCT(J31:L31,$A31:$C31)+M31)))</f>
        <v>0.961564254441368</v>
      </c>
      <c r="O31" s="21" t="n">
        <f aca="false">O30</f>
        <v>4.99984583500747</v>
      </c>
      <c r="P31" s="22" t="n">
        <f aca="false">P30</f>
        <v>-0.34561820919468</v>
      </c>
      <c r="Q31" s="22" t="n">
        <f aca="false">Q30</f>
        <v>-0.00667890578931206</v>
      </c>
      <c r="R31" s="22" t="n">
        <f aca="false">R30</f>
        <v>-2.4739216713693</v>
      </c>
      <c r="S31" s="16" t="n">
        <f aca="false">1/(1+EXP(-(SUMPRODUCT(O31:Q31,$A31:$C31)+R31)))</f>
        <v>1</v>
      </c>
      <c r="T31" s="21" t="n">
        <f aca="false">T30</f>
        <v>-1.9219479084445</v>
      </c>
      <c r="U31" s="22" t="n">
        <f aca="false">U30</f>
        <v>-0.65009570233829</v>
      </c>
      <c r="V31" s="22" t="n">
        <f aca="false">V30</f>
        <v>-0.105147212974138</v>
      </c>
      <c r="W31" s="22" t="n">
        <f aca="false">W30</f>
        <v>2.87917424596149</v>
      </c>
      <c r="X31" s="16" t="n">
        <f aca="false">MAX((SUMPRODUCT(T31:V31,$A31:$C31)+W31),0.01*(SUMPRODUCT(T31:V31,$A31:$C31)+W31))</f>
        <v>-0.794271033296016</v>
      </c>
      <c r="Y31" s="21" t="n">
        <f aca="false">Y30</f>
        <v>-0.0445340505766776</v>
      </c>
      <c r="Z31" s="22" t="n">
        <f aca="false">Z30</f>
        <v>-1.92287579757354</v>
      </c>
      <c r="AA31" s="22" t="n">
        <f aca="false">AA30</f>
        <v>0.0337087068519839</v>
      </c>
      <c r="AB31" s="22" t="n">
        <f aca="false">AB30</f>
        <v>0.406742189043978</v>
      </c>
      <c r="AC31" s="16" t="n">
        <f aca="false">(SUMPRODUCT(Y31:AA31,$A31:$C31)+AB31)</f>
        <v>-9.13677793703621</v>
      </c>
      <c r="AD31" s="11" t="n">
        <f aca="false">AD30</f>
        <v>-0.261364338838742</v>
      </c>
      <c r="AE31" s="11" t="n">
        <f aca="false">AE30</f>
        <v>3.44687327106135</v>
      </c>
      <c r="AF31" s="11" t="n">
        <f aca="false">AF30</f>
        <v>-1.42726240872697</v>
      </c>
      <c r="AG31" s="11" t="n">
        <f aca="false">AG30</f>
        <v>0.905718512997129</v>
      </c>
      <c r="AH31" s="11" t="n">
        <f aca="false">AH30</f>
        <v>-0.238235266643815</v>
      </c>
      <c r="AI31" s="11" t="n">
        <f aca="false">AI30</f>
        <v>-4.98356606633262</v>
      </c>
      <c r="AJ31" s="11" t="n">
        <f aca="false">1/(1+EXP(-(AD31*I31+AE31*N31+AF31*S31+AG31*X31+AH31*AC31+AI31)))</f>
        <v>0.130053485664282</v>
      </c>
      <c r="AK31" s="18" t="n">
        <f aca="false">200000*AJ31</f>
        <v>26010.6971328563</v>
      </c>
      <c r="AL31" s="19" t="n">
        <f aca="false">(AK31-D31)^2</f>
        <v>8793021.09389055</v>
      </c>
      <c r="AR31" s="23"/>
    </row>
    <row r="32" customFormat="false" ht="15" hidden="false" customHeight="false" outlineLevel="0" collapsed="false">
      <c r="A32" s="0" t="n">
        <v>43</v>
      </c>
      <c r="B32" s="0" t="n">
        <v>6.07126</v>
      </c>
      <c r="C32" s="0" t="n">
        <v>8.2823</v>
      </c>
      <c r="D32" s="7" t="n">
        <v>48085</v>
      </c>
      <c r="E32" s="21" t="n">
        <f aca="false">E31</f>
        <v>4.21632881452755</v>
      </c>
      <c r="F32" s="22" t="n">
        <f aca="false">F31</f>
        <v>0.72090074767104</v>
      </c>
      <c r="G32" s="22" t="n">
        <f aca="false">G31</f>
        <v>0.395357933831514</v>
      </c>
      <c r="H32" s="22" t="n">
        <f aca="false">H31</f>
        <v>1.34082745323235</v>
      </c>
      <c r="I32" s="16" t="n">
        <f aca="false">1/(1+EXP(-(SUMPRODUCT(E32:G32,$A32:$C32)+H32)))</f>
        <v>1</v>
      </c>
      <c r="J32" s="22" t="n">
        <f aca="false">J31</f>
        <v>0.0477451514039572</v>
      </c>
      <c r="K32" s="22" t="n">
        <f aca="false">K31</f>
        <v>-0.76556420651339</v>
      </c>
      <c r="L32" s="22" t="n">
        <f aca="false">L31</f>
        <v>0.627620398762888</v>
      </c>
      <c r="M32" s="22" t="n">
        <f aca="false">M31</f>
        <v>-0.393676862543248</v>
      </c>
      <c r="N32" s="16" t="n">
        <f aca="false">1/(1+EXP(-(SUMPRODUCT(J32:L32,$A32:$C32)+M32)))</f>
        <v>0.901105233952636</v>
      </c>
      <c r="O32" s="21" t="n">
        <f aca="false">O31</f>
        <v>4.99984583500747</v>
      </c>
      <c r="P32" s="22" t="n">
        <f aca="false">P31</f>
        <v>-0.34561820919468</v>
      </c>
      <c r="Q32" s="22" t="n">
        <f aca="false">Q31</f>
        <v>-0.00667890578931206</v>
      </c>
      <c r="R32" s="22" t="n">
        <f aca="false">R31</f>
        <v>-2.4739216713693</v>
      </c>
      <c r="S32" s="16" t="n">
        <f aca="false">1/(1+EXP(-(SUMPRODUCT(O32:Q32,$A32:$C32)+R32)))</f>
        <v>1</v>
      </c>
      <c r="T32" s="21" t="n">
        <f aca="false">T31</f>
        <v>-1.9219479084445</v>
      </c>
      <c r="U32" s="22" t="n">
        <f aca="false">U31</f>
        <v>-0.65009570233829</v>
      </c>
      <c r="V32" s="22" t="n">
        <f aca="false">V31</f>
        <v>-0.105147212974138</v>
      </c>
      <c r="W32" s="22" t="n">
        <f aca="false">W31</f>
        <v>2.87917424596149</v>
      </c>
      <c r="X32" s="16" t="n">
        <f aca="false">MAX((SUMPRODUCT(T32:V32,$A32:$C32)+W32),0.01*(SUMPRODUCT(T32:V32,$A32:$C32)+W32))</f>
        <v>-0.845823466129461</v>
      </c>
      <c r="Y32" s="21" t="n">
        <f aca="false">Y31</f>
        <v>-0.0445340505766776</v>
      </c>
      <c r="Z32" s="22" t="n">
        <f aca="false">Z31</f>
        <v>-1.92287579757354</v>
      </c>
      <c r="AA32" s="22" t="n">
        <f aca="false">AA31</f>
        <v>0.0337087068519839</v>
      </c>
      <c r="AB32" s="22" t="n">
        <f aca="false">AB31</f>
        <v>0.406742189043978</v>
      </c>
      <c r="AC32" s="16" t="n">
        <f aca="false">(SUMPRODUCT(Y32:AA32,$A32:$C32)+AB32)</f>
        <v>-12.9033152777693</v>
      </c>
      <c r="AD32" s="11" t="n">
        <f aca="false">AD31</f>
        <v>-0.261364338838742</v>
      </c>
      <c r="AE32" s="11" t="n">
        <f aca="false">AE31</f>
        <v>3.44687327106135</v>
      </c>
      <c r="AF32" s="11" t="n">
        <f aca="false">AF31</f>
        <v>-1.42726240872697</v>
      </c>
      <c r="AG32" s="11" t="n">
        <f aca="false">AG31</f>
        <v>0.905718512997129</v>
      </c>
      <c r="AH32" s="11" t="n">
        <f aca="false">AH31</f>
        <v>-0.238235266643815</v>
      </c>
      <c r="AI32" s="11" t="n">
        <f aca="false">AI31</f>
        <v>-4.98356606633262</v>
      </c>
      <c r="AJ32" s="11" t="n">
        <f aca="false">1/(1+EXP(-(AD32*I32+AE32*N32+AF32*S32+AG32*X32+AH32*AC32+AI32)))</f>
        <v>0.221275208535418</v>
      </c>
      <c r="AK32" s="18" t="n">
        <f aca="false">200000*AJ32</f>
        <v>44255.0417070835</v>
      </c>
      <c r="AL32" s="19" t="n">
        <f aca="false">(AK32-D32)^2</f>
        <v>14668580.5254798</v>
      </c>
    </row>
    <row r="33" customFormat="false" ht="15" hidden="false" customHeight="false" outlineLevel="0" collapsed="false">
      <c r="A33" s="0" t="n">
        <v>44</v>
      </c>
      <c r="B33" s="0" t="n">
        <v>6.08135</v>
      </c>
      <c r="C33" s="0" t="n">
        <v>8.8544</v>
      </c>
      <c r="D33" s="7" t="n">
        <v>47150</v>
      </c>
      <c r="E33" s="21" t="n">
        <f aca="false">E32</f>
        <v>4.21632881452755</v>
      </c>
      <c r="F33" s="22" t="n">
        <f aca="false">F32</f>
        <v>0.72090074767104</v>
      </c>
      <c r="G33" s="22" t="n">
        <f aca="false">G32</f>
        <v>0.395357933831514</v>
      </c>
      <c r="H33" s="22" t="n">
        <f aca="false">H32</f>
        <v>1.34082745323235</v>
      </c>
      <c r="I33" s="16" t="n">
        <f aca="false">1/(1+EXP(-(SUMPRODUCT(E33:G33,$A33:$C33)+H33)))</f>
        <v>1</v>
      </c>
      <c r="J33" s="22" t="n">
        <f aca="false">J32</f>
        <v>0.0477451514039572</v>
      </c>
      <c r="K33" s="22" t="n">
        <f aca="false">K32</f>
        <v>-0.76556420651339</v>
      </c>
      <c r="L33" s="22" t="n">
        <f aca="false">L32</f>
        <v>0.627620398762888</v>
      </c>
      <c r="M33" s="22" t="n">
        <f aca="false">M32</f>
        <v>-0.393676862543248</v>
      </c>
      <c r="N33" s="16" t="n">
        <f aca="false">1/(1+EXP(-(SUMPRODUCT(J33:L33,$A33:$C33)+M33)))</f>
        <v>0.931416078782906</v>
      </c>
      <c r="O33" s="21" t="n">
        <f aca="false">O32</f>
        <v>4.99984583500747</v>
      </c>
      <c r="P33" s="22" t="n">
        <f aca="false">P32</f>
        <v>-0.34561820919468</v>
      </c>
      <c r="Q33" s="22" t="n">
        <f aca="false">Q32</f>
        <v>-0.00667890578931206</v>
      </c>
      <c r="R33" s="22" t="n">
        <f aca="false">R32</f>
        <v>-2.4739216713693</v>
      </c>
      <c r="S33" s="16" t="n">
        <f aca="false">1/(1+EXP(-(SUMPRODUCT(O33:Q33,$A33:$C33)+R33)))</f>
        <v>1</v>
      </c>
      <c r="T33" s="21" t="n">
        <f aca="false">T32</f>
        <v>-1.9219479084445</v>
      </c>
      <c r="U33" s="22" t="n">
        <f aca="false">U32</f>
        <v>-0.65009570233829</v>
      </c>
      <c r="V33" s="22" t="n">
        <f aca="false">V32</f>
        <v>-0.105147212974138</v>
      </c>
      <c r="W33" s="22" t="n">
        <f aca="false">W32</f>
        <v>2.87917424596149</v>
      </c>
      <c r="X33" s="16" t="n">
        <f aca="false">MAX((SUMPRODUCT(T33:V33,$A33:$C33)+W33),0.01*(SUMPRODUCT(T33:V33,$A33:$C33)+W33))</f>
        <v>-0.865710087075697</v>
      </c>
      <c r="Y33" s="21" t="n">
        <f aca="false">Y32</f>
        <v>-0.0445340505766776</v>
      </c>
      <c r="Z33" s="22" t="n">
        <f aca="false">Z32</f>
        <v>-1.92287579757354</v>
      </c>
      <c r="AA33" s="22" t="n">
        <f aca="false">AA32</f>
        <v>0.0337087068519839</v>
      </c>
      <c r="AB33" s="22" t="n">
        <f aca="false">AB32</f>
        <v>0.406742189043978</v>
      </c>
      <c r="AC33" s="16" t="n">
        <f aca="false">(SUMPRODUCT(Y33:AA33,$A33:$C33)+AB33)</f>
        <v>-12.9479663939535</v>
      </c>
      <c r="AD33" s="11" t="n">
        <f aca="false">AD32</f>
        <v>-0.261364338838742</v>
      </c>
      <c r="AE33" s="11" t="n">
        <f aca="false">AE32</f>
        <v>3.44687327106135</v>
      </c>
      <c r="AF33" s="11" t="n">
        <f aca="false">AF32</f>
        <v>-1.42726240872697</v>
      </c>
      <c r="AG33" s="11" t="n">
        <f aca="false">AG32</f>
        <v>0.905718512997129</v>
      </c>
      <c r="AH33" s="11" t="n">
        <f aca="false">AH32</f>
        <v>-0.238235266643815</v>
      </c>
      <c r="AI33" s="11" t="n">
        <f aca="false">AI32</f>
        <v>-4.98356606633262</v>
      </c>
      <c r="AJ33" s="11" t="n">
        <f aca="false">1/(1+EXP(-(AD33*I33+AE33*N33+AF33*S33+AG33*X33+AH33*AC33+AI33)))</f>
        <v>0.238458921931076</v>
      </c>
      <c r="AK33" s="18" t="n">
        <f aca="false">200000*AJ33</f>
        <v>47691.7843862151</v>
      </c>
      <c r="AL33" s="19" t="n">
        <f aca="false">(AK33-D33)^2</f>
        <v>293530.32114651</v>
      </c>
    </row>
    <row r="34" customFormat="false" ht="15" hidden="false" customHeight="false" outlineLevel="0" collapsed="false">
      <c r="A34" s="0" t="n">
        <v>45</v>
      </c>
      <c r="B34" s="0" t="n">
        <v>6.10295</v>
      </c>
      <c r="C34" s="0" t="n">
        <v>8.9169</v>
      </c>
      <c r="D34" s="7" t="n">
        <v>45730</v>
      </c>
      <c r="E34" s="21" t="n">
        <f aca="false">E33</f>
        <v>4.21632881452755</v>
      </c>
      <c r="F34" s="22" t="n">
        <f aca="false">F33</f>
        <v>0.72090074767104</v>
      </c>
      <c r="G34" s="22" t="n">
        <f aca="false">G33</f>
        <v>0.395357933831514</v>
      </c>
      <c r="H34" s="22" t="n">
        <f aca="false">H33</f>
        <v>1.34082745323235</v>
      </c>
      <c r="I34" s="16" t="n">
        <f aca="false">1/(1+EXP(-(SUMPRODUCT(E34:G34,$A34:$C34)+H34)))</f>
        <v>1</v>
      </c>
      <c r="J34" s="22" t="n">
        <f aca="false">J33</f>
        <v>0.0477451514039572</v>
      </c>
      <c r="K34" s="22" t="n">
        <f aca="false">K33</f>
        <v>-0.76556420651339</v>
      </c>
      <c r="L34" s="22" t="n">
        <f aca="false">L33</f>
        <v>0.627620398762888</v>
      </c>
      <c r="M34" s="22" t="n">
        <f aca="false">M33</f>
        <v>-0.393676862543248</v>
      </c>
      <c r="N34" s="16" t="n">
        <f aca="false">1/(1+EXP(-(SUMPRODUCT(J34:L34,$A34:$C34)+M34)))</f>
        <v>0.935781051233752</v>
      </c>
      <c r="O34" s="21" t="n">
        <f aca="false">O33</f>
        <v>4.99984583500747</v>
      </c>
      <c r="P34" s="22" t="n">
        <f aca="false">P33</f>
        <v>-0.34561820919468</v>
      </c>
      <c r="Q34" s="22" t="n">
        <f aca="false">Q33</f>
        <v>-0.00667890578931206</v>
      </c>
      <c r="R34" s="22" t="n">
        <f aca="false">R33</f>
        <v>-2.4739216713693</v>
      </c>
      <c r="S34" s="16" t="n">
        <f aca="false">1/(1+EXP(-(SUMPRODUCT(O34:Q34,$A34:$C34)+R34)))</f>
        <v>1</v>
      </c>
      <c r="T34" s="21" t="n">
        <f aca="false">T33</f>
        <v>-1.9219479084445</v>
      </c>
      <c r="U34" s="22" t="n">
        <f aca="false">U33</f>
        <v>-0.65009570233829</v>
      </c>
      <c r="V34" s="22" t="n">
        <f aca="false">V33</f>
        <v>-0.105147212974138</v>
      </c>
      <c r="W34" s="22" t="n">
        <f aca="false">W33</f>
        <v>2.87917424596149</v>
      </c>
      <c r="X34" s="16" t="n">
        <f aca="false">MAX((SUMPRODUCT(T34:V34,$A34:$C34)+W34),0.01*(SUMPRODUCT(T34:V34,$A34:$C34)+W34))</f>
        <v>-0.885135703839956</v>
      </c>
      <c r="Y34" s="21" t="n">
        <f aca="false">Y33</f>
        <v>-0.0445340505766776</v>
      </c>
      <c r="Z34" s="22" t="n">
        <f aca="false">Z33</f>
        <v>-1.92287579757354</v>
      </c>
      <c r="AA34" s="22" t="n">
        <f aca="false">AA33</f>
        <v>0.0337087068519839</v>
      </c>
      <c r="AB34" s="22" t="n">
        <f aca="false">AB33</f>
        <v>0.406742189043978</v>
      </c>
      <c r="AC34" s="16" t="n">
        <f aca="false">(SUMPRODUCT(Y34:AA34,$A34:$C34)+AB34)</f>
        <v>-13.0319277675795</v>
      </c>
      <c r="AD34" s="11" t="n">
        <f aca="false">AD33</f>
        <v>-0.261364338838742</v>
      </c>
      <c r="AE34" s="11" t="n">
        <f aca="false">AE33</f>
        <v>3.44687327106135</v>
      </c>
      <c r="AF34" s="11" t="n">
        <f aca="false">AF33</f>
        <v>-1.42726240872697</v>
      </c>
      <c r="AG34" s="11" t="n">
        <f aca="false">AG33</f>
        <v>0.905718512997129</v>
      </c>
      <c r="AH34" s="11" t="n">
        <f aca="false">AH33</f>
        <v>-0.238235266643815</v>
      </c>
      <c r="AI34" s="11" t="n">
        <f aca="false">AI33</f>
        <v>-4.98356606633262</v>
      </c>
      <c r="AJ34" s="11" t="n">
        <f aca="false">1/(1+EXP(-(AD34*I34+AE34*N34+AF34*S34+AG34*X34+AH34*AC34+AI34)))</f>
        <v>0.241642943730613</v>
      </c>
      <c r="AK34" s="18" t="n">
        <f aca="false">200000*AJ34</f>
        <v>48328.5887461226</v>
      </c>
      <c r="AL34" s="19" t="n">
        <f aca="false">(AK34-D34)^2</f>
        <v>6752663.47147515</v>
      </c>
    </row>
    <row r="35" customFormat="false" ht="15" hidden="false" customHeight="false" outlineLevel="0" collapsed="false">
      <c r="A35" s="0" t="n">
        <v>46</v>
      </c>
      <c r="B35" s="0" t="n">
        <v>4.39755</v>
      </c>
      <c r="C35" s="0" t="n">
        <v>8.3826</v>
      </c>
      <c r="D35" s="7" t="n">
        <v>31787</v>
      </c>
      <c r="E35" s="21" t="n">
        <f aca="false">E34</f>
        <v>4.21632881452755</v>
      </c>
      <c r="F35" s="22" t="n">
        <f aca="false">F34</f>
        <v>0.72090074767104</v>
      </c>
      <c r="G35" s="22" t="n">
        <f aca="false">G34</f>
        <v>0.395357933831514</v>
      </c>
      <c r="H35" s="22" t="n">
        <f aca="false">H34</f>
        <v>1.34082745323235</v>
      </c>
      <c r="I35" s="16" t="n">
        <f aca="false">1/(1+EXP(-(SUMPRODUCT(E35:G35,$A35:$C35)+H35)))</f>
        <v>1</v>
      </c>
      <c r="J35" s="22" t="n">
        <f aca="false">J34</f>
        <v>0.0477451514039572</v>
      </c>
      <c r="K35" s="22" t="n">
        <f aca="false">K34</f>
        <v>-0.76556420651339</v>
      </c>
      <c r="L35" s="22" t="n">
        <f aca="false">L34</f>
        <v>0.627620398762888</v>
      </c>
      <c r="M35" s="22" t="n">
        <f aca="false">M34</f>
        <v>-0.393676862543248</v>
      </c>
      <c r="N35" s="16" t="n">
        <f aca="false">1/(1+EXP(-(SUMPRODUCT(J35:L35,$A35:$C35)+M35)))</f>
        <v>0.975804225810928</v>
      </c>
      <c r="O35" s="21" t="n">
        <f aca="false">O34</f>
        <v>4.99984583500747</v>
      </c>
      <c r="P35" s="22" t="n">
        <f aca="false">P34</f>
        <v>-0.34561820919468</v>
      </c>
      <c r="Q35" s="22" t="n">
        <f aca="false">Q34</f>
        <v>-0.00667890578931206</v>
      </c>
      <c r="R35" s="22" t="n">
        <f aca="false">R34</f>
        <v>-2.4739216713693</v>
      </c>
      <c r="S35" s="16" t="n">
        <f aca="false">1/(1+EXP(-(SUMPRODUCT(O35:Q35,$A35:$C35)+R35)))</f>
        <v>1</v>
      </c>
      <c r="T35" s="21" t="n">
        <f aca="false">T34</f>
        <v>-1.9219479084445</v>
      </c>
      <c r="U35" s="22" t="n">
        <f aca="false">U34</f>
        <v>-0.65009570233829</v>
      </c>
      <c r="V35" s="22" t="n">
        <f aca="false">V34</f>
        <v>-0.105147212974138</v>
      </c>
      <c r="W35" s="22" t="n">
        <f aca="false">W34</f>
        <v>2.87917424596149</v>
      </c>
      <c r="X35" s="16" t="n">
        <f aca="false">MAX((SUMPRODUCT(T35:V35,$A35:$C35)+W35),0.01*(SUMPRODUCT(T35:V35,$A35:$C35)+W35))</f>
        <v>-0.892706649257803</v>
      </c>
      <c r="Y35" s="21" t="n">
        <f aca="false">Y34</f>
        <v>-0.0445340505766776</v>
      </c>
      <c r="Z35" s="22" t="n">
        <f aca="false">Z34</f>
        <v>-1.92287579757354</v>
      </c>
      <c r="AA35" s="22" t="n">
        <f aca="false">AA34</f>
        <v>0.0337087068519839</v>
      </c>
      <c r="AB35" s="22" t="n">
        <f aca="false">AB34</f>
        <v>0.406742189043978</v>
      </c>
      <c r="AC35" s="16" t="n">
        <f aca="false">(SUMPRODUCT(Y35:AA35,$A35:$C35)+AB35)</f>
        <v>-9.81519999504526</v>
      </c>
      <c r="AD35" s="11" t="n">
        <f aca="false">AD34</f>
        <v>-0.261364338838742</v>
      </c>
      <c r="AE35" s="11" t="n">
        <f aca="false">AE34</f>
        <v>3.44687327106135</v>
      </c>
      <c r="AF35" s="11" t="n">
        <f aca="false">AF34</f>
        <v>-1.42726240872697</v>
      </c>
      <c r="AG35" s="11" t="n">
        <f aca="false">AG34</f>
        <v>0.905718512997129</v>
      </c>
      <c r="AH35" s="11" t="n">
        <f aca="false">AH34</f>
        <v>-0.238235266643815</v>
      </c>
      <c r="AI35" s="11" t="n">
        <f aca="false">AI34</f>
        <v>-4.98356606633262</v>
      </c>
      <c r="AJ35" s="11" t="n">
        <f aca="false">1/(1+EXP(-(AD35*I35+AE35*N35+AF35*S35+AG35*X35+AH35*AC35+AI35)))</f>
        <v>0.14443488000482</v>
      </c>
      <c r="AK35" s="18" t="n">
        <f aca="false">200000*AJ35</f>
        <v>28886.976000964</v>
      </c>
      <c r="AL35" s="19" t="n">
        <f aca="false">(AK35-D35)^2</f>
        <v>8410139.1949846</v>
      </c>
      <c r="AN35" s="24"/>
    </row>
    <row r="36" customFormat="false" ht="15" hidden="false" customHeight="false" outlineLevel="0" collapsed="false">
      <c r="A36" s="0" t="n">
        <v>47</v>
      </c>
      <c r="B36" s="0" t="n">
        <v>6.28781</v>
      </c>
      <c r="C36" s="0" t="n">
        <v>8.0096</v>
      </c>
      <c r="D36" s="7" t="n">
        <v>43217</v>
      </c>
      <c r="E36" s="21" t="n">
        <f aca="false">E35</f>
        <v>4.21632881452755</v>
      </c>
      <c r="F36" s="22" t="n">
        <f aca="false">F35</f>
        <v>0.72090074767104</v>
      </c>
      <c r="G36" s="22" t="n">
        <f aca="false">G35</f>
        <v>0.395357933831514</v>
      </c>
      <c r="H36" s="22" t="n">
        <f aca="false">H35</f>
        <v>1.34082745323235</v>
      </c>
      <c r="I36" s="16" t="n">
        <f aca="false">1/(1+EXP(-(SUMPRODUCT(E36:G36,$A36:$C36)+H36)))</f>
        <v>1</v>
      </c>
      <c r="J36" s="22" t="n">
        <f aca="false">J35</f>
        <v>0.0477451514039572</v>
      </c>
      <c r="K36" s="22" t="n">
        <f aca="false">K35</f>
        <v>-0.76556420651339</v>
      </c>
      <c r="L36" s="22" t="n">
        <f aca="false">L35</f>
        <v>0.627620398762888</v>
      </c>
      <c r="M36" s="22" t="n">
        <f aca="false">M35</f>
        <v>-0.393676862543248</v>
      </c>
      <c r="N36" s="16" t="n">
        <f aca="false">1/(1+EXP(-(SUMPRODUCT(J36:L36,$A36:$C36)+M36)))</f>
        <v>0.887315759156869</v>
      </c>
      <c r="O36" s="21" t="n">
        <f aca="false">O35</f>
        <v>4.99984583500747</v>
      </c>
      <c r="P36" s="22" t="n">
        <f aca="false">P35</f>
        <v>-0.34561820919468</v>
      </c>
      <c r="Q36" s="22" t="n">
        <f aca="false">Q35</f>
        <v>-0.00667890578931206</v>
      </c>
      <c r="R36" s="22" t="n">
        <f aca="false">R35</f>
        <v>-2.4739216713693</v>
      </c>
      <c r="S36" s="16" t="n">
        <f aca="false">1/(1+EXP(-(SUMPRODUCT(O36:Q36,$A36:$C36)+R36)))</f>
        <v>1</v>
      </c>
      <c r="T36" s="21" t="n">
        <f aca="false">T35</f>
        <v>-1.9219479084445</v>
      </c>
      <c r="U36" s="22" t="n">
        <f aca="false">U35</f>
        <v>-0.65009570233829</v>
      </c>
      <c r="V36" s="22" t="n">
        <f aca="false">V35</f>
        <v>-0.105147212974138</v>
      </c>
      <c r="W36" s="22" t="n">
        <f aca="false">W35</f>
        <v>2.87917424596149</v>
      </c>
      <c r="X36" s="16" t="n">
        <f aca="false">MAX((SUMPRODUCT(T36:V36,$A36:$C36)+W36),0.01*(SUMPRODUCT(T36:V36,$A36:$C36)+W36))</f>
        <v>-0.923822428260874</v>
      </c>
      <c r="Y36" s="21" t="n">
        <f aca="false">Y35</f>
        <v>-0.0445340505766776</v>
      </c>
      <c r="Z36" s="22" t="n">
        <f aca="false">Z35</f>
        <v>-1.92287579757354</v>
      </c>
      <c r="AA36" s="22" t="n">
        <f aca="false">AA35</f>
        <v>0.0337087068519839</v>
      </c>
      <c r="AB36" s="22" t="n">
        <f aca="false">AB35</f>
        <v>0.406742189043978</v>
      </c>
      <c r="AC36" s="16" t="n">
        <f aca="false">(SUMPRODUCT(Y36:AA36,$A36:$C36)+AB36)</f>
        <v>-13.5070425983991</v>
      </c>
      <c r="AD36" s="11" t="n">
        <f aca="false">AD35</f>
        <v>-0.261364338838742</v>
      </c>
      <c r="AE36" s="11" t="n">
        <f aca="false">AE35</f>
        <v>3.44687327106135</v>
      </c>
      <c r="AF36" s="11" t="n">
        <f aca="false">AF35</f>
        <v>-1.42726240872697</v>
      </c>
      <c r="AG36" s="11" t="n">
        <f aca="false">AG35</f>
        <v>0.905718512997129</v>
      </c>
      <c r="AH36" s="11" t="n">
        <f aca="false">AH35</f>
        <v>-0.238235266643815</v>
      </c>
      <c r="AI36" s="11" t="n">
        <f aca="false">AI35</f>
        <v>-4.98356606633262</v>
      </c>
      <c r="AJ36" s="11" t="n">
        <f aca="false">1/(1+EXP(-(AD36*I36+AE36*N36+AF36*S36+AG36*X36+AH36*AC36+AI36)))</f>
        <v>0.22572720945281</v>
      </c>
      <c r="AK36" s="18" t="n">
        <f aca="false">200000*AJ36</f>
        <v>45145.441890562</v>
      </c>
      <c r="AL36" s="19" t="n">
        <f aca="false">(AK36-D36)^2</f>
        <v>3718888.1252743</v>
      </c>
    </row>
    <row r="37" customFormat="false" ht="15" hidden="false" customHeight="false" outlineLevel="0" collapsed="false">
      <c r="A37" s="0" t="n">
        <v>49</v>
      </c>
      <c r="B37" s="0" t="n">
        <v>4.34614</v>
      </c>
      <c r="C37" s="0" t="n">
        <v>7.6526</v>
      </c>
      <c r="D37" s="7" t="n">
        <v>27850</v>
      </c>
      <c r="E37" s="21" t="n">
        <f aca="false">E36</f>
        <v>4.21632881452755</v>
      </c>
      <c r="F37" s="22" t="n">
        <f aca="false">F36</f>
        <v>0.72090074767104</v>
      </c>
      <c r="G37" s="22" t="n">
        <f aca="false">G36</f>
        <v>0.395357933831514</v>
      </c>
      <c r="H37" s="22" t="n">
        <f aca="false">H36</f>
        <v>1.34082745323235</v>
      </c>
      <c r="I37" s="16" t="n">
        <f aca="false">1/(1+EXP(-(SUMPRODUCT(E37:G37,$A37:$C37)+H37)))</f>
        <v>1</v>
      </c>
      <c r="J37" s="22" t="n">
        <f aca="false">J36</f>
        <v>0.0477451514039572</v>
      </c>
      <c r="K37" s="22" t="n">
        <f aca="false">K36</f>
        <v>-0.76556420651339</v>
      </c>
      <c r="L37" s="22" t="n">
        <f aca="false">L36</f>
        <v>0.627620398762888</v>
      </c>
      <c r="M37" s="22" t="n">
        <f aca="false">M36</f>
        <v>-0.393676862543248</v>
      </c>
      <c r="N37" s="16" t="n">
        <f aca="false">1/(1+EXP(-(SUMPRODUCT(J37:L37,$A37:$C37)+M37)))</f>
        <v>0.968370183500933</v>
      </c>
      <c r="O37" s="21" t="n">
        <f aca="false">O36</f>
        <v>4.99984583500747</v>
      </c>
      <c r="P37" s="22" t="n">
        <f aca="false">P36</f>
        <v>-0.34561820919468</v>
      </c>
      <c r="Q37" s="22" t="n">
        <f aca="false">Q36</f>
        <v>-0.00667890578931206</v>
      </c>
      <c r="R37" s="22" t="n">
        <f aca="false">R36</f>
        <v>-2.4739216713693</v>
      </c>
      <c r="S37" s="16" t="n">
        <f aca="false">1/(1+EXP(-(SUMPRODUCT(O37:Q37,$A37:$C37)+R37)))</f>
        <v>1</v>
      </c>
      <c r="T37" s="21" t="n">
        <f aca="false">T36</f>
        <v>-1.9219479084445</v>
      </c>
      <c r="U37" s="22" t="n">
        <f aca="false">U36</f>
        <v>-0.65009570233829</v>
      </c>
      <c r="V37" s="22" t="n">
        <f aca="false">V36</f>
        <v>-0.105147212974138</v>
      </c>
      <c r="W37" s="22" t="n">
        <f aca="false">W36</f>
        <v>2.87917424596149</v>
      </c>
      <c r="X37" s="16" t="n">
        <f aca="false">MAX((SUMPRODUCT(T37:V37,$A37:$C37)+W37),0.01*(SUMPRODUCT(T37:V37,$A37:$C37)+W37))</f>
        <v>-0.949263297655854</v>
      </c>
      <c r="Y37" s="21" t="n">
        <f aca="false">Y36</f>
        <v>-0.0445340505766776</v>
      </c>
      <c r="Z37" s="22" t="n">
        <f aca="false">Z36</f>
        <v>-1.92287579757354</v>
      </c>
      <c r="AA37" s="22" t="n">
        <f aca="false">AA36</f>
        <v>0.0337087068519839</v>
      </c>
      <c r="AB37" s="22" t="n">
        <f aca="false">AB36</f>
        <v>0.406742189043978</v>
      </c>
      <c r="AC37" s="16" t="n">
        <f aca="false">(SUMPRODUCT(Y37:AA37,$A37:$C37)+AB37)</f>
        <v>-9.87455445802398</v>
      </c>
      <c r="AD37" s="11" t="n">
        <f aca="false">AD36</f>
        <v>-0.261364338838742</v>
      </c>
      <c r="AE37" s="11" t="n">
        <f aca="false">AE36</f>
        <v>3.44687327106135</v>
      </c>
      <c r="AF37" s="11" t="n">
        <f aca="false">AF36</f>
        <v>-1.42726240872697</v>
      </c>
      <c r="AG37" s="11" t="n">
        <f aca="false">AG36</f>
        <v>0.905718512997129</v>
      </c>
      <c r="AH37" s="11" t="n">
        <f aca="false">AH36</f>
        <v>-0.238235266643815</v>
      </c>
      <c r="AI37" s="11" t="n">
        <f aca="false">AI36</f>
        <v>-4.98356606633262</v>
      </c>
      <c r="AJ37" s="11" t="n">
        <f aca="false">1/(1+EXP(-(AD37*I37+AE37*N37+AF37*S37+AG37*X37+AH37*AC37+AI37)))</f>
        <v>0.136857242554242</v>
      </c>
      <c r="AK37" s="18" t="n">
        <f aca="false">200000*AJ37</f>
        <v>27371.4485108484</v>
      </c>
      <c r="AL37" s="19" t="n">
        <f aca="false">(AK37-D37)^2</f>
        <v>229011.527769175</v>
      </c>
    </row>
    <row r="38" customFormat="false" ht="15" hidden="false" customHeight="false" outlineLevel="0" collapsed="false">
      <c r="A38" s="0" t="n">
        <v>50</v>
      </c>
      <c r="B38" s="0" t="n">
        <v>4.1292</v>
      </c>
      <c r="C38" s="0" t="n">
        <v>6.7596</v>
      </c>
      <c r="D38" s="7" t="n">
        <v>21634</v>
      </c>
      <c r="E38" s="21" t="n">
        <f aca="false">E37</f>
        <v>4.21632881452755</v>
      </c>
      <c r="F38" s="22" t="n">
        <f aca="false">F37</f>
        <v>0.72090074767104</v>
      </c>
      <c r="G38" s="22" t="n">
        <f aca="false">G37</f>
        <v>0.395357933831514</v>
      </c>
      <c r="H38" s="22" t="n">
        <f aca="false">H37</f>
        <v>1.34082745323235</v>
      </c>
      <c r="I38" s="16" t="n">
        <f aca="false">1/(1+EXP(-(SUMPRODUCT(E38:G38,$A38:$C38)+H38)))</f>
        <v>1</v>
      </c>
      <c r="J38" s="22" t="n">
        <f aca="false">J37</f>
        <v>0.0477451514039572</v>
      </c>
      <c r="K38" s="22" t="n">
        <f aca="false">K37</f>
        <v>-0.76556420651339</v>
      </c>
      <c r="L38" s="22" t="n">
        <f aca="false">L37</f>
        <v>0.627620398762888</v>
      </c>
      <c r="M38" s="22" t="n">
        <f aca="false">M37</f>
        <v>-0.393676862543248</v>
      </c>
      <c r="N38" s="16" t="n">
        <f aca="false">1/(1+EXP(-(SUMPRODUCT(J38:L38,$A38:$C38)+M38)))</f>
        <v>0.955844419187745</v>
      </c>
      <c r="O38" s="21" t="n">
        <f aca="false">O37</f>
        <v>4.99984583500747</v>
      </c>
      <c r="P38" s="22" t="n">
        <f aca="false">P37</f>
        <v>-0.34561820919468</v>
      </c>
      <c r="Q38" s="22" t="n">
        <f aca="false">Q37</f>
        <v>-0.00667890578931206</v>
      </c>
      <c r="R38" s="22" t="n">
        <f aca="false">R37</f>
        <v>-2.4739216713693</v>
      </c>
      <c r="S38" s="16" t="n">
        <f aca="false">1/(1+EXP(-(SUMPRODUCT(O38:Q38,$A38:$C38)+R38)))</f>
        <v>1</v>
      </c>
      <c r="T38" s="21" t="n">
        <f aca="false">T37</f>
        <v>-1.9219479084445</v>
      </c>
      <c r="U38" s="22" t="n">
        <f aca="false">U37</f>
        <v>-0.65009570233829</v>
      </c>
      <c r="V38" s="22" t="n">
        <f aca="false">V37</f>
        <v>-0.105147212974138</v>
      </c>
      <c r="W38" s="22" t="n">
        <f aca="false">W37</f>
        <v>2.87917424596149</v>
      </c>
      <c r="X38" s="16" t="n">
        <f aca="false">MAX((SUMPRODUCT(T38:V38,$A38:$C38)+W38),0.01*(SUMPRODUCT(T38:V38,$A38:$C38)+W38))</f>
        <v>-0.966133494511788</v>
      </c>
      <c r="Y38" s="21" t="n">
        <f aca="false">Y37</f>
        <v>-0.0445340505766776</v>
      </c>
      <c r="Z38" s="22" t="n">
        <f aca="false">Z37</f>
        <v>-1.92287579757354</v>
      </c>
      <c r="AA38" s="22" t="n">
        <f aca="false">AA37</f>
        <v>0.0337087068519839</v>
      </c>
      <c r="AB38" s="22" t="n">
        <f aca="false">AB37</f>
        <v>0.406742189043978</v>
      </c>
      <c r="AC38" s="16" t="n">
        <f aca="false">(SUMPRODUCT(Y38:AA38,$A38:$C38)+AB38)</f>
        <v>-9.53204170829388</v>
      </c>
      <c r="AD38" s="11" t="n">
        <f aca="false">AD37</f>
        <v>-0.261364338838742</v>
      </c>
      <c r="AE38" s="11" t="n">
        <f aca="false">AE37</f>
        <v>3.44687327106135</v>
      </c>
      <c r="AF38" s="11" t="n">
        <f aca="false">AF37</f>
        <v>-1.42726240872697</v>
      </c>
      <c r="AG38" s="11" t="n">
        <f aca="false">AG37</f>
        <v>0.905718512997129</v>
      </c>
      <c r="AH38" s="11" t="n">
        <f aca="false">AH37</f>
        <v>-0.238235266643815</v>
      </c>
      <c r="AI38" s="11" t="n">
        <f aca="false">AI37</f>
        <v>-4.98356606633262</v>
      </c>
      <c r="AJ38" s="11" t="n">
        <f aca="false">1/(1+EXP(-(AD38*I38+AE38*N38+AF38*S38+AG38*X38+AH38*AC38+AI38)))</f>
        <v>0.121138294808858</v>
      </c>
      <c r="AK38" s="18" t="n">
        <f aca="false">200000*AJ38</f>
        <v>24227.6589617715</v>
      </c>
      <c r="AL38" s="19" t="n">
        <f aca="false">(AK38-D38)^2</f>
        <v>6727066.80997784</v>
      </c>
    </row>
    <row r="39" customFormat="false" ht="15" hidden="false" customHeight="false" outlineLevel="0" collapsed="false">
      <c r="A39" s="0" t="n">
        <v>51</v>
      </c>
      <c r="B39" s="0" t="n">
        <v>3.94658</v>
      </c>
      <c r="C39" s="0" t="n">
        <v>7.0813</v>
      </c>
      <c r="D39" s="7" t="n">
        <v>19721</v>
      </c>
      <c r="E39" s="21" t="n">
        <f aca="false">E38</f>
        <v>4.21632881452755</v>
      </c>
      <c r="F39" s="22" t="n">
        <f aca="false">F38</f>
        <v>0.72090074767104</v>
      </c>
      <c r="G39" s="22" t="n">
        <f aca="false">G38</f>
        <v>0.395357933831514</v>
      </c>
      <c r="H39" s="22" t="n">
        <f aca="false">H38</f>
        <v>1.34082745323235</v>
      </c>
      <c r="I39" s="16" t="n">
        <f aca="false">1/(1+EXP(-(SUMPRODUCT(E39:G39,$A39:$C39)+H39)))</f>
        <v>1</v>
      </c>
      <c r="J39" s="22" t="n">
        <f aca="false">J38</f>
        <v>0.0477451514039572</v>
      </c>
      <c r="K39" s="22" t="n">
        <f aca="false">K38</f>
        <v>-0.76556420651339</v>
      </c>
      <c r="L39" s="22" t="n">
        <f aca="false">L38</f>
        <v>0.627620398762888</v>
      </c>
      <c r="M39" s="22" t="n">
        <f aca="false">M38</f>
        <v>-0.393676862543248</v>
      </c>
      <c r="N39" s="16" t="n">
        <f aca="false">1/(1+EXP(-(SUMPRODUCT(J39:L39,$A39:$C39)+M39)))</f>
        <v>0.969655742181914</v>
      </c>
      <c r="O39" s="21" t="n">
        <f aca="false">O38</f>
        <v>4.99984583500747</v>
      </c>
      <c r="P39" s="22" t="n">
        <f aca="false">P38</f>
        <v>-0.34561820919468</v>
      </c>
      <c r="Q39" s="22" t="n">
        <f aca="false">Q38</f>
        <v>-0.00667890578931206</v>
      </c>
      <c r="R39" s="22" t="n">
        <f aca="false">R38</f>
        <v>-2.4739216713693</v>
      </c>
      <c r="S39" s="16" t="n">
        <f aca="false">1/(1+EXP(-(SUMPRODUCT(O39:Q39,$A39:$C39)+R39)))</f>
        <v>1</v>
      </c>
      <c r="T39" s="21" t="n">
        <f aca="false">T38</f>
        <v>-1.9219479084445</v>
      </c>
      <c r="U39" s="22" t="n">
        <f aca="false">U38</f>
        <v>-0.65009570233829</v>
      </c>
      <c r="V39" s="22" t="n">
        <f aca="false">V38</f>
        <v>-0.105147212974138</v>
      </c>
      <c r="W39" s="22" t="n">
        <f aca="false">W38</f>
        <v>2.87917424596149</v>
      </c>
      <c r="X39" s="16" t="n">
        <f aca="false">MAX((SUMPRODUCT(T39:V39,$A39:$C39)+W39),0.01*(SUMPRODUCT(T39:V39,$A39:$C39)+W39))</f>
        <v>-0.98450402740876</v>
      </c>
      <c r="Y39" s="21" t="n">
        <f aca="false">Y38</f>
        <v>-0.0445340505766776</v>
      </c>
      <c r="Z39" s="22" t="n">
        <f aca="false">Z38</f>
        <v>-1.92287579757354</v>
      </c>
      <c r="AA39" s="22" t="n">
        <f aca="false">AA38</f>
        <v>0.0337087068519839</v>
      </c>
      <c r="AB39" s="22" t="n">
        <f aca="false">AB38</f>
        <v>0.406742189043978</v>
      </c>
      <c r="AC39" s="16" t="n">
        <f aca="false">(SUMPRODUCT(Y39:AA39,$A39:$C39)+AB39)</f>
        <v>-9.21457608972339</v>
      </c>
      <c r="AD39" s="11" t="n">
        <f aca="false">AD38</f>
        <v>-0.261364338838742</v>
      </c>
      <c r="AE39" s="11" t="n">
        <f aca="false">AE38</f>
        <v>3.44687327106135</v>
      </c>
      <c r="AF39" s="11" t="n">
        <f aca="false">AF38</f>
        <v>-1.42726240872697</v>
      </c>
      <c r="AG39" s="11" t="n">
        <f aca="false">AG38</f>
        <v>0.905718512997129</v>
      </c>
      <c r="AH39" s="11" t="n">
        <f aca="false">AH38</f>
        <v>-0.238235266643815</v>
      </c>
      <c r="AI39" s="11" t="n">
        <f aca="false">AI38</f>
        <v>-4.98356606633262</v>
      </c>
      <c r="AJ39" s="11" t="n">
        <f aca="false">1/(1+EXP(-(AD39*I39+AE39*N39+AF39*S39+AG39*X39+AH39*AC39+AI39)))</f>
        <v>0.116463067680962</v>
      </c>
      <c r="AK39" s="18" t="n">
        <f aca="false">200000*AJ39</f>
        <v>23292.6135361923</v>
      </c>
      <c r="AL39" s="19" t="n">
        <f aca="false">(AK39-D39)^2</f>
        <v>12756423.2519122</v>
      </c>
    </row>
    <row r="40" customFormat="false" ht="15" hidden="false" customHeight="false" outlineLevel="0" collapsed="false">
      <c r="A40" s="0" t="n">
        <v>52</v>
      </c>
      <c r="B40" s="0" t="n">
        <v>3.32738</v>
      </c>
      <c r="C40" s="0" t="n">
        <v>9.074</v>
      </c>
      <c r="D40" s="7" t="n">
        <v>17425</v>
      </c>
      <c r="E40" s="21"/>
      <c r="F40" s="22"/>
      <c r="G40" s="22"/>
      <c r="H40" s="22"/>
      <c r="I40" s="16"/>
      <c r="J40" s="22"/>
      <c r="K40" s="22"/>
      <c r="L40" s="22"/>
      <c r="M40" s="22"/>
      <c r="N40" s="16"/>
      <c r="O40" s="21"/>
      <c r="P40" s="22"/>
      <c r="Q40" s="22"/>
      <c r="R40" s="22"/>
      <c r="S40" s="16"/>
      <c r="T40" s="21"/>
      <c r="U40" s="22"/>
      <c r="V40" s="22"/>
      <c r="W40" s="22"/>
      <c r="X40" s="16"/>
      <c r="Y40" s="21"/>
      <c r="Z40" s="22"/>
      <c r="AA40" s="22"/>
      <c r="AB40" s="22"/>
      <c r="AC40" s="16"/>
      <c r="AD40" s="11"/>
      <c r="AE40" s="11"/>
      <c r="AF40" s="11"/>
      <c r="AG40" s="11"/>
      <c r="AH40" s="11"/>
      <c r="AI40" s="11"/>
      <c r="AJ40" s="11"/>
      <c r="AK40" s="18"/>
      <c r="AL40" s="19"/>
    </row>
    <row r="41" customFormat="false" ht="15" hidden="false" customHeight="false" outlineLevel="0" collapsed="false">
      <c r="D41" s="7"/>
      <c r="E41" s="21"/>
      <c r="F41" s="22"/>
      <c r="G41" s="22"/>
      <c r="H41" s="22"/>
      <c r="I41" s="16"/>
      <c r="J41" s="22"/>
      <c r="K41" s="22"/>
      <c r="L41" s="22"/>
      <c r="M41" s="22"/>
      <c r="N41" s="16"/>
      <c r="O41" s="21"/>
      <c r="P41" s="22"/>
      <c r="Q41" s="22"/>
      <c r="R41" s="22"/>
      <c r="S41" s="16"/>
      <c r="T41" s="21"/>
      <c r="U41" s="22"/>
      <c r="V41" s="22"/>
      <c r="W41" s="22"/>
      <c r="X41" s="16"/>
      <c r="Y41" s="21"/>
      <c r="Z41" s="22"/>
      <c r="AA41" s="22"/>
      <c r="AB41" s="22"/>
      <c r="AC41" s="16"/>
      <c r="AD41" s="11"/>
      <c r="AE41" s="11"/>
      <c r="AF41" s="11"/>
      <c r="AG41" s="11"/>
      <c r="AH41" s="11"/>
      <c r="AI41" s="11"/>
      <c r="AJ41" s="11"/>
      <c r="AK41" s="18"/>
      <c r="AL41" s="19"/>
    </row>
    <row r="42" customFormat="false" ht="15" hidden="false" customHeight="false" outlineLevel="0" collapsed="false">
      <c r="D42" s="7"/>
      <c r="E42" s="21"/>
      <c r="F42" s="22"/>
      <c r="G42" s="22"/>
      <c r="H42" s="22"/>
      <c r="I42" s="16"/>
      <c r="J42" s="22"/>
      <c r="K42" s="22"/>
      <c r="L42" s="22"/>
      <c r="M42" s="22"/>
      <c r="N42" s="16"/>
      <c r="O42" s="21"/>
      <c r="P42" s="22"/>
      <c r="Q42" s="22"/>
      <c r="R42" s="22"/>
      <c r="S42" s="16"/>
      <c r="T42" s="21"/>
      <c r="U42" s="22"/>
      <c r="V42" s="22"/>
      <c r="W42" s="22"/>
      <c r="X42" s="16"/>
      <c r="Y42" s="21"/>
      <c r="Z42" s="22"/>
      <c r="AA42" s="22"/>
      <c r="AB42" s="22"/>
      <c r="AC42" s="16"/>
      <c r="AD42" s="11"/>
      <c r="AE42" s="11"/>
      <c r="AF42" s="11"/>
      <c r="AG42" s="11"/>
      <c r="AH42" s="11"/>
      <c r="AI42" s="11"/>
      <c r="AJ42" s="11"/>
      <c r="AK42" s="18"/>
      <c r="AL42" s="19"/>
    </row>
    <row r="43" customFormat="false" ht="15" hidden="false" customHeight="false" outlineLevel="0" collapsed="false">
      <c r="D43" s="7"/>
      <c r="E43" s="21"/>
      <c r="F43" s="22"/>
      <c r="G43" s="22"/>
      <c r="H43" s="22"/>
      <c r="I43" s="16"/>
      <c r="J43" s="22"/>
      <c r="K43" s="22"/>
      <c r="L43" s="22"/>
      <c r="M43" s="22"/>
      <c r="N43" s="16"/>
      <c r="O43" s="21"/>
      <c r="P43" s="22"/>
      <c r="Q43" s="22"/>
      <c r="R43" s="22"/>
      <c r="S43" s="16"/>
      <c r="T43" s="21"/>
      <c r="U43" s="22"/>
      <c r="V43" s="22"/>
      <c r="W43" s="22"/>
      <c r="X43" s="16"/>
      <c r="Y43" s="21"/>
      <c r="Z43" s="22"/>
      <c r="AA43" s="22"/>
      <c r="AB43" s="22"/>
      <c r="AC43" s="16"/>
      <c r="AD43" s="11"/>
      <c r="AE43" s="11"/>
      <c r="AF43" s="11"/>
      <c r="AG43" s="11"/>
      <c r="AH43" s="11"/>
      <c r="AI43" s="11"/>
      <c r="AJ43" s="11"/>
      <c r="AK43" s="18"/>
      <c r="AL43" s="19"/>
    </row>
    <row r="44" customFormat="false" ht="15" hidden="false" customHeight="false" outlineLevel="0" collapsed="false">
      <c r="D44" s="7"/>
      <c r="E44" s="21"/>
      <c r="F44" s="22"/>
      <c r="G44" s="22"/>
      <c r="H44" s="22"/>
      <c r="I44" s="16"/>
      <c r="J44" s="22"/>
      <c r="K44" s="22"/>
      <c r="L44" s="22"/>
      <c r="M44" s="22"/>
      <c r="N44" s="16"/>
      <c r="O44" s="21"/>
      <c r="P44" s="22"/>
      <c r="Q44" s="22"/>
      <c r="R44" s="22"/>
      <c r="S44" s="16"/>
      <c r="T44" s="21"/>
      <c r="U44" s="22"/>
      <c r="V44" s="22"/>
      <c r="W44" s="22"/>
      <c r="X44" s="16"/>
      <c r="Y44" s="21"/>
      <c r="Z44" s="22"/>
      <c r="AA44" s="22"/>
      <c r="AB44" s="22"/>
      <c r="AC44" s="16"/>
      <c r="AD44" s="11"/>
      <c r="AE44" s="11"/>
      <c r="AF44" s="11"/>
      <c r="AG44" s="11"/>
      <c r="AH44" s="11"/>
      <c r="AI44" s="11"/>
      <c r="AJ44" s="11"/>
      <c r="AK44" s="18"/>
      <c r="AL44" s="19"/>
    </row>
    <row r="45" customFormat="false" ht="15" hidden="false" customHeight="false" outlineLevel="0" collapsed="false">
      <c r="D45" s="7"/>
      <c r="E45" s="21"/>
      <c r="F45" s="22"/>
      <c r="G45" s="22"/>
      <c r="H45" s="22"/>
      <c r="I45" s="16"/>
      <c r="J45" s="22"/>
      <c r="K45" s="22"/>
      <c r="L45" s="22"/>
      <c r="M45" s="22"/>
      <c r="N45" s="16"/>
      <c r="O45" s="21"/>
      <c r="P45" s="22"/>
      <c r="Q45" s="22"/>
      <c r="R45" s="22"/>
      <c r="S45" s="16"/>
      <c r="T45" s="21"/>
      <c r="U45" s="22"/>
      <c r="V45" s="22"/>
      <c r="W45" s="22"/>
      <c r="X45" s="16"/>
      <c r="Y45" s="21"/>
      <c r="Z45" s="22"/>
      <c r="AA45" s="22"/>
      <c r="AB45" s="22"/>
      <c r="AC45" s="16"/>
      <c r="AD45" s="11"/>
      <c r="AE45" s="11"/>
      <c r="AF45" s="11"/>
      <c r="AG45" s="11"/>
      <c r="AH45" s="11"/>
      <c r="AI45" s="11"/>
      <c r="AJ45" s="11"/>
      <c r="AK45" s="18"/>
      <c r="AL45" s="19"/>
    </row>
    <row r="46" customFormat="false" ht="15" hidden="false" customHeight="false" outlineLevel="0" collapsed="false">
      <c r="D46" s="7"/>
      <c r="E46" s="21"/>
      <c r="F46" s="22"/>
      <c r="G46" s="22"/>
      <c r="H46" s="22"/>
      <c r="I46" s="16"/>
      <c r="J46" s="22"/>
      <c r="K46" s="22"/>
      <c r="L46" s="22"/>
      <c r="M46" s="22"/>
      <c r="N46" s="16"/>
      <c r="O46" s="21"/>
      <c r="P46" s="22"/>
      <c r="Q46" s="22"/>
      <c r="R46" s="22"/>
      <c r="S46" s="16"/>
      <c r="T46" s="21"/>
      <c r="U46" s="22"/>
      <c r="V46" s="22"/>
      <c r="W46" s="22"/>
      <c r="X46" s="16"/>
      <c r="Y46" s="21"/>
      <c r="Z46" s="22"/>
      <c r="AA46" s="22"/>
      <c r="AB46" s="22"/>
      <c r="AC46" s="16"/>
      <c r="AD46" s="11"/>
      <c r="AE46" s="11"/>
      <c r="AF46" s="11"/>
      <c r="AG46" s="11"/>
      <c r="AH46" s="11"/>
      <c r="AI46" s="11"/>
      <c r="AJ46" s="11"/>
      <c r="AK46" s="18"/>
      <c r="AL46" s="19"/>
    </row>
    <row r="47" customFormat="false" ht="15" hidden="false" customHeight="false" outlineLevel="0" collapsed="false">
      <c r="D47" s="7"/>
      <c r="E47" s="21"/>
      <c r="F47" s="22"/>
      <c r="G47" s="22"/>
      <c r="H47" s="22"/>
      <c r="I47" s="16"/>
      <c r="J47" s="22"/>
      <c r="K47" s="22"/>
      <c r="L47" s="22"/>
      <c r="M47" s="22"/>
      <c r="N47" s="16"/>
      <c r="O47" s="21"/>
      <c r="P47" s="22"/>
      <c r="Q47" s="22"/>
      <c r="R47" s="22"/>
      <c r="S47" s="16"/>
      <c r="T47" s="21"/>
      <c r="U47" s="22"/>
      <c r="V47" s="22"/>
      <c r="W47" s="22"/>
      <c r="X47" s="16"/>
      <c r="Y47" s="21"/>
      <c r="Z47" s="22"/>
      <c r="AA47" s="22"/>
      <c r="AB47" s="22"/>
      <c r="AC47" s="16"/>
      <c r="AD47" s="11"/>
      <c r="AE47" s="11"/>
      <c r="AF47" s="11"/>
      <c r="AG47" s="11"/>
      <c r="AH47" s="11"/>
      <c r="AI47" s="11"/>
      <c r="AJ47" s="11"/>
      <c r="AK47" s="18"/>
      <c r="AL47" s="19"/>
    </row>
    <row r="48" customFormat="false" ht="15" hidden="false" customHeight="false" outlineLevel="0" collapsed="false">
      <c r="D48" s="7"/>
      <c r="E48" s="21"/>
      <c r="F48" s="22"/>
      <c r="G48" s="22"/>
      <c r="H48" s="22"/>
      <c r="I48" s="16"/>
      <c r="J48" s="22"/>
      <c r="K48" s="22"/>
      <c r="L48" s="22"/>
      <c r="M48" s="22"/>
      <c r="N48" s="16"/>
      <c r="O48" s="21"/>
      <c r="P48" s="22"/>
      <c r="Q48" s="22"/>
      <c r="R48" s="22"/>
      <c r="S48" s="16"/>
      <c r="T48" s="21"/>
      <c r="U48" s="22"/>
      <c r="V48" s="22"/>
      <c r="W48" s="22"/>
      <c r="X48" s="16"/>
      <c r="Y48" s="21"/>
      <c r="Z48" s="22"/>
      <c r="AA48" s="22"/>
      <c r="AB48" s="22"/>
      <c r="AC48" s="16"/>
      <c r="AD48" s="11"/>
      <c r="AE48" s="11"/>
      <c r="AF48" s="11"/>
      <c r="AG48" s="11"/>
      <c r="AH48" s="11"/>
      <c r="AI48" s="11"/>
      <c r="AJ48" s="11"/>
      <c r="AK48" s="18"/>
      <c r="AL48" s="19"/>
    </row>
    <row r="49" customFormat="false" ht="15" hidden="false" customHeight="false" outlineLevel="0" collapsed="false">
      <c r="D49" s="7"/>
      <c r="E49" s="21"/>
      <c r="F49" s="22"/>
      <c r="G49" s="22"/>
      <c r="H49" s="22"/>
      <c r="I49" s="16"/>
      <c r="J49" s="22"/>
      <c r="K49" s="22"/>
      <c r="L49" s="22"/>
      <c r="M49" s="22"/>
      <c r="N49" s="16"/>
      <c r="O49" s="21"/>
      <c r="P49" s="22"/>
      <c r="Q49" s="22"/>
      <c r="R49" s="22"/>
      <c r="S49" s="16"/>
      <c r="T49" s="21"/>
      <c r="U49" s="22"/>
      <c r="V49" s="22"/>
      <c r="W49" s="22"/>
      <c r="X49" s="16"/>
      <c r="Y49" s="21"/>
      <c r="Z49" s="22"/>
      <c r="AA49" s="22"/>
      <c r="AB49" s="22"/>
      <c r="AC49" s="16"/>
      <c r="AD49" s="11"/>
      <c r="AE49" s="11"/>
      <c r="AF49" s="11"/>
      <c r="AG49" s="11"/>
      <c r="AH49" s="11"/>
      <c r="AI49" s="11"/>
      <c r="AJ49" s="11"/>
      <c r="AK49" s="18"/>
      <c r="AL49" s="19"/>
    </row>
    <row r="50" customFormat="false" ht="15.75" hidden="false" customHeight="false" outlineLevel="0" collapsed="false">
      <c r="D50" s="7"/>
      <c r="E50" s="25"/>
      <c r="F50" s="26"/>
      <c r="G50" s="26"/>
      <c r="H50" s="26"/>
      <c r="I50" s="27"/>
      <c r="J50" s="26"/>
      <c r="K50" s="26"/>
      <c r="L50" s="26"/>
      <c r="M50" s="26"/>
      <c r="N50" s="26"/>
      <c r="O50" s="25"/>
      <c r="P50" s="26"/>
      <c r="Q50" s="26"/>
      <c r="R50" s="26"/>
      <c r="S50" s="26"/>
      <c r="T50" s="25"/>
      <c r="U50" s="26"/>
      <c r="V50" s="26"/>
      <c r="W50" s="26"/>
      <c r="X50" s="26"/>
      <c r="Y50" s="25"/>
      <c r="Z50" s="26"/>
      <c r="AA50" s="26"/>
      <c r="AB50" s="26"/>
      <c r="AC50" s="27"/>
      <c r="AD50" s="11"/>
      <c r="AE50" s="11"/>
      <c r="AF50" s="11"/>
      <c r="AG50" s="11"/>
      <c r="AH50" s="11"/>
      <c r="AI50" s="11"/>
      <c r="AJ50" s="11"/>
      <c r="AK50" s="18"/>
      <c r="AL50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11.1417004048583"/>
    <col collapsed="false" hidden="false" max="2" min="2" style="0" width="13.1417004048583"/>
    <col collapsed="false" hidden="false" max="4" min="4" style="0" width="11.9959514170041"/>
    <col collapsed="false" hidden="false" max="5" min="5" style="0" width="15.3198380566802"/>
    <col collapsed="false" hidden="false" max="6" min="6" style="0" width="14.1417004048583"/>
    <col collapsed="false" hidden="false" max="7" min="7" style="0" width="15.995951417004"/>
    <col collapsed="false" hidden="false" max="10" min="10" style="0" width="10.995951417004"/>
    <col collapsed="false" hidden="false" max="12" min="12" style="0" width="11.1417004048583"/>
    <col collapsed="false" hidden="false" max="19" min="19" style="0" width="11.1417004048583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4</v>
      </c>
      <c r="D1" s="1" t="s">
        <v>3</v>
      </c>
      <c r="E1" s="1" t="s">
        <v>29</v>
      </c>
      <c r="F1" s="1" t="s">
        <v>6</v>
      </c>
      <c r="G1" s="1" t="s">
        <v>7</v>
      </c>
      <c r="H1" s="1" t="s">
        <v>30</v>
      </c>
      <c r="I1" s="1" t="s">
        <v>27</v>
      </c>
      <c r="K1" s="1" t="s">
        <v>16</v>
      </c>
      <c r="L1" s="1" t="s">
        <v>17</v>
      </c>
      <c r="M1" s="1" t="s">
        <v>18</v>
      </c>
      <c r="N1" s="1" t="s">
        <v>19</v>
      </c>
    </row>
    <row r="2" customFormat="false" ht="13.8" hidden="false" customHeight="false" outlineLevel="0" collapsed="false">
      <c r="A2" s="2" t="n">
        <v>42832</v>
      </c>
      <c r="B2" s="3" t="n">
        <v>508013</v>
      </c>
      <c r="C2" s="0" t="n">
        <v>8629</v>
      </c>
      <c r="D2" s="4" t="n">
        <v>51793</v>
      </c>
      <c r="E2" s="0" t="n">
        <v>1</v>
      </c>
      <c r="F2" s="0" t="n">
        <f aca="false">B2/100000</f>
        <v>5.08013</v>
      </c>
      <c r="G2" s="28" t="n">
        <f aca="false">D2/10000</f>
        <v>5.1793</v>
      </c>
      <c r="H2" s="29" t="n">
        <f aca="false">1/(1+EXP(-(1/(1+EXP(-(SUMPRODUCT($K$2:$M$2,E2:G2)+$N$2)))*$K$8+1/(1+EXP(-(SUMPRODUCT($K$3:$M$3,E2:G2)+$N$3)))*$L$8+1/(1+EXP(-(SUMPRODUCT($K$4:$M$4,E2:G2)+$N$4)))*$M$8+MAX(SUMPRODUCT($K$5:$M$5,E2:G2)+$N$5,0.01*(SUMPRODUCT($K$5:$M$5,E2:G2)+$N$5))*$N$8+(SUMPRODUCT($K$6:$M$6,E2:G2)+$N$6)*$O$8+$P$8)))*200000</f>
        <v>8629.04694454907</v>
      </c>
      <c r="I2" s="0" t="n">
        <f aca="false">(H2-C2)^2</f>
        <v>0.00220379068728607</v>
      </c>
      <c r="J2" s="0" t="s">
        <v>31</v>
      </c>
      <c r="K2" s="0" t="n">
        <f aca="false">Treinamento!E3</f>
        <v>4.21632881452755</v>
      </c>
      <c r="L2" s="0" t="n">
        <f aca="false">Treinamento!F3</f>
        <v>0.72090074767104</v>
      </c>
      <c r="M2" s="0" t="n">
        <f aca="false">Treinamento!G3</f>
        <v>0.395357933831514</v>
      </c>
      <c r="N2" s="0" t="n">
        <f aca="false">Treinamento!H3</f>
        <v>1.34082745323235</v>
      </c>
      <c r="S2" s="2"/>
    </row>
    <row r="3" customFormat="false" ht="13.8" hidden="false" customHeight="false" outlineLevel="0" collapsed="false">
      <c r="A3" s="2" t="n">
        <f aca="false">A2+7</f>
        <v>42839</v>
      </c>
      <c r="B3" s="3" t="n">
        <v>516606</v>
      </c>
      <c r="C3" s="0" t="n">
        <v>5608</v>
      </c>
      <c r="D3" s="4" t="n">
        <v>50952</v>
      </c>
      <c r="E3" s="0" t="n">
        <f aca="false">1+E2</f>
        <v>2</v>
      </c>
      <c r="F3" s="0" t="n">
        <f aca="false">B3/100000</f>
        <v>5.16606</v>
      </c>
      <c r="G3" s="28" t="n">
        <f aca="false">D3/10000</f>
        <v>5.0952</v>
      </c>
      <c r="H3" s="29" t="n">
        <f aca="false">1/(1+EXP(-(1/(1+EXP(-(SUMPRODUCT($K$2:$M$2,E3:G3)+$N$2)))*$K$8+1/(1+EXP(-(SUMPRODUCT($K$3:$M$3,E3:G3)+$N$3)))*$L$8+1/(1+EXP(-(SUMPRODUCT($K$4:$M$4,E3:G3)+$N$4)))*$M$8+MAX(SUMPRODUCT($K$5:$M$5,E3:G3)+$N$5,0.01*(SUMPRODUCT($K$5:$M$5,E3:G3)+$N$5))*$N$8+(SUMPRODUCT($K$6:$M$6,E3:G3)+$N$6)*$O$8+$P$8)))*200000</f>
        <v>5469.02136242283</v>
      </c>
      <c r="I3" s="0" t="n">
        <f aca="false">(H3-C3)^2</f>
        <v>19315.0617028074</v>
      </c>
      <c r="J3" s="0" t="s">
        <v>32</v>
      </c>
      <c r="K3" s="0" t="n">
        <f aca="false">Treinamento!J3</f>
        <v>0.0477451514039572</v>
      </c>
      <c r="L3" s="0" t="n">
        <f aca="false">Treinamento!K3</f>
        <v>-0.76556420651339</v>
      </c>
      <c r="M3" s="0" t="n">
        <f aca="false">Treinamento!L3</f>
        <v>0.627620398762888</v>
      </c>
      <c r="N3" s="0" t="n">
        <f aca="false">Treinamento!M3</f>
        <v>-0.393676862543248</v>
      </c>
      <c r="S3" s="2"/>
    </row>
    <row r="4" customFormat="false" ht="13.8" hidden="false" customHeight="false" outlineLevel="0" collapsed="false">
      <c r="A4" s="2" t="n">
        <f aca="false">A3+7</f>
        <v>42846</v>
      </c>
      <c r="B4" s="3" t="n">
        <v>366509</v>
      </c>
      <c r="C4" s="0" t="n">
        <v>5235</v>
      </c>
      <c r="D4" s="4" t="n">
        <v>50889</v>
      </c>
      <c r="E4" s="0" t="n">
        <f aca="false">1+E3</f>
        <v>3</v>
      </c>
      <c r="F4" s="0" t="n">
        <f aca="false">B4/100000</f>
        <v>3.66509</v>
      </c>
      <c r="G4" s="28" t="n">
        <f aca="false">D4/10000</f>
        <v>5.0889</v>
      </c>
      <c r="H4" s="29" t="n">
        <f aca="false">1/(1+EXP(-(1/(1+EXP(-(SUMPRODUCT($K$2:$M$2,E4:G4)+$N$2)))*$K$8+1/(1+EXP(-(SUMPRODUCT($K$3:$M$3,E4:G4)+$N$3)))*$L$8+1/(1+EXP(-(SUMPRODUCT($K$4:$M$4,E4:G4)+$N$4)))*$M$8+MAX(SUMPRODUCT($K$5:$M$5,E4:G4)+$N$5,0.01*(SUMPRODUCT($K$5:$M$5,E4:G4)+$N$5))*$N$8+(SUMPRODUCT($K$6:$M$6,E4:G4)+$N$6)*$O$8+$P$8)))*200000</f>
        <v>7046.62120813209</v>
      </c>
      <c r="I4" s="0" t="n">
        <f aca="false">(H4-C4)^2</f>
        <v>3281971.40175398</v>
      </c>
      <c r="J4" s="0" t="s">
        <v>33</v>
      </c>
      <c r="K4" s="0" t="n">
        <f aca="false">Treinamento!O3</f>
        <v>4.99984583500747</v>
      </c>
      <c r="L4" s="0" t="n">
        <f aca="false">Treinamento!P3</f>
        <v>-0.34561820919468</v>
      </c>
      <c r="M4" s="0" t="n">
        <f aca="false">Treinamento!Q3</f>
        <v>-0.00667890578931206</v>
      </c>
      <c r="N4" s="0" t="n">
        <f aca="false">Treinamento!R3</f>
        <v>-2.4739216713693</v>
      </c>
      <c r="S4" s="2"/>
    </row>
    <row r="5" customFormat="false" ht="13.8" hidden="false" customHeight="false" outlineLevel="0" collapsed="false">
      <c r="A5" s="2" t="n">
        <f aca="false">A4+7</f>
        <v>42853</v>
      </c>
      <c r="B5" s="3" t="n">
        <v>404754</v>
      </c>
      <c r="C5" s="0" t="n">
        <v>6063</v>
      </c>
      <c r="D5" s="4" t="n">
        <v>51133</v>
      </c>
      <c r="E5" s="0" t="n">
        <f aca="false">1+E4</f>
        <v>4</v>
      </c>
      <c r="F5" s="0" t="n">
        <f aca="false">B5/100000</f>
        <v>4.04754</v>
      </c>
      <c r="G5" s="28" t="n">
        <f aca="false">D5/10000</f>
        <v>5.1133</v>
      </c>
      <c r="H5" s="29" t="n">
        <f aca="false">1/(1+EXP(-(1/(1+EXP(-(SUMPRODUCT($K$2:$M$2,E5:G5)+$N$2)))*$K$8+1/(1+EXP(-(SUMPRODUCT($K$3:$M$3,E5:G5)+$N$3)))*$L$8+1/(1+EXP(-(SUMPRODUCT($K$4:$M$4,E5:G5)+$N$4)))*$M$8+MAX(SUMPRODUCT($K$5:$M$5,E5:G5)+$N$5,0.01*(SUMPRODUCT($K$5:$M$5,E5:G5)+$N$5))*$N$8+(SUMPRODUCT($K$6:$M$6,E5:G5)+$N$6)*$O$8+$P$8)))*200000</f>
        <v>6833.53928785632</v>
      </c>
      <c r="I5" s="0" t="n">
        <f aca="false">(H5-C5)^2</f>
        <v>593730.794130132</v>
      </c>
      <c r="J5" s="0" t="s">
        <v>34</v>
      </c>
      <c r="K5" s="0" t="n">
        <f aca="false">Treinamento!T3</f>
        <v>-1.9219479084445</v>
      </c>
      <c r="L5" s="0" t="n">
        <f aca="false">Treinamento!U3</f>
        <v>-0.65009570233829</v>
      </c>
      <c r="M5" s="0" t="n">
        <f aca="false">Treinamento!V3</f>
        <v>-0.105147212974138</v>
      </c>
      <c r="N5" s="0" t="n">
        <f aca="false">Treinamento!W3</f>
        <v>2.87917424596149</v>
      </c>
      <c r="S5" s="2"/>
    </row>
    <row r="6" customFormat="false" ht="13.8" hidden="false" customHeight="false" outlineLevel="0" collapsed="false">
      <c r="A6" s="2" t="n">
        <f aca="false">A5+7</f>
        <v>42860</v>
      </c>
      <c r="B6" s="3" t="n">
        <v>419576</v>
      </c>
      <c r="C6" s="0" t="n">
        <v>6323</v>
      </c>
      <c r="D6" s="4" t="n">
        <v>51641</v>
      </c>
      <c r="E6" s="0" t="n">
        <f aca="false">1+E5</f>
        <v>5</v>
      </c>
      <c r="F6" s="0" t="n">
        <f aca="false">B6/100000</f>
        <v>4.19576</v>
      </c>
      <c r="G6" s="28" t="n">
        <f aca="false">D6/10000</f>
        <v>5.1641</v>
      </c>
      <c r="H6" s="29" t="n">
        <f aca="false">1/(1+EXP(-(1/(1+EXP(-(SUMPRODUCT($K$2:$M$2,E6:G6)+$N$2)))*$K$8+1/(1+EXP(-(SUMPRODUCT($K$3:$M$3,E6:G6)+$N$3)))*$L$8+1/(1+EXP(-(SUMPRODUCT($K$4:$M$4,E6:G6)+$N$4)))*$M$8+MAX(SUMPRODUCT($K$5:$M$5,E6:G6)+$N$5,0.01*(SUMPRODUCT($K$5:$M$5,E6:G6)+$N$5))*$N$8+(SUMPRODUCT($K$6:$M$6,E6:G6)+$N$6)*$O$8+$P$8)))*200000</f>
        <v>7039.05428464906</v>
      </c>
      <c r="I6" s="0" t="n">
        <f aca="false">(H6-C6)^2</f>
        <v>512733.738564283</v>
      </c>
      <c r="J6" s="0" t="s">
        <v>35</v>
      </c>
      <c r="K6" s="0" t="n">
        <f aca="false">Treinamento!Y3</f>
        <v>-0.0445340505766776</v>
      </c>
      <c r="L6" s="0" t="n">
        <f aca="false">Treinamento!Z3</f>
        <v>-1.92287579757354</v>
      </c>
      <c r="M6" s="0" t="n">
        <f aca="false">Treinamento!AA3</f>
        <v>0.0337087068519839</v>
      </c>
      <c r="N6" s="0" t="n">
        <f aca="false">Treinamento!AB3</f>
        <v>0.406742189043978</v>
      </c>
      <c r="S6" s="2"/>
    </row>
    <row r="7" customFormat="false" ht="13.8" hidden="false" customHeight="false" outlineLevel="0" collapsed="false">
      <c r="A7" s="2" t="n">
        <f aca="false">A6+7</f>
        <v>42867</v>
      </c>
      <c r="B7" s="3" t="n">
        <v>462115</v>
      </c>
      <c r="C7" s="0" t="n">
        <v>7753</v>
      </c>
      <c r="D7" s="4" t="n">
        <v>52121</v>
      </c>
      <c r="E7" s="0" t="n">
        <f aca="false">1+E6</f>
        <v>6</v>
      </c>
      <c r="F7" s="0" t="n">
        <f aca="false">B7/100000</f>
        <v>4.62115</v>
      </c>
      <c r="G7" s="28" t="n">
        <f aca="false">D7/10000</f>
        <v>5.2121</v>
      </c>
      <c r="H7" s="29" t="n">
        <f aca="false">1/(1+EXP(-(1/(1+EXP(-(SUMPRODUCT($K$2:$M$2,E7:G7)+$N$2)))*$K$8+1/(1+EXP(-(SUMPRODUCT($K$3:$M$3,E7:G7)+$N$3)))*$L$8+1/(1+EXP(-(SUMPRODUCT($K$4:$M$4,E7:G7)+$N$4)))*$M$8+MAX(SUMPRODUCT($K$5:$M$5,E7:G7)+$N$5,0.01*(SUMPRODUCT($K$5:$M$5,E7:G7)+$N$5))*$N$8+(SUMPRODUCT($K$6:$M$6,E7:G7)+$N$6)*$O$8+$P$8)))*200000</f>
        <v>6872.31570779273</v>
      </c>
      <c r="I7" s="0" t="n">
        <f aca="false">(H7-C7)^2</f>
        <v>775604.822540624</v>
      </c>
      <c r="K7" s="0" t="s">
        <v>21</v>
      </c>
      <c r="L7" s="0" t="s">
        <v>22</v>
      </c>
      <c r="M7" s="0" t="s">
        <v>23</v>
      </c>
      <c r="N7" s="0" t="s">
        <v>24</v>
      </c>
      <c r="O7" s="0" t="s">
        <v>25</v>
      </c>
      <c r="P7" s="0" t="s">
        <v>19</v>
      </c>
      <c r="S7" s="2"/>
    </row>
    <row r="8" customFormat="false" ht="13.8" hidden="false" customHeight="false" outlineLevel="0" collapsed="false">
      <c r="A8" s="2" t="n">
        <f aca="false">A7+7</f>
        <v>42874</v>
      </c>
      <c r="B8" s="3" t="n">
        <v>491091</v>
      </c>
      <c r="C8" s="0" t="n">
        <v>9008</v>
      </c>
      <c r="D8" s="4" t="n">
        <v>59511</v>
      </c>
      <c r="E8" s="0" t="n">
        <f aca="false">1+E7</f>
        <v>7</v>
      </c>
      <c r="F8" s="0" t="n">
        <f aca="false">B8/100000</f>
        <v>4.91091</v>
      </c>
      <c r="G8" s="28" t="n">
        <f aca="false">D8/10000</f>
        <v>5.9511</v>
      </c>
      <c r="H8" s="29" t="n">
        <f aca="false">1/(1+EXP(-(1/(1+EXP(-(SUMPRODUCT($K$2:$M$2,E8:G8)+$N$2)))*$K$8+1/(1+EXP(-(SUMPRODUCT($K$3:$M$3,E8:G8)+$N$3)))*$L$8+1/(1+EXP(-(SUMPRODUCT($K$4:$M$4,E8:G8)+$N$4)))*$M$8+MAX(SUMPRODUCT($K$5:$M$5,E8:G8)+$N$5,0.01*(SUMPRODUCT($K$5:$M$5,E8:G8)+$N$5))*$N$8+(SUMPRODUCT($K$6:$M$6,E8:G8)+$N$6)*$O$8+$P$8)))*200000</f>
        <v>9739.10217371363</v>
      </c>
      <c r="I8" s="0" t="n">
        <f aca="false">(H8-C8)^2</f>
        <v>534510.388408793</v>
      </c>
      <c r="J8" s="0" t="s">
        <v>36</v>
      </c>
      <c r="K8" s="0" t="n">
        <f aca="false">Treinamento!AD3</f>
        <v>-0.261364338838742</v>
      </c>
      <c r="L8" s="0" t="n">
        <f aca="false">Treinamento!AE3</f>
        <v>3.44687327106135</v>
      </c>
      <c r="M8" s="0" t="n">
        <f aca="false">Treinamento!AF3</f>
        <v>-1.42726240872697</v>
      </c>
      <c r="N8" s="0" t="n">
        <f aca="false">Treinamento!AG3</f>
        <v>0.905718512997129</v>
      </c>
      <c r="O8" s="0" t="n">
        <f aca="false">Treinamento!AH3</f>
        <v>-0.238235266643815</v>
      </c>
      <c r="P8" s="0" t="n">
        <f aca="false">Treinamento!AI3</f>
        <v>-4.98356606633262</v>
      </c>
      <c r="S8" s="2"/>
    </row>
    <row r="9" customFormat="false" ht="13.8" hidden="false" customHeight="false" outlineLevel="0" collapsed="false">
      <c r="A9" s="2" t="n">
        <f aca="false">A8+7</f>
        <v>42881</v>
      </c>
      <c r="B9" s="3" t="n">
        <v>701321</v>
      </c>
      <c r="C9" s="0" t="n">
        <v>12336</v>
      </c>
      <c r="D9" s="4" t="n">
        <v>68818</v>
      </c>
      <c r="E9" s="0" t="n">
        <f aca="false">1+E8</f>
        <v>8</v>
      </c>
      <c r="F9" s="0" t="n">
        <f aca="false">B9/100000</f>
        <v>7.01321</v>
      </c>
      <c r="G9" s="28" t="n">
        <f aca="false">D9/10000</f>
        <v>6.8818</v>
      </c>
      <c r="H9" s="29" t="n">
        <f aca="false">1/(1+EXP(-(1/(1+EXP(-(SUMPRODUCT($K$2:$M$2,E9:G9)+$N$2)))*$K$8+1/(1+EXP(-(SUMPRODUCT($K$3:$M$3,E9:G9)+$N$3)))*$L$8+1/(1+EXP(-(SUMPRODUCT($K$4:$M$4,E9:G9)+$N$4)))*$M$8+MAX(SUMPRODUCT($K$5:$M$5,E9:G9)+$N$5,0.01*(SUMPRODUCT($K$5:$M$5,E9:G9)+$N$5))*$N$8+(SUMPRODUCT($K$6:$M$6,E9:G9)+$N$6)*$O$8+$P$8)))*200000</f>
        <v>11443.9289220893</v>
      </c>
      <c r="I9" s="0" t="n">
        <f aca="false">(H9-C9)^2</f>
        <v>795790.808044747</v>
      </c>
      <c r="S9" s="2"/>
    </row>
    <row r="10" customFormat="false" ht="13.8" hidden="false" customHeight="false" outlineLevel="0" collapsed="false">
      <c r="A10" s="2" t="n">
        <f aca="false">A9+7</f>
        <v>42888</v>
      </c>
      <c r="B10" s="3" t="n">
        <v>651450</v>
      </c>
      <c r="C10" s="0" t="n">
        <v>13553</v>
      </c>
      <c r="D10" s="4" t="n">
        <v>69521</v>
      </c>
      <c r="E10" s="0" t="n">
        <f aca="false">1+E9</f>
        <v>9</v>
      </c>
      <c r="F10" s="0" t="n">
        <f aca="false">B10/100000</f>
        <v>6.5145</v>
      </c>
      <c r="G10" s="28" t="n">
        <f aca="false">D10/10000</f>
        <v>6.9521</v>
      </c>
      <c r="H10" s="29" t="n">
        <f aca="false">1/(1+EXP(-(1/(1+EXP(-(SUMPRODUCT($K$2:$M$2,E10:G10)+$N$2)))*$K$8+1/(1+EXP(-(SUMPRODUCT($K$3:$M$3,E10:G10)+$N$3)))*$L$8+1/(1+EXP(-(SUMPRODUCT($K$4:$M$4,E10:G10)+$N$4)))*$M$8+MAX(SUMPRODUCT($K$5:$M$5,E10:G10)+$N$5,0.01*(SUMPRODUCT($K$5:$M$5,E10:G10)+$N$5))*$N$8+(SUMPRODUCT($K$6:$M$6,E10:G10)+$N$6)*$O$8+$P$8)))*200000</f>
        <v>12715.0754547268</v>
      </c>
      <c r="I10" s="0" t="n">
        <f aca="false">(H10-C10)^2</f>
        <v>702117.543571246</v>
      </c>
      <c r="S10" s="2"/>
    </row>
    <row r="11" customFormat="false" ht="13.8" hidden="false" customHeight="false" outlineLevel="0" collapsed="false">
      <c r="A11" s="2" t="n">
        <f aca="false">A10+7</f>
        <v>42895</v>
      </c>
      <c r="B11" s="3" t="n">
        <v>627048</v>
      </c>
      <c r="C11" s="0" t="n">
        <v>13175</v>
      </c>
      <c r="D11" s="4" t="n">
        <v>68604</v>
      </c>
      <c r="E11" s="0" t="n">
        <f aca="false">1+E10</f>
        <v>10</v>
      </c>
      <c r="F11" s="0" t="n">
        <f aca="false">B11/100000</f>
        <v>6.27048</v>
      </c>
      <c r="G11" s="28" t="n">
        <f aca="false">D11/10000</f>
        <v>6.8604</v>
      </c>
      <c r="H11" s="29" t="n">
        <f aca="false">1/(1+EXP(-(1/(1+EXP(-(SUMPRODUCT($K$2:$M$2,E11:G11)+$N$2)))*$K$8+1/(1+EXP(-(SUMPRODUCT($K$3:$M$3,E11:G11)+$N$3)))*$L$8+1/(1+EXP(-(SUMPRODUCT($K$4:$M$4,E11:G11)+$N$4)))*$M$8+MAX(SUMPRODUCT($K$5:$M$5,E11:G11)+$N$5,0.01*(SUMPRODUCT($K$5:$M$5,E11:G11)+$N$5))*$N$8+(SUMPRODUCT($K$6:$M$6,E11:G11)+$N$6)*$O$8+$P$8)))*200000</f>
        <v>13040.3640459836</v>
      </c>
      <c r="I11" s="0" t="n">
        <f aca="false">(H11-C11)^2</f>
        <v>18126.8401139085</v>
      </c>
      <c r="L11" s="0" t="s">
        <v>37</v>
      </c>
      <c r="S11" s="2"/>
    </row>
    <row r="12" customFormat="false" ht="13.8" hidden="false" customHeight="false" outlineLevel="0" collapsed="false">
      <c r="A12" s="2" t="n">
        <f aca="false">A11+7</f>
        <v>42902</v>
      </c>
      <c r="B12" s="3" t="n">
        <v>648121</v>
      </c>
      <c r="C12" s="0" t="n">
        <v>11049</v>
      </c>
      <c r="D12" s="4" t="n">
        <v>70415</v>
      </c>
      <c r="E12" s="0" t="n">
        <f aca="false">1+E11</f>
        <v>11</v>
      </c>
      <c r="F12" s="0" t="n">
        <f aca="false">B12/100000</f>
        <v>6.48121</v>
      </c>
      <c r="G12" s="28" t="n">
        <f aca="false">D12/10000</f>
        <v>7.0415</v>
      </c>
      <c r="H12" s="29" t="n">
        <f aca="false">1/(1+EXP(-(1/(1+EXP(-(SUMPRODUCT($K$2:$M$2,E12:G12)+$N$2)))*$K$8+1/(1+EXP(-(SUMPRODUCT($K$3:$M$3,E12:G12)+$N$3)))*$L$8+1/(1+EXP(-(SUMPRODUCT($K$4:$M$4,E12:G12)+$N$4)))*$M$8+MAX(SUMPRODUCT($K$5:$M$5,E12:G12)+$N$5,0.01*(SUMPRODUCT($K$5:$M$5,E12:G12)+$N$5))*$N$8+(SUMPRODUCT($K$6:$M$6,E12:G12)+$N$6)*$O$8+$P$8)))*200000</f>
        <v>14141.0257118525</v>
      </c>
      <c r="I12" s="0" t="n">
        <f aca="false">(H12-C12)^2</f>
        <v>9560623.00275717</v>
      </c>
      <c r="L12" s="30" t="n">
        <f aca="false">SUM(I2:I79)</f>
        <v>888084155.714447</v>
      </c>
      <c r="S12" s="2"/>
    </row>
    <row r="13" customFormat="false" ht="13.8" hidden="false" customHeight="false" outlineLevel="0" collapsed="false">
      <c r="A13" s="2" t="n">
        <f aca="false">A12+7</f>
        <v>42909</v>
      </c>
      <c r="B13" s="3" t="n">
        <v>678614</v>
      </c>
      <c r="C13" s="0" t="n">
        <v>13346</v>
      </c>
      <c r="D13" s="4" t="n">
        <v>70932</v>
      </c>
      <c r="E13" s="0" t="n">
        <f aca="false">1+E12</f>
        <v>12</v>
      </c>
      <c r="F13" s="0" t="n">
        <f aca="false">B13/100000</f>
        <v>6.78614</v>
      </c>
      <c r="G13" s="28" t="n">
        <f aca="false">D13/10000</f>
        <v>7.0932</v>
      </c>
      <c r="H13" s="29" t="n">
        <f aca="false">1/(1+EXP(-(1/(1+EXP(-(SUMPRODUCT($K$2:$M$2,E13:G13)+$N$2)))*$K$8+1/(1+EXP(-(SUMPRODUCT($K$3:$M$3,E13:G13)+$N$3)))*$L$8+1/(1+EXP(-(SUMPRODUCT($K$4:$M$4,E13:G13)+$N$4)))*$M$8+MAX(SUMPRODUCT($K$5:$M$5,E13:G13)+$N$5,0.01*(SUMPRODUCT($K$5:$M$5,E13:G13)+$N$5))*$N$8+(SUMPRODUCT($K$6:$M$6,E13:G13)+$N$6)*$O$8+$P$8)))*200000</f>
        <v>14222.2826825832</v>
      </c>
      <c r="I13" s="0" t="n">
        <f aca="false">(H13-C13)^2</f>
        <v>767871.339795244</v>
      </c>
      <c r="S13" s="2"/>
    </row>
    <row r="14" customFormat="false" ht="13.8" hidden="false" customHeight="false" outlineLevel="0" collapsed="false">
      <c r="A14" s="2" t="n">
        <f aca="false">A13+7</f>
        <v>42916</v>
      </c>
      <c r="B14" s="3" t="n">
        <v>876958</v>
      </c>
      <c r="C14" s="0" t="n">
        <v>13569</v>
      </c>
      <c r="D14" s="4" t="n">
        <v>68337</v>
      </c>
      <c r="E14" s="0" t="n">
        <f aca="false">1+E13</f>
        <v>13</v>
      </c>
      <c r="F14" s="0" t="n">
        <f aca="false">B14/100000</f>
        <v>8.76958</v>
      </c>
      <c r="G14" s="28" t="n">
        <f aca="false">D14/10000</f>
        <v>6.8337</v>
      </c>
      <c r="H14" s="29" t="n">
        <f aca="false">1/(1+EXP(-(1/(1+EXP(-(SUMPRODUCT($K$2:$M$2,E14:G14)+$N$2)))*$K$8+1/(1+EXP(-(SUMPRODUCT($K$3:$M$3,E14:G14)+$N$3)))*$L$8+1/(1+EXP(-(SUMPRODUCT($K$4:$M$4,E14:G14)+$N$4)))*$M$8+MAX(SUMPRODUCT($K$5:$M$5,E14:G14)+$N$5,0.01*(SUMPRODUCT($K$5:$M$5,E14:G14)+$N$5))*$N$8+(SUMPRODUCT($K$6:$M$6,E14:G14)+$N$6)*$O$8+$P$8)))*200000</f>
        <v>14053.9537422779</v>
      </c>
      <c r="I14" s="0" t="n">
        <f aca="false">(H14-C14)^2</f>
        <v>235180.132149302</v>
      </c>
      <c r="S14" s="2"/>
    </row>
    <row r="15" customFormat="false" ht="13.8" hidden="false" customHeight="false" outlineLevel="0" collapsed="false">
      <c r="A15" s="2" t="n">
        <f aca="false">A14+7</f>
        <v>42923</v>
      </c>
      <c r="B15" s="3" t="n">
        <v>459381</v>
      </c>
      <c r="C15" s="0" t="n">
        <v>13879</v>
      </c>
      <c r="D15" s="4" t="n">
        <v>68498</v>
      </c>
      <c r="E15" s="0" t="n">
        <f aca="false">1+E14</f>
        <v>14</v>
      </c>
      <c r="F15" s="0" t="n">
        <f aca="false">B15/100000</f>
        <v>4.59381</v>
      </c>
      <c r="G15" s="28" t="n">
        <f aca="false">D15/10000</f>
        <v>6.8498</v>
      </c>
      <c r="H15" s="29" t="n">
        <f aca="false">1/(1+EXP(-(1/(1+EXP(-(SUMPRODUCT($K$2:$M$2,E15:G15)+$N$2)))*$K$8+1/(1+EXP(-(SUMPRODUCT($K$3:$M$3,E15:G15)+$N$3)))*$L$8+1/(1+EXP(-(SUMPRODUCT($K$4:$M$4,E15:G15)+$N$4)))*$M$8+MAX(SUMPRODUCT($K$5:$M$5,E15:G15)+$N$5,0.01*(SUMPRODUCT($K$5:$M$5,E15:G15)+$N$5))*$N$8+(SUMPRODUCT($K$6:$M$6,E15:G15)+$N$6)*$O$8+$P$8)))*200000</f>
        <v>18823.0635769551</v>
      </c>
      <c r="I15" s="0" t="n">
        <f aca="false">(H15-C15)^2</f>
        <v>24443764.6529737</v>
      </c>
      <c r="S15" s="2"/>
    </row>
    <row r="16" customFormat="false" ht="13.8" hidden="false" customHeight="false" outlineLevel="0" collapsed="false">
      <c r="A16" s="2" t="n">
        <f aca="false">A15+7</f>
        <v>42930</v>
      </c>
      <c r="B16" s="3" t="n">
        <v>209237</v>
      </c>
      <c r="C16" s="0" t="n">
        <v>13396</v>
      </c>
      <c r="D16" s="4" t="n">
        <v>75807</v>
      </c>
      <c r="E16" s="0" t="n">
        <f aca="false">1+E15</f>
        <v>15</v>
      </c>
      <c r="F16" s="0" t="n">
        <f aca="false">B16/100000</f>
        <v>2.09237</v>
      </c>
      <c r="G16" s="28" t="n">
        <f aca="false">D16/10000</f>
        <v>7.5807</v>
      </c>
      <c r="H16" s="29" t="n">
        <f aca="false">1/(1+EXP(-(1/(1+EXP(-(SUMPRODUCT($K$2:$M$2,E16:G16)+$N$2)))*$K$8+1/(1+EXP(-(SUMPRODUCT($K$3:$M$3,E16:G16)+$N$3)))*$L$8+1/(1+EXP(-(SUMPRODUCT($K$4:$M$4,E16:G16)+$N$4)))*$M$8+MAX(SUMPRODUCT($K$5:$M$5,E16:G16)+$N$5,0.01*(SUMPRODUCT($K$5:$M$5,E16:G16)+$N$5))*$N$8+(SUMPRODUCT($K$6:$M$6,E16:G16)+$N$6)*$O$8+$P$8)))*200000</f>
        <v>13532.1675205492</v>
      </c>
      <c r="I16" s="0" t="n">
        <f aca="false">(H16-C16)^2</f>
        <v>18541.5936525211</v>
      </c>
      <c r="S16" s="2"/>
    </row>
    <row r="17" customFormat="false" ht="13.8" hidden="false" customHeight="false" outlineLevel="0" collapsed="false">
      <c r="A17" s="2" t="n">
        <f aca="false">A16+7</f>
        <v>42937</v>
      </c>
      <c r="B17" s="3" t="n">
        <v>233356</v>
      </c>
      <c r="C17" s="0" t="n">
        <v>13895</v>
      </c>
      <c r="D17" s="4" t="n">
        <v>89533</v>
      </c>
      <c r="E17" s="0" t="n">
        <f aca="false">1+E16</f>
        <v>16</v>
      </c>
      <c r="F17" s="0" t="n">
        <f aca="false">B17/100000</f>
        <v>2.33356</v>
      </c>
      <c r="G17" s="28" t="n">
        <f aca="false">D17/10000</f>
        <v>8.9533</v>
      </c>
      <c r="H17" s="29" t="n">
        <f aca="false">1/(1+EXP(-(1/(1+EXP(-(SUMPRODUCT($K$2:$M$2,E17:G17)+$N$2)))*$K$8+1/(1+EXP(-(SUMPRODUCT($K$3:$M$3,E17:G17)+$N$3)))*$L$8+1/(1+EXP(-(SUMPRODUCT($K$4:$M$4,E17:G17)+$N$4)))*$M$8+MAX(SUMPRODUCT($K$5:$M$5,E17:G17)+$N$5,0.01*(SUMPRODUCT($K$5:$M$5,E17:G17)+$N$5))*$N$8+(SUMPRODUCT($K$6:$M$6,E17:G17)+$N$6)*$O$8+$P$8)))*200000</f>
        <v>15442.3030983453</v>
      </c>
      <c r="I17" s="0" t="n">
        <f aca="false">(H17-C17)^2</f>
        <v>2394146.87814907</v>
      </c>
      <c r="K17" s="4"/>
      <c r="L17" s="4"/>
      <c r="S17" s="2"/>
    </row>
    <row r="18" customFormat="false" ht="13.8" hidden="false" customHeight="false" outlineLevel="0" collapsed="false">
      <c r="A18" s="2" t="n">
        <f aca="false">A17+7</f>
        <v>42944</v>
      </c>
      <c r="B18" s="3" t="n">
        <v>258470</v>
      </c>
      <c r="C18" s="0" t="n">
        <v>25252</v>
      </c>
      <c r="D18" s="4" t="n">
        <v>81561</v>
      </c>
      <c r="E18" s="0" t="n">
        <f aca="false">1+E17</f>
        <v>17</v>
      </c>
      <c r="F18" s="0" t="n">
        <f aca="false">B18/100000</f>
        <v>2.5847</v>
      </c>
      <c r="G18" s="28" t="n">
        <f aca="false">D18/10000</f>
        <v>8.1561</v>
      </c>
      <c r="H18" s="29" t="n">
        <f aca="false">1/(1+EXP(-(1/(1+EXP(-(SUMPRODUCT($K$2:$M$2,E18:G18)+$N$2)))*$K$8+1/(1+EXP(-(SUMPRODUCT($K$3:$M$3,E18:G18)+$N$3)))*$L$8+1/(1+EXP(-(SUMPRODUCT($K$4:$M$4,E18:G18)+$N$4)))*$M$8+MAX(SUMPRODUCT($K$5:$M$5,E18:G18)+$N$5,0.01*(SUMPRODUCT($K$5:$M$5,E18:G18)+$N$5))*$N$8+(SUMPRODUCT($K$6:$M$6,E18:G18)+$N$6)*$O$8+$P$8)))*200000</f>
        <v>16457.9989089537</v>
      </c>
      <c r="I18" s="0" t="n">
        <f aca="false">(H18-C18)^2</f>
        <v>77334455.1893227</v>
      </c>
      <c r="S18" s="2"/>
    </row>
    <row r="19" customFormat="false" ht="13.8" hidden="false" customHeight="false" outlineLevel="0" collapsed="false">
      <c r="A19" s="2" t="n">
        <f aca="false">A18+7</f>
        <v>42951</v>
      </c>
      <c r="B19" s="3" t="n">
        <v>291142</v>
      </c>
      <c r="C19" s="0" t="n">
        <v>17983</v>
      </c>
      <c r="D19" s="4" t="n">
        <v>64916</v>
      </c>
      <c r="E19" s="0" t="n">
        <f aca="false">1+E18</f>
        <v>18</v>
      </c>
      <c r="F19" s="0" t="n">
        <f aca="false">B19/100000</f>
        <v>2.91142</v>
      </c>
      <c r="G19" s="28" t="n">
        <f aca="false">D19/10000</f>
        <v>6.4916</v>
      </c>
      <c r="H19" s="29" t="n">
        <f aca="false">1/(1+EXP(-(1/(1+EXP(-(SUMPRODUCT($K$2:$M$2,E19:G19)+$N$2)))*$K$8+1/(1+EXP(-(SUMPRODUCT($K$3:$M$3,E19:G19)+$N$3)))*$L$8+1/(1+EXP(-(SUMPRODUCT($K$4:$M$4,E19:G19)+$N$4)))*$M$8+MAX(SUMPRODUCT($K$5:$M$5,E19:G19)+$N$5,0.01*(SUMPRODUCT($K$5:$M$5,E19:G19)+$N$5))*$N$8+(SUMPRODUCT($K$6:$M$6,E19:G19)+$N$6)*$O$8+$P$8)))*200000</f>
        <v>15580.7141639546</v>
      </c>
      <c r="I19" s="0" t="n">
        <f aca="false">(H19-C19)^2</f>
        <v>5770977.23806455</v>
      </c>
      <c r="S19" s="2"/>
    </row>
    <row r="20" customFormat="false" ht="13.8" hidden="false" customHeight="false" outlineLevel="0" collapsed="false">
      <c r="A20" s="2" t="n">
        <f aca="false">A19+7</f>
        <v>42958</v>
      </c>
      <c r="B20" s="3" t="n">
        <v>328604</v>
      </c>
      <c r="C20" s="0" t="n">
        <v>18736</v>
      </c>
      <c r="D20" s="4" t="n">
        <v>69692</v>
      </c>
      <c r="E20" s="0" t="n">
        <f aca="false">1+E19</f>
        <v>19</v>
      </c>
      <c r="F20" s="0" t="n">
        <f aca="false">B20/100000</f>
        <v>3.28604</v>
      </c>
      <c r="G20" s="28" t="n">
        <f aca="false">D20/10000</f>
        <v>6.9692</v>
      </c>
      <c r="H20" s="29" t="n">
        <f aca="false">1/(1+EXP(-(1/(1+EXP(-(SUMPRODUCT($K$2:$M$2,E20:G20)+$N$2)))*$K$8+1/(1+EXP(-(SUMPRODUCT($K$3:$M$3,E20:G20)+$N$3)))*$L$8+1/(1+EXP(-(SUMPRODUCT($K$4:$M$4,E20:G20)+$N$4)))*$M$8+MAX(SUMPRODUCT($K$5:$M$5,E20:G20)+$N$5,0.01*(SUMPRODUCT($K$5:$M$5,E20:G20)+$N$5))*$N$8+(SUMPRODUCT($K$6:$M$6,E20:G20)+$N$6)*$O$8+$P$8)))*200000</f>
        <v>18289.1246668882</v>
      </c>
      <c r="I20" s="0" t="n">
        <f aca="false">(H20-C20)^2</f>
        <v>199697.563343778</v>
      </c>
      <c r="S20" s="2"/>
    </row>
    <row r="21" customFormat="false" ht="13.8" hidden="false" customHeight="false" outlineLevel="0" collapsed="false">
      <c r="A21" s="2" t="n">
        <f aca="false">A20+7</f>
        <v>42965</v>
      </c>
      <c r="B21" s="3" t="n">
        <v>364609</v>
      </c>
      <c r="C21" s="0" t="n">
        <v>17874</v>
      </c>
      <c r="D21" s="4" t="n">
        <v>79229</v>
      </c>
      <c r="E21" s="0" t="n">
        <f aca="false">1+E20</f>
        <v>20</v>
      </c>
      <c r="F21" s="0" t="n">
        <f aca="false">B21/100000</f>
        <v>3.64609</v>
      </c>
      <c r="G21" s="28" t="n">
        <f aca="false">D21/10000</f>
        <v>7.9229</v>
      </c>
      <c r="H21" s="29" t="n">
        <f aca="false">1/(1+EXP(-(1/(1+EXP(-(SUMPRODUCT($K$2:$M$2,E21:G21)+$N$2)))*$K$8+1/(1+EXP(-(SUMPRODUCT($K$3:$M$3,E21:G21)+$N$3)))*$L$8+1/(1+EXP(-(SUMPRODUCT($K$4:$M$4,E21:G21)+$N$4)))*$M$8+MAX(SUMPRODUCT($K$5:$M$5,E21:G21)+$N$5,0.01*(SUMPRODUCT($K$5:$M$5,E21:G21)+$N$5))*$N$8+(SUMPRODUCT($K$6:$M$6,E21:G21)+$N$6)*$O$8+$P$8)))*200000</f>
        <v>22547.9586775367</v>
      </c>
      <c r="I21" s="0" t="n">
        <f aca="false">(H21-C21)^2</f>
        <v>21845889.7193203</v>
      </c>
      <c r="S21" s="2"/>
    </row>
    <row r="22" customFormat="false" ht="13.8" hidden="false" customHeight="false" outlineLevel="0" collapsed="false">
      <c r="A22" s="2" t="n">
        <f aca="false">A21+7</f>
        <v>42972</v>
      </c>
      <c r="B22" s="3" t="n">
        <v>287533</v>
      </c>
      <c r="C22" s="0" t="n">
        <v>16149</v>
      </c>
      <c r="D22" s="4" t="n">
        <v>80768</v>
      </c>
      <c r="E22" s="0" t="n">
        <f aca="false">1+E21</f>
        <v>21</v>
      </c>
      <c r="F22" s="0" t="n">
        <f aca="false">B22/100000</f>
        <v>2.87533</v>
      </c>
      <c r="G22" s="28" t="n">
        <f aca="false">D22/10000</f>
        <v>8.0768</v>
      </c>
      <c r="H22" s="29" t="n">
        <f aca="false">1/(1+EXP(-(1/(1+EXP(-(SUMPRODUCT($K$2:$M$2,E22:G22)+$N$2)))*$K$8+1/(1+EXP(-(SUMPRODUCT($K$3:$M$3,E22:G22)+$N$3)))*$L$8+1/(1+EXP(-(SUMPRODUCT($K$4:$M$4,E22:G22)+$N$4)))*$M$8+MAX(SUMPRODUCT($K$5:$M$5,E22:G22)+$N$5,0.01*(SUMPRODUCT($K$5:$M$5,E22:G22)+$N$5))*$N$8+(SUMPRODUCT($K$6:$M$6,E22:G22)+$N$6)*$O$8+$P$8)))*200000</f>
        <v>17985.363494917</v>
      </c>
      <c r="I22" s="0" t="n">
        <f aca="false">(H22-C22)^2</f>
        <v>3372230.88546384</v>
      </c>
      <c r="S22" s="2"/>
    </row>
    <row r="23" customFormat="false" ht="13.8" hidden="false" customHeight="false" outlineLevel="0" collapsed="false">
      <c r="A23" s="2" t="n">
        <f aca="false">A22+7</f>
        <v>42979</v>
      </c>
      <c r="B23" s="3" t="n">
        <v>245473</v>
      </c>
      <c r="C23" s="0" t="n">
        <v>12674</v>
      </c>
      <c r="D23" s="4" t="n">
        <v>75405</v>
      </c>
      <c r="E23" s="0" t="n">
        <f aca="false">1+E22</f>
        <v>22</v>
      </c>
      <c r="F23" s="0" t="n">
        <f aca="false">B23/100000</f>
        <v>2.45473</v>
      </c>
      <c r="G23" s="28" t="n">
        <f aca="false">D23/10000</f>
        <v>7.5405</v>
      </c>
      <c r="H23" s="29" t="n">
        <f aca="false">1/(1+EXP(-(1/(1+EXP(-(SUMPRODUCT($K$2:$M$2,E23:G23)+$N$2)))*$K$8+1/(1+EXP(-(SUMPRODUCT($K$3:$M$3,E23:G23)+$N$3)))*$L$8+1/(1+EXP(-(SUMPRODUCT($K$4:$M$4,E23:G23)+$N$4)))*$M$8+MAX(SUMPRODUCT($K$5:$M$5,E23:G23)+$N$5,0.01*(SUMPRODUCT($K$5:$M$5,E23:G23)+$N$5))*$N$8+(SUMPRODUCT($K$6:$M$6,E23:G23)+$N$6)*$O$8+$P$8)))*200000</f>
        <v>15123.5179499195</v>
      </c>
      <c r="I23" s="0" t="n">
        <f aca="false">(H23-C23)^2</f>
        <v>6000138.18697788</v>
      </c>
      <c r="S23" s="2"/>
    </row>
    <row r="24" customFormat="false" ht="13.8" hidden="false" customHeight="false" outlineLevel="0" collapsed="false">
      <c r="A24" s="2" t="n">
        <f aca="false">A23+7</f>
        <v>42986</v>
      </c>
      <c r="B24" s="3" t="n">
        <v>197996</v>
      </c>
      <c r="C24" s="0" t="n">
        <v>9076</v>
      </c>
      <c r="D24" s="4" t="n">
        <v>72975</v>
      </c>
      <c r="E24" s="0" t="n">
        <f aca="false">1+E23</f>
        <v>23</v>
      </c>
      <c r="F24" s="0" t="n">
        <f aca="false">B24/100000</f>
        <v>1.97996</v>
      </c>
      <c r="G24" s="28" t="n">
        <f aca="false">D24/10000</f>
        <v>7.2975</v>
      </c>
      <c r="H24" s="29" t="n">
        <f aca="false">1/(1+EXP(-(1/(1+EXP(-(SUMPRODUCT($K$2:$M$2,E24:G24)+$N$2)))*$K$8+1/(1+EXP(-(SUMPRODUCT($K$3:$M$3,E24:G24)+$N$3)))*$L$8+1/(1+EXP(-(SUMPRODUCT($K$4:$M$4,E24:G24)+$N$4)))*$M$8+MAX(SUMPRODUCT($K$5:$M$5,E24:G24)+$N$5,0.01*(SUMPRODUCT($K$5:$M$5,E24:G24)+$N$5))*$N$8+(SUMPRODUCT($K$6:$M$6,E24:G24)+$N$6)*$O$8+$P$8)))*200000</f>
        <v>12589.3108047784</v>
      </c>
      <c r="I24" s="0" t="n">
        <f aca="false">(H24-C24)^2</f>
        <v>12343352.8109728</v>
      </c>
      <c r="S24" s="2"/>
    </row>
    <row r="25" customFormat="false" ht="13.8" hidden="false" customHeight="false" outlineLevel="0" collapsed="false">
      <c r="A25" s="2" t="n">
        <f aca="false">A24+7</f>
        <v>42993</v>
      </c>
      <c r="B25" s="3" t="n">
        <v>189789</v>
      </c>
      <c r="C25" s="0" t="n">
        <v>10016</v>
      </c>
      <c r="D25" s="4" t="n">
        <v>73626</v>
      </c>
      <c r="E25" s="0" t="n">
        <f aca="false">1+E24</f>
        <v>24</v>
      </c>
      <c r="F25" s="0" t="n">
        <f aca="false">B25/100000</f>
        <v>1.89789</v>
      </c>
      <c r="G25" s="28" t="n">
        <f aca="false">D25/10000</f>
        <v>7.3626</v>
      </c>
      <c r="H25" s="29" t="n">
        <f aca="false">1/(1+EXP(-(1/(1+EXP(-(SUMPRODUCT($K$2:$M$2,E25:G25)+$N$2)))*$K$8+1/(1+EXP(-(SUMPRODUCT($K$3:$M$3,E25:G25)+$N$3)))*$L$8+1/(1+EXP(-(SUMPRODUCT($K$4:$M$4,E25:G25)+$N$4)))*$M$8+MAX(SUMPRODUCT($K$5:$M$5,E25:G25)+$N$5,0.01*(SUMPRODUCT($K$5:$M$5,E25:G25)+$N$5))*$N$8+(SUMPRODUCT($K$6:$M$6,E25:G25)+$N$6)*$O$8+$P$8)))*200000</f>
        <v>12196.6436316343</v>
      </c>
      <c r="I25" s="0" t="n">
        <f aca="false">(H25-C25)^2</f>
        <v>4755206.64818734</v>
      </c>
      <c r="S25" s="2"/>
    </row>
    <row r="26" customFormat="false" ht="13.8" hidden="false" customHeight="false" outlineLevel="0" collapsed="false">
      <c r="A26" s="2" t="n">
        <f aca="false">A25+7</f>
        <v>43000</v>
      </c>
      <c r="B26" s="3" t="n">
        <v>214547</v>
      </c>
      <c r="C26" s="0" t="n">
        <v>8564</v>
      </c>
      <c r="D26" s="4" t="n">
        <v>71564</v>
      </c>
      <c r="E26" s="0" t="n">
        <f aca="false">1+E25</f>
        <v>25</v>
      </c>
      <c r="F26" s="0" t="n">
        <f aca="false">B26/100000</f>
        <v>2.14547</v>
      </c>
      <c r="G26" s="28" t="n">
        <f aca="false">D26/10000</f>
        <v>7.1564</v>
      </c>
      <c r="H26" s="29" t="n">
        <f aca="false">1/(1+EXP(-(1/(1+EXP(-(SUMPRODUCT($K$2:$M$2,E26:G26)+$N$2)))*$K$8+1/(1+EXP(-(SUMPRODUCT($K$3:$M$3,E26:G26)+$N$3)))*$L$8+1/(1+EXP(-(SUMPRODUCT($K$4:$M$4,E26:G26)+$N$4)))*$M$8+MAX(SUMPRODUCT($K$5:$M$5,E26:G26)+$N$5,0.01*(SUMPRODUCT($K$5:$M$5,E26:G26)+$N$5))*$N$8+(SUMPRODUCT($K$6:$M$6,E26:G26)+$N$6)*$O$8+$P$8)))*200000</f>
        <v>13227.6468818836</v>
      </c>
      <c r="I26" s="0" t="n">
        <f aca="false">(H26-C26)^2</f>
        <v>21749602.2389023</v>
      </c>
      <c r="S26" s="2"/>
    </row>
    <row r="27" customFormat="false" ht="13.8" hidden="false" customHeight="false" outlineLevel="0" collapsed="false">
      <c r="A27" s="2" t="n">
        <f aca="false">A26+7</f>
        <v>43007</v>
      </c>
      <c r="B27" s="3" t="n">
        <v>180842</v>
      </c>
      <c r="C27" s="0" t="n">
        <v>8893</v>
      </c>
      <c r="D27" s="4" t="n">
        <v>74953</v>
      </c>
      <c r="E27" s="0" t="n">
        <f aca="false">1+E26</f>
        <v>26</v>
      </c>
      <c r="F27" s="0" t="n">
        <f aca="false">B27/100000</f>
        <v>1.80842</v>
      </c>
      <c r="G27" s="28" t="n">
        <f aca="false">D27/10000</f>
        <v>7.4953</v>
      </c>
      <c r="H27" s="29" t="n">
        <f aca="false">1/(1+EXP(-(1/(1+EXP(-(SUMPRODUCT($K$2:$M$2,E27:G27)+$N$2)))*$K$8+1/(1+EXP(-(SUMPRODUCT($K$3:$M$3,E27:G27)+$N$3)))*$L$8+1/(1+EXP(-(SUMPRODUCT($K$4:$M$4,E27:G27)+$N$4)))*$M$8+MAX(SUMPRODUCT($K$5:$M$5,E27:G27)+$N$5,0.01*(SUMPRODUCT($K$5:$M$5,E27:G27)+$N$5))*$N$8+(SUMPRODUCT($K$6:$M$6,E27:G27)+$N$6)*$O$8+$P$8)))*200000</f>
        <v>11737.8438230596</v>
      </c>
      <c r="I27" s="0" t="n">
        <f aca="false">(H27-C27)^2</f>
        <v>8093136.37760043</v>
      </c>
      <c r="S27" s="2"/>
    </row>
    <row r="28" customFormat="false" ht="13.8" hidden="false" customHeight="false" outlineLevel="0" collapsed="false">
      <c r="A28" s="2" t="n">
        <f aca="false">A27+7</f>
        <v>43014</v>
      </c>
      <c r="B28" s="3" t="n">
        <v>194360</v>
      </c>
      <c r="C28" s="0" t="n">
        <v>9706</v>
      </c>
      <c r="D28" s="4" t="n">
        <v>51729</v>
      </c>
      <c r="E28" s="0" t="n">
        <f aca="false">1+E27</f>
        <v>27</v>
      </c>
      <c r="F28" s="0" t="n">
        <f aca="false">B28/100000</f>
        <v>1.9436</v>
      </c>
      <c r="G28" s="28" t="n">
        <f aca="false">D28/10000</f>
        <v>5.1729</v>
      </c>
      <c r="H28" s="29" t="n">
        <f aca="false">1/(1+EXP(-(1/(1+EXP(-(SUMPRODUCT($K$2:$M$2,E28:G28)+$N$2)))*$K$8+1/(1+EXP(-(SUMPRODUCT($K$3:$M$3,E28:G28)+$N$3)))*$L$8+1/(1+EXP(-(SUMPRODUCT($K$4:$M$4,E28:G28)+$N$4)))*$M$8+MAX(SUMPRODUCT($K$5:$M$5,E28:G28)+$N$5,0.01*(SUMPRODUCT($K$5:$M$5,E28:G28)+$N$5))*$N$8+(SUMPRODUCT($K$6:$M$6,E28:G28)+$N$6)*$O$8+$P$8)))*200000</f>
        <v>10692.5622729801</v>
      </c>
      <c r="I28" s="0" t="n">
        <f aca="false">(H28-C28)^2</f>
        <v>973305.118467726</v>
      </c>
      <c r="S28" s="2"/>
    </row>
    <row r="29" customFormat="false" ht="13.8" hidden="false" customHeight="false" outlineLevel="0" collapsed="false">
      <c r="A29" s="2" t="n">
        <f aca="false">A28+7</f>
        <v>43021</v>
      </c>
      <c r="B29" s="3" t="n">
        <v>160038</v>
      </c>
      <c r="C29" s="0" t="n">
        <v>8879</v>
      </c>
      <c r="D29" s="4" t="n">
        <v>52840</v>
      </c>
      <c r="E29" s="0" t="n">
        <f aca="false">1+E28</f>
        <v>28</v>
      </c>
      <c r="F29" s="0" t="n">
        <f aca="false">B29/100000</f>
        <v>1.60038</v>
      </c>
      <c r="G29" s="28" t="n">
        <f aca="false">D29/10000</f>
        <v>5.284</v>
      </c>
      <c r="H29" s="29" t="n">
        <f aca="false">1/(1+EXP(-(1/(1+EXP(-(SUMPRODUCT($K$2:$M$2,E29:G29)+$N$2)))*$K$8+1/(1+EXP(-(SUMPRODUCT($K$3:$M$3,E29:G29)+$N$3)))*$L$8+1/(1+EXP(-(SUMPRODUCT($K$4:$M$4,E29:G29)+$N$4)))*$M$8+MAX(SUMPRODUCT($K$5:$M$5,E29:G29)+$N$5,0.01*(SUMPRODUCT($K$5:$M$5,E29:G29)+$N$5))*$N$8+(SUMPRODUCT($K$6:$M$6,E29:G29)+$N$6)*$O$8+$P$8)))*200000</f>
        <v>9774.35767317226</v>
      </c>
      <c r="I29" s="0" t="n">
        <f aca="false">(H29-C29)^2</f>
        <v>801665.362908445</v>
      </c>
    </row>
    <row r="30" customFormat="false" ht="13.8" hidden="false" customHeight="false" outlineLevel="0" collapsed="false">
      <c r="A30" s="2" t="n">
        <f aca="false">A29+7</f>
        <v>43028</v>
      </c>
      <c r="B30" s="3" t="n">
        <v>203442</v>
      </c>
      <c r="C30" s="0" t="n">
        <v>12622</v>
      </c>
      <c r="D30" s="4" t="n">
        <v>55586</v>
      </c>
      <c r="E30" s="0" t="n">
        <f aca="false">1+E29</f>
        <v>29</v>
      </c>
      <c r="F30" s="0" t="n">
        <f aca="false">B30/100000</f>
        <v>2.03442</v>
      </c>
      <c r="G30" s="28" t="n">
        <f aca="false">D30/10000</f>
        <v>5.5586</v>
      </c>
      <c r="H30" s="29" t="n">
        <f aca="false">1/(1+EXP(-(1/(1+EXP(-(SUMPRODUCT($K$2:$M$2,E30:G30)+$N$2)))*$K$8+1/(1+EXP(-(SUMPRODUCT($K$3:$M$3,E30:G30)+$N$3)))*$L$8+1/(1+EXP(-(SUMPRODUCT($K$4:$M$4,E30:G30)+$N$4)))*$M$8+MAX(SUMPRODUCT($K$5:$M$5,E30:G30)+$N$5,0.01*(SUMPRODUCT($K$5:$M$5,E30:G30)+$N$5))*$N$8+(SUMPRODUCT($K$6:$M$6,E30:G30)+$N$6)*$O$8+$P$8)))*200000</f>
        <v>11472.8221884587</v>
      </c>
      <c r="I30" s="0" t="n">
        <f aca="false">(H30-C30)^2</f>
        <v>1320609.64253886</v>
      </c>
    </row>
    <row r="31" customFormat="false" ht="13.8" hidden="false" customHeight="false" outlineLevel="0" collapsed="false">
      <c r="A31" s="2" t="n">
        <f aca="false">A30+7</f>
        <v>43035</v>
      </c>
      <c r="B31" s="3" t="n">
        <v>246517</v>
      </c>
      <c r="C31" s="0" t="n">
        <v>14277</v>
      </c>
      <c r="D31" s="4" t="n">
        <v>56463</v>
      </c>
      <c r="E31" s="0" t="n">
        <f aca="false">1+E30</f>
        <v>30</v>
      </c>
      <c r="F31" s="0" t="n">
        <f aca="false">B31/100000</f>
        <v>2.46517</v>
      </c>
      <c r="G31" s="28" t="n">
        <f aca="false">D31/10000</f>
        <v>5.6463</v>
      </c>
      <c r="H31" s="29" t="n">
        <f aca="false">1/(1+EXP(-(1/(1+EXP(-(SUMPRODUCT($K$2:$M$2,E31:G31)+$N$2)))*$K$8+1/(1+EXP(-(SUMPRODUCT($K$3:$M$3,E31:G31)+$N$3)))*$L$8+1/(1+EXP(-(SUMPRODUCT($K$4:$M$4,E31:G31)+$N$4)))*$M$8+MAX(SUMPRODUCT($K$5:$M$5,E31:G31)+$N$5,0.01*(SUMPRODUCT($K$5:$M$5,E31:G31)+$N$5))*$N$8+(SUMPRODUCT($K$6:$M$6,E31:G31)+$N$6)*$O$8+$P$8)))*200000</f>
        <v>13147.6722337284</v>
      </c>
      <c r="I31" s="0" t="n">
        <f aca="false">(H31-C31)^2</f>
        <v>1275381.20367211</v>
      </c>
    </row>
    <row r="32" customFormat="false" ht="13.8" hidden="false" customHeight="false" outlineLevel="0" collapsed="false">
      <c r="A32" s="2" t="n">
        <f aca="false">A31+7</f>
        <v>43042</v>
      </c>
      <c r="B32" s="3" t="n">
        <v>232696</v>
      </c>
      <c r="C32" s="0" t="n">
        <v>13981</v>
      </c>
      <c r="D32" s="4" t="n">
        <v>57812</v>
      </c>
      <c r="E32" s="0" t="n">
        <f aca="false">1+E31</f>
        <v>31</v>
      </c>
      <c r="F32" s="0" t="n">
        <f aca="false">B32/100000</f>
        <v>2.32696</v>
      </c>
      <c r="G32" s="28" t="n">
        <f aca="false">D32/10000</f>
        <v>5.7812</v>
      </c>
      <c r="H32" s="29" t="n">
        <f aca="false">1/(1+EXP(-(1/(1+EXP(-(SUMPRODUCT($K$2:$M$2,E32:G32)+$N$2)))*$K$8+1/(1+EXP(-(SUMPRODUCT($K$3:$M$3,E32:G32)+$N$3)))*$L$8+1/(1+EXP(-(SUMPRODUCT($K$4:$M$4,E32:G32)+$N$4)))*$M$8+MAX(SUMPRODUCT($K$5:$M$5,E32:G32)+$N$5,0.01*(SUMPRODUCT($K$5:$M$5,E32:G32)+$N$5))*$N$8+(SUMPRODUCT($K$6:$M$6,E32:G32)+$N$6)*$O$8+$P$8)))*200000</f>
        <v>12824.3807288947</v>
      </c>
      <c r="I32" s="0" t="n">
        <f aca="false">(H32-C32)^2</f>
        <v>1337768.13829213</v>
      </c>
    </row>
    <row r="33" customFormat="false" ht="13.8" hidden="false" customHeight="false" outlineLevel="0" collapsed="false">
      <c r="A33" s="2" t="n">
        <f aca="false">A32+7</f>
        <v>43049</v>
      </c>
      <c r="B33" s="3" t="n">
        <v>297686</v>
      </c>
      <c r="C33" s="0" t="n">
        <v>19102</v>
      </c>
      <c r="D33" s="4" t="n">
        <v>58746</v>
      </c>
      <c r="E33" s="0" t="n">
        <f aca="false">1+E32</f>
        <v>32</v>
      </c>
      <c r="F33" s="0" t="n">
        <f aca="false">B33/100000</f>
        <v>2.97686</v>
      </c>
      <c r="G33" s="28" t="n">
        <f aca="false">D33/10000</f>
        <v>5.8746</v>
      </c>
      <c r="H33" s="29" t="n">
        <f aca="false">1/(1+EXP(-(1/(1+EXP(-(SUMPRODUCT($K$2:$M$2,E33:G33)+$N$2)))*$K$8+1/(1+EXP(-(SUMPRODUCT($K$3:$M$3,E33:G33)+$N$3)))*$L$8+1/(1+EXP(-(SUMPRODUCT($K$4:$M$4,E33:G33)+$N$4)))*$M$8+MAX(SUMPRODUCT($K$5:$M$5,E33:G33)+$N$5,0.01*(SUMPRODUCT($K$5:$M$5,E33:G33)+$N$5))*$N$8+(SUMPRODUCT($K$6:$M$6,E33:G33)+$N$6)*$O$8+$P$8)))*200000</f>
        <v>15572.6711800931</v>
      </c>
      <c r="I33" s="0" t="n">
        <f aca="false">(H33-C33)^2</f>
        <v>12456161.9190252</v>
      </c>
    </row>
    <row r="34" customFormat="false" ht="13.8" hidden="false" customHeight="false" outlineLevel="0" collapsed="false">
      <c r="A34" s="2" t="n">
        <f aca="false">A33+7</f>
        <v>43056</v>
      </c>
      <c r="B34" s="3" t="n">
        <v>283922</v>
      </c>
      <c r="C34" s="0" t="n">
        <v>17681</v>
      </c>
      <c r="D34" s="4" t="n">
        <v>62119</v>
      </c>
      <c r="E34" s="0" t="n">
        <f aca="false">1+E33</f>
        <v>33</v>
      </c>
      <c r="F34" s="0" t="n">
        <f aca="false">B34/100000</f>
        <v>2.83922</v>
      </c>
      <c r="G34" s="28" t="n">
        <f aca="false">D34/10000</f>
        <v>6.2119</v>
      </c>
      <c r="H34" s="29" t="n">
        <f aca="false">1/(1+EXP(-(1/(1+EXP(-(SUMPRODUCT($K$2:$M$2,E34:G34)+$N$2)))*$K$8+1/(1+EXP(-(SUMPRODUCT($K$3:$M$3,E34:G34)+$N$3)))*$L$8+1/(1+EXP(-(SUMPRODUCT($K$4:$M$4,E34:G34)+$N$4)))*$M$8+MAX(SUMPRODUCT($K$5:$M$5,E34:G34)+$N$5,0.01*(SUMPRODUCT($K$5:$M$5,E34:G34)+$N$5))*$N$8+(SUMPRODUCT($K$6:$M$6,E34:G34)+$N$6)*$O$8+$P$8)))*200000</f>
        <v>15584.3262828734</v>
      </c>
      <c r="I34" s="0" t="n">
        <f aca="false">(H34-C34)^2</f>
        <v>4396040.6760896</v>
      </c>
    </row>
    <row r="35" customFormat="false" ht="13.8" hidden="false" customHeight="false" outlineLevel="0" collapsed="false">
      <c r="A35" s="2" t="n">
        <f aca="false">A34+7</f>
        <v>43063</v>
      </c>
      <c r="B35" s="3" t="n">
        <v>303623</v>
      </c>
      <c r="C35" s="0" t="n">
        <v>20831</v>
      </c>
      <c r="D35" s="4" t="n">
        <v>77715</v>
      </c>
      <c r="E35" s="0" t="n">
        <f aca="false">1+E34</f>
        <v>34</v>
      </c>
      <c r="F35" s="0" t="n">
        <f aca="false">B35/100000</f>
        <v>3.03623</v>
      </c>
      <c r="G35" s="28" t="n">
        <f aca="false">D35/10000</f>
        <v>7.7715</v>
      </c>
      <c r="H35" s="29" t="n">
        <f aca="false">1/(1+EXP(-(1/(1+EXP(-(SUMPRODUCT($K$2:$M$2,E35:G35)+$N$2)))*$K$8+1/(1+EXP(-(SUMPRODUCT($K$3:$M$3,E35:G35)+$N$3)))*$L$8+1/(1+EXP(-(SUMPRODUCT($K$4:$M$4,E35:G35)+$N$4)))*$M$8+MAX(SUMPRODUCT($K$5:$M$5,E35:G35)+$N$5,0.01*(SUMPRODUCT($K$5:$M$5,E35:G35)+$N$5))*$N$8+(SUMPRODUCT($K$6:$M$6,E35:G35)+$N$6)*$O$8+$P$8)))*200000</f>
        <v>18211.783231615</v>
      </c>
      <c r="I35" s="0" t="n">
        <f aca="false">(H35-C35)^2</f>
        <v>6860296.47978908</v>
      </c>
    </row>
    <row r="36" customFormat="false" ht="13.8" hidden="false" customHeight="false" outlineLevel="0" collapsed="false">
      <c r="A36" s="2" t="n">
        <f aca="false">A35+7</f>
        <v>43070</v>
      </c>
      <c r="B36" s="3" t="n">
        <v>330987</v>
      </c>
      <c r="C36" s="0" t="n">
        <v>22715</v>
      </c>
      <c r="D36" s="4" t="n">
        <v>81705</v>
      </c>
      <c r="E36" s="0" t="n">
        <f aca="false">1+E35</f>
        <v>35</v>
      </c>
      <c r="F36" s="0" t="n">
        <f aca="false">B36/100000</f>
        <v>3.30987</v>
      </c>
      <c r="G36" s="28" t="n">
        <f aca="false">D36/10000</f>
        <v>8.1705</v>
      </c>
      <c r="H36" s="29" t="n">
        <f aca="false">1/(1+EXP(-(1/(1+EXP(-(SUMPRODUCT($K$2:$M$2,E36:G36)+$N$2)))*$K$8+1/(1+EXP(-(SUMPRODUCT($K$3:$M$3,E36:G36)+$N$3)))*$L$8+1/(1+EXP(-(SUMPRODUCT($K$4:$M$4,E36:G36)+$N$4)))*$M$8+MAX(SUMPRODUCT($K$5:$M$5,E36:G36)+$N$5,0.01*(SUMPRODUCT($K$5:$M$5,E36:G36)+$N$5))*$N$8+(SUMPRODUCT($K$6:$M$6,E36:G36)+$N$6)*$O$8+$P$8)))*200000</f>
        <v>20293.2670914147</v>
      </c>
      <c r="I36" s="0" t="n">
        <f aca="false">(H36-C36)^2</f>
        <v>5864790.28052511</v>
      </c>
    </row>
    <row r="37" customFormat="false" ht="13.8" hidden="false" customHeight="false" outlineLevel="0" collapsed="false">
      <c r="A37" s="2" t="n">
        <f aca="false">A36+7</f>
        <v>43077</v>
      </c>
      <c r="B37" s="3" t="n">
        <v>309448</v>
      </c>
      <c r="C37" s="0" t="n">
        <v>20139</v>
      </c>
      <c r="D37" s="4" t="n">
        <v>82255</v>
      </c>
      <c r="E37" s="0" t="n">
        <f aca="false">1+E36</f>
        <v>36</v>
      </c>
      <c r="F37" s="0" t="n">
        <f aca="false">B37/100000</f>
        <v>3.09448</v>
      </c>
      <c r="G37" s="28" t="n">
        <f aca="false">D37/10000</f>
        <v>8.2255</v>
      </c>
      <c r="H37" s="29" t="n">
        <f aca="false">1/(1+EXP(-(1/(1+EXP(-(SUMPRODUCT($K$2:$M$2,E37:G37)+$N$2)))*$K$8+1/(1+EXP(-(SUMPRODUCT($K$3:$M$3,E37:G37)+$N$3)))*$L$8+1/(1+EXP(-(SUMPRODUCT($K$4:$M$4,E37:G37)+$N$4)))*$M$8+MAX(SUMPRODUCT($K$5:$M$5,E37:G37)+$N$5,0.01*(SUMPRODUCT($K$5:$M$5,E37:G37)+$N$5))*$N$8+(SUMPRODUCT($K$6:$M$6,E37:G37)+$N$6)*$O$8+$P$8)))*200000</f>
        <v>18717.861026624</v>
      </c>
      <c r="I37" s="0" t="n">
        <f aca="false">(H37-C37)^2</f>
        <v>2019635.98164808</v>
      </c>
    </row>
    <row r="38" customFormat="false" ht="13.8" hidden="false" customHeight="false" outlineLevel="0" collapsed="false">
      <c r="A38" s="2" t="n">
        <f aca="false">A37+7</f>
        <v>43084</v>
      </c>
      <c r="B38" s="3" t="n">
        <v>296401</v>
      </c>
      <c r="C38" s="0" t="n">
        <v>20119</v>
      </c>
      <c r="D38" s="4" t="n">
        <v>83662</v>
      </c>
      <c r="E38" s="0" t="n">
        <f aca="false">1+E37</f>
        <v>37</v>
      </c>
      <c r="F38" s="0" t="n">
        <f aca="false">B38/100000</f>
        <v>2.96401</v>
      </c>
      <c r="G38" s="28" t="n">
        <f aca="false">D38/10000</f>
        <v>8.3662</v>
      </c>
      <c r="H38" s="29" t="n">
        <f aca="false">1/(1+EXP(-(1/(1+EXP(-(SUMPRODUCT($K$2:$M$2,E38:G38)+$N$2)))*$K$8+1/(1+EXP(-(SUMPRODUCT($K$3:$M$3,E38:G38)+$N$3)))*$L$8+1/(1+EXP(-(SUMPRODUCT($K$4:$M$4,E38:G38)+$N$4)))*$M$8+MAX(SUMPRODUCT($K$5:$M$5,E38:G38)+$N$5,0.01*(SUMPRODUCT($K$5:$M$5,E38:G38)+$N$5))*$N$8+(SUMPRODUCT($K$6:$M$6,E38:G38)+$N$6)*$O$8+$P$8)))*200000</f>
        <v>17795.4136467385</v>
      </c>
      <c r="I38" s="0" t="n">
        <f aca="false">(H38-C38)^2</f>
        <v>5399053.54106286</v>
      </c>
    </row>
    <row r="39" customFormat="false" ht="13.8" hidden="false" customHeight="false" outlineLevel="0" collapsed="false">
      <c r="A39" s="2" t="n">
        <f aca="false">A38+7</f>
        <v>43091</v>
      </c>
      <c r="B39" s="3" t="n">
        <v>531066</v>
      </c>
      <c r="C39" s="0" t="n">
        <v>14857</v>
      </c>
      <c r="D39" s="4" t="n">
        <v>84623</v>
      </c>
      <c r="E39" s="0" t="n">
        <f aca="false">1+E38</f>
        <v>38</v>
      </c>
      <c r="F39" s="0" t="n">
        <f aca="false">B39/100000</f>
        <v>5.31066</v>
      </c>
      <c r="G39" s="28" t="n">
        <f aca="false">D39/10000</f>
        <v>8.4623</v>
      </c>
      <c r="H39" s="29" t="n">
        <f aca="false">1/(1+EXP(-(1/(1+EXP(-(SUMPRODUCT($K$2:$M$2,E39:G39)+$N$2)))*$K$8+1/(1+EXP(-(SUMPRODUCT($K$3:$M$3,E39:G39)+$N$3)))*$L$8+1/(1+EXP(-(SUMPRODUCT($K$4:$M$4,E39:G39)+$N$4)))*$M$8+MAX(SUMPRODUCT($K$5:$M$5,E39:G39)+$N$5,0.01*(SUMPRODUCT($K$5:$M$5,E39:G39)+$N$5))*$N$8+(SUMPRODUCT($K$6:$M$6,E39:G39)+$N$6)*$O$8+$P$8)))*200000</f>
        <v>37907.7624908774</v>
      </c>
      <c r="I39" s="0" t="n">
        <f aca="false">(H39-C39)^2</f>
        <v>531337651.410841</v>
      </c>
    </row>
    <row r="40" customFormat="false" ht="13.8" hidden="false" customHeight="false" outlineLevel="0" collapsed="false">
      <c r="A40" s="2" t="n">
        <f aca="false">A39+7</f>
        <v>43098</v>
      </c>
      <c r="B40" s="3" t="n">
        <v>209084</v>
      </c>
      <c r="C40" s="0" t="n">
        <v>10603</v>
      </c>
      <c r="D40" s="4" t="n">
        <v>81350</v>
      </c>
      <c r="E40" s="0" t="n">
        <f aca="false">1+E39</f>
        <v>39</v>
      </c>
      <c r="F40" s="0" t="n">
        <f aca="false">B40/100000</f>
        <v>2.09084</v>
      </c>
      <c r="G40" s="28" t="n">
        <f aca="false">D40/10000</f>
        <v>8.135</v>
      </c>
      <c r="H40" s="29" t="n">
        <f aca="false">1/(1+EXP(-(1/(1+EXP(-(SUMPRODUCT($K$2:$M$2,E40:G40)+$N$2)))*$K$8+1/(1+EXP(-(SUMPRODUCT($K$3:$M$3,E40:G40)+$N$3)))*$L$8+1/(1+EXP(-(SUMPRODUCT($K$4:$M$4,E40:G40)+$N$4)))*$M$8+MAX(SUMPRODUCT($K$5:$M$5,E40:G40)+$N$5,0.01*(SUMPRODUCT($K$5:$M$5,E40:G40)+$N$5))*$N$8+(SUMPRODUCT($K$6:$M$6,E40:G40)+$N$6)*$O$8+$P$8)))*200000</f>
        <v>12447.6519331651</v>
      </c>
      <c r="I40" s="0" t="n">
        <f aca="false">(H40-C40)^2</f>
        <v>3402740.75452991</v>
      </c>
    </row>
    <row r="41" customFormat="false" ht="13.8" hidden="false" customHeight="false" outlineLevel="0" collapsed="false">
      <c r="A41" s="2" t="n">
        <f aca="false">A40+7</f>
        <v>43105</v>
      </c>
      <c r="B41" s="3" t="n">
        <v>324695</v>
      </c>
      <c r="C41" s="0" t="n">
        <v>22562</v>
      </c>
      <c r="D41" s="4" t="n">
        <v>80255</v>
      </c>
      <c r="E41" s="0" t="n">
        <f aca="false">1+E40</f>
        <v>40</v>
      </c>
      <c r="F41" s="0" t="n">
        <f aca="false">B41/100000</f>
        <v>3.24695</v>
      </c>
      <c r="G41" s="28" t="n">
        <f aca="false">D41/10000</f>
        <v>8.0255</v>
      </c>
      <c r="H41" s="29" t="n">
        <f aca="false">1/(1+EXP(-(1/(1+EXP(-(SUMPRODUCT($K$2:$M$2,E41:G41)+$N$2)))*$K$8+1/(1+EXP(-(SUMPRODUCT($K$3:$M$3,E41:G41)+$N$3)))*$L$8+1/(1+EXP(-(SUMPRODUCT($K$4:$M$4,E41:G41)+$N$4)))*$M$8+MAX(SUMPRODUCT($K$5:$M$5,E41:G41)+$N$5,0.01*(SUMPRODUCT($K$5:$M$5,E41:G41)+$N$5))*$N$8+(SUMPRODUCT($K$6:$M$6,E41:G41)+$N$6)*$O$8+$P$8)))*200000</f>
        <v>19419.8932390937</v>
      </c>
      <c r="I41" s="0" t="n">
        <f aca="false">(H41-C41)^2</f>
        <v>9872834.89693319</v>
      </c>
    </row>
    <row r="42" customFormat="false" ht="13.8" hidden="false" customHeight="false" outlineLevel="0" collapsed="false">
      <c r="A42" s="2" t="n">
        <f aca="false">A41+7</f>
        <v>43112</v>
      </c>
      <c r="B42" s="3" t="n">
        <v>414854</v>
      </c>
      <c r="C42" s="0" t="n">
        <v>28976</v>
      </c>
      <c r="D42" s="4" t="n">
        <v>76984</v>
      </c>
      <c r="E42" s="0" t="n">
        <f aca="false">1+E41</f>
        <v>41</v>
      </c>
      <c r="F42" s="0" t="n">
        <f aca="false">B42/100000</f>
        <v>4.14854</v>
      </c>
      <c r="G42" s="28" t="n">
        <f aca="false">D42/10000</f>
        <v>7.6984</v>
      </c>
      <c r="H42" s="29" t="n">
        <f aca="false">1/(1+EXP(-(1/(1+EXP(-(SUMPRODUCT($K$2:$M$2,E42:G42)+$N$2)))*$K$8+1/(1+EXP(-(SUMPRODUCT($K$3:$M$3,E42:G42)+$N$3)))*$L$8+1/(1+EXP(-(SUMPRODUCT($K$4:$M$4,E42:G42)+$N$4)))*$M$8+MAX(SUMPRODUCT($K$5:$M$5,E42:G42)+$N$5,0.01*(SUMPRODUCT($K$5:$M$5,E42:G42)+$N$5))*$N$8+(SUMPRODUCT($K$6:$M$6,E42:G42)+$N$6)*$O$8+$P$8)))*200000</f>
        <v>26010.6971328563</v>
      </c>
      <c r="I42" s="0" t="n">
        <f aca="false">(H42-C42)^2</f>
        <v>8793021.09389055</v>
      </c>
    </row>
    <row r="43" customFormat="false" ht="13.8" hidden="false" customHeight="false" outlineLevel="0" collapsed="false">
      <c r="A43" s="2" t="n">
        <f aca="false">A42+7</f>
        <v>43119</v>
      </c>
      <c r="B43" s="3" t="n">
        <v>515330</v>
      </c>
      <c r="C43" s="0" t="n">
        <v>41497</v>
      </c>
      <c r="D43" s="4" t="n">
        <v>82644</v>
      </c>
      <c r="E43" s="0" t="n">
        <f aca="false">1+E42</f>
        <v>42</v>
      </c>
      <c r="F43" s="0" t="n">
        <f aca="false">B43/100000</f>
        <v>5.1533</v>
      </c>
      <c r="G43" s="28" t="n">
        <f aca="false">D43/10000</f>
        <v>8.2644</v>
      </c>
      <c r="H43" s="29" t="n">
        <f aca="false">1/(1+EXP(-(1/(1+EXP(-(SUMPRODUCT($K$2:$M$2,E43:G43)+$N$2)))*$K$8+1/(1+EXP(-(SUMPRODUCT($K$3:$M$3,E43:G43)+$N$3)))*$L$8+1/(1+EXP(-(SUMPRODUCT($K$4:$M$4,E43:G43)+$N$4)))*$M$8+MAX(SUMPRODUCT($K$5:$M$5,E43:G43)+$N$5,0.01*(SUMPRODUCT($K$5:$M$5,E43:G43)+$N$5))*$N$8+(SUMPRODUCT($K$6:$M$6,E43:G43)+$N$6)*$O$8+$P$8)))*200000</f>
        <v>36086.8427802366</v>
      </c>
      <c r="I43" s="0" t="n">
        <f aca="false">(H43-C43)^2</f>
        <v>29269801.1425576</v>
      </c>
    </row>
    <row r="44" customFormat="false" ht="13.8" hidden="false" customHeight="false" outlineLevel="0" collapsed="false">
      <c r="A44" s="2" t="n">
        <f aca="false">A43+7</f>
        <v>43126</v>
      </c>
      <c r="B44" s="3" t="n">
        <v>607126</v>
      </c>
      <c r="C44" s="0" t="n">
        <v>48085</v>
      </c>
      <c r="D44" s="4" t="n">
        <v>82823</v>
      </c>
      <c r="E44" s="0" t="n">
        <f aca="false">1+E43</f>
        <v>43</v>
      </c>
      <c r="F44" s="0" t="n">
        <f aca="false">B44/100000</f>
        <v>6.07126</v>
      </c>
      <c r="G44" s="28" t="n">
        <f aca="false">D44/10000</f>
        <v>8.2823</v>
      </c>
      <c r="H44" s="29" t="n">
        <f aca="false">1/(1+EXP(-(1/(1+EXP(-(SUMPRODUCT($K$2:$M$2,E44:G44)+$N$2)))*$K$8+1/(1+EXP(-(SUMPRODUCT($K$3:$M$3,E44:G44)+$N$3)))*$L$8+1/(1+EXP(-(SUMPRODUCT($K$4:$M$4,E44:G44)+$N$4)))*$M$8+MAX(SUMPRODUCT($K$5:$M$5,E44:G44)+$N$5,0.01*(SUMPRODUCT($K$5:$M$5,E44:G44)+$N$5))*$N$8+(SUMPRODUCT($K$6:$M$6,E44:G44)+$N$6)*$O$8+$P$8)))*200000</f>
        <v>44255.0417070835</v>
      </c>
      <c r="I44" s="0" t="n">
        <f aca="false">(H44-C44)^2</f>
        <v>14668580.5254798</v>
      </c>
    </row>
    <row r="45" customFormat="false" ht="13.8" hidden="false" customHeight="false" outlineLevel="0" collapsed="false">
      <c r="A45" s="2" t="n">
        <f aca="false">A44+7</f>
        <v>43133</v>
      </c>
      <c r="B45" s="3" t="n">
        <v>608135</v>
      </c>
      <c r="C45" s="0" t="n">
        <v>47150</v>
      </c>
      <c r="D45" s="4" t="n">
        <v>88544</v>
      </c>
      <c r="E45" s="0" t="n">
        <f aca="false">1+E44</f>
        <v>44</v>
      </c>
      <c r="F45" s="0" t="n">
        <f aca="false">B45/100000</f>
        <v>6.08135</v>
      </c>
      <c r="G45" s="28" t="n">
        <f aca="false">D45/10000</f>
        <v>8.8544</v>
      </c>
      <c r="H45" s="29" t="n">
        <f aca="false">1/(1+EXP(-(1/(1+EXP(-(SUMPRODUCT($K$2:$M$2,E45:G45)+$N$2)))*$K$8+1/(1+EXP(-(SUMPRODUCT($K$3:$M$3,E45:G45)+$N$3)))*$L$8+1/(1+EXP(-(SUMPRODUCT($K$4:$M$4,E45:G45)+$N$4)))*$M$8+MAX(SUMPRODUCT($K$5:$M$5,E45:G45)+$N$5,0.01*(SUMPRODUCT($K$5:$M$5,E45:G45)+$N$5))*$N$8+(SUMPRODUCT($K$6:$M$6,E45:G45)+$N$6)*$O$8+$P$8)))*200000</f>
        <v>47691.7843862151</v>
      </c>
      <c r="I45" s="0" t="n">
        <f aca="false">(H45-C45)^2</f>
        <v>293530.32114651</v>
      </c>
    </row>
    <row r="46" customFormat="false" ht="13.8" hidden="false" customHeight="false" outlineLevel="0" collapsed="false">
      <c r="A46" s="2" t="n">
        <f aca="false">A45+7</f>
        <v>43140</v>
      </c>
      <c r="B46" s="3" t="n">
        <v>610295</v>
      </c>
      <c r="C46" s="0" t="n">
        <v>45730</v>
      </c>
      <c r="D46" s="4" t="n">
        <v>89169</v>
      </c>
      <c r="E46" s="0" t="n">
        <f aca="false">1+E45</f>
        <v>45</v>
      </c>
      <c r="F46" s="0" t="n">
        <f aca="false">B46/100000</f>
        <v>6.10295</v>
      </c>
      <c r="G46" s="28" t="n">
        <f aca="false">D46/10000</f>
        <v>8.9169</v>
      </c>
      <c r="H46" s="29" t="n">
        <f aca="false">1/(1+EXP(-(1/(1+EXP(-(SUMPRODUCT($K$2:$M$2,E46:G46)+$N$2)))*$K$8+1/(1+EXP(-(SUMPRODUCT($K$3:$M$3,E46:G46)+$N$3)))*$L$8+1/(1+EXP(-(SUMPRODUCT($K$4:$M$4,E46:G46)+$N$4)))*$M$8+MAX(SUMPRODUCT($K$5:$M$5,E46:G46)+$N$5,0.01*(SUMPRODUCT($K$5:$M$5,E46:G46)+$N$5))*$N$8+(SUMPRODUCT($K$6:$M$6,E46:G46)+$N$6)*$O$8+$P$8)))*200000</f>
        <v>48328.5887461226</v>
      </c>
      <c r="I46" s="0" t="n">
        <f aca="false">(H46-C46)^2</f>
        <v>6752663.47147515</v>
      </c>
    </row>
    <row r="47" customFormat="false" ht="13.8" hidden="false" customHeight="false" outlineLevel="0" collapsed="false">
      <c r="A47" s="2" t="n">
        <f aca="false">A46+7</f>
        <v>43147</v>
      </c>
      <c r="B47" s="3" t="n">
        <v>439755</v>
      </c>
      <c r="C47" s="0" t="n">
        <v>31787</v>
      </c>
      <c r="D47" s="4" t="n">
        <v>83826</v>
      </c>
      <c r="E47" s="0" t="n">
        <f aca="false">1+E46</f>
        <v>46</v>
      </c>
      <c r="F47" s="0" t="n">
        <f aca="false">B47/100000</f>
        <v>4.39755</v>
      </c>
      <c r="G47" s="28" t="n">
        <f aca="false">D47/10000</f>
        <v>8.3826</v>
      </c>
      <c r="H47" s="29" t="n">
        <f aca="false">1/(1+EXP(-(1/(1+EXP(-(SUMPRODUCT($K$2:$M$2,E47:G47)+$N$2)))*$K$8+1/(1+EXP(-(SUMPRODUCT($K$3:$M$3,E47:G47)+$N$3)))*$L$8+1/(1+EXP(-(SUMPRODUCT($K$4:$M$4,E47:G47)+$N$4)))*$M$8+MAX(SUMPRODUCT($K$5:$M$5,E47:G47)+$N$5,0.01*(SUMPRODUCT($K$5:$M$5,E47:G47)+$N$5))*$N$8+(SUMPRODUCT($K$6:$M$6,E47:G47)+$N$6)*$O$8+$P$8)))*200000</f>
        <v>28886.976000964</v>
      </c>
      <c r="I47" s="0" t="n">
        <f aca="false">(H47-C47)^2</f>
        <v>8410139.1949846</v>
      </c>
    </row>
    <row r="48" customFormat="false" ht="13.8" hidden="false" customHeight="false" outlineLevel="0" collapsed="false">
      <c r="A48" s="2" t="n">
        <f aca="false">A47+7</f>
        <v>43154</v>
      </c>
      <c r="B48" s="3" t="n">
        <v>628781</v>
      </c>
      <c r="C48" s="0" t="n">
        <v>43217</v>
      </c>
      <c r="D48" s="4" t="n">
        <v>80096</v>
      </c>
      <c r="E48" s="0" t="n">
        <f aca="false">1+E47</f>
        <v>47</v>
      </c>
      <c r="F48" s="0" t="n">
        <f aca="false">B48/100000</f>
        <v>6.28781</v>
      </c>
      <c r="G48" s="28" t="n">
        <f aca="false">D48/10000</f>
        <v>8.0096</v>
      </c>
      <c r="H48" s="29" t="n">
        <f aca="false">1/(1+EXP(-(1/(1+EXP(-(SUMPRODUCT($K$2:$M$2,E48:G48)+$N$2)))*$K$8+1/(1+EXP(-(SUMPRODUCT($K$3:$M$3,E48:G48)+$N$3)))*$L$8+1/(1+EXP(-(SUMPRODUCT($K$4:$M$4,E48:G48)+$N$4)))*$M$8+MAX(SUMPRODUCT($K$5:$M$5,E48:G48)+$N$5,0.01*(SUMPRODUCT($K$5:$M$5,E48:G48)+$N$5))*$N$8+(SUMPRODUCT($K$6:$M$6,E48:G48)+$N$6)*$O$8+$P$8)))*200000</f>
        <v>45145.441890562</v>
      </c>
      <c r="I48" s="0" t="n">
        <f aca="false">(H48-C48)^2</f>
        <v>3718888.1252743</v>
      </c>
    </row>
    <row r="49" customFormat="false" ht="13.8" hidden="false" customHeight="false" outlineLevel="0" collapsed="false">
      <c r="A49" s="2" t="n">
        <f aca="false">A48+7</f>
        <v>43161</v>
      </c>
      <c r="B49" s="3" t="n">
        <v>520024</v>
      </c>
      <c r="C49" s="0" t="n">
        <v>35914</v>
      </c>
      <c r="D49" s="4" t="n">
        <v>79272</v>
      </c>
      <c r="E49" s="0" t="n">
        <f aca="false">1+E48</f>
        <v>48</v>
      </c>
      <c r="F49" s="0" t="n">
        <f aca="false">B49/100000</f>
        <v>5.20024</v>
      </c>
      <c r="G49" s="28" t="n">
        <f aca="false">D49/10000</f>
        <v>7.9272</v>
      </c>
      <c r="H49" s="29" t="n">
        <f aca="false">1/(1+EXP(-(1/(1+EXP(-(SUMPRODUCT($K$2:$M$2,E49:G49)+$N$2)))*$K$8+1/(1+EXP(-(SUMPRODUCT($K$3:$M$3,E49:G49)+$N$3)))*$L$8+1/(1+EXP(-(SUMPRODUCT($K$4:$M$4,E49:G49)+$N$4)))*$M$8+MAX(SUMPRODUCT($K$5:$M$5,E49:G49)+$N$5,0.01*(SUMPRODUCT($K$5:$M$5,E49:G49)+$N$5))*$N$8+(SUMPRODUCT($K$6:$M$6,E49:G49)+$N$6)*$O$8+$P$8)))*200000</f>
        <v>35799.6924160073</v>
      </c>
      <c r="I49" s="0" t="n">
        <f aca="false">(H49-C49)^2</f>
        <v>13066.2237582425</v>
      </c>
    </row>
    <row r="50" customFormat="false" ht="13.8" hidden="false" customHeight="false" outlineLevel="0" collapsed="false">
      <c r="A50" s="2" t="n">
        <f aca="false">A49+7</f>
        <v>43168</v>
      </c>
      <c r="B50" s="3" t="n">
        <v>434614</v>
      </c>
      <c r="C50" s="0" t="n">
        <v>27850</v>
      </c>
      <c r="D50" s="4" t="n">
        <v>76526</v>
      </c>
      <c r="E50" s="0" t="n">
        <f aca="false">1+E49</f>
        <v>49</v>
      </c>
      <c r="F50" s="0" t="n">
        <f aca="false">B50/100000</f>
        <v>4.34614</v>
      </c>
      <c r="G50" s="28" t="n">
        <f aca="false">D50/10000</f>
        <v>7.6526</v>
      </c>
      <c r="H50" s="29" t="n">
        <f aca="false">1/(1+EXP(-(1/(1+EXP(-(SUMPRODUCT($K$2:$M$2,E50:G50)+$N$2)))*$K$8+1/(1+EXP(-(SUMPRODUCT($K$3:$M$3,E50:G50)+$N$3)))*$L$8+1/(1+EXP(-(SUMPRODUCT($K$4:$M$4,E50:G50)+$N$4)))*$M$8+MAX(SUMPRODUCT($K$5:$M$5,E50:G50)+$N$5,0.01*(SUMPRODUCT($K$5:$M$5,E50:G50)+$N$5))*$N$8+(SUMPRODUCT($K$6:$M$6,E50:G50)+$N$6)*$O$8+$P$8)))*200000</f>
        <v>27371.4485108484</v>
      </c>
      <c r="I50" s="0" t="n">
        <f aca="false">(H50-C50)^2</f>
        <v>229011.527769175</v>
      </c>
    </row>
    <row r="51" customFormat="false" ht="13.8" hidden="false" customHeight="false" outlineLevel="0" collapsed="false">
      <c r="A51" s="2" t="n">
        <f aca="false">A50+7</f>
        <v>43175</v>
      </c>
      <c r="B51" s="3" t="n">
        <v>412920</v>
      </c>
      <c r="C51" s="0" t="n">
        <v>21634</v>
      </c>
      <c r="D51" s="4" t="n">
        <v>67596</v>
      </c>
      <c r="E51" s="0" t="n">
        <f aca="false">1+E50</f>
        <v>50</v>
      </c>
      <c r="F51" s="0" t="n">
        <f aca="false">B51/100000</f>
        <v>4.1292</v>
      </c>
      <c r="G51" s="28" t="n">
        <f aca="false">D51/10000</f>
        <v>6.7596</v>
      </c>
      <c r="H51" s="29" t="n">
        <f aca="false">1/(1+EXP(-(1/(1+EXP(-(SUMPRODUCT($K$2:$M$2,E51:G51)+$N$2)))*$K$8+1/(1+EXP(-(SUMPRODUCT($K$3:$M$3,E51:G51)+$N$3)))*$L$8+1/(1+EXP(-(SUMPRODUCT($K$4:$M$4,E51:G51)+$N$4)))*$M$8+MAX(SUMPRODUCT($K$5:$M$5,E51:G51)+$N$5,0.01*(SUMPRODUCT($K$5:$M$5,E51:G51)+$N$5))*$N$8+(SUMPRODUCT($K$6:$M$6,E51:G51)+$N$6)*$O$8+$P$8)))*200000</f>
        <v>24227.6589617715</v>
      </c>
      <c r="I51" s="0" t="n">
        <f aca="false">(H51-C51)^2</f>
        <v>6727066.80997784</v>
      </c>
    </row>
    <row r="52" customFormat="false" ht="13.8" hidden="false" customHeight="false" outlineLevel="0" collapsed="false">
      <c r="A52" s="2" t="n">
        <f aca="false">A51+7</f>
        <v>43182</v>
      </c>
      <c r="B52" s="3" t="n">
        <v>394658</v>
      </c>
      <c r="C52" s="0" t="n">
        <v>19721</v>
      </c>
      <c r="D52" s="4" t="n">
        <v>70813</v>
      </c>
      <c r="E52" s="0" t="n">
        <f aca="false">1+E51</f>
        <v>51</v>
      </c>
      <c r="F52" s="0" t="n">
        <f aca="false">B52/100000</f>
        <v>3.94658</v>
      </c>
      <c r="G52" s="28" t="n">
        <f aca="false">D52/10000</f>
        <v>7.0813</v>
      </c>
      <c r="H52" s="29" t="n">
        <f aca="false">1/(1+EXP(-(1/(1+EXP(-(SUMPRODUCT($K$2:$M$2,E52:G52)+$N$2)))*$K$8+1/(1+EXP(-(SUMPRODUCT($K$3:$M$3,E52:G52)+$N$3)))*$L$8+1/(1+EXP(-(SUMPRODUCT($K$4:$M$4,E52:G52)+$N$4)))*$M$8+MAX(SUMPRODUCT($K$5:$M$5,E52:G52)+$N$5,0.01*(SUMPRODUCT($K$5:$M$5,E52:G52)+$N$5))*$N$8+(SUMPRODUCT($K$6:$M$6,E52:G52)+$N$6)*$O$8+$P$8)))*200000</f>
        <v>23292.6135361923</v>
      </c>
      <c r="I52" s="0" t="n">
        <f aca="false">(H52-C52)^2</f>
        <v>12756423.2519122</v>
      </c>
    </row>
    <row r="53" customFormat="false" ht="13.8" hidden="false" customHeight="false" outlineLevel="0" collapsed="false">
      <c r="A53" s="2" t="n">
        <f aca="false">A52+7</f>
        <v>43189</v>
      </c>
      <c r="B53" s="3" t="n">
        <v>332738</v>
      </c>
      <c r="C53" s="0" t="n">
        <v>17425</v>
      </c>
      <c r="D53" s="4" t="n">
        <v>90740</v>
      </c>
      <c r="E53" s="0" t="n">
        <f aca="false">1+E52</f>
        <v>52</v>
      </c>
      <c r="F53" s="0" t="n">
        <f aca="false">B53/100000</f>
        <v>3.32738</v>
      </c>
      <c r="G53" s="28" t="n">
        <f aca="false">D53/10000</f>
        <v>9.074</v>
      </c>
      <c r="H53" s="29" t="n">
        <f aca="false">1/(1+EXP(-(1/(1+EXP(-(SUMPRODUCT($K$2:$M$2,E53:G53)+$N$2)))*$K$8+1/(1+EXP(-(SUMPRODUCT($K$3:$M$3,E53:G53)+$N$3)))*$L$8+1/(1+EXP(-(SUMPRODUCT($K$4:$M$4,E53:G53)+$N$4)))*$M$8+MAX(SUMPRODUCT($K$5:$M$5,E53:G53)+$N$5,0.01*(SUMPRODUCT($K$5:$M$5,E53:G53)+$N$5))*$N$8+(SUMPRODUCT($K$6:$M$6,E53:G53)+$N$6)*$O$8+$P$8)))*200000</f>
        <v>19161.4655946003</v>
      </c>
      <c r="I53" s="0" t="n">
        <f aca="false">(H53-C53)^2</f>
        <v>3015312.76123068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/>
  <cols>
    <col collapsed="false" hidden="false" max="1" min="1" style="0" width="11.1417004048583"/>
    <col collapsed="false" hidden="false" max="4" min="4" style="0" width="11.9959514170041"/>
    <col collapsed="false" hidden="false" max="6" min="6" style="0" width="14.1417004048583"/>
    <col collapsed="false" hidden="false" max="7" min="7" style="0" width="15.995951417004"/>
    <col collapsed="false" hidden="false" max="8" min="8" style="0" width="11.9959514170041"/>
    <col collapsed="false" hidden="false" max="9" min="9" style="0" width="17.1376518218624"/>
    <col collapsed="false" hidden="false" max="10" min="10" style="0" width="10.995951417004"/>
    <col collapsed="false" hidden="false" max="11" min="11" style="0" width="17.5668016194332"/>
    <col collapsed="false" hidden="false" max="18" min="18" style="0" width="13.8542510121457"/>
    <col collapsed="false" hidden="false" max="22" min="22" style="0" width="21.4251012145749"/>
    <col collapsed="false" hidden="false" max="23" min="23" style="0" width="11.9959514170041"/>
    <col collapsed="false" hidden="false" max="24" min="24" style="0" width="13.8542510121457"/>
    <col collapsed="false" hidden="false" max="26" min="26" style="0" width="11.9959514170041"/>
    <col collapsed="false" hidden="false" max="27" min="27" style="0" width="13.8542510121457"/>
    <col collapsed="false" hidden="false" max="29" min="29" style="0" width="19.8542510121458"/>
    <col collapsed="false" hidden="false" max="31" min="31" style="0" width="19.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/>
      <c r="D1" s="1" t="s">
        <v>3</v>
      </c>
      <c r="E1" s="1" t="s">
        <v>38</v>
      </c>
      <c r="F1" s="1" t="s">
        <v>6</v>
      </c>
      <c r="G1" s="31" t="s">
        <v>7</v>
      </c>
      <c r="H1" s="31" t="s">
        <v>30</v>
      </c>
      <c r="I1" s="31" t="s">
        <v>39</v>
      </c>
      <c r="J1" s="32"/>
      <c r="K1" s="31" t="s">
        <v>16</v>
      </c>
      <c r="L1" s="1" t="s">
        <v>17</v>
      </c>
      <c r="M1" s="1" t="s">
        <v>18</v>
      </c>
      <c r="N1" s="1" t="s">
        <v>19</v>
      </c>
      <c r="R1" s="0" t="s">
        <v>40</v>
      </c>
      <c r="V1" s="0" t="s">
        <v>41</v>
      </c>
      <c r="W1" s="0" t="s">
        <v>42</v>
      </c>
      <c r="X1" s="0" t="s">
        <v>43</v>
      </c>
      <c r="AC1" s="0" t="s">
        <v>44</v>
      </c>
      <c r="AE1" s="0" t="s">
        <v>45</v>
      </c>
    </row>
    <row r="2" customFormat="false" ht="15" hidden="false" customHeight="false" outlineLevel="0" collapsed="false">
      <c r="A2" s="2" t="n">
        <v>43197</v>
      </c>
      <c r="B2" s="0" t="n">
        <v>326042</v>
      </c>
      <c r="D2" s="33" t="n">
        <v>70624.9177083089</v>
      </c>
      <c r="E2" s="0" t="n">
        <v>1</v>
      </c>
      <c r="F2" s="0" t="n">
        <f aca="false">B2/100000</f>
        <v>3.26042</v>
      </c>
      <c r="G2" s="34" t="n">
        <f aca="false">D2/10000</f>
        <v>7.06249177083089</v>
      </c>
      <c r="H2" s="35" t="n">
        <f aca="false">1/(1+EXP(-(1/(1+EXP(-(SUMPRODUCT($K$2:$M$2,E2:G2)+$N$2)))*$K$8+1/(1+EXP(-(SUMPRODUCT($K$3:$M$3,E2:G2)+$N$3)))*$L$8+1/(1+EXP(-(SUMPRODUCT($K$4:$M$4,E2:G2)+$N$4)))*$M$8+MAX(SUMPRODUCT($K$5:$M$5,E2:G2)+$N$5,0.01*(SUMPRODUCT($K$5:$M$5,E2:G2)+$N$5))*$N$8+(SUMPRODUCT($K$6:$M$6,E2:G2)+$N$6)*$O$8+$P$8)))*200000</f>
        <v>20272.7204008581</v>
      </c>
      <c r="I2" s="35" t="n">
        <v>20272.7185893656</v>
      </c>
      <c r="J2" s="32" t="s">
        <v>31</v>
      </c>
      <c r="K2" s="32" t="n">
        <f aca="false">Treinamento!E3</f>
        <v>4.21632881452755</v>
      </c>
      <c r="L2" s="0" t="n">
        <f aca="false">Treinamento!F3</f>
        <v>0.72090074767104</v>
      </c>
      <c r="M2" s="0" t="n">
        <f aca="false">Treinamento!G3</f>
        <v>0.395357933831514</v>
      </c>
      <c r="N2" s="0" t="n">
        <f aca="false">Treinamento!H3</f>
        <v>1.34082745323235</v>
      </c>
      <c r="R2" s="35" t="n">
        <f aca="false">SUM(D2:D27)</f>
        <v>2490402.13163259</v>
      </c>
      <c r="V2" s="0" t="n">
        <v>0.0293745328080744</v>
      </c>
      <c r="W2" s="36" t="n">
        <v>63637.3476846854</v>
      </c>
      <c r="X2" s="36" t="n">
        <v>84160.3923129964</v>
      </c>
      <c r="Z2" s="36" t="n">
        <f aca="false">V2*$R$2/1.15</f>
        <v>63612.5209747304</v>
      </c>
      <c r="AA2" s="36" t="n">
        <f aca="false">$R$2*V2*1.15</f>
        <v>84127.558989081</v>
      </c>
      <c r="AC2" s="37" t="n">
        <f aca="false">(I2-H2)^2</f>
        <v>3.28150492143834E-006</v>
      </c>
      <c r="AE2" s="0" t="n">
        <v>0.0276241482523907</v>
      </c>
    </row>
    <row r="3" customFormat="false" ht="15" hidden="false" customHeight="false" outlineLevel="0" collapsed="false">
      <c r="A3" s="2" t="n">
        <f aca="false">A2+7</f>
        <v>43204</v>
      </c>
      <c r="B3" s="0" t="n">
        <v>283707</v>
      </c>
      <c r="D3" s="33" t="n">
        <v>69838.3592783101</v>
      </c>
      <c r="E3" s="0" t="n">
        <f aca="false">E2+1</f>
        <v>2</v>
      </c>
      <c r="F3" s="0" t="n">
        <f aca="false">B3/100000</f>
        <v>2.83707</v>
      </c>
      <c r="G3" s="34" t="n">
        <f aca="false">D3/10000</f>
        <v>6.98383592783101</v>
      </c>
      <c r="H3" s="35" t="n">
        <f aca="false">1/(1+EXP(-(1/(1+EXP(-(SUMPRODUCT($K$2:$M$2,E3:G3)+$N$2)))*$K$8+1/(1+EXP(-(SUMPRODUCT($K$3:$M$3,E3:G3)+$N$3)))*$L$8+1/(1+EXP(-(SUMPRODUCT($K$4:$M$4,E3:G3)+$N$4)))*$M$8+MAX(SUMPRODUCT($K$5:$M$5,E3:G3)+$N$5,0.01*(SUMPRODUCT($K$5:$M$5,E3:G3)+$N$5))*$N$8+(SUMPRODUCT($K$6:$M$6,E3:G3)+$N$6)*$O$8+$P$8)))*200000</f>
        <v>14745.6703638529</v>
      </c>
      <c r="I3" s="35" t="n">
        <v>14745.6926414875</v>
      </c>
      <c r="J3" s="32" t="s">
        <v>32</v>
      </c>
      <c r="K3" s="32" t="n">
        <f aca="false">Treinamento!J3</f>
        <v>0.0477451514039572</v>
      </c>
      <c r="L3" s="0" t="n">
        <f aca="false">Treinamento!K3</f>
        <v>-0.76556420651339</v>
      </c>
      <c r="M3" s="0" t="n">
        <f aca="false">Treinamento!L3</f>
        <v>0.627620398762888</v>
      </c>
      <c r="N3" s="0" t="n">
        <f aca="false">Treinamento!M3</f>
        <v>-0.393676862543248</v>
      </c>
      <c r="R3" s="0" t="s">
        <v>46</v>
      </c>
      <c r="V3" s="0" t="n">
        <v>0.0288975575007628</v>
      </c>
      <c r="W3" s="36" t="n">
        <v>62604.0225364449</v>
      </c>
      <c r="X3" s="36" t="n">
        <v>82793.8198044483</v>
      </c>
      <c r="Z3" s="36" t="n">
        <f aca="false">V3*$R$2/1.15</f>
        <v>62579.5989555435</v>
      </c>
      <c r="AA3" s="36" t="n">
        <f aca="false">$R$2*V3*1.15</f>
        <v>82761.5196187062</v>
      </c>
      <c r="AC3" s="37" t="n">
        <f aca="false">(I3-H3)^2</f>
        <v>0.000496293002315704</v>
      </c>
      <c r="AE3" s="0" t="n">
        <v>0.0177659330122608</v>
      </c>
    </row>
    <row r="4" customFormat="false" ht="15" hidden="false" customHeight="false" outlineLevel="0" collapsed="false">
      <c r="A4" s="2" t="n">
        <f aca="false">A3+7</f>
        <v>43211</v>
      </c>
      <c r="B4" s="0" t="n">
        <v>276764</v>
      </c>
      <c r="D4" s="33" t="n">
        <v>70733.7634915385</v>
      </c>
      <c r="E4" s="0" t="n">
        <f aca="false">E3+1</f>
        <v>3</v>
      </c>
      <c r="F4" s="0" t="n">
        <f aca="false">B4/100000</f>
        <v>2.76764</v>
      </c>
      <c r="G4" s="34" t="n">
        <f aca="false">D4/10000</f>
        <v>7.07337634915385</v>
      </c>
      <c r="H4" s="35" t="n">
        <f aca="false">1/(1+EXP(-(1/(1+EXP(-(SUMPRODUCT($K$2:$M$2,E4:G4)+$N$2)))*$K$8+1/(1+EXP(-(SUMPRODUCT($K$3:$M$3,E4:G4)+$N$3)))*$L$8+1/(1+EXP(-(SUMPRODUCT($K$4:$M$4,E4:G4)+$N$4)))*$M$8+MAX(SUMPRODUCT($K$5:$M$5,E4:G4)+$N$5,0.01*(SUMPRODUCT($K$5:$M$5,E4:G4)+$N$5))*$N$8+(SUMPRODUCT($K$6:$M$6,E4:G4)+$N$6)*$O$8+$P$8)))*200000</f>
        <v>14967.2003836929</v>
      </c>
      <c r="I4" s="35" t="n">
        <v>14967.2205826905</v>
      </c>
      <c r="J4" s="32" t="s">
        <v>33</v>
      </c>
      <c r="K4" s="32" t="n">
        <f aca="false">Treinamento!O3</f>
        <v>4.99984583500747</v>
      </c>
      <c r="L4" s="0" t="n">
        <f aca="false">Treinamento!P3</f>
        <v>-0.34561820919468</v>
      </c>
      <c r="M4" s="0" t="n">
        <f aca="false">Treinamento!Q3</f>
        <v>-0.00667890578931206</v>
      </c>
      <c r="N4" s="0" t="n">
        <f aca="false">Treinamento!R3</f>
        <v>-2.4739216713693</v>
      </c>
      <c r="R4" s="35" t="n">
        <f aca="false">SUM(I2:I27)</f>
        <v>656980.551536099</v>
      </c>
      <c r="V4" s="0" t="n">
        <v>0.0288618268891568</v>
      </c>
      <c r="W4" s="36" t="n">
        <v>62526.6153017967</v>
      </c>
      <c r="X4" s="36" t="n">
        <v>82691.4487366261</v>
      </c>
      <c r="Z4" s="36" t="n">
        <f aca="false">V4*$R$2/1.15</f>
        <v>62502.2219196234</v>
      </c>
      <c r="AA4" s="36" t="n">
        <f aca="false">$R$2*V4*1.15</f>
        <v>82659.188488702</v>
      </c>
      <c r="AC4" s="37" t="n">
        <f aca="false">(I4-H4)^2</f>
        <v>0.000407999503140241</v>
      </c>
      <c r="AE4" s="0" t="n">
        <v>0.018013846709128</v>
      </c>
    </row>
    <row r="5" customFormat="false" ht="15" hidden="false" customHeight="false" outlineLevel="0" collapsed="false">
      <c r="A5" s="2" t="n">
        <f aca="false">A4+7</f>
        <v>43218</v>
      </c>
      <c r="B5" s="0" t="n">
        <v>288855</v>
      </c>
      <c r="D5" s="33" t="n">
        <v>71657.4231056152</v>
      </c>
      <c r="E5" s="0" t="n">
        <f aca="false">E4+1</f>
        <v>4</v>
      </c>
      <c r="F5" s="0" t="n">
        <f aca="false">B5/100000</f>
        <v>2.88855</v>
      </c>
      <c r="G5" s="34" t="n">
        <f aca="false">D5/10000</f>
        <v>7.16574231056152</v>
      </c>
      <c r="H5" s="35" t="n">
        <f aca="false">1/(1+EXP(-(1/(1+EXP(-(SUMPRODUCT($K$2:$M$2,E5:G5)+$N$2)))*$K$8+1/(1+EXP(-(SUMPRODUCT($K$3:$M$3,E5:G5)+$N$3)))*$L$8+1/(1+EXP(-(SUMPRODUCT($K$4:$M$4,E5:G5)+$N$4)))*$M$8+MAX(SUMPRODUCT($K$5:$M$5,E5:G5)+$N$5,0.01*(SUMPRODUCT($K$5:$M$5,E5:G5)+$N$5))*$N$8+(SUMPRODUCT($K$6:$M$6,E5:G5)+$N$6)*$O$8+$P$8)))*200000</f>
        <v>15696.4391252818</v>
      </c>
      <c r="I5" s="35" t="n">
        <v>15696.4602814291</v>
      </c>
      <c r="J5" s="32" t="s">
        <v>34</v>
      </c>
      <c r="K5" s="32" t="n">
        <f aca="false">Treinamento!T3</f>
        <v>-1.9219479084445</v>
      </c>
      <c r="L5" s="0" t="n">
        <f aca="false">Treinamento!U3</f>
        <v>-0.65009570233829</v>
      </c>
      <c r="M5" s="0" t="n">
        <f aca="false">Treinamento!V3</f>
        <v>-0.105147212974138</v>
      </c>
      <c r="N5" s="0" t="n">
        <f aca="false">Treinamento!W3</f>
        <v>2.87917424596149</v>
      </c>
      <c r="V5" s="0" t="n">
        <v>0.0290002121150594</v>
      </c>
      <c r="W5" s="36" t="n">
        <v>62826.4147502755</v>
      </c>
      <c r="X5" s="36" t="n">
        <v>83087.9335072393</v>
      </c>
      <c r="Z5" s="36" t="n">
        <f aca="false">V5*$R$2/1.15</f>
        <v>62801.9044079488</v>
      </c>
      <c r="AA5" s="36" t="n">
        <f aca="false">$R$2*V5*1.15</f>
        <v>83055.5185795122</v>
      </c>
      <c r="AC5" s="37" t="n">
        <f aca="false">(I5-H5)^2</f>
        <v>0.000447582568760481</v>
      </c>
      <c r="AE5" s="0" t="n">
        <v>0.020409130515624</v>
      </c>
    </row>
    <row r="6" customFormat="false" ht="15" hidden="false" customHeight="false" outlineLevel="0" collapsed="false">
      <c r="A6" s="2" t="n">
        <f aca="false">A5+7</f>
        <v>43225</v>
      </c>
      <c r="B6" s="0" t="n">
        <v>258696</v>
      </c>
      <c r="D6" s="33" t="n">
        <v>63450.5873725183</v>
      </c>
      <c r="E6" s="0" t="n">
        <f aca="false">E5+1</f>
        <v>5</v>
      </c>
      <c r="F6" s="0" t="n">
        <f aca="false">B6/100000</f>
        <v>2.58696</v>
      </c>
      <c r="G6" s="34" t="n">
        <f aca="false">D6/10000</f>
        <v>6.34505873725183</v>
      </c>
      <c r="H6" s="35" t="n">
        <f aca="false">1/(1+EXP(-(1/(1+EXP(-(SUMPRODUCT($K$2:$M$2,E6:G6)+$N$2)))*$K$8+1/(1+EXP(-(SUMPRODUCT($K$3:$M$3,E6:G6)+$N$3)))*$L$8+1/(1+EXP(-(SUMPRODUCT($K$4:$M$4,E6:G6)+$N$4)))*$M$8+MAX(SUMPRODUCT($K$5:$M$5,E6:G6)+$N$5,0.01*(SUMPRODUCT($K$5:$M$5,E6:G6)+$N$5))*$N$8+(SUMPRODUCT($K$6:$M$6,E6:G6)+$N$6)*$O$8+$P$8)))*200000</f>
        <v>12750.2213725479</v>
      </c>
      <c r="I6" s="35" t="n">
        <v>11147.7261279336</v>
      </c>
      <c r="J6" s="32" t="s">
        <v>35</v>
      </c>
      <c r="K6" s="32" t="n">
        <f aca="false">Treinamento!Y3</f>
        <v>-0.0445340505766776</v>
      </c>
      <c r="L6" s="0" t="n">
        <f aca="false">Treinamento!Z3</f>
        <v>-1.92287579757354</v>
      </c>
      <c r="M6" s="0" t="n">
        <f aca="false">Treinamento!AA3</f>
        <v>0.0337087068519839</v>
      </c>
      <c r="N6" s="0" t="n">
        <f aca="false">Treinamento!AB3</f>
        <v>0.406742189043978</v>
      </c>
      <c r="V6" s="0" t="n">
        <v>0.0292883256181679</v>
      </c>
      <c r="W6" s="36" t="n">
        <v>63450.5873725183</v>
      </c>
      <c r="X6" s="36" t="n">
        <v>83913.4018001554</v>
      </c>
      <c r="Z6" s="36" t="n">
        <f aca="false">V6*$R$2/1.15</f>
        <v>63425.8335229868</v>
      </c>
      <c r="AA6" s="36" t="n">
        <f aca="false">$R$2*V6*1.15</f>
        <v>83880.66483415</v>
      </c>
      <c r="AC6" s="37" t="n">
        <f aca="false">(I6-H6)^2</f>
        <v>2567991.00901146</v>
      </c>
      <c r="AE6" s="0" t="n">
        <v>0.020525795784738</v>
      </c>
    </row>
    <row r="7" customFormat="false" ht="15" hidden="false" customHeight="false" outlineLevel="0" collapsed="false">
      <c r="A7" s="2" t="n">
        <f aca="false">A6+7</f>
        <v>43232</v>
      </c>
      <c r="B7" s="0" t="n">
        <v>306640</v>
      </c>
      <c r="D7" s="33" t="n">
        <v>64040.3567793618</v>
      </c>
      <c r="E7" s="0" t="n">
        <f aca="false">E6+1</f>
        <v>6</v>
      </c>
      <c r="F7" s="0" t="n">
        <f aca="false">B7/100000</f>
        <v>3.0664</v>
      </c>
      <c r="G7" s="34" t="n">
        <f aca="false">D7/10000</f>
        <v>6.40403567793618</v>
      </c>
      <c r="H7" s="35" t="n">
        <f aca="false">1/(1+EXP(-(1/(1+EXP(-(SUMPRODUCT($K$2:$M$2,E7:G7)+$N$2)))*$K$8+1/(1+EXP(-(SUMPRODUCT($K$3:$M$3,E7:G7)+$N$3)))*$L$8+1/(1+EXP(-(SUMPRODUCT($K$4:$M$4,E7:G7)+$N$4)))*$M$8+MAX(SUMPRODUCT($K$5:$M$5,E7:G7)+$N$5,0.01*(SUMPRODUCT($K$5:$M$5,E7:G7)+$N$5))*$N$8+(SUMPRODUCT($K$6:$M$6,E7:G7)+$N$6)*$O$8+$P$8)))*200000</f>
        <v>13775.2064646777</v>
      </c>
      <c r="I7" s="35" t="n">
        <v>13116.6870377975</v>
      </c>
      <c r="J7" s="32"/>
      <c r="K7" s="38" t="s">
        <v>21</v>
      </c>
      <c r="L7" s="39" t="s">
        <v>22</v>
      </c>
      <c r="M7" s="39" t="s">
        <v>23</v>
      </c>
      <c r="N7" s="39" t="s">
        <v>24</v>
      </c>
      <c r="O7" s="39" t="s">
        <v>25</v>
      </c>
      <c r="P7" s="39" t="s">
        <v>19</v>
      </c>
      <c r="V7" s="0" t="n">
        <v>0.0295605588494516</v>
      </c>
      <c r="W7" s="36" t="n">
        <v>64040.3567793618</v>
      </c>
      <c r="X7" s="36" t="n">
        <v>84693.371840706</v>
      </c>
      <c r="Z7" s="36" t="n">
        <f aca="false">V7*$R$2/1.15</f>
        <v>64015.3728442825</v>
      </c>
      <c r="AA7" s="36" t="n">
        <f aca="false">$R$2*V7*1.15</f>
        <v>84660.3305865636</v>
      </c>
      <c r="AC7" s="37" t="n">
        <f aca="false">(I7-H7)^2</f>
        <v>433647.83557869</v>
      </c>
      <c r="AE7" s="0" t="n">
        <v>0.0240476285961158</v>
      </c>
    </row>
    <row r="8" customFormat="false" ht="15" hidden="false" customHeight="false" outlineLevel="0" collapsed="false">
      <c r="A8" s="2" t="n">
        <f aca="false">A7+7</f>
        <v>43239</v>
      </c>
      <c r="B8" s="0" t="n">
        <v>331569</v>
      </c>
      <c r="D8" s="33" t="n">
        <v>73120.3482722243</v>
      </c>
      <c r="E8" s="0" t="n">
        <f aca="false">E7+1</f>
        <v>7</v>
      </c>
      <c r="F8" s="0" t="n">
        <f aca="false">B8/100000</f>
        <v>3.31569</v>
      </c>
      <c r="G8" s="34" t="n">
        <f aca="false">D8/10000</f>
        <v>7.31203482722243</v>
      </c>
      <c r="H8" s="35" t="n">
        <f aca="false">1/(1+EXP(-(1/(1+EXP(-(SUMPRODUCT($K$2:$M$2,E8:G8)+$N$2)))*$K$8+1/(1+EXP(-(SUMPRODUCT($K$3:$M$3,E8:G8)+$N$3)))*$L$8+1/(1+EXP(-(SUMPRODUCT($K$4:$M$4,E8:G8)+$N$4)))*$M$8+MAX(SUMPRODUCT($K$5:$M$5,E8:G8)+$N$5,0.01*(SUMPRODUCT($K$5:$M$5,E8:G8)+$N$5))*$N$8+(SUMPRODUCT($K$6:$M$6,E8:G8)+$N$6)*$O$8+$P$8)))*200000</f>
        <v>17830.193343613</v>
      </c>
      <c r="I8" s="35" t="n">
        <v>17064.6046352491</v>
      </c>
      <c r="J8" s="32" t="s">
        <v>36</v>
      </c>
      <c r="K8" s="38" t="n">
        <f aca="false">Treinamento!AD3</f>
        <v>-0.261364338838742</v>
      </c>
      <c r="L8" s="39" t="n">
        <f aca="false">Treinamento!AE3</f>
        <v>3.44687327106135</v>
      </c>
      <c r="M8" s="39" t="n">
        <f aca="false">Treinamento!AF3</f>
        <v>-1.42726240872697</v>
      </c>
      <c r="N8" s="39" t="n">
        <f aca="false">Treinamento!AG3</f>
        <v>0.905718512997129</v>
      </c>
      <c r="O8" s="39" t="n">
        <f aca="false">Treinamento!AH3</f>
        <v>-0.238235266643815</v>
      </c>
      <c r="P8" s="39" t="n">
        <f aca="false">Treinamento!AI3</f>
        <v>-4.98356606633262</v>
      </c>
      <c r="V8" s="0" t="n">
        <v>0.03375181630609</v>
      </c>
      <c r="W8" s="36" t="n">
        <v>73120.3482722243</v>
      </c>
      <c r="X8" s="36" t="n">
        <v>96701.6605900166</v>
      </c>
      <c r="Z8" s="36" t="n">
        <f aca="false">V8*$R$2/1.15</f>
        <v>73091.8219783983</v>
      </c>
      <c r="AA8" s="36" t="n">
        <f aca="false">$R$2*V8*1.15</f>
        <v>96663.9345664317</v>
      </c>
      <c r="AC8" s="37" t="n">
        <f aca="false">(I8-H8)^2</f>
        <v>586126.070374298</v>
      </c>
      <c r="AE8" s="0" t="n">
        <v>0.0254877155117413</v>
      </c>
    </row>
    <row r="9" customFormat="false" ht="15" hidden="false" customHeight="false" outlineLevel="0" collapsed="false">
      <c r="A9" s="2" t="n">
        <f aca="false">A8+7</f>
        <v>43246</v>
      </c>
      <c r="B9" s="0" t="n">
        <v>353875</v>
      </c>
      <c r="D9" s="33" t="n">
        <v>84555.7313336682</v>
      </c>
      <c r="E9" s="0" t="n">
        <f aca="false">E8+1</f>
        <v>8</v>
      </c>
      <c r="F9" s="0" t="n">
        <f aca="false">B9/100000</f>
        <v>3.53875</v>
      </c>
      <c r="G9" s="34" t="n">
        <f aca="false">D9/10000</f>
        <v>8.45557313336682</v>
      </c>
      <c r="H9" s="35" t="n">
        <f aca="false">1/(1+EXP(-(1/(1+EXP(-(SUMPRODUCT($K$2:$M$2,E9:G9)+$N$2)))*$K$8+1/(1+EXP(-(SUMPRODUCT($K$3:$M$3,E9:G9)+$N$3)))*$L$8+1/(1+EXP(-(SUMPRODUCT($K$4:$M$4,E9:G9)+$N$4)))*$M$8+MAX(SUMPRODUCT($K$5:$M$5,E9:G9)+$N$5,0.01*(SUMPRODUCT($K$5:$M$5,E9:G9)+$N$5))*$N$8+(SUMPRODUCT($K$6:$M$6,E9:G9)+$N$6)*$O$8+$P$8)))*200000</f>
        <v>22456.0972822662</v>
      </c>
      <c r="I9" s="35" t="n">
        <v>20589.1081425285</v>
      </c>
      <c r="J9" s="32"/>
      <c r="K9" s="32"/>
      <c r="V9" s="0" t="n">
        <v>0.0390303052301675</v>
      </c>
      <c r="W9" s="36" t="n">
        <v>84555.7313336682</v>
      </c>
      <c r="X9" s="36" t="n">
        <v>111824.954688776</v>
      </c>
      <c r="Z9" s="36" t="n">
        <f aca="false">V9*$R$2/1.15</f>
        <v>84522.7437769389</v>
      </c>
      <c r="AA9" s="36" t="n">
        <f aca="false">$R$2*V9*1.15</f>
        <v>111781.328645002</v>
      </c>
      <c r="AC9" s="37" t="n">
        <f aca="false">(I9-H9)^2</f>
        <v>3485648.44789852</v>
      </c>
      <c r="AE9" s="0" t="n">
        <v>0.0338876148879467</v>
      </c>
    </row>
    <row r="10" customFormat="false" ht="15" hidden="false" customHeight="false" outlineLevel="0" collapsed="false">
      <c r="A10" s="2" t="n">
        <f aca="false">A9+7</f>
        <v>43253</v>
      </c>
      <c r="B10" s="0" t="n">
        <v>350143</v>
      </c>
      <c r="D10" s="33" t="n">
        <v>98753.144735947</v>
      </c>
      <c r="E10" s="0" t="n">
        <f aca="false">E9+1</f>
        <v>9</v>
      </c>
      <c r="F10" s="0" t="n">
        <f aca="false">B10/100000</f>
        <v>3.50143</v>
      </c>
      <c r="G10" s="34" t="n">
        <f aca="false">D10/10000</f>
        <v>9.8753144735947</v>
      </c>
      <c r="H10" s="35" t="n">
        <f aca="false">1/(1+EXP(-(1/(1+EXP(-(SUMPRODUCT($K$2:$M$2,E10:G10)+$N$2)))*$K$8+1/(1+EXP(-(SUMPRODUCT($K$3:$M$3,E10:G10)+$N$3)))*$L$8+1/(1+EXP(-(SUMPRODUCT($K$4:$M$4,E10:G10)+$N$4)))*$M$8+MAX(SUMPRODUCT($K$5:$M$5,E10:G10)+$N$5,0.01*(SUMPRODUCT($K$5:$M$5,E10:G10)+$N$5))*$N$8+(SUMPRODUCT($K$6:$M$6,E10:G10)+$N$6)*$O$8+$P$8)))*200000</f>
        <v>24724.107764588</v>
      </c>
      <c r="I10" s="35" t="n">
        <v>24724.1183664711</v>
      </c>
      <c r="J10" s="32"/>
      <c r="K10" s="32"/>
      <c r="V10" s="0" t="n">
        <v>0.0394290134834851</v>
      </c>
      <c r="W10" s="36" t="n">
        <v>85419.4977774412</v>
      </c>
      <c r="X10" s="36" t="n">
        <v>112967.285810666</v>
      </c>
      <c r="Z10" s="36" t="n">
        <f aca="false">V10*$R$2/1.15</f>
        <v>85386.1732412533</v>
      </c>
      <c r="AA10" s="36" t="n">
        <f aca="false">$R$2*V10*1.15</f>
        <v>112923.214111557</v>
      </c>
      <c r="AC10" s="37" t="n">
        <f aca="false">(I10-H10)^2</f>
        <v>0.000112399925096903</v>
      </c>
      <c r="AE10" s="0" t="n">
        <v>0.0385214135455669</v>
      </c>
    </row>
    <row r="11" customFormat="false" ht="15" hidden="false" customHeight="false" outlineLevel="0" collapsed="false">
      <c r="A11" s="2" t="n">
        <f aca="false">A10+7</f>
        <v>43260</v>
      </c>
      <c r="B11" s="0" t="n">
        <v>383918</v>
      </c>
      <c r="D11" s="33" t="n">
        <v>93659.3048336759</v>
      </c>
      <c r="E11" s="0" t="n">
        <f aca="false">E10+1</f>
        <v>10</v>
      </c>
      <c r="F11" s="0" t="n">
        <f aca="false">B11/100000</f>
        <v>3.83918</v>
      </c>
      <c r="G11" s="34" t="n">
        <f aca="false">D11/10000</f>
        <v>9.36593048336759</v>
      </c>
      <c r="H11" s="35" t="n">
        <f aca="false">1/(1+EXP(-(1/(1+EXP(-(SUMPRODUCT($K$2:$M$2,E11:G11)+$N$2)))*$K$8+1/(1+EXP(-(SUMPRODUCT($K$3:$M$3,E11:G11)+$N$3)))*$L$8+1/(1+EXP(-(SUMPRODUCT($K$4:$M$4,E11:G11)+$N$4)))*$M$8+MAX(SUMPRODUCT($K$5:$M$5,E11:G11)+$N$5,0.01*(SUMPRODUCT($K$5:$M$5,E11:G11)+$N$5))*$N$8+(SUMPRODUCT($K$6:$M$6,E11:G11)+$N$6)*$O$8+$P$8)))*200000</f>
        <v>26660.0630214573</v>
      </c>
      <c r="I11" s="35" t="n">
        <v>26660.0817920748</v>
      </c>
      <c r="J11" s="32"/>
      <c r="K11" s="32" t="s">
        <v>27</v>
      </c>
      <c r="V11" s="0" t="n">
        <v>0.0389089345812202</v>
      </c>
      <c r="W11" s="36" t="n">
        <v>84292.7924731172</v>
      </c>
      <c r="X11" s="36" t="n">
        <v>111477.218045697</v>
      </c>
      <c r="Z11" s="36" t="n">
        <f aca="false">V11*$R$2/1.15</f>
        <v>84259.9074961946</v>
      </c>
      <c r="AA11" s="36" t="n">
        <f aca="false">$R$2*V11*1.15</f>
        <v>111433.727663717</v>
      </c>
      <c r="AC11" s="37" t="n">
        <f aca="false">(I11-H11)^2</f>
        <v>0.000352336081133763</v>
      </c>
      <c r="AE11" s="0" t="n">
        <v>0.037784964034285</v>
      </c>
    </row>
    <row r="12" customFormat="false" ht="15" hidden="false" customHeight="false" outlineLevel="0" collapsed="false">
      <c r="A12" s="2" t="n">
        <f aca="false">A11+7</f>
        <v>43267</v>
      </c>
      <c r="B12" s="0" t="n">
        <v>338725</v>
      </c>
      <c r="D12" s="33" t="n">
        <v>114419.980011192</v>
      </c>
      <c r="E12" s="0" t="n">
        <f aca="false">E11+1</f>
        <v>11</v>
      </c>
      <c r="F12" s="0" t="n">
        <f aca="false">B12/100000</f>
        <v>3.38725</v>
      </c>
      <c r="G12" s="34" t="n">
        <f aca="false">D12/10000</f>
        <v>11.4419980011192</v>
      </c>
      <c r="H12" s="35" t="n">
        <f aca="false">1/(1+EXP(-(1/(1+EXP(-(SUMPRODUCT($K$2:$M$2,E12:G12)+$N$2)))*$K$8+1/(1+EXP(-(SUMPRODUCT($K$3:$M$3,E12:G12)+$N$3)))*$L$8+1/(1+EXP(-(SUMPRODUCT($K$4:$M$4,E12:G12)+$N$4)))*$M$8+MAX(SUMPRODUCT($K$5:$M$5,E12:G12)+$N$5,0.01*(SUMPRODUCT($K$5:$M$5,E12:G12)+$N$5))*$N$8+(SUMPRODUCT($K$6:$M$6,E12:G12)+$N$6)*$O$8+$P$8)))*200000</f>
        <v>24425.6698895182</v>
      </c>
      <c r="I12" s="35" t="n">
        <v>24959.8077922945</v>
      </c>
      <c r="J12" s="32"/>
      <c r="K12" s="40" t="n">
        <f aca="false">SUM(AC2:AC27)</f>
        <v>212096715.989532</v>
      </c>
      <c r="V12" s="0" t="n">
        <v>0.0399360478767509</v>
      </c>
      <c r="W12" s="36" t="n">
        <v>86517.9432976874</v>
      </c>
      <c r="X12" s="36" t="n">
        <v>114419.980011192</v>
      </c>
      <c r="Z12" s="36" t="n">
        <f aca="false">V12*$R$2/1.15</f>
        <v>86484.1902271666</v>
      </c>
      <c r="AA12" s="36" t="n">
        <f aca="false">$R$2*V12*1.15</f>
        <v>114375.341575428</v>
      </c>
      <c r="AC12" s="37" t="n">
        <f aca="false">(I12-H12)^2</f>
        <v>285303.299182217</v>
      </c>
      <c r="AE12" s="0" t="n">
        <v>0.0331803316939432</v>
      </c>
    </row>
    <row r="13" customFormat="false" ht="15" hidden="false" customHeight="false" outlineLevel="0" collapsed="false">
      <c r="A13" s="2" t="n">
        <f aca="false">A12+7</f>
        <v>43274</v>
      </c>
      <c r="B13" s="0" t="n">
        <v>344197</v>
      </c>
      <c r="D13" s="33" t="n">
        <v>115260.072742368</v>
      </c>
      <c r="E13" s="0" t="n">
        <f aca="false">E12+1</f>
        <v>12</v>
      </c>
      <c r="F13" s="0" t="n">
        <f aca="false">B13/100000</f>
        <v>3.44197</v>
      </c>
      <c r="G13" s="34" t="n">
        <f aca="false">D13/10000</f>
        <v>11.5260072742368</v>
      </c>
      <c r="H13" s="35" t="n">
        <f aca="false">1/(1+EXP(-(1/(1+EXP(-(SUMPRODUCT($K$2:$M$2,E13:G13)+$N$2)))*$K$8+1/(1+EXP(-(SUMPRODUCT($K$3:$M$3,E13:G13)+$N$3)))*$L$8+1/(1+EXP(-(SUMPRODUCT($K$4:$M$4,E13:G13)+$N$4)))*$M$8+MAX(SUMPRODUCT($K$5:$M$5,E13:G13)+$N$5,0.01*(SUMPRODUCT($K$5:$M$5,E13:G13)+$N$5))*$N$8+(SUMPRODUCT($K$6:$M$6,E13:G13)+$N$6)*$O$8+$P$8)))*200000</f>
        <v>24834.089219507</v>
      </c>
      <c r="I13" s="35" t="n">
        <v>28121.7080825609</v>
      </c>
      <c r="J13" s="32"/>
      <c r="K13" s="32"/>
      <c r="V13" s="0" t="n">
        <v>0.0402292657529461</v>
      </c>
      <c r="W13" s="36" t="n">
        <v>87153.1740963085</v>
      </c>
      <c r="X13" s="36" t="n">
        <v>115260.072742368</v>
      </c>
      <c r="Z13" s="36" t="n">
        <f aca="false">V13*$R$2/1.15</f>
        <v>87119.1732044789</v>
      </c>
      <c r="AA13" s="36" t="n">
        <f aca="false">$R$2*V13*1.15</f>
        <v>115215.106562923</v>
      </c>
      <c r="AC13" s="37" t="n">
        <f aca="false">(I13-H13)^2</f>
        <v>10808437.7887081</v>
      </c>
      <c r="AE13" s="0" t="n">
        <v>0.0453499775783936</v>
      </c>
    </row>
    <row r="14" customFormat="false" ht="15" hidden="false" customHeight="false" outlineLevel="0" collapsed="false">
      <c r="A14" s="2" t="n">
        <f aca="false">A13+7</f>
        <v>43281</v>
      </c>
      <c r="B14" s="0" t="n">
        <v>335146</v>
      </c>
      <c r="D14" s="33" t="n">
        <v>111043.359710641</v>
      </c>
      <c r="E14" s="0" t="n">
        <f aca="false">E13+1</f>
        <v>13</v>
      </c>
      <c r="F14" s="0" t="n">
        <f aca="false">B14/100000</f>
        <v>3.35146</v>
      </c>
      <c r="G14" s="34" t="n">
        <f aca="false">D14/10000</f>
        <v>11.1043359710641</v>
      </c>
      <c r="H14" s="35" t="n">
        <f aca="false">1/(1+EXP(-(1/(1+EXP(-(SUMPRODUCT($K$2:$M$2,E14:G14)+$N$2)))*$K$8+1/(1+EXP(-(SUMPRODUCT($K$3:$M$3,E14:G14)+$N$3)))*$L$8+1/(1+EXP(-(SUMPRODUCT($K$4:$M$4,E14:G14)+$N$4)))*$M$8+MAX(SUMPRODUCT($K$5:$M$5,E14:G14)+$N$5,0.01*(SUMPRODUCT($K$5:$M$5,E14:G14)+$N$5))*$N$8+(SUMPRODUCT($K$6:$M$6,E14:G14)+$N$6)*$O$8+$P$8)))*200000</f>
        <v>23798.9366498515</v>
      </c>
      <c r="I14" s="35" t="n">
        <v>27488.0948810828</v>
      </c>
      <c r="J14" s="32"/>
      <c r="K14" s="32"/>
      <c r="V14" s="0" t="n">
        <v>0.0387575048463187</v>
      </c>
      <c r="W14" s="36" t="n">
        <v>83964.7332405604</v>
      </c>
      <c r="X14" s="36" t="n">
        <v>111043.359710641</v>
      </c>
      <c r="Z14" s="36" t="n">
        <f aca="false">V14*$R$2/1.15</f>
        <v>83931.9762487238</v>
      </c>
      <c r="AA14" s="36" t="n">
        <f aca="false">$R$2*V14*1.15</f>
        <v>111000.038588937</v>
      </c>
      <c r="AC14" s="37" t="n">
        <f aca="false">(I14-H14)^2</f>
        <v>13609888.4550617</v>
      </c>
      <c r="AE14" s="0" t="n">
        <v>0.0420541837259241</v>
      </c>
    </row>
    <row r="15" customFormat="false" ht="15" hidden="false" customHeight="false" outlineLevel="0" collapsed="false">
      <c r="A15" s="2" t="n">
        <f aca="false">A14+7</f>
        <v>43288</v>
      </c>
      <c r="B15" s="0" t="n">
        <v>343168</v>
      </c>
      <c r="D15" s="33" t="n">
        <v>111304.974661742</v>
      </c>
      <c r="E15" s="0" t="n">
        <f aca="false">E14+1</f>
        <v>14</v>
      </c>
      <c r="F15" s="0" t="n">
        <f aca="false">B15/100000</f>
        <v>3.43168</v>
      </c>
      <c r="G15" s="34" t="n">
        <f aca="false">D15/10000</f>
        <v>11.1304974661742</v>
      </c>
      <c r="H15" s="35" t="n">
        <f aca="false">1/(1+EXP(-(1/(1+EXP(-(SUMPRODUCT($K$2:$M$2,E15:G15)+$N$2)))*$K$8+1/(1+EXP(-(SUMPRODUCT($K$3:$M$3,E15:G15)+$N$3)))*$L$8+1/(1+EXP(-(SUMPRODUCT($K$4:$M$4,E15:G15)+$N$4)))*$M$8+MAX(SUMPRODUCT($K$5:$M$5,E15:G15)+$N$5,0.01*(SUMPRODUCT($K$5:$M$5,E15:G15)+$N$5))*$N$8+(SUMPRODUCT($K$6:$M$6,E15:G15)+$N$6)*$O$8+$P$8)))*200000</f>
        <v>24420.8862541092</v>
      </c>
      <c r="I15" s="35" t="n">
        <v>28070.1047582265</v>
      </c>
      <c r="J15" s="32"/>
      <c r="K15" s="32"/>
      <c r="V15" s="0" t="n">
        <v>0.0388488164093117</v>
      </c>
      <c r="W15" s="36" t="n">
        <v>84162.5517291059</v>
      </c>
      <c r="X15" s="36" t="n">
        <v>111304.974661742</v>
      </c>
      <c r="Z15" s="36" t="n">
        <f aca="false">V15*$R$2/1.15</f>
        <v>84129.7175627417</v>
      </c>
      <c r="AA15" s="36" t="n">
        <f aca="false">$R$2*V15*1.15</f>
        <v>111261.551476726</v>
      </c>
      <c r="AC15" s="37" t="n">
        <f aca="false">(I15-H15)^2</f>
        <v>13316795.6907916</v>
      </c>
      <c r="AE15" s="0" t="n">
        <v>0.0453353944197543</v>
      </c>
    </row>
    <row r="16" customFormat="false" ht="15" hidden="false" customHeight="false" outlineLevel="0" collapsed="false">
      <c r="A16" s="2" t="n">
        <f aca="false">A15+7</f>
        <v>43295</v>
      </c>
      <c r="B16" s="0" t="n">
        <v>360260</v>
      </c>
      <c r="D16" s="33" t="n">
        <v>123181.64346671</v>
      </c>
      <c r="E16" s="0" t="n">
        <f aca="false">E15+1</f>
        <v>15</v>
      </c>
      <c r="F16" s="0" t="n">
        <f aca="false">B16/100000</f>
        <v>3.6026</v>
      </c>
      <c r="G16" s="34" t="n">
        <f aca="false">D16/10000</f>
        <v>12.318164346671</v>
      </c>
      <c r="H16" s="35" t="n">
        <f aca="false">1/(1+EXP(-(1/(1+EXP(-(SUMPRODUCT($K$2:$M$2,E16:G16)+$N$2)))*$K$8+1/(1+EXP(-(SUMPRODUCT($K$3:$M$3,E16:G16)+$N$3)))*$L$8+1/(1+EXP(-(SUMPRODUCT($K$4:$M$4,E16:G16)+$N$4)))*$M$8+MAX(SUMPRODUCT($K$5:$M$5,E16:G16)+$N$5,0.01*(SUMPRODUCT($K$5:$M$5,E16:G16)+$N$5))*$N$8+(SUMPRODUCT($K$6:$M$6,E16:G16)+$N$6)*$O$8+$P$8)))*200000</f>
        <v>26093.5049370206</v>
      </c>
      <c r="I16" s="35" t="n">
        <v>29687.0845666591</v>
      </c>
      <c r="J16" s="32"/>
      <c r="K16" s="32"/>
      <c r="V16" s="0" t="n">
        <v>0.042994134508171</v>
      </c>
      <c r="W16" s="36" t="n">
        <v>93143.0196345634</v>
      </c>
      <c r="X16" s="36" t="n">
        <v>123181.64346671</v>
      </c>
      <c r="Z16" s="36" t="n">
        <f aca="false">V16*$R$2/1.15</f>
        <v>93106.6819363888</v>
      </c>
      <c r="AA16" s="36" t="n">
        <f aca="false">$R$2*V16*1.15</f>
        <v>123133.586860874</v>
      </c>
      <c r="AC16" s="37" t="n">
        <f aca="false">(I16-H16)^2</f>
        <v>12913814.5545523</v>
      </c>
      <c r="AE16" s="0" t="n">
        <v>0.0451749796747226</v>
      </c>
    </row>
    <row r="17" customFormat="false" ht="15" hidden="false" customHeight="false" outlineLevel="0" collapsed="false">
      <c r="A17" s="2" t="n">
        <f aca="false">A16+7</f>
        <v>43302</v>
      </c>
      <c r="B17" s="0" t="n">
        <v>360952</v>
      </c>
      <c r="D17" s="33" t="n">
        <v>125374.903527352</v>
      </c>
      <c r="E17" s="0" t="n">
        <f aca="false">E16+1</f>
        <v>16</v>
      </c>
      <c r="F17" s="0" t="n">
        <f aca="false">B17/100000</f>
        <v>3.60952</v>
      </c>
      <c r="G17" s="34" t="n">
        <f aca="false">D17/10000</f>
        <v>12.5374903527352</v>
      </c>
      <c r="H17" s="35" t="n">
        <f aca="false">1/(1+EXP(-(1/(1+EXP(-(SUMPRODUCT($K$2:$M$2,E17:G17)+$N$2)))*$K$8+1/(1+EXP(-(SUMPRODUCT($K$3:$M$3,E17:G17)+$N$3)))*$L$8+1/(1+EXP(-(SUMPRODUCT($K$4:$M$4,E17:G17)+$N$4)))*$M$8+MAX(SUMPRODUCT($K$5:$M$5,E17:G17)+$N$5,0.01*(SUMPRODUCT($K$5:$M$5,E17:G17)+$N$5))*$N$8+(SUMPRODUCT($K$6:$M$6,E17:G17)+$N$6)*$O$8+$P$8)))*200000</f>
        <v>26029.6646529423</v>
      </c>
      <c r="I17" s="35" t="n">
        <v>35119.0113064383</v>
      </c>
      <c r="J17" s="32"/>
      <c r="K17" s="41"/>
      <c r="V17" s="0" t="n">
        <v>0.0507788706177539</v>
      </c>
      <c r="W17" s="36" t="n">
        <v>110007.967297761</v>
      </c>
      <c r="X17" s="36" t="n">
        <v>145485.536751289</v>
      </c>
      <c r="Z17" s="36" t="n">
        <f aca="false">V17*$R$2/1.15</f>
        <v>109965.050111608</v>
      </c>
      <c r="AA17" s="36" t="n">
        <f aca="false">$R$2*V17*1.15</f>
        <v>145428.778772602</v>
      </c>
      <c r="AC17" s="37" t="n">
        <f aca="false">(I17-H17)^2</f>
        <v>82616222.5874181</v>
      </c>
      <c r="AE17" s="0" t="n">
        <v>0.049458782525001</v>
      </c>
    </row>
    <row r="18" customFormat="false" ht="15" hidden="false" customHeight="false" outlineLevel="0" collapsed="false">
      <c r="A18" s="2" t="n">
        <f aca="false">A17+7</f>
        <v>43309</v>
      </c>
      <c r="B18" s="0" t="n">
        <v>416966</v>
      </c>
      <c r="D18" s="33" t="n">
        <v>131446.68842818</v>
      </c>
      <c r="E18" s="0" t="n">
        <f aca="false">E17+1</f>
        <v>17</v>
      </c>
      <c r="F18" s="0" t="n">
        <f aca="false">B18/100000</f>
        <v>4.16966</v>
      </c>
      <c r="G18" s="34" t="n">
        <f aca="false">D18/10000</f>
        <v>13.144668842818</v>
      </c>
      <c r="H18" s="35" t="n">
        <f aca="false">1/(1+EXP(-(1/(1+EXP(-(SUMPRODUCT($K$2:$M$2,E18:G18)+$N$2)))*$K$8+1/(1+EXP(-(SUMPRODUCT($K$3:$M$3,E18:G18)+$N$3)))*$L$8+1/(1+EXP(-(SUMPRODUCT($K$4:$M$4,E18:G18)+$N$4)))*$M$8+MAX(SUMPRODUCT($K$5:$M$5,E18:G18)+$N$5,0.01*(SUMPRODUCT($K$5:$M$5,E18:G18)+$N$5))*$N$8+(SUMPRODUCT($K$6:$M$6,E18:G18)+$N$6)*$O$8+$P$8)))*200000</f>
        <v>31990.0082549338</v>
      </c>
      <c r="I18" s="35" t="n">
        <f aca="false">AVERAGE(I17,I19)</f>
        <v>37338.7072360926</v>
      </c>
      <c r="J18" s="32"/>
      <c r="K18" s="32"/>
      <c r="V18" s="0" t="n">
        <v>0.0462575303681841</v>
      </c>
      <c r="W18" s="36" t="n">
        <v>100212.880399101</v>
      </c>
      <c r="X18" s="36" t="n">
        <v>132531.534327811</v>
      </c>
      <c r="Z18" s="36" t="n">
        <f aca="false">V18*$R$2/1.15</f>
        <v>100173.784550422</v>
      </c>
      <c r="AA18" s="36" t="n">
        <f aca="false">$R$2*V18*1.15</f>
        <v>132479.830067933</v>
      </c>
      <c r="AC18" s="37" t="n">
        <f aca="false">(I18-H18)^2</f>
        <v>28608580.7910497</v>
      </c>
      <c r="AE18" s="0" t="n">
        <f aca="false">AVERAGE(AE17,AE19)</f>
        <v>0.0545045554141799</v>
      </c>
    </row>
    <row r="19" customFormat="false" ht="15" hidden="false" customHeight="false" outlineLevel="0" collapsed="false">
      <c r="A19" s="2" t="n">
        <f aca="false">A18+7</f>
        <v>43316</v>
      </c>
      <c r="B19" s="0" t="n">
        <v>448283</v>
      </c>
      <c r="D19" s="33" t="n">
        <v>105484.448234133</v>
      </c>
      <c r="E19" s="0" t="n">
        <f aca="false">E18+1</f>
        <v>18</v>
      </c>
      <c r="F19" s="0" t="n">
        <f aca="false">B19/100000</f>
        <v>4.48283</v>
      </c>
      <c r="G19" s="34" t="n">
        <f aca="false">D19/10000</f>
        <v>10.5484448234133</v>
      </c>
      <c r="H19" s="35" t="n">
        <f aca="false">1/(1+EXP(-(1/(1+EXP(-(SUMPRODUCT($K$2:$M$2,E19:G19)+$N$2)))*$K$8+1/(1+EXP(-(SUMPRODUCT($K$3:$M$3,E19:G19)+$N$3)))*$L$8+1/(1+EXP(-(SUMPRODUCT($K$4:$M$4,E19:G19)+$N$4)))*$M$8+MAX(SUMPRODUCT($K$5:$M$5,E19:G19)+$N$5,0.01*(SUMPRODUCT($K$5:$M$5,E19:G19)+$N$5))*$N$8+(SUMPRODUCT($K$6:$M$6,E19:G19)+$N$6)*$O$8+$P$8)))*200000</f>
        <v>34356.6404087975</v>
      </c>
      <c r="I19" s="35" t="n">
        <v>39558.403165747</v>
      </c>
      <c r="J19" s="32"/>
      <c r="K19" s="37"/>
      <c r="V19" s="0" t="n">
        <v>0.0368172759208573</v>
      </c>
      <c r="W19" s="36" t="n">
        <v>79761.3975305357</v>
      </c>
      <c r="X19" s="36" t="n">
        <v>105484.448234133</v>
      </c>
      <c r="Z19" s="36" t="n">
        <f aca="false">V19*$R$2/1.15</f>
        <v>79730.2803775722</v>
      </c>
      <c r="AA19" s="36" t="n">
        <f aca="false">$R$2*V19*1.15</f>
        <v>105443.295799339</v>
      </c>
      <c r="AC19" s="37" t="n">
        <f aca="false">(I19-H19)^2</f>
        <v>27058335.7795865</v>
      </c>
      <c r="AE19" s="0" t="n">
        <v>0.0595503283033589</v>
      </c>
    </row>
    <row r="20" customFormat="false" ht="15" hidden="false" customHeight="false" outlineLevel="0" collapsed="false">
      <c r="A20" s="2" t="n">
        <f aca="false">A19+7</f>
        <v>43323</v>
      </c>
      <c r="B20" s="0" t="n">
        <v>490971</v>
      </c>
      <c r="D20" s="33" t="n">
        <v>108599.287747779</v>
      </c>
      <c r="E20" s="0" t="n">
        <f aca="false">E19+1</f>
        <v>19</v>
      </c>
      <c r="F20" s="0" t="n">
        <f aca="false">B20/100000</f>
        <v>4.90971</v>
      </c>
      <c r="G20" s="34" t="n">
        <f aca="false">D20/10000</f>
        <v>10.8599287747779</v>
      </c>
      <c r="H20" s="35" t="n">
        <f aca="false">1/(1+EXP(-(1/(1+EXP(-(SUMPRODUCT($K$2:$M$2,E20:G20)+$N$2)))*$K$8+1/(1+EXP(-(SUMPRODUCT($K$3:$M$3,E20:G20)+$N$3)))*$L$8+1/(1+EXP(-(SUMPRODUCT($K$4:$M$4,E20:G20)+$N$4)))*$M$8+MAX(SUMPRODUCT($K$5:$M$5,E20:G20)+$N$5,0.01*(SUMPRODUCT($K$5:$M$5,E20:G20)+$N$5))*$N$8+(SUMPRODUCT($K$6:$M$6,E20:G20)+$N$6)*$O$8+$P$8)))*200000</f>
        <v>39659.4689162917</v>
      </c>
      <c r="I20" s="35" t="n">
        <v>39659.4858623797</v>
      </c>
      <c r="J20" s="32"/>
      <c r="K20" s="37"/>
      <c r="V20" s="0" t="n">
        <v>0.0395259965721299</v>
      </c>
      <c r="W20" s="36" t="n">
        <v>85629.6031286292</v>
      </c>
      <c r="X20" s="36" t="n">
        <v>113245.150137612</v>
      </c>
      <c r="Z20" s="36" t="n">
        <f aca="false">V20*$R$2/1.15</f>
        <v>85596.1966244649</v>
      </c>
      <c r="AA20" s="36" t="n">
        <f aca="false">$R$2*V20*1.15</f>
        <v>113200.970035855</v>
      </c>
      <c r="AC20" s="37" t="n">
        <f aca="false">(I20-H20)^2</f>
        <v>0.000287169898709797</v>
      </c>
      <c r="AE20" s="0" t="n">
        <v>0.0683585561214631</v>
      </c>
    </row>
    <row r="21" customFormat="false" ht="15" hidden="false" customHeight="false" outlineLevel="0" collapsed="false">
      <c r="A21" s="2" t="n">
        <f aca="false">A20+7</f>
        <v>43330</v>
      </c>
      <c r="B21" s="0" t="n">
        <v>496899</v>
      </c>
      <c r="D21" s="33" t="n">
        <v>103518.44976452</v>
      </c>
      <c r="E21" s="0" t="n">
        <f aca="false">E20+1</f>
        <v>20</v>
      </c>
      <c r="F21" s="0" t="n">
        <f aca="false">B21/100000</f>
        <v>4.96899</v>
      </c>
      <c r="G21" s="34" t="n">
        <f aca="false">D21/10000</f>
        <v>10.351844976452</v>
      </c>
      <c r="H21" s="35" t="n">
        <f aca="false">1/(1+EXP(-(1/(1+EXP(-(SUMPRODUCT($K$2:$M$2,E21:G21)+$N$2)))*$K$8+1/(1+EXP(-(SUMPRODUCT($K$3:$M$3,E21:G21)+$N$3)))*$L$8+1/(1+EXP(-(SUMPRODUCT($K$4:$M$4,E21:G21)+$N$4)))*$M$8+MAX(SUMPRODUCT($K$5:$M$5,E21:G21)+$N$5,0.01*(SUMPRODUCT($K$5:$M$5,E21:G21)+$N$5))*$N$8+(SUMPRODUCT($K$6:$M$6,E21:G21)+$N$6)*$O$8+$P$8)))*200000</f>
        <v>39366.3833961826</v>
      </c>
      <c r="I21" s="35" t="n">
        <v>39366.4059411537</v>
      </c>
      <c r="J21" s="32"/>
      <c r="K21" s="42"/>
      <c r="V21" s="0" t="n">
        <v>0.0449349305861975</v>
      </c>
      <c r="W21" s="36" t="n">
        <v>97347.5840308524</v>
      </c>
      <c r="X21" s="36" t="n">
        <v>128742.179880802</v>
      </c>
      <c r="Z21" s="36" t="n">
        <f aca="false">V21*$R$2/1.15</f>
        <v>97309.6060144598</v>
      </c>
      <c r="AA21" s="36" t="n">
        <f aca="false">$R$2*V21*1.15</f>
        <v>128691.953954123</v>
      </c>
      <c r="AC21" s="37" t="n">
        <f aca="false">(I21-H21)^2</f>
        <v>0.000508275722214626</v>
      </c>
      <c r="AE21" s="0" t="n">
        <v>0.0612638494434702</v>
      </c>
    </row>
    <row r="22" customFormat="false" ht="15" hidden="false" customHeight="false" outlineLevel="0" collapsed="false">
      <c r="A22" s="2" t="n">
        <f aca="false">A21+7</f>
        <v>43337</v>
      </c>
      <c r="B22" s="0" t="n">
        <v>458754</v>
      </c>
      <c r="D22" s="33" t="n">
        <v>99238.5321915446</v>
      </c>
      <c r="E22" s="0" t="n">
        <f aca="false">E21+1</f>
        <v>21</v>
      </c>
      <c r="F22" s="0" t="n">
        <f aca="false">B22/100000</f>
        <v>4.58754</v>
      </c>
      <c r="G22" s="34" t="n">
        <f aca="false">D22/10000</f>
        <v>9.92385321915446</v>
      </c>
      <c r="H22" s="35" t="n">
        <f aca="false">1/(1+EXP(-(1/(1+EXP(-(SUMPRODUCT($K$2:$M$2,E22:G22)+$N$2)))*$K$8+1/(1+EXP(-(SUMPRODUCT($K$3:$M$3,E22:G22)+$N$3)))*$L$8+1/(1+EXP(-(SUMPRODUCT($K$4:$M$4,E22:G22)+$N$4)))*$M$8+MAX(SUMPRODUCT($K$5:$M$5,E22:G22)+$N$5,0.01*(SUMPRODUCT($K$5:$M$5,E22:G22)+$N$5))*$N$8+(SUMPRODUCT($K$6:$M$6,E22:G22)+$N$6)*$O$8+$P$8)))*200000</f>
        <v>34353.0891425216</v>
      </c>
      <c r="I22" s="35" t="n">
        <v>32614.2856310095</v>
      </c>
      <c r="J22" s="32"/>
      <c r="K22" s="32"/>
      <c r="V22" s="0" t="n">
        <v>0.0458077783840009</v>
      </c>
      <c r="W22" s="36" t="n">
        <v>99238.5321915446</v>
      </c>
      <c r="X22" s="36" t="n">
        <v>131242.958823318</v>
      </c>
      <c r="Z22" s="36" t="n">
        <f aca="false">V22*$R$2/1.15</f>
        <v>99199.8164633642</v>
      </c>
      <c r="AA22" s="36" t="n">
        <f aca="false">$R$2*V22*1.15</f>
        <v>131191.757272799</v>
      </c>
      <c r="AC22" s="37" t="n">
        <f aca="false">(I22-H22)^2</f>
        <v>3023437.65164679</v>
      </c>
      <c r="AE22" s="0" t="n">
        <v>0.0511066794512357</v>
      </c>
    </row>
    <row r="23" customFormat="false" ht="15" hidden="false" customHeight="false" outlineLevel="0" collapsed="false">
      <c r="A23" s="2" t="n">
        <f aca="false">A22+7</f>
        <v>43344</v>
      </c>
      <c r="B23" s="0" t="n">
        <v>416725</v>
      </c>
      <c r="D23" s="33" t="n">
        <v>95672.0050865478</v>
      </c>
      <c r="E23" s="0" t="n">
        <f aca="false">E22+1</f>
        <v>22</v>
      </c>
      <c r="F23" s="0" t="n">
        <f aca="false">B23/100000</f>
        <v>4.16725</v>
      </c>
      <c r="G23" s="34" t="n">
        <f aca="false">D23/10000</f>
        <v>9.56720050865478</v>
      </c>
      <c r="H23" s="35" t="n">
        <f aca="false">1/(1+EXP(-(1/(1+EXP(-(SUMPRODUCT($K$2:$M$2,E23:G23)+$N$2)))*$K$8+1/(1+EXP(-(SUMPRODUCT($K$3:$M$3,E23:G23)+$N$3)))*$L$8+1/(1+EXP(-(SUMPRODUCT($K$4:$M$4,E23:G23)+$N$4)))*$M$8+MAX(SUMPRODUCT($K$5:$M$5,E23:G23)+$N$5,0.01*(SUMPRODUCT($K$5:$M$5,E23:G23)+$N$5))*$N$8+(SUMPRODUCT($K$6:$M$6,E23:G23)+$N$6)*$O$8+$P$8)))*200000</f>
        <v>29581.9553389735</v>
      </c>
      <c r="I23" s="35" t="n">
        <v>29581.9684274147</v>
      </c>
      <c r="J23" s="32"/>
      <c r="K23" s="32"/>
      <c r="V23" s="0" t="n">
        <v>0.0427661391769709</v>
      </c>
      <c r="W23" s="36" t="n">
        <v>92649.087756332</v>
      </c>
      <c r="X23" s="36" t="n">
        <v>122528.418557749</v>
      </c>
      <c r="Z23" s="36" t="n">
        <f aca="false">V23*$R$2/1.15</f>
        <v>92612.9427548037</v>
      </c>
      <c r="AA23" s="36" t="n">
        <f aca="false">$R$2*V23*1.15</f>
        <v>122480.616793228</v>
      </c>
      <c r="AC23" s="37" t="n">
        <f aca="false">(I23-H23)^2</f>
        <v>0.000171307293406248</v>
      </c>
      <c r="AE23" s="0" t="n">
        <v>0.0370157024160648</v>
      </c>
    </row>
    <row r="24" customFormat="false" ht="15" hidden="false" customHeight="false" outlineLevel="0" collapsed="false">
      <c r="A24" s="2" t="n">
        <f aca="false">A23+7</f>
        <v>43351</v>
      </c>
      <c r="B24" s="0" t="n">
        <v>367269</v>
      </c>
      <c r="D24" s="33" t="n">
        <v>89663.3801341864</v>
      </c>
      <c r="E24" s="0" t="n">
        <f aca="false">E23+1</f>
        <v>23</v>
      </c>
      <c r="F24" s="0" t="n">
        <f aca="false">B24/100000</f>
        <v>3.67269</v>
      </c>
      <c r="G24" s="34" t="n">
        <f aca="false">D24/10000</f>
        <v>8.96633801341864</v>
      </c>
      <c r="H24" s="35" t="n">
        <f aca="false">1/(1+EXP(-(1/(1+EXP(-(SUMPRODUCT($K$2:$M$2,E24:G24)+$N$2)))*$K$8+1/(1+EXP(-(SUMPRODUCT($K$3:$M$3,E24:G24)+$N$3)))*$L$8+1/(1+EXP(-(SUMPRODUCT($K$4:$M$4,E24:G24)+$N$4)))*$M$8+MAX(SUMPRODUCT($K$5:$M$5,E24:G24)+$N$5,0.01*(SUMPRODUCT($K$5:$M$5,E24:G24)+$N$5))*$N$8+(SUMPRODUCT($K$6:$M$6,E24:G24)+$N$6)*$O$8+$P$8)))*200000</f>
        <v>24450.2028532731</v>
      </c>
      <c r="I24" s="35" t="n">
        <v>22533.300485689</v>
      </c>
      <c r="J24" s="32"/>
      <c r="K24" s="32"/>
      <c r="V24" s="0" t="n">
        <v>0.0413879584435972</v>
      </c>
      <c r="W24" s="36" t="n">
        <v>89663.3801341864</v>
      </c>
      <c r="X24" s="36" t="n">
        <v>118579.820227462</v>
      </c>
      <c r="Z24" s="36" t="n">
        <f aca="false">V24*$R$2/1.15</f>
        <v>89628.3999407439</v>
      </c>
      <c r="AA24" s="36" t="n">
        <f aca="false">$R$2*V24*1.15</f>
        <v>118533.558921634</v>
      </c>
      <c r="AC24" s="37" t="n">
        <f aca="false">(I24-H24)^2</f>
        <v>3674514.6868496</v>
      </c>
      <c r="AE24" s="0" t="n">
        <v>0.0267272839960771</v>
      </c>
    </row>
    <row r="25" customFormat="false" ht="15" hidden="false" customHeight="false" outlineLevel="0" collapsed="false">
      <c r="A25" s="2" t="n">
        <f aca="false">A24+7</f>
        <v>43358</v>
      </c>
      <c r="B25" s="0" t="n">
        <v>331656</v>
      </c>
      <c r="D25" s="33" t="n">
        <v>115737.043634317</v>
      </c>
      <c r="E25" s="0" t="n">
        <f aca="false">E24+1</f>
        <v>24</v>
      </c>
      <c r="F25" s="0" t="n">
        <f aca="false">B25/100000</f>
        <v>3.31656</v>
      </c>
      <c r="G25" s="34" t="n">
        <f aca="false">D25/10000</f>
        <v>11.5737043634317</v>
      </c>
      <c r="H25" s="35" t="n">
        <f aca="false">1/(1+EXP(-(1/(1+EXP(-(SUMPRODUCT($K$2:$M$2,E25:G25)+$N$2)))*$K$8+1/(1+EXP(-(SUMPRODUCT($K$3:$M$3,E25:G25)+$N$3)))*$L$8+1/(1+EXP(-(SUMPRODUCT($K$4:$M$4,E25:G25)+$N$4)))*$M$8+MAX(SUMPRODUCT($K$5:$M$5,E25:G25)+$N$5,0.01*(SUMPRODUCT($K$5:$M$5,E25:G25)+$N$5))*$N$8+(SUMPRODUCT($K$6:$M$6,E25:G25)+$N$6)*$O$8+$P$8)))*200000</f>
        <v>22254.0162976998</v>
      </c>
      <c r="I25" s="35" t="n">
        <v>22634.3878357519</v>
      </c>
      <c r="J25" s="32"/>
      <c r="K25" s="32"/>
      <c r="V25" s="0" t="n">
        <v>0.0417571747635257</v>
      </c>
      <c r="W25" s="36" t="n">
        <v>90463.254892218</v>
      </c>
      <c r="X25" s="36" t="n">
        <v>119637.654594958</v>
      </c>
      <c r="Z25" s="36" t="n">
        <f aca="false">V25*$R$2/1.15</f>
        <v>90427.9626452513</v>
      </c>
      <c r="AA25" s="36" t="n">
        <f aca="false">$R$2*V25*1.15</f>
        <v>119590.980598345</v>
      </c>
      <c r="AC25" s="37" t="n">
        <f aca="false">(I25-H25)^2</f>
        <v>144682.50696013</v>
      </c>
      <c r="AE25" s="0" t="n">
        <v>0.0290131941127789</v>
      </c>
    </row>
    <row r="26" customFormat="false" ht="15" hidden="false" customHeight="false" outlineLevel="0" collapsed="false">
      <c r="A26" s="2" t="n">
        <f aca="false">A25+7</f>
        <v>43365</v>
      </c>
      <c r="B26" s="0" t="n">
        <v>338182</v>
      </c>
      <c r="D26" s="33" t="n">
        <v>87929.7038153192</v>
      </c>
      <c r="E26" s="0" t="n">
        <f aca="false">E25+1</f>
        <v>25</v>
      </c>
      <c r="F26" s="0" t="n">
        <f aca="false">B26/100000</f>
        <v>3.38182</v>
      </c>
      <c r="G26" s="34" t="n">
        <f aca="false">D26/10000</f>
        <v>8.79297038153192</v>
      </c>
      <c r="H26" s="35" t="n">
        <f aca="false">1/(1+EXP(-(1/(1+EXP(-(SUMPRODUCT($K$2:$M$2,E26:G26)+$N$2)))*$K$8+1/(1+EXP(-(SUMPRODUCT($K$3:$M$3,E26:G26)+$N$3)))*$L$8+1/(1+EXP(-(SUMPRODUCT($K$4:$M$4,E26:G26)+$N$4)))*$M$8+MAX(SUMPRODUCT($K$5:$M$5,E26:G26)+$N$5,0.01*(SUMPRODUCT($K$5:$M$5,E26:G26)+$N$5))*$N$8+(SUMPRODUCT($K$6:$M$6,E26:G26)+$N$6)*$O$8+$P$8)))*200000</f>
        <v>21885.9102531944</v>
      </c>
      <c r="I26" s="35" t="n">
        <v>20528.1313992852</v>
      </c>
      <c r="J26" s="32"/>
      <c r="K26" s="32"/>
      <c r="V26" s="0" t="n">
        <v>0.0405877061741363</v>
      </c>
      <c r="W26" s="36" t="n">
        <v>87929.7038153192</v>
      </c>
      <c r="X26" s="36" t="n">
        <v>116287.03329576</v>
      </c>
      <c r="Z26" s="36" t="n">
        <f aca="false">V26*$R$2/1.15</f>
        <v>87895.3999775183</v>
      </c>
      <c r="AA26" s="36" t="n">
        <f aca="false">$R$2*V26*1.15</f>
        <v>116241.666470268</v>
      </c>
      <c r="AC26" s="37" t="n">
        <f aca="false">(I26-H26)^2</f>
        <v>1843563.41612316</v>
      </c>
      <c r="AE26" s="0" t="n">
        <v>0.0276642519386487</v>
      </c>
    </row>
    <row r="27" customFormat="false" ht="15" hidden="false" customHeight="false" outlineLevel="0" collapsed="false">
      <c r="A27" s="2" t="n">
        <f aca="false">A26+7</f>
        <v>43372</v>
      </c>
      <c r="B27" s="0" t="n">
        <v>354257</v>
      </c>
      <c r="D27" s="33" t="n">
        <v>92093.7215648876</v>
      </c>
      <c r="E27" s="0" t="n">
        <f aca="false">E26+1</f>
        <v>26</v>
      </c>
      <c r="F27" s="0" t="n">
        <f aca="false">B27/100000</f>
        <v>3.54257</v>
      </c>
      <c r="G27" s="34" t="n">
        <f aca="false">D27/10000</f>
        <v>9.20937215648876</v>
      </c>
      <c r="H27" s="35" t="n">
        <f aca="false">1/(1+EXP(-(1/(1+EXP(-(SUMPRODUCT($K$2:$M$2,E27:G27)+$N$2)))*$K$8+1/(1+EXP(-(SUMPRODUCT($K$3:$M$3,E27:G27)+$N$3)))*$L$8+1/(1+EXP(-(SUMPRODUCT($K$4:$M$4,E27:G27)+$N$4)))*$M$8+MAX(SUMPRODUCT($K$5:$M$5,E27:G27)+$N$5,0.01*(SUMPRODUCT($K$5:$M$5,E27:G27)+$N$5))*$N$8+(SUMPRODUCT($K$6:$M$6,E27:G27)+$N$6)*$O$8+$P$8)))*200000</f>
        <v>23403.5273272546</v>
      </c>
      <c r="I27" s="35" t="n">
        <v>20735.2459672866</v>
      </c>
      <c r="J27" s="32"/>
      <c r="K27" s="32"/>
      <c r="V27" s="0" t="n">
        <v>0.0425097862175121</v>
      </c>
      <c r="W27" s="36" t="n">
        <v>92093.7215648876</v>
      </c>
      <c r="X27" s="36" t="n">
        <v>121793.946769564</v>
      </c>
      <c r="Z27" s="36" t="n">
        <f aca="false">V27*$R$2/1.15</f>
        <v>92057.7932272502</v>
      </c>
      <c r="AA27" s="36" t="n">
        <f aca="false">$R$2*V27*1.15</f>
        <v>121746.431543038</v>
      </c>
      <c r="AC27" s="37" t="n">
        <f aca="false">(I27-H27)^2</f>
        <v>7119725.41595261</v>
      </c>
      <c r="AE27" s="0" t="n">
        <v>0.0304095315524866</v>
      </c>
    </row>
    <row r="28" customFormat="false" ht="15" hidden="false" customHeight="false" outlineLevel="0" collapsed="false">
      <c r="A28" s="2"/>
      <c r="B28" s="29"/>
      <c r="D28" s="33" t="n">
        <v>0</v>
      </c>
      <c r="G28" s="34"/>
      <c r="H28" s="41"/>
      <c r="I28" s="32"/>
      <c r="J28" s="32"/>
      <c r="K28" s="32"/>
      <c r="W28" s="36" t="n">
        <v>0</v>
      </c>
      <c r="X28" s="36" t="n">
        <v>0</v>
      </c>
      <c r="Z28" s="36"/>
      <c r="AA28" s="36"/>
      <c r="AE28" s="0" t="n">
        <v>0.00254476118254833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2018-04-26T16:07:54Z</dcterms:created>
  <dc:creator>Rodolfo Teixeira</dc:creator>
  <dc:description/>
  <dc:language>pt-BR</dc:language>
  <cp:lastModifiedBy/>
  <dcterms:modified xsi:type="dcterms:W3CDTF">2018-06-18T23:07:12Z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