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Moura\Desktop\"/>
    </mc:Choice>
  </mc:AlternateContent>
  <xr:revisionPtr revIDLastSave="0" documentId="13_ncr:1_{B708C23E-4704-4C97-A715-C680CF132F3A}" xr6:coauthVersionLast="47" xr6:coauthVersionMax="47" xr10:uidLastSave="{00000000-0000-0000-0000-000000000000}"/>
  <bookViews>
    <workbookView xWindow="20370" yWindow="-120" windowWidth="29040" windowHeight="15840" xr2:uid="{C8A39967-F871-4F31-82F1-79FECA6E53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" l="1"/>
  <c r="D107" i="1"/>
  <c r="E107" i="1"/>
  <c r="B107" i="1"/>
  <c r="C106" i="1"/>
  <c r="D106" i="1"/>
  <c r="E106" i="1"/>
  <c r="B106" i="1"/>
  <c r="F99" i="1"/>
  <c r="F100" i="1"/>
  <c r="F101" i="1"/>
  <c r="F102" i="1"/>
  <c r="F103" i="1"/>
  <c r="F104" i="1"/>
  <c r="F96" i="1"/>
  <c r="E65" i="1"/>
  <c r="E66" i="1"/>
  <c r="E67" i="1"/>
  <c r="E68" i="1"/>
  <c r="E69" i="1"/>
  <c r="E70" i="1"/>
  <c r="E64" i="1"/>
  <c r="I63" i="1" a="1"/>
  <c r="I63" i="1" s="1"/>
  <c r="H63" i="1" a="1"/>
  <c r="H63" i="1" s="1"/>
  <c r="D65" i="1"/>
  <c r="D66" i="1"/>
  <c r="D67" i="1"/>
  <c r="D68" i="1"/>
  <c r="D69" i="1"/>
  <c r="D70" i="1"/>
  <c r="D64" i="1"/>
  <c r="H49" i="1"/>
  <c r="H50" i="1"/>
  <c r="H51" i="1"/>
  <c r="H52" i="1"/>
  <c r="H53" i="1"/>
  <c r="H54" i="1"/>
  <c r="H55" i="1"/>
  <c r="H56" i="1"/>
  <c r="G50" i="1"/>
  <c r="G51" i="1"/>
  <c r="G52" i="1"/>
  <c r="G53" i="1"/>
  <c r="G54" i="1"/>
  <c r="G55" i="1"/>
  <c r="G56" i="1"/>
  <c r="G49" i="1"/>
  <c r="F50" i="1"/>
  <c r="F51" i="1"/>
  <c r="F52" i="1"/>
  <c r="F53" i="1"/>
  <c r="F54" i="1"/>
  <c r="F55" i="1"/>
  <c r="F56" i="1"/>
  <c r="F49" i="1"/>
  <c r="C42" i="1"/>
  <c r="D42" i="1"/>
  <c r="E42" i="1"/>
  <c r="F42" i="1"/>
  <c r="G42" i="1"/>
  <c r="B42" i="1"/>
  <c r="C41" i="1"/>
  <c r="D41" i="1"/>
  <c r="E41" i="1"/>
  <c r="F41" i="1"/>
  <c r="G41" i="1"/>
  <c r="B41" i="1"/>
  <c r="C23" i="1"/>
  <c r="D21" i="1"/>
  <c r="E21" i="1"/>
  <c r="F21" i="1"/>
  <c r="C21" i="1"/>
  <c r="C10" i="1"/>
  <c r="I10" i="1" s="1"/>
  <c r="I14" i="1"/>
  <c r="I15" i="1"/>
  <c r="I16" i="1"/>
  <c r="I17" i="1"/>
  <c r="I18" i="1"/>
  <c r="I19" i="1"/>
  <c r="H14" i="1"/>
  <c r="H15" i="1"/>
  <c r="H16" i="1"/>
  <c r="H17" i="1"/>
  <c r="H18" i="1"/>
  <c r="H19" i="1"/>
  <c r="G14" i="1"/>
  <c r="G15" i="1"/>
  <c r="G16" i="1"/>
  <c r="G17" i="1"/>
  <c r="G18" i="1"/>
  <c r="G19" i="1"/>
  <c r="F14" i="1"/>
  <c r="F15" i="1"/>
  <c r="F16" i="1"/>
  <c r="F17" i="1"/>
  <c r="F18" i="1"/>
  <c r="F19" i="1"/>
  <c r="D10" i="1"/>
  <c r="E10" i="1"/>
  <c r="I4" i="1"/>
  <c r="I5" i="1"/>
  <c r="I6" i="1"/>
  <c r="I7" i="1"/>
  <c r="I8" i="1"/>
  <c r="I3" i="1"/>
  <c r="H4" i="1"/>
  <c r="H5" i="1"/>
  <c r="H6" i="1"/>
  <c r="H7" i="1"/>
  <c r="H8" i="1"/>
  <c r="H3" i="1"/>
  <c r="G4" i="1"/>
  <c r="G5" i="1"/>
  <c r="G6" i="1"/>
  <c r="G7" i="1"/>
  <c r="G8" i="1"/>
  <c r="G3" i="1"/>
  <c r="F4" i="1"/>
  <c r="F5" i="1"/>
  <c r="F6" i="1"/>
  <c r="F7" i="1"/>
  <c r="F8" i="1"/>
  <c r="F3" i="1"/>
  <c r="H10" i="1" l="1"/>
  <c r="F10" i="1"/>
  <c r="G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<sst xmlns="http://schemas.openxmlformats.org/spreadsheetml/2006/main" count="248" uniqueCount="199">
  <si>
    <t>Codigo</t>
  </si>
  <si>
    <t>Produto</t>
  </si>
  <si>
    <t>Jan</t>
  </si>
  <si>
    <t>Fev</t>
  </si>
  <si>
    <t>Mar</t>
  </si>
  <si>
    <t>Total 1º Trimestre</t>
  </si>
  <si>
    <t>Máximo</t>
  </si>
  <si>
    <t>Mínimo</t>
  </si>
  <si>
    <t>Média</t>
  </si>
  <si>
    <t>Porca</t>
  </si>
  <si>
    <t>Parafuso</t>
  </si>
  <si>
    <t>Arruela</t>
  </si>
  <si>
    <t>Prego</t>
  </si>
  <si>
    <t>Alicate</t>
  </si>
  <si>
    <t>Martelo</t>
  </si>
  <si>
    <t>TOTAL</t>
  </si>
  <si>
    <t>Código</t>
  </si>
  <si>
    <t>Abr</t>
  </si>
  <si>
    <t>Mai</t>
  </si>
  <si>
    <t>Jun</t>
  </si>
  <si>
    <t>TOTAL SEMESTRE</t>
  </si>
  <si>
    <t>CONTAS</t>
  </si>
  <si>
    <t>JANEIRO</t>
  </si>
  <si>
    <t>FEVEREIRO</t>
  </si>
  <si>
    <t>MARÇO</t>
  </si>
  <si>
    <t>ABRIL</t>
  </si>
  <si>
    <t>MAIO</t>
  </si>
  <si>
    <t>JUNHO</t>
  </si>
  <si>
    <t>SALÁRIO</t>
  </si>
  <si>
    <t>ÁGUA</t>
  </si>
  <si>
    <t>LUZ</t>
  </si>
  <si>
    <t>ESCOLA</t>
  </si>
  <si>
    <t>IPTU</t>
  </si>
  <si>
    <t>IPVA</t>
  </si>
  <si>
    <t>SHOPPING</t>
  </si>
  <si>
    <t>COMBUSTÍVEL</t>
  </si>
  <si>
    <t>ACADEMIA</t>
  </si>
  <si>
    <t>SALDO</t>
  </si>
  <si>
    <t>Limeira Informática - Hardware e Software</t>
  </si>
  <si>
    <t>Nº</t>
  </si>
  <si>
    <t>NOME</t>
  </si>
  <si>
    <t>Salário Bruto</t>
  </si>
  <si>
    <t>INSS</t>
  </si>
  <si>
    <t>Gratificação</t>
  </si>
  <si>
    <t>INSS R$</t>
  </si>
  <si>
    <t>Gratificação R$</t>
  </si>
  <si>
    <t>Salário Liquido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</si>
  <si>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</si>
  <si>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</si>
  <si>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</si>
  <si>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</si>
  <si>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</si>
  <si>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</si>
  <si>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</si>
  <si>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</si>
  <si>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Valor Do Dólar</t>
  </si>
  <si>
    <t>Papelaria Papel Branco</t>
  </si>
  <si>
    <t>Produtos</t>
  </si>
  <si>
    <t>Qtde</t>
  </si>
  <si>
    <t>Preço Unitario</t>
  </si>
  <si>
    <t>Total R$</t>
  </si>
  <si>
    <t>Total US$</t>
  </si>
  <si>
    <t>Caneta Azul</t>
  </si>
  <si>
    <t>Caneta Vermelha</t>
  </si>
  <si>
    <t>Caderno</t>
  </si>
  <si>
    <t>Régua</t>
  </si>
  <si>
    <t>Lápis</t>
  </si>
  <si>
    <t>Papel Sulfite</t>
  </si>
  <si>
    <t>Tinta Nanquim</t>
  </si>
  <si>
    <t>Fazer uma folha de pagamento e calcular o novo salário, baseado no aumento. Se o salário for menor ou
igual a R$ 1.000,00, aumento de 40%. Se for maior que R$ 1.000,00, aumento de 30%. Os valores R$
360,00 e R$ 1.260,00 da primeira linha também deverão ser calculados...</t>
  </si>
  <si>
    <t>Nome</t>
  </si>
  <si>
    <t>Salário</t>
  </si>
  <si>
    <t>Aumento</t>
  </si>
  <si>
    <t>Novo Salário</t>
  </si>
  <si>
    <t>João do Santos</t>
  </si>
  <si>
    <t>Maria da Silva</t>
  </si>
  <si>
    <t>Até 1000</t>
  </si>
  <si>
    <t>Manoel das Flores</t>
  </si>
  <si>
    <t>mais 1000</t>
  </si>
  <si>
    <t>Lambarildo Peixe</t>
  </si>
  <si>
    <t>Sebastião Souza</t>
  </si>
  <si>
    <t>Ana Flávia Silveira</t>
  </si>
  <si>
    <t>Silvia Helena Santos</t>
  </si>
  <si>
    <t>Alberto Roberto</t>
  </si>
  <si>
    <t>PROJEÇÃO PARA O ANO 2023</t>
  </si>
  <si>
    <t>Receita Bruta</t>
  </si>
  <si>
    <t>Jan-Mar</t>
  </si>
  <si>
    <t>Abr-Jun</t>
  </si>
  <si>
    <t>Jul-Set</t>
  </si>
  <si>
    <t>Out-Dez</t>
  </si>
  <si>
    <t>Total do Ano</t>
  </si>
  <si>
    <t>Despesa Liquida</t>
  </si>
  <si>
    <t>Salários</t>
  </si>
  <si>
    <t>Juros</t>
  </si>
  <si>
    <t>Aluguel</t>
  </si>
  <si>
    <t>Propaganda</t>
  </si>
  <si>
    <t>Suprimentos</t>
  </si>
  <si>
    <t>Diversos</t>
  </si>
  <si>
    <t>Total do Trim</t>
  </si>
  <si>
    <t>Receita Liquida</t>
  </si>
  <si>
    <t>Situação</t>
  </si>
  <si>
    <t>PREJUIZO TOTAL</t>
  </si>
  <si>
    <t>Valor Acumulado do Ano de Despesas</t>
  </si>
  <si>
    <t>Controle de Vendas</t>
  </si>
  <si>
    <t>Controle de idade</t>
  </si>
  <si>
    <t>Resultado</t>
  </si>
  <si>
    <t>Idade do Candidato</t>
  </si>
  <si>
    <t>A</t>
  </si>
  <si>
    <t>Idade mínima</t>
  </si>
  <si>
    <t>B</t>
  </si>
  <si>
    <t>Idade máxima</t>
  </si>
  <si>
    <t>C</t>
  </si>
  <si>
    <t>D</t>
  </si>
  <si>
    <t>Resultado:</t>
  </si>
  <si>
    <t>E</t>
  </si>
  <si>
    <t>F</t>
  </si>
  <si>
    <t>Endereço</t>
  </si>
  <si>
    <t>Bairro</t>
  </si>
  <si>
    <t>Cidade</t>
  </si>
  <si>
    <t>Estado</t>
  </si>
  <si>
    <t>Ana</t>
  </si>
  <si>
    <t>Rodovia Anhanguera, km 180</t>
  </si>
  <si>
    <t>Centro</t>
  </si>
  <si>
    <t>Leme</t>
  </si>
  <si>
    <t>SP</t>
  </si>
  <si>
    <t>R. Antonio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</si>
  <si>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</si>
  <si>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</si>
  <si>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</si>
  <si>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</si>
  <si>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</si>
  <si>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</si>
  <si>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</si>
  <si>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Maia,987</t>
  </si>
  <si>
    <t>Jd. Nova Campinas</t>
  </si>
  <si>
    <t>Campinas</t>
  </si>
  <si>
    <t>Rodovia Rio/São Paulo, km 77</t>
  </si>
  <si>
    <t>Praia Grande</t>
  </si>
  <si>
    <t>Ubatuba</t>
  </si>
  <si>
    <t>R. Julio Mesquita, 66</t>
  </si>
  <si>
    <t>Recife</t>
  </si>
  <si>
    <t>PE</t>
  </si>
  <si>
    <t>Katiane</t>
  </si>
  <si>
    <t>R.5, 78</t>
  </si>
  <si>
    <t>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</si>
  <si>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</si>
  <si>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</si>
  <si>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</si>
  <si>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</si>
  <si>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</si>
  <si>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</si>
  <si>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</si>
  <si>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</si>
  <si>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</si>
  <si>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</si>
  <si>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Av.Ipiranga, 568</t>
  </si>
  <si>
    <t>Ibirapuera</t>
  </si>
  <si>
    <t>Manaus</t>
  </si>
  <si>
    <t>AM</t>
  </si>
  <si>
    <t>Pedro</t>
  </si>
  <si>
    <t>R.Sergipe, 765</t>
  </si>
  <si>
    <t>Botafogo</t>
  </si>
  <si>
    <t>Roberto</t>
  </si>
  <si>
    <t>Av.Limeira, 98</t>
  </si>
  <si>
    <t>Belvedere</t>
  </si>
  <si>
    <t>Rubens</t>
  </si>
  <si>
    <t>Al. Dos Laranjais, 99</t>
  </si>
  <si>
    <t>Rio de Janeiro</t>
  </si>
  <si>
    <t>RJ</t>
  </si>
  <si>
    <t>Sônia</t>
  </si>
  <si>
    <t>R. das Quaresmeiras, 810</t>
  </si>
  <si>
    <t>Vila Claudia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</si>
  <si>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</si>
  <si>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</si>
  <si>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</si>
  <si>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</si>
  <si>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</si>
  <si>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</si>
  <si>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</si>
  <si>
    <t>Tabela de Preços</t>
  </si>
  <si>
    <t>Porc. De Lucro</t>
  </si>
  <si>
    <t>Valor do Dólar:</t>
  </si>
  <si>
    <t>USS 3,34</t>
  </si>
  <si>
    <t>Reais</t>
  </si>
  <si>
    <t>Dólar</t>
  </si>
  <si>
    <t>Estoque</t>
  </si>
  <si>
    <t>Custo</t>
  </si>
  <si>
    <t>Venda</t>
  </si>
  <si>
    <t>Total</t>
  </si>
  <si>
    <t>Borracha</t>
  </si>
  <si>
    <t>Caderno 100 fls</t>
  </si>
  <si>
    <t>Caderno 200 fls</t>
  </si>
  <si>
    <t>Lapiseira</t>
  </si>
  <si>
    <t>Régua 15 cm</t>
  </si>
  <si>
    <t>Régua 30 cm</t>
  </si>
  <si>
    <t>Giz de Cera</t>
  </si>
  <si>
    <t>Cola</t>
  </si>
  <si>
    <t>Compasso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</si>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</sst>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8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4" fontId="0" fillId="0" borderId="4" xfId="0" applyNumberForma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8" fontId="0" fillId="0" borderId="4" xfId="0" applyNumberFormat="1" applyBorder="1" applyAlignment="1">
      <alignment horizontal="right" wrapText="1"/>
    </xf>
    <xf numFmtId="10" fontId="0" fillId="0" borderId="4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4" fontId="0" fillId="0" borderId="4" xfId="0" applyNumberFormat="1" applyBorder="1" applyAlignment="1">
      <alignment wrapText="1"/>
    </xf>
    <xf numFmtId="4" fontId="0" fillId="0" borderId="26" xfId="0" applyNumberForma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4" fontId="0" fillId="0" borderId="6" xfId="0" applyNumberFormat="1" applyBorder="1" applyAlignment="1">
      <alignment horizontal="right" wrapText="1"/>
    </xf>
    <xf numFmtId="4" fontId="0" fillId="0" borderId="29" xfId="0" applyNumberFormat="1" applyBorder="1" applyAlignment="1">
      <alignment wrapText="1"/>
    </xf>
    <xf numFmtId="0" fontId="0" fillId="0" borderId="30" xfId="0" applyBorder="1" applyAlignment="1">
      <alignment wrapText="1"/>
    </xf>
    <xf numFmtId="4" fontId="0" fillId="0" borderId="31" xfId="0" applyNumberFormat="1" applyBorder="1" applyAlignment="1">
      <alignment wrapText="1"/>
    </xf>
    <xf numFmtId="4" fontId="0" fillId="0" borderId="6" xfId="0" applyNumberFormat="1" applyBorder="1" applyAlignment="1">
      <alignment wrapText="1"/>
    </xf>
    <xf numFmtId="8" fontId="0" fillId="0" borderId="4" xfId="0" applyNumberFormat="1" applyBorder="1" applyAlignment="1">
      <alignment wrapText="1"/>
    </xf>
    <xf numFmtId="168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5.0575000000000001</v>
    <v>5.0556999999999999</v>
    <v>USD</v>
    <v>5.0574000000000003</v>
    <v>45078.072488425925</v>
    <v>BRL</v>
    <v>US Dollar/Brazilian Real FX Spot Rate</v>
    <v>5.0548999999999999</v>
    <v>5.0553999999999997</v>
    <v>USDBRL</v>
    <v>Par de Moedas</v>
    <v>USD/BRL</v>
    <v>-2E-3</v>
    <v>-3.9550000000000002E-4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5370-771E-41FA-814A-18722D5D777B}">
  <dimension ref="A1:Z1000"/>
  <sheetViews>
    <sheetView tabSelected="1" topLeftCell="A116" workbookViewId="0">
      <selection activeCell="G106" sqref="G106"/>
    </sheetView>
  </sheetViews>
  <sheetFormatPr defaultRowHeight="15" x14ac:dyDescent="0.25"/>
  <cols>
    <col min="1" max="1" width="13.5703125" customWidth="1"/>
    <col min="2" max="2" width="10.7109375" bestFit="1" customWidth="1"/>
    <col min="3" max="3" width="14.140625" customWidth="1"/>
    <col min="4" max="4" width="10.7109375" bestFit="1" customWidth="1"/>
    <col min="5" max="5" width="15.42578125" bestFit="1" customWidth="1"/>
    <col min="6" max="6" width="12.140625" bestFit="1" customWidth="1"/>
    <col min="7" max="7" width="15" customWidth="1"/>
    <col min="8" max="8" width="16.85546875" customWidth="1"/>
  </cols>
  <sheetData>
    <row r="1" spans="1:26" ht="19.5" thickBot="1" x14ac:dyDescent="0.3">
      <c r="A1" s="1">
        <v>1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.75" thickBot="1" x14ac:dyDescent="0.3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8">
        <v>1</v>
      </c>
      <c r="B3" s="6" t="s">
        <v>9</v>
      </c>
      <c r="C3" s="9">
        <v>4500</v>
      </c>
      <c r="D3" s="9">
        <v>5040</v>
      </c>
      <c r="E3" s="9">
        <v>5696</v>
      </c>
      <c r="F3" s="40">
        <f>SUM(C3:E3)</f>
        <v>15236</v>
      </c>
      <c r="G3" s="6">
        <f>LARGE(C3:E3,1)</f>
        <v>5696</v>
      </c>
      <c r="H3" s="6">
        <f>SMALL(C3:E3,1)</f>
        <v>4500</v>
      </c>
      <c r="I3" s="40">
        <f>AVERAGE(C3:E3)</f>
        <v>5078.666666666667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8">
        <v>2</v>
      </c>
      <c r="B4" s="6" t="s">
        <v>10</v>
      </c>
      <c r="C4" s="9">
        <v>6250</v>
      </c>
      <c r="D4" s="9">
        <v>7000</v>
      </c>
      <c r="E4" s="9">
        <v>7910</v>
      </c>
      <c r="F4" s="40">
        <f t="shared" ref="F4:F19" si="0">SUM(C4:E4)</f>
        <v>21160</v>
      </c>
      <c r="G4" s="6">
        <f t="shared" ref="G4:G19" si="1">LARGE(C4:E4,1)</f>
        <v>7910</v>
      </c>
      <c r="H4" s="6">
        <f t="shared" ref="H4:H19" si="2">SMALL(C4:E4,1)</f>
        <v>6250</v>
      </c>
      <c r="I4" s="40">
        <f t="shared" ref="I4:I19" si="3">AVERAGE(C4:E4)</f>
        <v>7053.333333333333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8">
        <v>3</v>
      </c>
      <c r="B5" s="6" t="s">
        <v>11</v>
      </c>
      <c r="C5" s="9">
        <v>3300</v>
      </c>
      <c r="D5" s="9">
        <v>3696</v>
      </c>
      <c r="E5" s="9">
        <v>4176</v>
      </c>
      <c r="F5" s="40">
        <f t="shared" si="0"/>
        <v>11172</v>
      </c>
      <c r="G5" s="6">
        <f t="shared" si="1"/>
        <v>4176</v>
      </c>
      <c r="H5" s="6">
        <f t="shared" si="2"/>
        <v>3300</v>
      </c>
      <c r="I5" s="40">
        <f t="shared" si="3"/>
        <v>3724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8">
        <v>4</v>
      </c>
      <c r="B6" s="6" t="s">
        <v>12</v>
      </c>
      <c r="C6" s="9">
        <v>8000</v>
      </c>
      <c r="D6" s="9">
        <v>8690</v>
      </c>
      <c r="E6" s="9">
        <v>10125</v>
      </c>
      <c r="F6" s="40">
        <f t="shared" si="0"/>
        <v>26815</v>
      </c>
      <c r="G6" s="6">
        <f t="shared" si="1"/>
        <v>10125</v>
      </c>
      <c r="H6" s="6">
        <f t="shared" si="2"/>
        <v>8000</v>
      </c>
      <c r="I6" s="40">
        <f t="shared" si="3"/>
        <v>8938.3333333333339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8">
        <v>5</v>
      </c>
      <c r="B7" s="6" t="s">
        <v>13</v>
      </c>
      <c r="C7" s="9">
        <v>4557</v>
      </c>
      <c r="D7" s="9">
        <v>5104</v>
      </c>
      <c r="E7" s="9">
        <v>5676</v>
      </c>
      <c r="F7" s="40">
        <f t="shared" si="0"/>
        <v>15337</v>
      </c>
      <c r="G7" s="6">
        <f t="shared" si="1"/>
        <v>5676</v>
      </c>
      <c r="H7" s="6">
        <f t="shared" si="2"/>
        <v>4557</v>
      </c>
      <c r="I7" s="40">
        <f t="shared" si="3"/>
        <v>5112.333333333333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8">
        <v>6</v>
      </c>
      <c r="B8" s="6" t="s">
        <v>14</v>
      </c>
      <c r="C8" s="9">
        <v>3260</v>
      </c>
      <c r="D8" s="9">
        <v>3640</v>
      </c>
      <c r="E8" s="9">
        <v>4113</v>
      </c>
      <c r="F8" s="40">
        <f t="shared" si="0"/>
        <v>11013</v>
      </c>
      <c r="G8" s="6">
        <f t="shared" si="1"/>
        <v>4113</v>
      </c>
      <c r="H8" s="6">
        <f t="shared" si="2"/>
        <v>3260</v>
      </c>
      <c r="I8" s="40">
        <f t="shared" si="3"/>
        <v>3671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/>
      <c r="B9" s="2"/>
      <c r="C9" s="2"/>
      <c r="D9" s="2"/>
      <c r="E9" s="2"/>
      <c r="F9" s="44"/>
      <c r="G9" s="44"/>
      <c r="H9" s="44"/>
      <c r="I9" s="4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6" ht="15.75" thickBot="1" x14ac:dyDescent="0.3">
      <c r="A10" s="10"/>
      <c r="B10" s="7" t="s">
        <v>15</v>
      </c>
      <c r="C10" s="40">
        <f>SUM(C3:C8)</f>
        <v>29867</v>
      </c>
      <c r="D10" s="40">
        <f t="shared" ref="D10:E10" si="4">SUM(D3:D8)</f>
        <v>33170</v>
      </c>
      <c r="E10" s="50">
        <f t="shared" si="4"/>
        <v>37696</v>
      </c>
      <c r="F10" s="47">
        <f t="shared" si="0"/>
        <v>100733</v>
      </c>
      <c r="G10" s="48">
        <f t="shared" si="1"/>
        <v>37696</v>
      </c>
      <c r="H10" s="48">
        <f t="shared" si="2"/>
        <v>29867</v>
      </c>
      <c r="I10" s="49">
        <f t="shared" si="3"/>
        <v>33577.666666666664</v>
      </c>
      <c r="J10" s="4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/>
      <c r="B11" s="3"/>
      <c r="C11" s="3"/>
      <c r="D11" s="3"/>
      <c r="E11" s="3"/>
      <c r="F11" s="45"/>
      <c r="G11" s="45"/>
      <c r="H11" s="45"/>
      <c r="I11" s="4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6" ht="15.75" thickBot="1" x14ac:dyDescent="0.3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6" ht="15.75" thickBot="1" x14ac:dyDescent="0.3">
      <c r="A13" s="5" t="s">
        <v>16</v>
      </c>
      <c r="B13" s="7" t="s">
        <v>1</v>
      </c>
      <c r="C13" s="7" t="s">
        <v>17</v>
      </c>
      <c r="D13" s="7" t="s">
        <v>18</v>
      </c>
      <c r="E13" s="7" t="s">
        <v>19</v>
      </c>
      <c r="F13" s="44"/>
      <c r="G13" s="44"/>
      <c r="H13" s="44"/>
      <c r="I13" s="4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6" ht="15.75" thickBot="1" x14ac:dyDescent="0.3">
      <c r="A14" s="8">
        <v>1</v>
      </c>
      <c r="B14" s="6" t="s">
        <v>9</v>
      </c>
      <c r="C14" s="9">
        <v>6265</v>
      </c>
      <c r="D14" s="9">
        <v>6954</v>
      </c>
      <c r="E14" s="46">
        <v>7858</v>
      </c>
      <c r="F14" s="47">
        <f t="shared" si="0"/>
        <v>21077</v>
      </c>
      <c r="G14" s="48">
        <f t="shared" si="1"/>
        <v>7858</v>
      </c>
      <c r="H14" s="48">
        <f t="shared" si="2"/>
        <v>6265</v>
      </c>
      <c r="I14" s="49">
        <f t="shared" si="3"/>
        <v>7025.666666666667</v>
      </c>
      <c r="J14" s="4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8">
        <v>2</v>
      </c>
      <c r="B15" s="6" t="s">
        <v>10</v>
      </c>
      <c r="C15" s="9">
        <v>8701</v>
      </c>
      <c r="D15" s="9">
        <v>9658</v>
      </c>
      <c r="E15" s="9">
        <v>10197</v>
      </c>
      <c r="F15" s="41">
        <f t="shared" si="0"/>
        <v>28556</v>
      </c>
      <c r="G15" s="42">
        <f t="shared" si="1"/>
        <v>10197</v>
      </c>
      <c r="H15" s="42">
        <f t="shared" si="2"/>
        <v>8701</v>
      </c>
      <c r="I15" s="41">
        <f t="shared" si="3"/>
        <v>9518.6666666666661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8">
        <v>3</v>
      </c>
      <c r="B16" s="6" t="s">
        <v>11</v>
      </c>
      <c r="C16" s="9">
        <v>4569</v>
      </c>
      <c r="D16" s="9">
        <v>5099</v>
      </c>
      <c r="E16" s="9">
        <v>5769</v>
      </c>
      <c r="F16" s="40">
        <f t="shared" si="0"/>
        <v>15437</v>
      </c>
      <c r="G16" s="6">
        <f t="shared" si="1"/>
        <v>5769</v>
      </c>
      <c r="H16" s="6">
        <f t="shared" si="2"/>
        <v>4569</v>
      </c>
      <c r="I16" s="40">
        <f t="shared" si="3"/>
        <v>5145.666666666667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8">
        <v>4</v>
      </c>
      <c r="B17" s="6" t="s">
        <v>12</v>
      </c>
      <c r="C17" s="9">
        <v>12341</v>
      </c>
      <c r="D17" s="9">
        <v>12365</v>
      </c>
      <c r="E17" s="9">
        <v>13969</v>
      </c>
      <c r="F17" s="40">
        <f t="shared" si="0"/>
        <v>38675</v>
      </c>
      <c r="G17" s="6">
        <f t="shared" si="1"/>
        <v>13969</v>
      </c>
      <c r="H17" s="6">
        <f t="shared" si="2"/>
        <v>12341</v>
      </c>
      <c r="I17" s="40">
        <f t="shared" si="3"/>
        <v>12891.666666666666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8">
        <v>5</v>
      </c>
      <c r="B18" s="6" t="s">
        <v>13</v>
      </c>
      <c r="C18" s="9">
        <v>6344</v>
      </c>
      <c r="D18" s="9">
        <v>7042</v>
      </c>
      <c r="E18" s="9">
        <v>7957</v>
      </c>
      <c r="F18" s="40">
        <f t="shared" si="0"/>
        <v>21343</v>
      </c>
      <c r="G18" s="6">
        <f t="shared" si="1"/>
        <v>7957</v>
      </c>
      <c r="H18" s="6">
        <f t="shared" si="2"/>
        <v>6344</v>
      </c>
      <c r="I18" s="40">
        <f t="shared" si="3"/>
        <v>7114.333333333333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8">
        <v>6</v>
      </c>
      <c r="B19" s="6" t="s">
        <v>14</v>
      </c>
      <c r="C19" s="9">
        <v>4525</v>
      </c>
      <c r="D19" s="9">
        <v>5022</v>
      </c>
      <c r="E19" s="9">
        <v>5671</v>
      </c>
      <c r="F19" s="40">
        <f t="shared" si="0"/>
        <v>15218</v>
      </c>
      <c r="G19" s="6">
        <f t="shared" si="1"/>
        <v>5671</v>
      </c>
      <c r="H19" s="6">
        <f t="shared" si="2"/>
        <v>4525</v>
      </c>
      <c r="I19" s="40">
        <f t="shared" si="3"/>
        <v>5072.666666666667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10"/>
      <c r="B21" s="7" t="s">
        <v>15</v>
      </c>
      <c r="C21" s="40">
        <f>SUM(C14:C19)</f>
        <v>42745</v>
      </c>
      <c r="D21" s="40">
        <f t="shared" ref="D21:F21" si="5">SUM(D14:D19)</f>
        <v>46140</v>
      </c>
      <c r="E21" s="40">
        <f t="shared" si="5"/>
        <v>51421</v>
      </c>
      <c r="F21" s="40">
        <f t="shared" si="5"/>
        <v>140306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.75" thickBot="1" x14ac:dyDescent="0.3">
      <c r="A23" s="10"/>
      <c r="B23" s="7" t="s">
        <v>20</v>
      </c>
      <c r="C23" s="9">
        <f>SUM(F10,F21)</f>
        <v>241039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thickBot="1" x14ac:dyDescent="0.3">
      <c r="A26" s="12">
        <v>2</v>
      </c>
      <c r="B26" s="3"/>
      <c r="C26" s="3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2"/>
      <c r="B27" s="2"/>
      <c r="C27" s="6"/>
      <c r="D27" s="16" t="s">
        <v>21</v>
      </c>
      <c r="E27" s="17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.75" thickBot="1" x14ac:dyDescent="0.3">
      <c r="A28" s="4"/>
      <c r="B28" s="7" t="s">
        <v>22</v>
      </c>
      <c r="C28" s="7" t="s">
        <v>23</v>
      </c>
      <c r="D28" s="7" t="s">
        <v>24</v>
      </c>
      <c r="E28" s="7" t="s">
        <v>25</v>
      </c>
      <c r="F28" s="7" t="s">
        <v>26</v>
      </c>
      <c r="G28" s="7" t="s">
        <v>27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5" t="s">
        <v>28</v>
      </c>
      <c r="B29" s="13">
        <v>500</v>
      </c>
      <c r="C29" s="13">
        <v>750</v>
      </c>
      <c r="D29" s="13">
        <v>800</v>
      </c>
      <c r="E29" s="13">
        <v>700</v>
      </c>
      <c r="F29" s="13">
        <v>654</v>
      </c>
      <c r="G29" s="13">
        <v>700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5" t="s">
        <v>21</v>
      </c>
      <c r="B31" s="6"/>
      <c r="C31" s="6"/>
      <c r="D31" s="6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5" t="s">
        <v>29</v>
      </c>
      <c r="B32" s="13">
        <v>10</v>
      </c>
      <c r="C32" s="13">
        <v>15</v>
      </c>
      <c r="D32" s="13">
        <v>15</v>
      </c>
      <c r="E32" s="13">
        <v>12</v>
      </c>
      <c r="F32" s="13">
        <v>12</v>
      </c>
      <c r="G32" s="13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5" t="s">
        <v>30</v>
      </c>
      <c r="B33" s="13">
        <v>50</v>
      </c>
      <c r="C33" s="13">
        <v>60</v>
      </c>
      <c r="D33" s="13">
        <v>54</v>
      </c>
      <c r="E33" s="13">
        <v>55</v>
      </c>
      <c r="F33" s="13">
        <v>54</v>
      </c>
      <c r="G33" s="13">
        <v>56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5" t="s">
        <v>31</v>
      </c>
      <c r="B34" s="13">
        <v>300</v>
      </c>
      <c r="C34" s="13">
        <v>250</v>
      </c>
      <c r="D34" s="13">
        <v>300</v>
      </c>
      <c r="E34" s="13">
        <v>300</v>
      </c>
      <c r="F34" s="13">
        <v>200</v>
      </c>
      <c r="G34" s="13">
        <v>200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5" t="s">
        <v>32</v>
      </c>
      <c r="B35" s="13">
        <v>40</v>
      </c>
      <c r="C35" s="13">
        <v>40</v>
      </c>
      <c r="D35" s="13">
        <v>40</v>
      </c>
      <c r="E35" s="13">
        <v>40</v>
      </c>
      <c r="F35" s="13">
        <v>40</v>
      </c>
      <c r="G35" s="13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5" t="s">
        <v>33</v>
      </c>
      <c r="B36" s="13">
        <v>10</v>
      </c>
      <c r="C36" s="13">
        <v>15</v>
      </c>
      <c r="D36" s="13">
        <v>14</v>
      </c>
      <c r="E36" s="13">
        <v>15</v>
      </c>
      <c r="F36" s="13">
        <v>20</v>
      </c>
      <c r="G36" s="13">
        <v>31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.75" thickBot="1" x14ac:dyDescent="0.3">
      <c r="A37" s="5" t="s">
        <v>34</v>
      </c>
      <c r="B37" s="13">
        <v>120</v>
      </c>
      <c r="C37" s="13">
        <v>150</v>
      </c>
      <c r="D37" s="13">
        <v>130</v>
      </c>
      <c r="E37" s="13">
        <v>200</v>
      </c>
      <c r="F37" s="13">
        <v>150</v>
      </c>
      <c r="G37" s="13">
        <v>190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thickBot="1" x14ac:dyDescent="0.3">
      <c r="A38" s="5" t="s">
        <v>35</v>
      </c>
      <c r="B38" s="13">
        <v>50</v>
      </c>
      <c r="C38" s="13">
        <v>60</v>
      </c>
      <c r="D38" s="13">
        <v>65</v>
      </c>
      <c r="E38" s="13">
        <v>70</v>
      </c>
      <c r="F38" s="13">
        <v>65</v>
      </c>
      <c r="G38" s="13">
        <v>85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.75" thickBot="1" x14ac:dyDescent="0.3">
      <c r="A39" s="5" t="s">
        <v>36</v>
      </c>
      <c r="B39" s="13">
        <v>145</v>
      </c>
      <c r="C39" s="13">
        <v>145</v>
      </c>
      <c r="D39" s="13">
        <v>145</v>
      </c>
      <c r="E39" s="13">
        <v>145</v>
      </c>
      <c r="F39" s="13">
        <v>100</v>
      </c>
      <c r="G39" s="13">
        <v>145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5" t="s">
        <v>15</v>
      </c>
      <c r="B41" s="51">
        <f>SUM(B32:B39)</f>
        <v>725</v>
      </c>
      <c r="C41" s="51">
        <f t="shared" ref="C41:G41" si="6">SUM(C32:C39)</f>
        <v>735</v>
      </c>
      <c r="D41" s="51">
        <f t="shared" si="6"/>
        <v>763</v>
      </c>
      <c r="E41" s="51">
        <f t="shared" si="6"/>
        <v>837</v>
      </c>
      <c r="F41" s="51">
        <f t="shared" si="6"/>
        <v>641</v>
      </c>
      <c r="G41" s="51">
        <f t="shared" si="6"/>
        <v>758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5" t="s">
        <v>37</v>
      </c>
      <c r="B42" s="51">
        <f>B29-B41</f>
        <v>-225</v>
      </c>
      <c r="C42" s="51">
        <f t="shared" ref="C42:G42" si="7">C29-C41</f>
        <v>15</v>
      </c>
      <c r="D42" s="51">
        <f t="shared" si="7"/>
        <v>37</v>
      </c>
      <c r="E42" s="51">
        <f t="shared" si="7"/>
        <v>-137</v>
      </c>
      <c r="F42" s="51">
        <f t="shared" si="7"/>
        <v>13</v>
      </c>
      <c r="G42" s="51">
        <f t="shared" si="7"/>
        <v>-58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thickBot="1" x14ac:dyDescent="0.3">
      <c r="A45" s="12">
        <v>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18" t="s">
        <v>38</v>
      </c>
      <c r="C46" s="19"/>
      <c r="D46" s="19"/>
      <c r="E46" s="19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2"/>
      <c r="B47" s="21"/>
      <c r="C47" s="22"/>
      <c r="D47" s="22"/>
      <c r="E47" s="22"/>
      <c r="F47" s="2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.75" thickBot="1" x14ac:dyDescent="0.3">
      <c r="A48" s="5" t="s">
        <v>39</v>
      </c>
      <c r="B48" s="7" t="s">
        <v>40</v>
      </c>
      <c r="C48" s="7" t="s">
        <v>41</v>
      </c>
      <c r="D48" s="7" t="s">
        <v>42</v>
      </c>
      <c r="E48" s="7" t="s">
        <v>43</v>
      </c>
      <c r="F48" s="7" t="s">
        <v>44</v>
      </c>
      <c r="G48" s="7" t="s">
        <v>45</v>
      </c>
      <c r="H48" s="7" t="s">
        <v>46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8">
        <v>1</v>
      </c>
      <c r="B49" s="6" t="s">
        <v>47</v>
      </c>
      <c r="C49" s="13">
        <v>853</v>
      </c>
      <c r="D49" s="14">
        <v>0.1</v>
      </c>
      <c r="E49" s="14">
        <v>0.09</v>
      </c>
      <c r="F49" s="51">
        <f>C49*D49</f>
        <v>85.300000000000011</v>
      </c>
      <c r="G49" s="51">
        <f>C49*E49</f>
        <v>76.77</v>
      </c>
      <c r="H49" s="51">
        <f>(C49+G49)-F49</f>
        <v>844.47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8">
        <v>2</v>
      </c>
      <c r="B50" s="6" t="s">
        <v>48</v>
      </c>
      <c r="C50" s="13">
        <v>951</v>
      </c>
      <c r="D50" s="14">
        <v>9.9900000000000003E-2</v>
      </c>
      <c r="E50" s="14">
        <v>0.08</v>
      </c>
      <c r="F50" s="51">
        <f t="shared" ref="F50:F56" si="8">C50*D50</f>
        <v>95.004900000000006</v>
      </c>
      <c r="G50" s="51">
        <f t="shared" ref="G50:G56" si="9">C50*E50</f>
        <v>76.08</v>
      </c>
      <c r="H50" s="51">
        <f>(C50+G50)-F50</f>
        <v>932.07509999999991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8">
        <v>3</v>
      </c>
      <c r="B51" s="6" t="s">
        <v>49</v>
      </c>
      <c r="C51" s="13">
        <v>456</v>
      </c>
      <c r="D51" s="14">
        <v>8.6400000000000005E-2</v>
      </c>
      <c r="E51" s="14">
        <v>0.06</v>
      </c>
      <c r="F51" s="51">
        <f t="shared" si="8"/>
        <v>39.398400000000002</v>
      </c>
      <c r="G51" s="51">
        <f t="shared" si="9"/>
        <v>27.36</v>
      </c>
      <c r="H51" s="51">
        <f t="shared" ref="H50:H56" si="10">(C51+G51)-F51</f>
        <v>443.96160000000003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8">
        <v>4</v>
      </c>
      <c r="B52" s="6" t="s">
        <v>50</v>
      </c>
      <c r="C52" s="13">
        <v>500</v>
      </c>
      <c r="D52" s="14">
        <v>8.5000000000000006E-2</v>
      </c>
      <c r="E52" s="14">
        <v>0.06</v>
      </c>
      <c r="F52" s="51">
        <f t="shared" si="8"/>
        <v>42.5</v>
      </c>
      <c r="G52" s="51">
        <f t="shared" si="9"/>
        <v>30</v>
      </c>
      <c r="H52" s="51">
        <f t="shared" si="10"/>
        <v>487.5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8">
        <v>5</v>
      </c>
      <c r="B53" s="6" t="s">
        <v>51</v>
      </c>
      <c r="C53" s="13">
        <v>850</v>
      </c>
      <c r="D53" s="14">
        <v>8.9899999999999994E-2</v>
      </c>
      <c r="E53" s="14">
        <v>7.0000000000000007E-2</v>
      </c>
      <c r="F53" s="51">
        <f t="shared" si="8"/>
        <v>76.414999999999992</v>
      </c>
      <c r="G53" s="51">
        <f t="shared" si="9"/>
        <v>59.500000000000007</v>
      </c>
      <c r="H53" s="51">
        <f t="shared" si="10"/>
        <v>833.08500000000004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8">
        <v>6</v>
      </c>
      <c r="B54" s="6" t="s">
        <v>52</v>
      </c>
      <c r="C54" s="13">
        <v>459</v>
      </c>
      <c r="D54" s="14">
        <v>6.25E-2</v>
      </c>
      <c r="E54" s="14">
        <v>0.05</v>
      </c>
      <c r="F54" s="51">
        <f t="shared" si="8"/>
        <v>28.6875</v>
      </c>
      <c r="G54" s="51">
        <f t="shared" si="9"/>
        <v>22.950000000000003</v>
      </c>
      <c r="H54" s="51">
        <f t="shared" si="10"/>
        <v>453.26249999999999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8">
        <v>7</v>
      </c>
      <c r="B55" s="6" t="s">
        <v>53</v>
      </c>
      <c r="C55" s="13">
        <v>478</v>
      </c>
      <c r="D55" s="14">
        <v>7.1199999999999999E-2</v>
      </c>
      <c r="E55" s="14">
        <v>0.05</v>
      </c>
      <c r="F55" s="51">
        <f t="shared" si="8"/>
        <v>34.0336</v>
      </c>
      <c r="G55" s="51">
        <f t="shared" si="9"/>
        <v>23.900000000000002</v>
      </c>
      <c r="H55" s="51">
        <f t="shared" si="10"/>
        <v>467.8664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8">
        <v>8</v>
      </c>
      <c r="B56" s="6" t="s">
        <v>54</v>
      </c>
      <c r="C56" s="13">
        <v>658</v>
      </c>
      <c r="D56" s="14">
        <v>5.9900000000000002E-2</v>
      </c>
      <c r="E56" s="14">
        <v>0.04</v>
      </c>
      <c r="F56" s="51">
        <f t="shared" si="8"/>
        <v>39.414200000000001</v>
      </c>
      <c r="G56" s="51">
        <f t="shared" si="9"/>
        <v>26.32</v>
      </c>
      <c r="H56" s="51">
        <f t="shared" si="10"/>
        <v>644.9058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thickBot="1" x14ac:dyDescent="0.3">
      <c r="A59" s="12">
        <v>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0.75" thickBot="1" x14ac:dyDescent="0.3">
      <c r="A61" s="5" t="s">
        <v>55</v>
      </c>
      <c r="B61" s="13">
        <v>2.94</v>
      </c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16" t="s">
        <v>56</v>
      </c>
      <c r="B62" s="24"/>
      <c r="C62" s="24"/>
      <c r="D62" s="24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5" t="s">
        <v>57</v>
      </c>
      <c r="B63" s="7" t="s">
        <v>58</v>
      </c>
      <c r="C63" s="7" t="s">
        <v>59</v>
      </c>
      <c r="D63" s="7" t="s">
        <v>60</v>
      </c>
      <c r="E63" s="7" t="s">
        <v>61</v>
      </c>
      <c r="F63" s="3"/>
      <c r="G63" s="3" t="e" vm="1">
        <v>#VALUE!</v>
      </c>
      <c r="H63" s="3" t="str" cm="1">
        <f t="array" ref="H63">_FV(G63,"Nome")</f>
        <v>US Dollar/Brazilian Real FX Spot Rate</v>
      </c>
      <c r="I63" s="52" cm="1">
        <f t="array" ref="I63">_FV(G63,"Preço")</f>
        <v>5.0553999999999997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5" t="s">
        <v>62</v>
      </c>
      <c r="B64" s="11">
        <v>500</v>
      </c>
      <c r="C64" s="13">
        <v>0.15</v>
      </c>
      <c r="D64" s="51">
        <f>B64*C64</f>
        <v>75</v>
      </c>
      <c r="E64" s="6">
        <f>D64/$I$63</f>
        <v>14.835621315820708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.75" thickBot="1" x14ac:dyDescent="0.3">
      <c r="A65" s="5" t="s">
        <v>63</v>
      </c>
      <c r="B65" s="11">
        <v>750</v>
      </c>
      <c r="C65" s="13">
        <v>0.15</v>
      </c>
      <c r="D65" s="51">
        <f t="shared" ref="D65:D70" si="11">B65*C65</f>
        <v>112.5</v>
      </c>
      <c r="E65" s="6">
        <f t="shared" ref="E65:E70" si="12">D65/$I$63</f>
        <v>22.253431973731061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5" t="s">
        <v>64</v>
      </c>
      <c r="B66" s="11">
        <v>250</v>
      </c>
      <c r="C66" s="13">
        <v>10</v>
      </c>
      <c r="D66" s="51">
        <f t="shared" si="11"/>
        <v>2500</v>
      </c>
      <c r="E66" s="6">
        <f t="shared" si="12"/>
        <v>494.52071052735693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5" t="s">
        <v>65</v>
      </c>
      <c r="B67" s="11">
        <v>310</v>
      </c>
      <c r="C67" s="13">
        <v>0.5</v>
      </c>
      <c r="D67" s="51">
        <f t="shared" si="11"/>
        <v>155</v>
      </c>
      <c r="E67" s="6">
        <f t="shared" si="12"/>
        <v>30.660284052696127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5" t="s">
        <v>66</v>
      </c>
      <c r="B68" s="11">
        <v>500</v>
      </c>
      <c r="C68" s="13">
        <v>0.1</v>
      </c>
      <c r="D68" s="51">
        <f t="shared" si="11"/>
        <v>50</v>
      </c>
      <c r="E68" s="6">
        <f t="shared" si="12"/>
        <v>9.8904142105471387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5" t="s">
        <v>67</v>
      </c>
      <c r="B69" s="11">
        <v>1500</v>
      </c>
      <c r="C69" s="13">
        <v>2.5</v>
      </c>
      <c r="D69" s="51">
        <f t="shared" si="11"/>
        <v>3750</v>
      </c>
      <c r="E69" s="6">
        <f t="shared" si="12"/>
        <v>741.78106579103542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.75" thickBot="1" x14ac:dyDescent="0.3">
      <c r="A70" s="5" t="s">
        <v>68</v>
      </c>
      <c r="B70" s="11">
        <v>190</v>
      </c>
      <c r="C70" s="13">
        <v>6</v>
      </c>
      <c r="D70" s="51">
        <f t="shared" si="11"/>
        <v>1140</v>
      </c>
      <c r="E70" s="6">
        <f t="shared" si="12"/>
        <v>225.50144400047475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thickBot="1" x14ac:dyDescent="0.3">
      <c r="A73" s="12">
        <v>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2.75" customHeight="1" thickBot="1" x14ac:dyDescent="0.3">
      <c r="A75" s="25" t="s">
        <v>69</v>
      </c>
      <c r="B75" s="26"/>
      <c r="C75" s="26"/>
      <c r="D75" s="26"/>
      <c r="E75" s="26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28"/>
      <c r="B76" s="29"/>
      <c r="C76" s="29"/>
      <c r="D76" s="29"/>
      <c r="E76" s="29"/>
      <c r="F76" s="3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28"/>
      <c r="B77" s="29"/>
      <c r="C77" s="29"/>
      <c r="D77" s="29"/>
      <c r="E77" s="29"/>
      <c r="F77" s="3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1"/>
      <c r="B78" s="32"/>
      <c r="C78" s="32"/>
      <c r="D78" s="32"/>
      <c r="E78" s="32"/>
      <c r="F78" s="3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.75" thickBot="1" x14ac:dyDescent="0.3">
      <c r="A80" s="5" t="s">
        <v>70</v>
      </c>
      <c r="B80" s="7" t="s">
        <v>71</v>
      </c>
      <c r="C80" s="7" t="s">
        <v>72</v>
      </c>
      <c r="D80" s="7" t="s">
        <v>73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.75" thickBot="1" x14ac:dyDescent="0.3">
      <c r="A81" s="4" t="s">
        <v>74</v>
      </c>
      <c r="B81" s="13">
        <v>900</v>
      </c>
      <c r="C81" s="6"/>
      <c r="D81" s="6"/>
      <c r="E81" s="3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.75" thickBot="1" x14ac:dyDescent="0.3">
      <c r="A82" s="4" t="s">
        <v>75</v>
      </c>
      <c r="B82" s="13">
        <v>1200</v>
      </c>
      <c r="C82" s="6"/>
      <c r="D82" s="6"/>
      <c r="E82" s="10"/>
      <c r="F82" s="7" t="s">
        <v>76</v>
      </c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.75" thickBot="1" x14ac:dyDescent="0.3">
      <c r="A83" s="4" t="s">
        <v>77</v>
      </c>
      <c r="B83" s="13">
        <v>1500</v>
      </c>
      <c r="C83" s="6"/>
      <c r="D83" s="6"/>
      <c r="E83" s="10"/>
      <c r="F83" s="7" t="s">
        <v>78</v>
      </c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.75" thickBot="1" x14ac:dyDescent="0.3">
      <c r="A84" s="4" t="s">
        <v>79</v>
      </c>
      <c r="B84" s="13">
        <v>2000</v>
      </c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.75" thickBot="1" x14ac:dyDescent="0.3">
      <c r="A85" s="4" t="s">
        <v>80</v>
      </c>
      <c r="B85" s="13">
        <v>1400</v>
      </c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.75" thickBot="1" x14ac:dyDescent="0.3">
      <c r="A86" s="4" t="s">
        <v>81</v>
      </c>
      <c r="B86" s="13">
        <v>990</v>
      </c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.75" thickBot="1" x14ac:dyDescent="0.3">
      <c r="A87" s="4" t="s">
        <v>82</v>
      </c>
      <c r="B87" s="13">
        <v>854</v>
      </c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.75" thickBot="1" x14ac:dyDescent="0.3">
      <c r="A88" s="4" t="s">
        <v>83</v>
      </c>
      <c r="B88" s="13">
        <v>1100</v>
      </c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thickBot="1" x14ac:dyDescent="0.3">
      <c r="A91" s="12">
        <v>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4" t="s">
        <v>84</v>
      </c>
      <c r="B93" s="35"/>
      <c r="C93" s="35"/>
      <c r="D93" s="35"/>
      <c r="E93" s="35"/>
      <c r="F93" s="3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.75" thickBot="1" x14ac:dyDescent="0.3">
      <c r="A95" s="5" t="s">
        <v>85</v>
      </c>
      <c r="B95" s="7" t="s">
        <v>86</v>
      </c>
      <c r="C95" s="7" t="s">
        <v>87</v>
      </c>
      <c r="D95" s="7" t="s">
        <v>88</v>
      </c>
      <c r="E95" s="7" t="s">
        <v>89</v>
      </c>
      <c r="F95" s="7" t="s">
        <v>90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4"/>
      <c r="B96" s="9">
        <v>140000</v>
      </c>
      <c r="C96" s="9">
        <v>165000</v>
      </c>
      <c r="D96" s="9">
        <v>208000</v>
      </c>
      <c r="E96" s="9">
        <v>280000</v>
      </c>
      <c r="F96" s="40">
        <f>SUM(B96:E96)</f>
        <v>793000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2"/>
      <c r="B97" s="2"/>
      <c r="C97" s="2"/>
      <c r="D97" s="2"/>
      <c r="E97" s="2"/>
      <c r="F97" s="4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.75" thickBot="1" x14ac:dyDescent="0.3">
      <c r="A98" s="5" t="s">
        <v>91</v>
      </c>
      <c r="B98" s="7" t="s">
        <v>86</v>
      </c>
      <c r="C98" s="7" t="s">
        <v>87</v>
      </c>
      <c r="D98" s="7" t="s">
        <v>88</v>
      </c>
      <c r="E98" s="7" t="s">
        <v>89</v>
      </c>
      <c r="F98" s="4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4" t="s">
        <v>92</v>
      </c>
      <c r="B99" s="9">
        <v>20000</v>
      </c>
      <c r="C99" s="9">
        <v>26000</v>
      </c>
      <c r="D99" s="9">
        <v>33800</v>
      </c>
      <c r="E99" s="9">
        <v>43940</v>
      </c>
      <c r="F99" s="40">
        <f t="shared" ref="F97:F104" si="13">SUM(B99:E99)</f>
        <v>123740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4" t="s">
        <v>93</v>
      </c>
      <c r="B100" s="9">
        <v>20000</v>
      </c>
      <c r="C100" s="9">
        <v>15600</v>
      </c>
      <c r="D100" s="9">
        <v>20280</v>
      </c>
      <c r="E100" s="9">
        <v>26364</v>
      </c>
      <c r="F100" s="40">
        <f t="shared" si="13"/>
        <v>82244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4" t="s">
        <v>94</v>
      </c>
      <c r="B101" s="9">
        <v>12000</v>
      </c>
      <c r="C101" s="9">
        <v>20930</v>
      </c>
      <c r="D101" s="9">
        <v>27209</v>
      </c>
      <c r="E101" s="9">
        <v>35371.699999999997</v>
      </c>
      <c r="F101" s="40">
        <f t="shared" si="13"/>
        <v>95510.7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4" t="s">
        <v>95</v>
      </c>
      <c r="B102" s="9">
        <v>16100</v>
      </c>
      <c r="C102" s="9">
        <v>28870</v>
      </c>
      <c r="D102" s="9">
        <v>33631</v>
      </c>
      <c r="E102" s="9">
        <v>43720.3</v>
      </c>
      <c r="F102" s="40">
        <f t="shared" si="13"/>
        <v>122321.3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4" t="s">
        <v>96</v>
      </c>
      <c r="B103" s="9">
        <v>19900</v>
      </c>
      <c r="C103" s="9">
        <v>39000</v>
      </c>
      <c r="D103" s="9">
        <v>50700</v>
      </c>
      <c r="E103" s="9">
        <v>65910</v>
      </c>
      <c r="F103" s="40">
        <f t="shared" si="13"/>
        <v>175510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4" t="s">
        <v>97</v>
      </c>
      <c r="B104" s="9">
        <v>25000</v>
      </c>
      <c r="C104" s="9">
        <v>32500</v>
      </c>
      <c r="D104" s="9">
        <v>42250</v>
      </c>
      <c r="E104" s="9">
        <v>54925</v>
      </c>
      <c r="F104" s="40">
        <f t="shared" si="13"/>
        <v>154675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4" t="s">
        <v>98</v>
      </c>
      <c r="B106" s="40">
        <f>SUM(B99:B104)</f>
        <v>113000</v>
      </c>
      <c r="C106" s="40">
        <f t="shared" ref="C106:E106" si="14">SUM(C99:C104)</f>
        <v>162900</v>
      </c>
      <c r="D106" s="40">
        <f t="shared" si="14"/>
        <v>207870</v>
      </c>
      <c r="E106" s="40">
        <f t="shared" si="14"/>
        <v>270231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.75" thickBot="1" x14ac:dyDescent="0.3">
      <c r="A107" s="4" t="s">
        <v>99</v>
      </c>
      <c r="B107" s="40">
        <f>B96-B106</f>
        <v>27000</v>
      </c>
      <c r="C107" s="40">
        <f t="shared" ref="C107:E107" si="15">C96-C106</f>
        <v>2100</v>
      </c>
      <c r="D107" s="40">
        <f t="shared" si="15"/>
        <v>130</v>
      </c>
      <c r="E107" s="40">
        <f t="shared" si="15"/>
        <v>9769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.75" thickBot="1" x14ac:dyDescent="0.3">
      <c r="A108" s="4" t="s">
        <v>100</v>
      </c>
      <c r="B108" s="6" t="s">
        <v>101</v>
      </c>
      <c r="C108" s="6" t="s">
        <v>101</v>
      </c>
      <c r="D108" s="6" t="s">
        <v>101</v>
      </c>
      <c r="E108" s="15" t="s">
        <v>101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90.75" thickBot="1" x14ac:dyDescent="0.3">
      <c r="A109" s="3"/>
      <c r="B109" s="10"/>
      <c r="C109" s="6" t="s">
        <v>102</v>
      </c>
      <c r="D109" s="6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thickBot="1" x14ac:dyDescent="0.3">
      <c r="A111" s="12">
        <v>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2"/>
      <c r="B113" s="3"/>
      <c r="C113" s="3"/>
      <c r="D113" s="3"/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5.75" thickBot="1" x14ac:dyDescent="0.3">
      <c r="A114" s="5" t="s">
        <v>103</v>
      </c>
      <c r="B114" s="2"/>
      <c r="C114" s="2"/>
      <c r="D114" s="2"/>
      <c r="E114" s="3"/>
      <c r="F114" s="10"/>
      <c r="G114" s="16" t="s">
        <v>104</v>
      </c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5.75" thickBot="1" x14ac:dyDescent="0.3">
      <c r="A115" s="5" t="s">
        <v>1</v>
      </c>
      <c r="B115" s="7" t="s">
        <v>2</v>
      </c>
      <c r="C115" s="7" t="s">
        <v>3</v>
      </c>
      <c r="D115" s="7" t="s">
        <v>105</v>
      </c>
      <c r="E115" s="3"/>
      <c r="F115" s="10"/>
      <c r="G115" s="6" t="s">
        <v>106</v>
      </c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.75" thickBot="1" x14ac:dyDescent="0.3">
      <c r="A116" s="4" t="s">
        <v>107</v>
      </c>
      <c r="B116" s="9">
        <v>4665</v>
      </c>
      <c r="C116" s="9">
        <v>4654</v>
      </c>
      <c r="D116" s="6"/>
      <c r="E116" s="3"/>
      <c r="F116" s="10"/>
      <c r="G116" s="6" t="s">
        <v>108</v>
      </c>
      <c r="H116" s="11">
        <v>18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.75" thickBot="1" x14ac:dyDescent="0.3">
      <c r="A117" s="4" t="s">
        <v>109</v>
      </c>
      <c r="B117" s="9">
        <v>16574</v>
      </c>
      <c r="C117" s="9">
        <v>24348</v>
      </c>
      <c r="D117" s="6"/>
      <c r="E117" s="3"/>
      <c r="F117" s="10"/>
      <c r="G117" s="6" t="s">
        <v>110</v>
      </c>
      <c r="H117" s="11">
        <v>24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4" t="s">
        <v>111</v>
      </c>
      <c r="B118" s="9">
        <v>1654</v>
      </c>
      <c r="C118" s="9">
        <v>6468</v>
      </c>
      <c r="D118" s="6"/>
      <c r="E118" s="3"/>
      <c r="F118" s="10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.75" thickBot="1" x14ac:dyDescent="0.3">
      <c r="A119" s="4" t="s">
        <v>112</v>
      </c>
      <c r="B119" s="11">
        <v>654</v>
      </c>
      <c r="C119" s="11">
        <v>654</v>
      </c>
      <c r="D119" s="6"/>
      <c r="E119" s="3"/>
      <c r="F119" s="10"/>
      <c r="G119" s="6" t="s">
        <v>113</v>
      </c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4" t="s">
        <v>114</v>
      </c>
      <c r="B120" s="11">
        <v>413</v>
      </c>
      <c r="C120" s="11">
        <v>434</v>
      </c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4" t="s">
        <v>115</v>
      </c>
      <c r="B121" s="9">
        <v>65765</v>
      </c>
      <c r="C121" s="9">
        <v>54646</v>
      </c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thickBot="1" x14ac:dyDescent="0.3">
      <c r="A124" s="12">
        <v>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.75" thickBot="1" x14ac:dyDescent="0.3">
      <c r="A127" s="5" t="s">
        <v>70</v>
      </c>
      <c r="B127" s="7" t="s">
        <v>116</v>
      </c>
      <c r="C127" s="7" t="s">
        <v>117</v>
      </c>
      <c r="D127" s="7" t="s">
        <v>118</v>
      </c>
      <c r="E127" s="7" t="s">
        <v>119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60.75" thickBot="1" x14ac:dyDescent="0.3">
      <c r="A128" s="4" t="s">
        <v>120</v>
      </c>
      <c r="B128" s="6" t="s">
        <v>121</v>
      </c>
      <c r="C128" s="6" t="s">
        <v>122</v>
      </c>
      <c r="D128" s="6" t="s">
        <v>123</v>
      </c>
      <c r="E128" s="6" t="s">
        <v>124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75.75" thickBot="1" x14ac:dyDescent="0.3">
      <c r="A129" s="4" t="s">
        <v>47</v>
      </c>
      <c r="B129" s="6" t="s">
        <v>125</v>
      </c>
      <c r="C129" s="6" t="s">
        <v>126</v>
      </c>
      <c r="D129" s="6" t="s">
        <v>127</v>
      </c>
      <c r="E129" s="6" t="s">
        <v>124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5.75" thickBot="1" x14ac:dyDescent="0.3">
      <c r="A130" s="4" t="s">
        <v>128</v>
      </c>
      <c r="B130" s="6" t="s">
        <v>129</v>
      </c>
      <c r="C130" s="6" t="s">
        <v>122</v>
      </c>
      <c r="D130" s="6" t="s">
        <v>130</v>
      </c>
      <c r="E130" s="6" t="s">
        <v>131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60.75" thickBot="1" x14ac:dyDescent="0.3">
      <c r="A131" s="4" t="s">
        <v>132</v>
      </c>
      <c r="B131" s="6" t="s">
        <v>133</v>
      </c>
      <c r="C131" s="6" t="s">
        <v>134</v>
      </c>
      <c r="D131" s="6" t="s">
        <v>135</v>
      </c>
      <c r="E131" s="6" t="s">
        <v>124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60.75" thickBot="1" x14ac:dyDescent="0.3">
      <c r="A132" s="4" t="s">
        <v>50</v>
      </c>
      <c r="B132" s="6" t="s">
        <v>136</v>
      </c>
      <c r="C132" s="6" t="s">
        <v>137</v>
      </c>
      <c r="D132" s="6" t="s">
        <v>138</v>
      </c>
      <c r="E132" s="6" t="s">
        <v>124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5.75" thickBot="1" x14ac:dyDescent="0.3">
      <c r="A133" s="4" t="s">
        <v>49</v>
      </c>
      <c r="B133" s="6" t="s">
        <v>139</v>
      </c>
      <c r="C133" s="6" t="s">
        <v>122</v>
      </c>
      <c r="D133" s="6" t="s">
        <v>140</v>
      </c>
      <c r="E133" s="6" t="s">
        <v>141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4" t="s">
        <v>142</v>
      </c>
      <c r="B134" s="6" t="s">
        <v>143</v>
      </c>
      <c r="C134" s="6" t="s">
        <v>144</v>
      </c>
      <c r="D134" s="6" t="s">
        <v>145</v>
      </c>
      <c r="E134" s="6" t="s">
        <v>124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75.75" thickBot="1" x14ac:dyDescent="0.3">
      <c r="A135" s="4" t="s">
        <v>146</v>
      </c>
      <c r="B135" s="6" t="s">
        <v>147</v>
      </c>
      <c r="C135" s="6" t="s">
        <v>148</v>
      </c>
      <c r="D135" s="6" t="s">
        <v>149</v>
      </c>
      <c r="E135" s="6" t="s">
        <v>124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5.75" thickBot="1" x14ac:dyDescent="0.3">
      <c r="A136" s="4" t="s">
        <v>150</v>
      </c>
      <c r="B136" s="6" t="s">
        <v>151</v>
      </c>
      <c r="C136" s="6" t="s">
        <v>152</v>
      </c>
      <c r="D136" s="6" t="s">
        <v>153</v>
      </c>
      <c r="E136" s="6" t="s">
        <v>154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.75" thickBot="1" x14ac:dyDescent="0.3">
      <c r="A137" s="4" t="s">
        <v>48</v>
      </c>
      <c r="B137" s="6" t="s">
        <v>155</v>
      </c>
      <c r="C137" s="6" t="s">
        <v>156</v>
      </c>
      <c r="D137" s="6" t="s">
        <v>157</v>
      </c>
      <c r="E137" s="6" t="s">
        <v>158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.75" thickBot="1" x14ac:dyDescent="0.3">
      <c r="A138" s="4" t="s">
        <v>159</v>
      </c>
      <c r="B138" s="6" t="s">
        <v>160</v>
      </c>
      <c r="C138" s="6" t="s">
        <v>161</v>
      </c>
      <c r="D138" s="6" t="s">
        <v>135</v>
      </c>
      <c r="E138" s="6" t="s">
        <v>124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.75" thickBot="1" x14ac:dyDescent="0.3">
      <c r="A139" s="4" t="s">
        <v>162</v>
      </c>
      <c r="B139" s="6" t="s">
        <v>163</v>
      </c>
      <c r="C139" s="6" t="s">
        <v>164</v>
      </c>
      <c r="D139" s="6" t="s">
        <v>127</v>
      </c>
      <c r="E139" s="6" t="s">
        <v>124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5.75" thickBot="1" x14ac:dyDescent="0.3">
      <c r="A140" s="4" t="s">
        <v>165</v>
      </c>
      <c r="B140" s="6" t="s">
        <v>166</v>
      </c>
      <c r="C140" s="6" t="s">
        <v>122</v>
      </c>
      <c r="D140" s="6" t="s">
        <v>167</v>
      </c>
      <c r="E140" s="6" t="s">
        <v>168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60.75" thickBot="1" x14ac:dyDescent="0.3">
      <c r="A141" s="4" t="s">
        <v>169</v>
      </c>
      <c r="B141" s="6" t="s">
        <v>170</v>
      </c>
      <c r="C141" s="6" t="s">
        <v>171</v>
      </c>
      <c r="D141" s="6" t="s">
        <v>172</v>
      </c>
      <c r="E141" s="6" t="s">
        <v>173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5.75" thickBot="1" x14ac:dyDescent="0.3">
      <c r="A142" s="4" t="s">
        <v>174</v>
      </c>
      <c r="B142" s="6" t="s">
        <v>175</v>
      </c>
      <c r="C142" s="6" t="s">
        <v>176</v>
      </c>
      <c r="D142" s="6" t="s">
        <v>177</v>
      </c>
      <c r="E142" s="6" t="s">
        <v>178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4" t="s">
        <v>70</v>
      </c>
      <c r="B145" s="6" t="s">
        <v>165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.75" thickBot="1" x14ac:dyDescent="0.3">
      <c r="A146" s="4" t="s">
        <v>116</v>
      </c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4" t="s">
        <v>117</v>
      </c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4" t="s">
        <v>118</v>
      </c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4" t="s">
        <v>119</v>
      </c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thickBot="1" x14ac:dyDescent="0.3">
      <c r="A152" s="12">
        <v>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5.75" thickBot="1" x14ac:dyDescent="0.3">
      <c r="A154" s="3" t="s">
        <v>179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.75" thickBot="1" x14ac:dyDescent="0.3">
      <c r="A156" s="4" t="s">
        <v>180</v>
      </c>
      <c r="B156" s="14">
        <v>0.125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.75" thickBot="1" x14ac:dyDescent="0.3">
      <c r="A157" s="4" t="s">
        <v>181</v>
      </c>
      <c r="B157" s="11" t="s">
        <v>182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2"/>
      <c r="D158" s="2"/>
      <c r="E158" s="2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2"/>
      <c r="B159" s="6"/>
      <c r="C159" s="37" t="s">
        <v>183</v>
      </c>
      <c r="D159" s="38"/>
      <c r="E159" s="39"/>
      <c r="F159" s="37" t="s">
        <v>184</v>
      </c>
      <c r="G159" s="38"/>
      <c r="H159" s="3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5" t="s">
        <v>1</v>
      </c>
      <c r="B160" s="7" t="s">
        <v>185</v>
      </c>
      <c r="C160" s="7" t="s">
        <v>186</v>
      </c>
      <c r="D160" s="7" t="s">
        <v>187</v>
      </c>
      <c r="E160" s="7" t="s">
        <v>188</v>
      </c>
      <c r="F160" s="7" t="s">
        <v>186</v>
      </c>
      <c r="G160" s="7" t="s">
        <v>187</v>
      </c>
      <c r="H160" s="7" t="s">
        <v>188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4" t="s">
        <v>189</v>
      </c>
      <c r="B161" s="11">
        <v>500</v>
      </c>
      <c r="C161" s="13">
        <v>0.5</v>
      </c>
      <c r="D161" s="13">
        <v>0.55000000000000004</v>
      </c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.75" thickBot="1" x14ac:dyDescent="0.3">
      <c r="A162" s="4" t="s">
        <v>190</v>
      </c>
      <c r="B162" s="11">
        <v>200</v>
      </c>
      <c r="C162" s="13">
        <v>2.57</v>
      </c>
      <c r="D162" s="13">
        <v>2.7</v>
      </c>
      <c r="E162" s="6"/>
      <c r="F162" s="6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.75" thickBot="1" x14ac:dyDescent="0.3">
      <c r="A163" s="4" t="s">
        <v>191</v>
      </c>
      <c r="B163" s="11">
        <v>300</v>
      </c>
      <c r="C163" s="13">
        <v>5</v>
      </c>
      <c r="D163" s="13">
        <v>5.5</v>
      </c>
      <c r="E163" s="6"/>
      <c r="F163" s="6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.75" thickBot="1" x14ac:dyDescent="0.3">
      <c r="A164" s="4" t="s">
        <v>62</v>
      </c>
      <c r="B164" s="11">
        <v>1000</v>
      </c>
      <c r="C164" s="13">
        <v>0.15</v>
      </c>
      <c r="D164" s="13">
        <v>0.25</v>
      </c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5.75" thickBot="1" x14ac:dyDescent="0.3">
      <c r="A165" s="4" t="s">
        <v>63</v>
      </c>
      <c r="B165" s="11">
        <v>1000</v>
      </c>
      <c r="C165" s="13">
        <v>0.15</v>
      </c>
      <c r="D165" s="13">
        <v>0.25</v>
      </c>
      <c r="E165" s="6"/>
      <c r="F165" s="6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4" t="s">
        <v>192</v>
      </c>
      <c r="B166" s="11">
        <v>200</v>
      </c>
      <c r="C166" s="13">
        <v>3</v>
      </c>
      <c r="D166" s="13">
        <v>3.5</v>
      </c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.75" thickBot="1" x14ac:dyDescent="0.3">
      <c r="A167" s="4" t="s">
        <v>193</v>
      </c>
      <c r="B167" s="11">
        <v>500</v>
      </c>
      <c r="C167" s="13">
        <v>0.25</v>
      </c>
      <c r="D167" s="13">
        <v>0.3</v>
      </c>
      <c r="E167" s="6"/>
      <c r="F167" s="6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.75" thickBot="1" x14ac:dyDescent="0.3">
      <c r="A168" s="4" t="s">
        <v>194</v>
      </c>
      <c r="B168" s="11">
        <v>500</v>
      </c>
      <c r="C168" s="13">
        <v>0.35</v>
      </c>
      <c r="D168" s="13">
        <v>0.45</v>
      </c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.75" thickBot="1" x14ac:dyDescent="0.3">
      <c r="A169" s="4" t="s">
        <v>195</v>
      </c>
      <c r="B169" s="11">
        <v>50</v>
      </c>
      <c r="C169" s="13">
        <v>6</v>
      </c>
      <c r="D169" s="13">
        <v>6.5</v>
      </c>
      <c r="E169" s="6"/>
      <c r="F169" s="6"/>
      <c r="G169" s="6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4" t="s">
        <v>196</v>
      </c>
      <c r="B170" s="11">
        <v>100</v>
      </c>
      <c r="C170" s="13">
        <v>3.14</v>
      </c>
      <c r="D170" s="13">
        <v>4</v>
      </c>
      <c r="E170" s="6"/>
      <c r="F170" s="6"/>
      <c r="G170" s="6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.75" thickBot="1" x14ac:dyDescent="0.3">
      <c r="A171" s="4" t="s">
        <v>197</v>
      </c>
      <c r="B171" s="11">
        <v>100</v>
      </c>
      <c r="C171" s="13">
        <v>5.68</v>
      </c>
      <c r="D171" s="13">
        <v>6</v>
      </c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4" t="s">
        <v>198</v>
      </c>
      <c r="B172" s="6"/>
      <c r="C172" s="6"/>
      <c r="D172" s="6"/>
      <c r="E172" s="6"/>
      <c r="F172" s="6"/>
      <c r="G172" s="6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4"/>
      <c r="B173" s="6"/>
      <c r="C173" s="6"/>
      <c r="D173" s="6"/>
      <c r="E173" s="6"/>
      <c r="F173" s="6"/>
      <c r="G173" s="6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C159:E159"/>
    <mergeCell ref="F159:H159"/>
    <mergeCell ref="D27:E27"/>
    <mergeCell ref="B46:F47"/>
    <mergeCell ref="A62:E62"/>
    <mergeCell ref="A75:F78"/>
    <mergeCell ref="A93:F93"/>
    <mergeCell ref="G114:H1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>Rafael Moura</cp:lastModifiedBy>
  <dcterms:created xsi:type="dcterms:W3CDTF">2023-06-01T01:24:34Z</dcterms:created>
  <dcterms:modified xsi:type="dcterms:W3CDTF">2023-06-01T01:49:40Z</dcterms:modified>
</cp:coreProperties>
</file>