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sglobal-my.sharepoint.com/personal/diego_souza_alsglobal_com/Documents/Arquivos de Chat do Microsoft Teams/"/>
    </mc:Choice>
  </mc:AlternateContent>
  <xr:revisionPtr revIDLastSave="0" documentId="8_{C3E2C0C5-B87F-4AC4-A48A-AFE597A41090}" xr6:coauthVersionLast="47" xr6:coauthVersionMax="47" xr10:uidLastSave="{00000000-0000-0000-0000-000000000000}"/>
  <bookViews>
    <workbookView xWindow="-110" yWindow="-110" windowWidth="19420" windowHeight="10300" xr2:uid="{9A8B4AF5-37CA-4F3D-B6E8-6059A5E7AA2C}"/>
  </bookViews>
  <sheets>
    <sheet name="Projeção Receita" sheetId="1" r:id="rId1"/>
    <sheet name="Planilha1" sheetId="3" r:id="rId2"/>
    <sheet name="Memoria de Calcul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F4" i="1"/>
  <c r="H4" i="1" s="1"/>
  <c r="J4" i="1" s="1"/>
  <c r="M4" i="1" s="1"/>
  <c r="F5" i="1"/>
  <c r="F6" i="1"/>
  <c r="F7" i="1"/>
  <c r="H7" i="1" s="1"/>
  <c r="J7" i="1" s="1"/>
  <c r="M7" i="1" s="1"/>
  <c r="F8" i="1"/>
  <c r="F2" i="1"/>
  <c r="F3" i="1"/>
  <c r="K9" i="1"/>
  <c r="G9" i="1"/>
  <c r="H3" i="1"/>
  <c r="J3" i="1" s="1"/>
  <c r="M3" i="1" s="1"/>
  <c r="H6" i="1"/>
  <c r="J6" i="1" s="1"/>
  <c r="M6" i="1" s="1"/>
  <c r="H8" i="1"/>
  <c r="J8" i="1" s="1"/>
  <c r="M8" i="1" s="1"/>
  <c r="H2" i="1"/>
  <c r="J2" i="1" s="1"/>
  <c r="M2" i="1" s="1"/>
  <c r="E9" i="1"/>
  <c r="D9" i="1"/>
  <c r="C9" i="1" l="1"/>
  <c r="H5" i="1"/>
  <c r="J5" i="1" s="1"/>
  <c r="M5" i="1" s="1"/>
  <c r="F9" i="1"/>
  <c r="H9" i="1" l="1"/>
  <c r="J9" i="1"/>
</calcChain>
</file>

<file path=xl/sharedStrings.xml><?xml version="1.0" encoding="utf-8"?>
<sst xmlns="http://schemas.openxmlformats.org/spreadsheetml/2006/main" count="44" uniqueCount="38">
  <si>
    <t>Sep</t>
  </si>
  <si>
    <t>Oct</t>
  </si>
  <si>
    <t>Nov</t>
  </si>
  <si>
    <t>Dec</t>
  </si>
  <si>
    <t>Jan</t>
  </si>
  <si>
    <t>Feb</t>
  </si>
  <si>
    <t>Mar</t>
  </si>
  <si>
    <t>Receita Não Recorrente Ativa Estimada</t>
  </si>
  <si>
    <t>Receita Recorrente Estimada</t>
  </si>
  <si>
    <t>Receita Novos Clientes (Média)</t>
  </si>
  <si>
    <t>Receita Clientes Reativados (Média)</t>
  </si>
  <si>
    <t>Receita Total Estimada</t>
  </si>
  <si>
    <t>FY 27</t>
  </si>
  <si>
    <t>Perda de Receita (Churn)</t>
  </si>
  <si>
    <t>Receita perdida calculada pela média dos seis meses anteriores à última compra. Churn definido como mais de seis meses sem comprar.</t>
  </si>
  <si>
    <t>Receita média de clientes reativados (+1 ano desde o ultimo faturamento)</t>
  </si>
  <si>
    <t>Novos Clientes - Valor Médio do Primeiro faturamento</t>
  </si>
  <si>
    <t>não são recorrentes; compraram poucas vezes; foram clientes ocasionais;</t>
  </si>
  <si>
    <t>Cliente Recorrente Ativo</t>
  </si>
  <si>
    <t>Cliente Ativo Não Recorrente</t>
  </si>
  <si>
    <t>Variaveis de Mercado/Cenário</t>
  </si>
  <si>
    <t>Novo Total Estimado</t>
  </si>
  <si>
    <t xml:space="preserve">Projeção (Baseada na Projeção De Amostra) </t>
  </si>
  <si>
    <t>BUDGET</t>
  </si>
  <si>
    <t>O cliente precisa ter faturado em pelo menos 6 meses diferentes nos últimos 12 meses completos. A última compra do cliente precisa ter ocorrido nos últimos 90 dias em relação à data de corte (31/08). Diego: Cliente recorrente recebe 50% do faturamento do cliente novo e reativado que vira recorrente em 3 meses.</t>
  </si>
  <si>
    <t>Setembro</t>
  </si>
  <si>
    <t>Outubro</t>
  </si>
  <si>
    <t>Novembro</t>
  </si>
  <si>
    <t>Historicamente é o mês de programação de hibernação em contas de cana de acuçar. Antecipação de compras nesse mercado. Ações de pré black november, Webinar. Mês otimista.</t>
  </si>
  <si>
    <t xml:space="preserve">Desafios: Antecipacao de vendas grandes em agosto, período de fechamento fiscal no agro MT/MS. Férias de integrantes do time impacta nas propostas ativas. </t>
  </si>
  <si>
    <t>Dezembro</t>
  </si>
  <si>
    <t>Janeiro</t>
  </si>
  <si>
    <t>Fevereiro</t>
  </si>
  <si>
    <t>Março</t>
  </si>
  <si>
    <t>Abril</t>
  </si>
  <si>
    <t>Mês histórico de condições comerciais diferenciadas. Webinar online focado em dealers e revendedores.</t>
  </si>
  <si>
    <t>Recesso industrial e de equipamentos na agricultura, ativos apenas em mineração e florestal. Focar em ações nesses mercados.</t>
  </si>
  <si>
    <t>Carnaval perdemos uma semana de vendas.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</si>
</sst>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vertic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 vertical="center" wrapText="1"/>
    </xf>
    <xf numFmtId="44" fontId="0" fillId="0" borderId="0" xfId="42" applyFont="1" applyAlignment="1">
      <alignment horizontal="center"/>
    </xf>
    <xf numFmtId="44" fontId="0" fillId="34" borderId="0" xfId="42" applyFont="1" applyFill="1" applyAlignment="1">
      <alignment horizontal="center"/>
    </xf>
    <xf numFmtId="9" fontId="0" fillId="0" borderId="0" xfId="43" applyFont="1" applyAlignment="1">
      <alignment horizontal="center"/>
    </xf>
    <xf numFmtId="44" fontId="16" fillId="34" borderId="0" xfId="42" applyFont="1" applyFill="1" applyAlignment="1">
      <alignment horizontal="center"/>
    </xf>
    <xf numFmtId="44" fontId="16" fillId="0" borderId="0" xfId="42" applyFont="1" applyAlignment="1">
      <alignment horizontal="center"/>
    </xf>
    <xf numFmtId="0" fontId="16" fillId="35" borderId="0" xfId="0" applyFont="1" applyFill="1" applyAlignment="1">
      <alignment horizontal="center" vertical="center" wrapText="1"/>
    </xf>
    <xf numFmtId="44" fontId="0" fillId="0" borderId="0" xfId="42" applyFont="1"/>
    <xf numFmtId="44" fontId="16" fillId="0" borderId="0" xfId="42" applyFont="1"/>
    <xf numFmtId="44" fontId="0" fillId="35" borderId="0" xfId="42" applyFont="1" applyFill="1" applyAlignment="1">
      <alignment horizontal="center"/>
    </xf>
    <xf numFmtId="0" fontId="16" fillId="36" borderId="0" xfId="0" applyFont="1" applyFill="1" applyAlignment="1">
      <alignment horizontal="center" vertical="center" wrapText="1"/>
    </xf>
    <xf numFmtId="44" fontId="18" fillId="0" borderId="0" xfId="0" applyNumberFormat="1" applyFon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6" fillId="35" borderId="0" xfId="0" applyFont="1" applyFill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Porcentagem" xfId="4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4</xdr:row>
      <xdr:rowOff>133350</xdr:rowOff>
    </xdr:from>
    <xdr:to>
      <xdr:col>11</xdr:col>
      <xdr:colOff>485775</xdr:colOff>
      <xdr:row>40</xdr:row>
      <xdr:rowOff>6161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A23017-2829-F234-0D9F-A5A5A2BC5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1" y="2990850"/>
          <a:ext cx="7000874" cy="6730811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390526</xdr:colOff>
      <xdr:row>5</xdr:row>
      <xdr:rowOff>0</xdr:rowOff>
    </xdr:from>
    <xdr:to>
      <xdr:col>23</xdr:col>
      <xdr:colOff>313497</xdr:colOff>
      <xdr:row>39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313C8C-F0B4-89B0-31B6-426072B2F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5726" y="3048000"/>
          <a:ext cx="6628571" cy="661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BBF8-29B9-40A9-9C2A-53F0C46896B7}">
  <dimension ref="A1:M21"/>
  <sheetViews>
    <sheetView showGridLines="0" tabSelected="1" zoomScale="85" zoomScaleNormal="85" workbookViewId="0">
      <selection activeCell="K2" sqref="K2:K9"/>
    </sheetView>
  </sheetViews>
  <sheetFormatPr defaultRowHeight="15" x14ac:dyDescent="0.25"/>
  <cols>
    <col min="1" max="1" width="12.7109375" customWidth="1"/>
    <col min="2" max="2" width="16.7109375" hidden="1" customWidth="1"/>
    <col min="3" max="3" width="19" style="1" customWidth="1"/>
    <col min="4" max="4" width="26" style="1" customWidth="1"/>
    <col min="5" max="5" width="22.5703125" style="1" customWidth="1"/>
    <col min="6" max="6" width="22" style="1" customWidth="1"/>
    <col min="7" max="7" width="21.42578125" style="1" customWidth="1"/>
    <col min="8" max="8" width="19.140625" style="1" customWidth="1"/>
    <col min="9" max="9" width="17.5703125" style="1" customWidth="1"/>
    <col min="10" max="10" width="18.140625" style="1" customWidth="1"/>
    <col min="11" max="11" width="19.28515625" customWidth="1"/>
    <col min="12" max="13" width="16.7109375" hidden="1" customWidth="1"/>
  </cols>
  <sheetData>
    <row r="1" spans="1:13" ht="45" x14ac:dyDescent="0.25">
      <c r="A1" s="2" t="s">
        <v>12</v>
      </c>
      <c r="B1" s="2"/>
      <c r="C1" s="3" t="s">
        <v>8</v>
      </c>
      <c r="D1" s="3" t="s">
        <v>7</v>
      </c>
      <c r="E1" s="3" t="s">
        <v>9</v>
      </c>
      <c r="F1" s="3" t="s">
        <v>10</v>
      </c>
      <c r="G1" s="3" t="s">
        <v>13</v>
      </c>
      <c r="H1" s="3" t="s">
        <v>11</v>
      </c>
      <c r="I1" s="3" t="s">
        <v>20</v>
      </c>
      <c r="J1" s="15" t="s">
        <v>21</v>
      </c>
      <c r="K1" s="11" t="s">
        <v>22</v>
      </c>
      <c r="L1" s="3" t="s">
        <v>23</v>
      </c>
    </row>
    <row r="2" spans="1:13" x14ac:dyDescent="0.25">
      <c r="A2" s="4" t="s">
        <v>0</v>
      </c>
      <c r="B2" s="14">
        <v>3170448</v>
      </c>
      <c r="C2" s="14">
        <v>3170448</v>
      </c>
      <c r="D2" s="6">
        <v>1534050</v>
      </c>
      <c r="E2" s="6">
        <v>200000</v>
      </c>
      <c r="F2" s="6">
        <f>87374.772+80000</f>
        <v>167374.772</v>
      </c>
      <c r="G2" s="6">
        <v>50000</v>
      </c>
      <c r="H2" s="7">
        <f>(C2+D2+E2+F2)-G2</f>
        <v>5021872.7719999999</v>
      </c>
      <c r="I2" s="8">
        <v>-0.03</v>
      </c>
      <c r="J2" s="7">
        <f t="shared" ref="J2:J8" si="0">H2+(H2*I2)</f>
        <v>4871216.5888400003</v>
      </c>
      <c r="K2" s="12">
        <v>4651497</v>
      </c>
      <c r="L2" s="12">
        <v>6049349.6299999999</v>
      </c>
      <c r="M2" s="16">
        <f>J2-L2</f>
        <v>-1178133.0411599996</v>
      </c>
    </row>
    <row r="3" spans="1:13" x14ac:dyDescent="0.25">
      <c r="A3" s="4" t="s">
        <v>1</v>
      </c>
      <c r="B3" s="14">
        <v>3172157</v>
      </c>
      <c r="C3" s="14">
        <v>3172157</v>
      </c>
      <c r="D3" s="6">
        <v>1519997</v>
      </c>
      <c r="E3" s="6">
        <v>230000</v>
      </c>
      <c r="F3" s="6">
        <f>87374.772+80000</f>
        <v>167374.772</v>
      </c>
      <c r="G3" s="6">
        <v>50000</v>
      </c>
      <c r="H3" s="7">
        <f t="shared" ref="H3:H8" si="1">(C3+D3+E3+F3)-G3</f>
        <v>5039528.7719999999</v>
      </c>
      <c r="I3" s="8">
        <v>0</v>
      </c>
      <c r="J3" s="7">
        <f t="shared" si="0"/>
        <v>5039528.7719999999</v>
      </c>
      <c r="K3" s="12">
        <v>5222398</v>
      </c>
      <c r="L3" s="12">
        <v>5604008.6699999999</v>
      </c>
      <c r="M3" s="16">
        <f t="shared" ref="M3:M8" si="2">J3-L3</f>
        <v>-564479.89800000004</v>
      </c>
    </row>
    <row r="4" spans="1:13" x14ac:dyDescent="0.25">
      <c r="A4" s="4" t="s">
        <v>2</v>
      </c>
      <c r="B4" s="14">
        <v>3180943</v>
      </c>
      <c r="C4" s="14">
        <v>3180943</v>
      </c>
      <c r="D4" s="6">
        <v>1498229</v>
      </c>
      <c r="E4" s="6">
        <v>260000</v>
      </c>
      <c r="F4" s="6">
        <f t="shared" ref="F4:F8" si="3">87374.772+80000</f>
        <v>167374.772</v>
      </c>
      <c r="G4" s="6">
        <v>50000</v>
      </c>
      <c r="H4" s="7">
        <f t="shared" si="1"/>
        <v>5056546.7719999999</v>
      </c>
      <c r="I4" s="8">
        <v>0.02</v>
      </c>
      <c r="J4" s="7">
        <f t="shared" si="0"/>
        <v>5157677.70744</v>
      </c>
      <c r="K4" s="12">
        <v>4092089</v>
      </c>
      <c r="L4" s="12">
        <v>5690851.8599999994</v>
      </c>
      <c r="M4" s="16">
        <f t="shared" si="2"/>
        <v>-533174.15255999938</v>
      </c>
    </row>
    <row r="5" spans="1:13" x14ac:dyDescent="0.25">
      <c r="A5" s="4" t="s">
        <v>3</v>
      </c>
      <c r="B5" s="14">
        <v>3202573</v>
      </c>
      <c r="C5" s="14">
        <f>B5+(E2/2)+(F2/2)</f>
        <v>3386260.3859999999</v>
      </c>
      <c r="D5" s="6">
        <v>1603056</v>
      </c>
      <c r="E5" s="6">
        <v>160000</v>
      </c>
      <c r="F5" s="6">
        <f t="shared" si="3"/>
        <v>167374.772</v>
      </c>
      <c r="G5" s="6">
        <v>50000</v>
      </c>
      <c r="H5" s="7">
        <f t="shared" si="1"/>
        <v>5266691.1579999998</v>
      </c>
      <c r="I5" s="8">
        <v>-0.24</v>
      </c>
      <c r="J5" s="7">
        <f t="shared" si="0"/>
        <v>4002685.2800799999</v>
      </c>
      <c r="K5" s="12">
        <v>3755738</v>
      </c>
      <c r="L5" s="12">
        <v>4038756.05</v>
      </c>
      <c r="M5" s="16">
        <f t="shared" si="2"/>
        <v>-36070.769919999875</v>
      </c>
    </row>
    <row r="6" spans="1:13" x14ac:dyDescent="0.25">
      <c r="A6" s="4" t="s">
        <v>4</v>
      </c>
      <c r="B6" s="14">
        <v>3273345</v>
      </c>
      <c r="C6" s="14">
        <f>B6+(E3/2)+(F3/2)</f>
        <v>3472032.3859999999</v>
      </c>
      <c r="D6" s="6">
        <v>1653283</v>
      </c>
      <c r="E6" s="6">
        <v>160000</v>
      </c>
      <c r="F6" s="6">
        <f t="shared" si="3"/>
        <v>167374.772</v>
      </c>
      <c r="G6" s="6">
        <v>50000</v>
      </c>
      <c r="H6" s="7">
        <f t="shared" si="1"/>
        <v>5402690.1579999998</v>
      </c>
      <c r="I6" s="8">
        <v>-0.2</v>
      </c>
      <c r="J6" s="7">
        <f t="shared" si="0"/>
        <v>4322152.1263999995</v>
      </c>
      <c r="K6" s="12">
        <v>3456726</v>
      </c>
      <c r="L6" s="12">
        <v>4230694.3</v>
      </c>
      <c r="M6" s="16">
        <f t="shared" si="2"/>
        <v>91457.826399999671</v>
      </c>
    </row>
    <row r="7" spans="1:13" x14ac:dyDescent="0.25">
      <c r="A7" s="4" t="s">
        <v>5</v>
      </c>
      <c r="B7" s="14">
        <v>3281161</v>
      </c>
      <c r="C7" s="14">
        <f>B7+(E4/2)+(F4/2)</f>
        <v>3494848.3859999999</v>
      </c>
      <c r="D7" s="6">
        <v>1640050</v>
      </c>
      <c r="E7" s="6">
        <v>180000</v>
      </c>
      <c r="F7" s="6">
        <f t="shared" si="3"/>
        <v>167374.772</v>
      </c>
      <c r="G7" s="6">
        <v>50000</v>
      </c>
      <c r="H7" s="7">
        <f t="shared" si="1"/>
        <v>5432273.1579999998</v>
      </c>
      <c r="I7" s="8">
        <v>-0.15</v>
      </c>
      <c r="J7" s="7">
        <f t="shared" si="0"/>
        <v>4617432.1842999998</v>
      </c>
      <c r="K7" s="12">
        <v>2992611</v>
      </c>
      <c r="L7" s="12">
        <v>4483632.96</v>
      </c>
      <c r="M7" s="16">
        <f t="shared" si="2"/>
        <v>133799.22429999989</v>
      </c>
    </row>
    <row r="8" spans="1:13" x14ac:dyDescent="0.25">
      <c r="A8" s="4" t="s">
        <v>6</v>
      </c>
      <c r="B8" s="14">
        <v>3287518</v>
      </c>
      <c r="C8" s="14">
        <f>B8+(E5/2)+(F5/2)+(E2/2)</f>
        <v>3551205.3859999999</v>
      </c>
      <c r="D8" s="6">
        <v>1630909</v>
      </c>
      <c r="E8" s="6">
        <v>230000</v>
      </c>
      <c r="F8" s="6">
        <f t="shared" si="3"/>
        <v>167374.772</v>
      </c>
      <c r="G8" s="6">
        <v>50000</v>
      </c>
      <c r="H8" s="7">
        <f t="shared" si="1"/>
        <v>5529489.1579999998</v>
      </c>
      <c r="I8" s="8">
        <v>-0.08</v>
      </c>
      <c r="J8" s="7">
        <f t="shared" si="0"/>
        <v>5087130.0253599994</v>
      </c>
      <c r="K8" s="12">
        <v>4011148</v>
      </c>
      <c r="L8" s="12">
        <v>4362319.66</v>
      </c>
      <c r="M8" s="16">
        <f t="shared" si="2"/>
        <v>724810.36535999924</v>
      </c>
    </row>
    <row r="9" spans="1:13" x14ac:dyDescent="0.25">
      <c r="C9" s="10">
        <f t="shared" ref="C9:H9" si="4">SUM(C2:C8)</f>
        <v>23427894.544</v>
      </c>
      <c r="D9" s="10">
        <f t="shared" si="4"/>
        <v>11079574</v>
      </c>
      <c r="E9" s="10">
        <f t="shared" si="4"/>
        <v>1420000</v>
      </c>
      <c r="F9" s="10">
        <f t="shared" si="4"/>
        <v>1171623.4040000001</v>
      </c>
      <c r="G9" s="10">
        <f t="shared" si="4"/>
        <v>350000</v>
      </c>
      <c r="H9" s="9">
        <f t="shared" si="4"/>
        <v>36749091.947999999</v>
      </c>
      <c r="I9" s="8"/>
      <c r="J9" s="9">
        <f>SUM(J2:J8)</f>
        <v>33097822.684420001</v>
      </c>
      <c r="K9" s="13">
        <f>SUM(K2:K8)</f>
        <v>28182207</v>
      </c>
    </row>
    <row r="12" spans="1:13" ht="66.75" customHeight="1" x14ac:dyDescent="0.25">
      <c r="A12" s="5" t="s">
        <v>8</v>
      </c>
      <c r="B12" s="5"/>
      <c r="C12" s="21" t="s">
        <v>24</v>
      </c>
      <c r="D12" s="21"/>
      <c r="E12" s="21"/>
      <c r="F12" s="21"/>
      <c r="G12" s="21"/>
      <c r="H12" s="21"/>
      <c r="I12" s="17" t="s">
        <v>25</v>
      </c>
      <c r="J12" s="18" t="s">
        <v>29</v>
      </c>
      <c r="K12" s="18"/>
    </row>
    <row r="13" spans="1:13" ht="60" x14ac:dyDescent="0.25">
      <c r="A13" s="5" t="s">
        <v>7</v>
      </c>
      <c r="B13" s="5"/>
      <c r="C13" s="21" t="s">
        <v>17</v>
      </c>
      <c r="D13" s="20"/>
      <c r="E13" s="20"/>
      <c r="F13" s="20"/>
      <c r="G13" s="20"/>
      <c r="H13" s="20"/>
      <c r="I13" s="17" t="s">
        <v>26</v>
      </c>
      <c r="J13" s="18" t="s">
        <v>28</v>
      </c>
      <c r="K13" s="18"/>
    </row>
    <row r="14" spans="1:13" ht="39" customHeight="1" x14ac:dyDescent="0.25">
      <c r="A14" s="5" t="s">
        <v>9</v>
      </c>
      <c r="B14" s="5"/>
      <c r="C14" s="20" t="s">
        <v>16</v>
      </c>
      <c r="D14" s="20"/>
      <c r="E14" s="20"/>
      <c r="F14" s="20"/>
      <c r="G14" s="20"/>
      <c r="H14" s="20"/>
      <c r="I14" s="17" t="s">
        <v>27</v>
      </c>
      <c r="J14" s="18" t="s">
        <v>35</v>
      </c>
      <c r="K14" s="18"/>
    </row>
    <row r="15" spans="1:13" ht="60" x14ac:dyDescent="0.25">
      <c r="A15" s="5" t="s">
        <v>10</v>
      </c>
      <c r="B15" s="5"/>
      <c r="C15" s="20" t="s">
        <v>15</v>
      </c>
      <c r="D15" s="20"/>
      <c r="E15" s="20"/>
      <c r="F15" s="20"/>
      <c r="G15" s="20"/>
      <c r="H15" s="20"/>
      <c r="I15" s="17" t="s">
        <v>30</v>
      </c>
      <c r="J15" s="18" t="s">
        <v>36</v>
      </c>
      <c r="K15" s="18"/>
    </row>
    <row r="16" spans="1:13" ht="45" x14ac:dyDescent="0.25">
      <c r="A16" s="5" t="s">
        <v>13</v>
      </c>
      <c r="B16" s="5"/>
      <c r="C16" s="20" t="s">
        <v>14</v>
      </c>
      <c r="D16" s="20"/>
      <c r="E16" s="20"/>
      <c r="F16" s="20"/>
      <c r="G16" s="20"/>
      <c r="H16" s="20"/>
      <c r="I16" s="17" t="s">
        <v>31</v>
      </c>
      <c r="J16" s="18" t="s">
        <v>36</v>
      </c>
      <c r="K16" s="18"/>
    </row>
    <row r="17" spans="9:11" ht="57.75" customHeight="1" x14ac:dyDescent="0.25">
      <c r="I17" s="17" t="s">
        <v>32</v>
      </c>
      <c r="J17" s="18" t="s">
        <v>37</v>
      </c>
      <c r="K17" s="18"/>
    </row>
    <row r="18" spans="9:11" ht="57.75" customHeight="1" x14ac:dyDescent="0.25">
      <c r="I18" s="17" t="s">
        <v>33</v>
      </c>
      <c r="J18" s="18"/>
      <c r="K18" s="18"/>
    </row>
    <row r="19" spans="9:11" ht="57.75" customHeight="1" x14ac:dyDescent="0.25">
      <c r="I19" s="17" t="s">
        <v>34</v>
      </c>
      <c r="J19" s="19"/>
      <c r="K19" s="19"/>
    </row>
    <row r="20" spans="9:11" x14ac:dyDescent="0.25">
      <c r="I20" s="17"/>
    </row>
    <row r="21" spans="9:11" x14ac:dyDescent="0.25">
      <c r="I21" s="17"/>
    </row>
  </sheetData>
  <mergeCells count="13">
    <mergeCell ref="C16:H16"/>
    <mergeCell ref="C15:H15"/>
    <mergeCell ref="C14:H14"/>
    <mergeCell ref="C13:H13"/>
    <mergeCell ref="C12:H12"/>
    <mergeCell ref="J17:K17"/>
    <mergeCell ref="J18:K18"/>
    <mergeCell ref="J19:K19"/>
    <mergeCell ref="J12:K12"/>
    <mergeCell ref="J13:K13"/>
    <mergeCell ref="J14:K14"/>
    <mergeCell ref="J15:K15"/>
    <mergeCell ref="J16:K16"/>
  </mergeCells>
  <phoneticPr fontId="19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2864-C4BC-400D-B0E3-074E6D0F5A82}">
  <dimension ref="A1"/>
  <sheetViews>
    <sheetView workbookViewId="0">
      <selection activeCell="M1" sqref="M1:M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216A-FFC7-4D8F-8D95-0C69F275BFD6}">
  <dimension ref="C2:V2"/>
  <sheetViews>
    <sheetView showGridLines="0" topLeftCell="A4" zoomScale="70" zoomScaleNormal="70" workbookViewId="0">
      <selection activeCell="Y14" sqref="Y14"/>
    </sheetView>
  </sheetViews>
  <sheetFormatPr defaultRowHeight="15" x14ac:dyDescent="0.25"/>
  <sheetData>
    <row r="2" spans="3:22" x14ac:dyDescent="0.25">
      <c r="C2" s="22" t="s">
        <v>18</v>
      </c>
      <c r="D2" s="22"/>
      <c r="E2" s="22"/>
      <c r="F2" s="22"/>
      <c r="G2" s="22"/>
      <c r="H2" s="22"/>
      <c r="I2" s="22"/>
      <c r="J2" s="22"/>
      <c r="O2" s="22" t="s">
        <v>19</v>
      </c>
      <c r="P2" s="22"/>
      <c r="Q2" s="22"/>
      <c r="R2" s="22"/>
      <c r="S2" s="22"/>
      <c r="T2" s="22"/>
      <c r="U2" s="22"/>
      <c r="V2" s="22"/>
    </row>
  </sheetData>
  <mergeCells count="2">
    <mergeCell ref="C2:J2"/>
    <mergeCell ref="O2:V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Projeção Receita</vt:lpstr>
      <vt:lpstr>Planilha1</vt:lpstr>
      <vt:lpstr>Memoria de 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Souza</cp:lastModifiedBy>
  <dcterms:created xsi:type="dcterms:W3CDTF">2026-09-03T18:49:29Z</dcterms:created>
  <dcterms:modified xsi:type="dcterms:W3CDTF">2026-09-09T19:48:59Z</dcterms:modified>
</cp:coreProperties>
</file>