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drive\Google Drive (Unicamp)\Back up (2019-2022)\Doutorado\9 Noveno Semestre\UnB paper submission\"/>
    </mc:Choice>
  </mc:AlternateContent>
  <xr:revisionPtr revIDLastSave="0" documentId="13_ncr:1_{011C8EFB-37EC-45B6-B0F4-03244A5CD710}" xr6:coauthVersionLast="47" xr6:coauthVersionMax="47" xr10:uidLastSave="{00000000-0000-0000-0000-000000000000}"/>
  <bookViews>
    <workbookView xWindow="28680" yWindow="-120" windowWidth="20730" windowHeight="11160" activeTab="1" xr2:uid="{4B98A1FC-1EAA-4B46-BA0B-EBA1F142350B}"/>
  </bookViews>
  <sheets>
    <sheet name="Database" sheetId="1" r:id="rId1"/>
    <sheet name="Evaluation" sheetId="2" r:id="rId2"/>
  </sheets>
  <definedNames>
    <definedName name="_xlnm._FilterDatabase" localSheetId="0" hidden="1">Database!$A$1:$R$87</definedName>
    <definedName name="_xlnm._FilterDatabase" localSheetId="1" hidden="1">Evaluation!$A$1:$H$87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2" l="1"/>
  <c r="G90" i="2"/>
  <c r="H90" i="2"/>
  <c r="E90" i="2"/>
  <c r="H89" i="2"/>
  <c r="H91" i="2"/>
  <c r="H92" i="2"/>
  <c r="H93" i="2"/>
  <c r="G89" i="2"/>
  <c r="G91" i="2"/>
  <c r="G92" i="2"/>
  <c r="G93" i="2"/>
  <c r="F89" i="2"/>
  <c r="F91" i="2"/>
  <c r="F92" i="2"/>
  <c r="F93" i="2"/>
  <c r="E89" i="2"/>
  <c r="E93" i="2"/>
  <c r="E92" i="2"/>
  <c r="E91" i="2"/>
  <c r="Q74" i="1"/>
  <c r="P74" i="1"/>
  <c r="Q73" i="1"/>
  <c r="P73" i="1"/>
  <c r="Q72" i="1"/>
  <c r="P72" i="1"/>
  <c r="Q71" i="1"/>
  <c r="P71" i="1"/>
  <c r="K87" i="1"/>
  <c r="K86" i="1"/>
  <c r="K85" i="1"/>
  <c r="K84" i="1"/>
  <c r="K83" i="1"/>
  <c r="K82" i="1"/>
  <c r="K81" i="1"/>
  <c r="K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Q51" i="1"/>
  <c r="P51" i="1"/>
  <c r="L51" i="1"/>
  <c r="Q50" i="1"/>
  <c r="P50" i="1"/>
  <c r="L50" i="1"/>
  <c r="L49" i="1"/>
  <c r="L48" i="1"/>
  <c r="L47" i="1"/>
  <c r="L46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L45" i="1"/>
  <c r="L44" i="1"/>
  <c r="L43" i="1"/>
  <c r="L42" i="1"/>
  <c r="L41" i="1"/>
  <c r="L40" i="1"/>
  <c r="L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L38" i="1"/>
  <c r="L37" i="1"/>
  <c r="L36" i="1"/>
  <c r="L35" i="1"/>
  <c r="L34" i="1"/>
  <c r="L33" i="1"/>
  <c r="L32" i="1"/>
  <c r="L31" i="1"/>
  <c r="L30" i="1"/>
  <c r="L29" i="1"/>
  <c r="L28" i="1"/>
  <c r="L27" i="1"/>
  <c r="Q26" i="1"/>
  <c r="Q25" i="1"/>
  <c r="Q24" i="1"/>
  <c r="Q23" i="1"/>
  <c r="Q22" i="1"/>
  <c r="Q21" i="1"/>
  <c r="Q20" i="1"/>
  <c r="L26" i="1"/>
  <c r="L25" i="1"/>
  <c r="L24" i="1"/>
  <c r="L23" i="1"/>
  <c r="L22" i="1"/>
  <c r="L21" i="1"/>
  <c r="L20" i="1"/>
  <c r="Q19" i="1"/>
  <c r="P19" i="1"/>
  <c r="Q18" i="1"/>
  <c r="P18" i="1"/>
  <c r="Q17" i="1"/>
  <c r="P17" i="1"/>
  <c r="L19" i="1"/>
  <c r="L18" i="1"/>
  <c r="L17" i="1"/>
  <c r="Q16" i="1"/>
  <c r="P16" i="1"/>
  <c r="Q15" i="1"/>
  <c r="P15" i="1"/>
  <c r="Q14" i="1"/>
  <c r="P14" i="1"/>
  <c r="L16" i="1"/>
  <c r="L15" i="1"/>
  <c r="L14" i="1"/>
  <c r="L13" i="1"/>
  <c r="L12" i="1"/>
  <c r="L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tc={B7BF29D0-D3B1-4B7B-B4D2-F5B8CBB9D784}</author>
  </authors>
  <commentList>
    <comment ref="E1" authorId="0" shapeId="0" xr:uid="{B7BF29D0-D3B1-4B7B-B4D2-F5B8CBB9D784}">
      <text>
        <t>[Threaded comment]
Your version of Excel allows you to read this threaded comment; however, any edits to it will get removed if the file is opened in a newer version of Excel. Learn more: https://go.microsoft.com/fwlink/?linkid=870924
Comment:
    Results imported from Matlab</t>
      </text>
    </comment>
  </commentList>
</comments>
</file>

<file path=xl/sharedStrings.xml><?xml version="1.0" encoding="utf-8"?>
<sst xmlns="http://schemas.openxmlformats.org/spreadsheetml/2006/main" count="461" uniqueCount="138">
  <si>
    <t>Albuquerque et al. (2016)</t>
  </si>
  <si>
    <t>L1</t>
  </si>
  <si>
    <t>L2</t>
  </si>
  <si>
    <t>L3</t>
  </si>
  <si>
    <t>L4</t>
  </si>
  <si>
    <t>L5</t>
  </si>
  <si>
    <t>L6</t>
  </si>
  <si>
    <t>L7</t>
  </si>
  <si>
    <t>L11</t>
  </si>
  <si>
    <t>L12</t>
  </si>
  <si>
    <t>Author</t>
  </si>
  <si>
    <t>Slab</t>
  </si>
  <si>
    <t>C1 [mm]</t>
  </si>
  <si>
    <t>C2 [mm]</t>
  </si>
  <si>
    <t>h [mm]</t>
  </si>
  <si>
    <t>d [mm]</t>
  </si>
  <si>
    <t>fc [MPa]</t>
  </si>
  <si>
    <t>fy [MPa]</t>
  </si>
  <si>
    <t>rho [%]</t>
  </si>
  <si>
    <t>Vexp [kN]</t>
  </si>
  <si>
    <t>e [mm]</t>
  </si>
  <si>
    <t>Mexp [kNm]</t>
  </si>
  <si>
    <t>Anderson (1966)</t>
  </si>
  <si>
    <t>Ia</t>
  </si>
  <si>
    <t>Ib</t>
  </si>
  <si>
    <t>Ic</t>
  </si>
  <si>
    <t>dg [mm]</t>
  </si>
  <si>
    <t>Lx [mm]</t>
  </si>
  <si>
    <t>Ly [mm]</t>
  </si>
  <si>
    <t>rsx [mm]</t>
  </si>
  <si>
    <t>rsy [mm]</t>
  </si>
  <si>
    <t>Slab type</t>
  </si>
  <si>
    <t>Isolated</t>
  </si>
  <si>
    <t>Kinnunen (1971)</t>
  </si>
  <si>
    <t>1F</t>
  </si>
  <si>
    <t>3F</t>
  </si>
  <si>
    <t>Continous</t>
  </si>
  <si>
    <t>Continuous</t>
  </si>
  <si>
    <t>Coniunous</t>
  </si>
  <si>
    <t>Narashiman (1971)</t>
  </si>
  <si>
    <t>ES1</t>
  </si>
  <si>
    <t>Narashimhan (1971)</t>
  </si>
  <si>
    <t>ES2</t>
  </si>
  <si>
    <t>ES5</t>
  </si>
  <si>
    <t>Zaghlool (1971)</t>
  </si>
  <si>
    <t>Z-IV(1)</t>
  </si>
  <si>
    <t>Z-V(1)</t>
  </si>
  <si>
    <t>Z-V(2)</t>
  </si>
  <si>
    <t>Z-V(3)</t>
  </si>
  <si>
    <t>Z-V(5)</t>
  </si>
  <si>
    <t>Z-V(6)</t>
  </si>
  <si>
    <t>Z-VI(1)</t>
  </si>
  <si>
    <t>Hawkins and Corley (1974)</t>
  </si>
  <si>
    <t>CN1</t>
  </si>
  <si>
    <t>DN1</t>
  </si>
  <si>
    <t>Regan et al. (1978)</t>
  </si>
  <si>
    <t>SE1</t>
  </si>
  <si>
    <t>SE2</t>
  </si>
  <si>
    <t>SE4</t>
  </si>
  <si>
    <t>SE5</t>
  </si>
  <si>
    <t>SE6</t>
  </si>
  <si>
    <t>SE7</t>
  </si>
  <si>
    <t>SE8</t>
  </si>
  <si>
    <t>SE9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</si>
  <si>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</si>
  <si>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</si>
  <si>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</si>
  <si>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</si>
  <si>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</si>
  <si>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</si>
  <si>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</si>
  <si>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</si>
  <si>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</si>
  <si>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Regan (1978)</t>
  </si>
  <si>
    <t>W1-A</t>
  </si>
  <si>
    <t>W1-B</t>
  </si>
  <si>
    <t>W2-A</t>
  </si>
  <si>
    <t>W2-B</t>
  </si>
  <si>
    <t>Brandli et  al. (1982)</t>
  </si>
  <si>
    <t>P10A</t>
  </si>
  <si>
    <t>P10B</t>
  </si>
  <si>
    <t>Rangan (1990)</t>
  </si>
  <si>
    <t>A</t>
  </si>
  <si>
    <t>B</t>
  </si>
  <si>
    <t>C</t>
  </si>
  <si>
    <t>D</t>
  </si>
  <si>
    <t>Mortin e Ghali (1991)</t>
  </si>
  <si>
    <t>Regan (1993)</t>
  </si>
  <si>
    <t xml:space="preserve">Regan (1993) </t>
  </si>
  <si>
    <t>Lim e Rangan (1995)</t>
  </si>
  <si>
    <t>El-Salakawy et al. (1998)</t>
  </si>
  <si>
    <t>Sherif and Dilger (2000a)</t>
  </si>
  <si>
    <t>Sherif and Dilger (2000b)</t>
  </si>
  <si>
    <t>Afhami et al. (2000)</t>
  </si>
  <si>
    <t>Sherif et al. (2005)</t>
  </si>
  <si>
    <t>Sudarsana (2001)</t>
  </si>
  <si>
    <t>Hegger and Tuchlinski (2006)</t>
  </si>
  <si>
    <t>JS1</t>
  </si>
  <si>
    <t>JS4</t>
  </si>
  <si>
    <t>1(1)</t>
  </si>
  <si>
    <t>1(2)</t>
  </si>
  <si>
    <t>2(1)</t>
  </si>
  <si>
    <t>2(2)</t>
  </si>
  <si>
    <t>3(1)</t>
  </si>
  <si>
    <t>3(2)</t>
  </si>
  <si>
    <t>4(1)</t>
  </si>
  <si>
    <t>4(2)</t>
  </si>
  <si>
    <t>5(1)</t>
  </si>
  <si>
    <t>5(2)</t>
  </si>
  <si>
    <t>Slab 1</t>
  </si>
  <si>
    <t>XXX</t>
  </si>
  <si>
    <t>HXXX</t>
  </si>
  <si>
    <t>S1-2/EC</t>
  </si>
  <si>
    <t>EC1(T2)</t>
  </si>
  <si>
    <t>North</t>
  </si>
  <si>
    <t>South</t>
  </si>
  <si>
    <t>EX-S1</t>
  </si>
  <si>
    <t>EX-S2</t>
  </si>
  <si>
    <t>EX-S3</t>
  </si>
  <si>
    <t>EX-S4</t>
  </si>
  <si>
    <t>EX-S5</t>
  </si>
  <si>
    <t>E1</t>
  </si>
  <si>
    <t>E2</t>
  </si>
  <si>
    <t>E4</t>
  </si>
  <si>
    <t>E1-2</t>
  </si>
  <si>
    <t>E1-4</t>
  </si>
  <si>
    <t>E2-1</t>
  </si>
  <si>
    <t>E2-2</t>
  </si>
  <si>
    <t>R1</t>
  </si>
  <si>
    <t>Vexp / VEC2 plastic</t>
  </si>
  <si>
    <t>Vexp / VEC2 reduced</t>
  </si>
  <si>
    <t>Mean</t>
  </si>
  <si>
    <t>X5%</t>
  </si>
  <si>
    <t>Min</t>
  </si>
  <si>
    <t>Max</t>
  </si>
  <si>
    <t>CoV</t>
  </si>
  <si>
    <t>Vexp / VMC (LoA II)</t>
  </si>
  <si>
    <t>Vexp / VFprEC2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</si>
</sst>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168" fontId="1" fillId="0" borderId="0" xfId="0" applyNumberFormat="1" applyFont="1" applyFill="1" applyAlignment="1">
      <alignment horizontal="center"/>
    </xf>
    <xf numFmtId="168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17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/>
    <xf numFmtId="174" fontId="1" fillId="0" borderId="1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74" fontId="1" fillId="0" borderId="3" xfId="0" applyNumberFormat="1" applyFont="1" applyBorder="1" applyAlignment="1">
      <alignment horizontal="center"/>
    </xf>
    <xf numFmtId="174" fontId="1" fillId="0" borderId="0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fael Andrés Sanabria Díaz" id="{DEF60DE8-B62A-4205-B4D4-E0869DE695EF}" userId="87bfe075ea231c3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4-10T20:45:06.33" personId="{DEF60DE8-B62A-4205-B4D4-E0869DE695EF}" id="{B7BF29D0-D3B1-4B7B-B4D2-F5B8CBB9D784}">
    <text>Results imported from Matlab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4BF0-B2CA-47D4-9258-DBB4FFB00D3C}">
  <dimension ref="A1:R87"/>
  <sheetViews>
    <sheetView zoomScale="85" zoomScaleNormal="85" workbookViewId="0">
      <selection activeCell="H10" sqref="H10"/>
    </sheetView>
  </sheetViews>
  <sheetFormatPr defaultRowHeight="14.4" x14ac:dyDescent="0.3"/>
  <cols>
    <col min="1" max="1" width="32.88671875" style="3" bestFit="1" customWidth="1"/>
    <col min="2" max="5" width="8.88671875" style="3"/>
    <col min="6" max="6" width="7.6640625" style="3" bestFit="1" customWidth="1"/>
    <col min="7" max="7" width="9.88671875" style="3" bestFit="1" customWidth="1"/>
    <col min="8" max="9" width="8.88671875" style="3"/>
    <col min="10" max="10" width="11" style="3" bestFit="1" customWidth="1"/>
    <col min="11" max="11" width="8.88671875" style="3"/>
    <col min="12" max="12" width="12.109375" style="3" bestFit="1" customWidth="1"/>
    <col min="13" max="17" width="8.88671875" style="3"/>
    <col min="18" max="18" width="13.5546875" style="3" customWidth="1"/>
    <col min="19" max="16384" width="8.88671875" style="3"/>
  </cols>
  <sheetData>
    <row r="1" spans="1:18" x14ac:dyDescent="0.3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</row>
    <row r="2" spans="1:18" x14ac:dyDescent="0.3">
      <c r="A2" s="1" t="s">
        <v>0</v>
      </c>
      <c r="B2" s="1" t="s">
        <v>1</v>
      </c>
      <c r="C2" s="1">
        <v>300</v>
      </c>
      <c r="D2" s="1">
        <v>300</v>
      </c>
      <c r="E2" s="1">
        <v>180</v>
      </c>
      <c r="F2" s="1">
        <v>145</v>
      </c>
      <c r="G2" s="1">
        <v>45.9</v>
      </c>
      <c r="H2" s="1">
        <v>566</v>
      </c>
      <c r="I2" s="1">
        <v>1</v>
      </c>
      <c r="J2" s="1">
        <v>308</v>
      </c>
      <c r="K2" s="1">
        <v>-300</v>
      </c>
      <c r="L2" s="1">
        <v>-92.4</v>
      </c>
      <c r="M2" s="7">
        <v>9.5</v>
      </c>
      <c r="N2" s="1">
        <v>2000</v>
      </c>
      <c r="O2" s="1">
        <v>1400</v>
      </c>
      <c r="P2" s="1">
        <v>440</v>
      </c>
      <c r="Q2" s="1">
        <v>700</v>
      </c>
      <c r="R2" s="1" t="s">
        <v>32</v>
      </c>
    </row>
    <row r="3" spans="1:18" x14ac:dyDescent="0.3">
      <c r="A3" s="1" t="s">
        <v>0</v>
      </c>
      <c r="B3" s="1" t="s">
        <v>2</v>
      </c>
      <c r="C3" s="1">
        <v>300</v>
      </c>
      <c r="D3" s="1">
        <v>300</v>
      </c>
      <c r="E3" s="1">
        <v>180</v>
      </c>
      <c r="F3" s="1">
        <v>147</v>
      </c>
      <c r="G3" s="1">
        <v>44.8</v>
      </c>
      <c r="H3" s="1">
        <v>566</v>
      </c>
      <c r="I3" s="1">
        <v>1.25</v>
      </c>
      <c r="J3" s="1">
        <v>315</v>
      </c>
      <c r="K3" s="1">
        <v>0</v>
      </c>
      <c r="L3" s="1">
        <v>0</v>
      </c>
      <c r="M3" s="7">
        <v>9.5</v>
      </c>
      <c r="N3" s="1">
        <v>2000</v>
      </c>
      <c r="O3" s="1">
        <v>1400</v>
      </c>
      <c r="P3" s="1">
        <v>440</v>
      </c>
      <c r="Q3" s="1">
        <v>700</v>
      </c>
      <c r="R3" s="1" t="s">
        <v>32</v>
      </c>
    </row>
    <row r="4" spans="1:18" x14ac:dyDescent="0.3">
      <c r="A4" s="1" t="s">
        <v>0</v>
      </c>
      <c r="B4" s="1" t="s">
        <v>3</v>
      </c>
      <c r="C4" s="1">
        <v>300</v>
      </c>
      <c r="D4" s="1">
        <v>300</v>
      </c>
      <c r="E4" s="1">
        <v>180</v>
      </c>
      <c r="F4" s="1">
        <v>147</v>
      </c>
      <c r="G4" s="1">
        <v>43.7</v>
      </c>
      <c r="H4" s="1">
        <v>566</v>
      </c>
      <c r="I4" s="1">
        <v>1.25</v>
      </c>
      <c r="J4" s="1">
        <v>255</v>
      </c>
      <c r="K4" s="1">
        <v>300</v>
      </c>
      <c r="L4" s="1">
        <v>76.5</v>
      </c>
      <c r="M4" s="7">
        <v>9.5</v>
      </c>
      <c r="N4" s="1">
        <v>2000</v>
      </c>
      <c r="O4" s="1">
        <v>1400</v>
      </c>
      <c r="P4" s="1">
        <v>440</v>
      </c>
      <c r="Q4" s="1">
        <v>700</v>
      </c>
      <c r="R4" s="1" t="s">
        <v>32</v>
      </c>
    </row>
    <row r="5" spans="1:18" x14ac:dyDescent="0.3">
      <c r="A5" s="1" t="s">
        <v>0</v>
      </c>
      <c r="B5" s="1" t="s">
        <v>4</v>
      </c>
      <c r="C5" s="1">
        <v>300</v>
      </c>
      <c r="D5" s="1">
        <v>300</v>
      </c>
      <c r="E5" s="1">
        <v>180</v>
      </c>
      <c r="F5" s="1">
        <v>147</v>
      </c>
      <c r="G5" s="1">
        <v>43.5</v>
      </c>
      <c r="H5" s="1">
        <v>566</v>
      </c>
      <c r="I5" s="1">
        <v>1.25</v>
      </c>
      <c r="J5" s="1">
        <v>210</v>
      </c>
      <c r="K5" s="1">
        <v>400</v>
      </c>
      <c r="L5" s="1">
        <v>84</v>
      </c>
      <c r="M5" s="7">
        <v>9.5</v>
      </c>
      <c r="N5" s="1">
        <v>2000</v>
      </c>
      <c r="O5" s="1">
        <v>1400</v>
      </c>
      <c r="P5" s="1">
        <v>440</v>
      </c>
      <c r="Q5" s="1">
        <v>700</v>
      </c>
      <c r="R5" s="1" t="s">
        <v>32</v>
      </c>
    </row>
    <row r="6" spans="1:18" x14ac:dyDescent="0.3">
      <c r="A6" s="1" t="s">
        <v>0</v>
      </c>
      <c r="B6" s="1" t="s">
        <v>5</v>
      </c>
      <c r="C6" s="1">
        <v>300</v>
      </c>
      <c r="D6" s="1">
        <v>300</v>
      </c>
      <c r="E6" s="1">
        <v>180</v>
      </c>
      <c r="F6" s="1">
        <v>147</v>
      </c>
      <c r="G6" s="1">
        <v>50.1</v>
      </c>
      <c r="H6" s="1">
        <v>566</v>
      </c>
      <c r="I6" s="1">
        <v>1.25</v>
      </c>
      <c r="J6" s="1">
        <v>374</v>
      </c>
      <c r="K6" s="1">
        <v>100</v>
      </c>
      <c r="L6" s="1">
        <v>37.4</v>
      </c>
      <c r="M6" s="7">
        <v>9.5</v>
      </c>
      <c r="N6" s="1">
        <v>2000</v>
      </c>
      <c r="O6" s="1">
        <v>1400</v>
      </c>
      <c r="P6" s="1">
        <v>440</v>
      </c>
      <c r="Q6" s="1">
        <v>700</v>
      </c>
      <c r="R6" s="1" t="s">
        <v>32</v>
      </c>
    </row>
    <row r="7" spans="1:18" x14ac:dyDescent="0.3">
      <c r="A7" s="1" t="s">
        <v>0</v>
      </c>
      <c r="B7" s="1" t="s">
        <v>6</v>
      </c>
      <c r="C7" s="1">
        <v>300</v>
      </c>
      <c r="D7" s="1">
        <v>300</v>
      </c>
      <c r="E7" s="1">
        <v>180</v>
      </c>
      <c r="F7" s="1">
        <v>147</v>
      </c>
      <c r="G7" s="1">
        <v>50.4</v>
      </c>
      <c r="H7" s="1">
        <v>566</v>
      </c>
      <c r="I7" s="1">
        <v>1.25</v>
      </c>
      <c r="J7" s="1">
        <v>330</v>
      </c>
      <c r="K7" s="1">
        <v>200</v>
      </c>
      <c r="L7" s="1">
        <v>66</v>
      </c>
      <c r="M7" s="7">
        <v>9.5</v>
      </c>
      <c r="N7" s="1">
        <v>2000</v>
      </c>
      <c r="O7" s="1">
        <v>1400</v>
      </c>
      <c r="P7" s="1">
        <v>440</v>
      </c>
      <c r="Q7" s="1">
        <v>700</v>
      </c>
      <c r="R7" s="1" t="s">
        <v>32</v>
      </c>
    </row>
    <row r="8" spans="1:18" x14ac:dyDescent="0.3">
      <c r="A8" s="1" t="s">
        <v>0</v>
      </c>
      <c r="B8" s="1" t="s">
        <v>7</v>
      </c>
      <c r="C8" s="1">
        <v>300</v>
      </c>
      <c r="D8" s="1">
        <v>300</v>
      </c>
      <c r="E8" s="1">
        <v>180</v>
      </c>
      <c r="F8" s="1">
        <v>147</v>
      </c>
      <c r="G8" s="1">
        <v>49</v>
      </c>
      <c r="H8" s="1">
        <v>566</v>
      </c>
      <c r="I8" s="1">
        <v>1.52</v>
      </c>
      <c r="J8" s="1">
        <v>287</v>
      </c>
      <c r="K8" s="1">
        <v>400</v>
      </c>
      <c r="L8" s="1">
        <v>114.8</v>
      </c>
      <c r="M8" s="7">
        <v>9.5</v>
      </c>
      <c r="N8" s="1">
        <v>2000</v>
      </c>
      <c r="O8" s="1">
        <v>1400</v>
      </c>
      <c r="P8" s="1">
        <v>440</v>
      </c>
      <c r="Q8" s="1">
        <v>700</v>
      </c>
      <c r="R8" s="1" t="s">
        <v>32</v>
      </c>
    </row>
    <row r="9" spans="1:18" x14ac:dyDescent="0.3">
      <c r="A9" s="1" t="s">
        <v>0</v>
      </c>
      <c r="B9" s="1" t="s">
        <v>8</v>
      </c>
      <c r="C9" s="1">
        <v>300</v>
      </c>
      <c r="D9" s="1">
        <v>300</v>
      </c>
      <c r="E9" s="1">
        <v>180</v>
      </c>
      <c r="F9" s="1">
        <v>147</v>
      </c>
      <c r="G9" s="1">
        <v>42.5</v>
      </c>
      <c r="H9" s="1">
        <v>566</v>
      </c>
      <c r="I9" s="1">
        <v>1.52</v>
      </c>
      <c r="J9" s="1">
        <v>314</v>
      </c>
      <c r="K9" s="1">
        <v>350</v>
      </c>
      <c r="L9" s="1">
        <v>109.9</v>
      </c>
      <c r="M9" s="7">
        <v>9.5</v>
      </c>
      <c r="N9" s="1">
        <v>2000</v>
      </c>
      <c r="O9" s="1">
        <v>1400</v>
      </c>
      <c r="P9" s="1">
        <v>440</v>
      </c>
      <c r="Q9" s="1">
        <v>700</v>
      </c>
      <c r="R9" s="1" t="s">
        <v>32</v>
      </c>
    </row>
    <row r="10" spans="1:18" x14ac:dyDescent="0.3">
      <c r="A10" s="5" t="s">
        <v>0</v>
      </c>
      <c r="B10" s="5" t="s">
        <v>9</v>
      </c>
      <c r="C10" s="5">
        <v>300</v>
      </c>
      <c r="D10" s="5">
        <v>300</v>
      </c>
      <c r="E10" s="5">
        <v>180</v>
      </c>
      <c r="F10" s="5">
        <v>147</v>
      </c>
      <c r="G10" s="5">
        <v>42.7</v>
      </c>
      <c r="H10" s="5">
        <v>566</v>
      </c>
      <c r="I10" s="5">
        <v>1.52</v>
      </c>
      <c r="J10" s="5">
        <v>365</v>
      </c>
      <c r="K10" s="5">
        <v>150</v>
      </c>
      <c r="L10" s="5">
        <v>54.75</v>
      </c>
      <c r="M10" s="8">
        <v>9.5</v>
      </c>
      <c r="N10" s="5">
        <v>2000</v>
      </c>
      <c r="O10" s="5">
        <v>1400</v>
      </c>
      <c r="P10" s="5">
        <v>440</v>
      </c>
      <c r="Q10" s="5">
        <v>700</v>
      </c>
      <c r="R10" s="5" t="s">
        <v>32</v>
      </c>
    </row>
    <row r="11" spans="1:18" x14ac:dyDescent="0.3">
      <c r="A11" s="6" t="s">
        <v>22</v>
      </c>
      <c r="B11" s="4" t="s">
        <v>23</v>
      </c>
      <c r="C11" s="4">
        <v>250</v>
      </c>
      <c r="D11" s="4">
        <v>250</v>
      </c>
      <c r="E11" s="4">
        <v>145</v>
      </c>
      <c r="F11" s="4">
        <v>120</v>
      </c>
      <c r="G11" s="4">
        <v>22.5</v>
      </c>
      <c r="H11" s="4">
        <v>435</v>
      </c>
      <c r="I11" s="4">
        <v>1.01</v>
      </c>
      <c r="J11" s="4">
        <v>150</v>
      </c>
      <c r="K11" s="1">
        <v>-370</v>
      </c>
      <c r="L11" s="1">
        <f t="shared" ref="L11:L74" si="0">J11*K11/1000</f>
        <v>-55.5</v>
      </c>
      <c r="M11" s="7">
        <v>16</v>
      </c>
      <c r="N11" s="1">
        <v>750</v>
      </c>
      <c r="O11" s="1">
        <v>1700</v>
      </c>
      <c r="P11" s="1">
        <v>374</v>
      </c>
      <c r="Q11" s="1">
        <v>850</v>
      </c>
      <c r="R11" s="1" t="s">
        <v>32</v>
      </c>
    </row>
    <row r="12" spans="1:18" x14ac:dyDescent="0.3">
      <c r="A12" s="1" t="s">
        <v>22</v>
      </c>
      <c r="B12" s="1" t="s">
        <v>24</v>
      </c>
      <c r="C12" s="1">
        <v>250</v>
      </c>
      <c r="D12" s="1">
        <v>250</v>
      </c>
      <c r="E12" s="1">
        <v>145</v>
      </c>
      <c r="F12" s="1">
        <v>122</v>
      </c>
      <c r="G12" s="1">
        <v>26.9</v>
      </c>
      <c r="H12" s="1">
        <v>445</v>
      </c>
      <c r="I12" s="1">
        <v>0.89</v>
      </c>
      <c r="J12" s="1">
        <v>196</v>
      </c>
      <c r="K12" s="1">
        <v>-295</v>
      </c>
      <c r="L12" s="1">
        <f t="shared" si="0"/>
        <v>-57.82</v>
      </c>
      <c r="M12" s="7">
        <v>16</v>
      </c>
      <c r="N12" s="1">
        <v>750</v>
      </c>
      <c r="O12" s="1">
        <v>1700</v>
      </c>
      <c r="P12" s="1">
        <v>374</v>
      </c>
      <c r="Q12" s="1">
        <v>850</v>
      </c>
      <c r="R12" s="1" t="s">
        <v>32</v>
      </c>
    </row>
    <row r="13" spans="1:18" x14ac:dyDescent="0.3">
      <c r="A13" s="5" t="s">
        <v>22</v>
      </c>
      <c r="B13" s="5" t="s">
        <v>25</v>
      </c>
      <c r="C13" s="5">
        <v>250</v>
      </c>
      <c r="D13" s="5">
        <v>250</v>
      </c>
      <c r="E13" s="5">
        <v>145</v>
      </c>
      <c r="F13" s="5">
        <v>121</v>
      </c>
      <c r="G13" s="5">
        <v>30.6</v>
      </c>
      <c r="H13" s="5">
        <v>436</v>
      </c>
      <c r="I13" s="5">
        <v>1</v>
      </c>
      <c r="J13" s="5">
        <v>172</v>
      </c>
      <c r="K13" s="5">
        <v>-410</v>
      </c>
      <c r="L13" s="5">
        <f t="shared" si="0"/>
        <v>-70.52</v>
      </c>
      <c r="M13" s="8">
        <v>16</v>
      </c>
      <c r="N13" s="5">
        <v>750</v>
      </c>
      <c r="O13" s="5">
        <v>1700</v>
      </c>
      <c r="P13" s="5">
        <v>374</v>
      </c>
      <c r="Q13" s="5">
        <v>850</v>
      </c>
      <c r="R13" s="5" t="s">
        <v>32</v>
      </c>
    </row>
    <row r="14" spans="1:18" x14ac:dyDescent="0.3">
      <c r="A14" s="7" t="s">
        <v>33</v>
      </c>
      <c r="B14" s="7" t="s">
        <v>34</v>
      </c>
      <c r="C14" s="7">
        <v>200</v>
      </c>
      <c r="D14" s="7">
        <v>200</v>
      </c>
      <c r="E14" s="7">
        <v>130</v>
      </c>
      <c r="F14" s="7">
        <v>102</v>
      </c>
      <c r="G14" s="7">
        <v>24</v>
      </c>
      <c r="H14" s="7">
        <v>432</v>
      </c>
      <c r="I14" s="7">
        <v>1.29</v>
      </c>
      <c r="J14" s="7">
        <v>128</v>
      </c>
      <c r="K14" s="7">
        <v>-389</v>
      </c>
      <c r="L14" s="7">
        <f t="shared" si="0"/>
        <v>-49.792000000000002</v>
      </c>
      <c r="M14" s="7">
        <v>16</v>
      </c>
      <c r="N14" s="7">
        <v>3000</v>
      </c>
      <c r="O14" s="7">
        <v>1800</v>
      </c>
      <c r="P14" s="7">
        <f>3000*0.22</f>
        <v>660</v>
      </c>
      <c r="Q14" s="7">
        <f t="shared" ref="Q14:Q26" si="1">O14/2</f>
        <v>900</v>
      </c>
      <c r="R14" s="7" t="s">
        <v>37</v>
      </c>
    </row>
    <row r="15" spans="1:18" x14ac:dyDescent="0.3">
      <c r="A15" s="7" t="s">
        <v>33</v>
      </c>
      <c r="B15" s="7" t="s">
        <v>34</v>
      </c>
      <c r="C15" s="7">
        <v>200</v>
      </c>
      <c r="D15" s="7">
        <v>200</v>
      </c>
      <c r="E15" s="7">
        <v>130</v>
      </c>
      <c r="F15" s="7">
        <v>102</v>
      </c>
      <c r="G15" s="7">
        <v>26.6</v>
      </c>
      <c r="H15" s="7">
        <v>429</v>
      </c>
      <c r="I15" s="7">
        <v>1.04</v>
      </c>
      <c r="J15" s="7">
        <v>129</v>
      </c>
      <c r="K15" s="7">
        <v>-353</v>
      </c>
      <c r="L15" s="7">
        <f t="shared" si="0"/>
        <v>-45.536999999999999</v>
      </c>
      <c r="M15" s="7">
        <v>16</v>
      </c>
      <c r="N15" s="7">
        <v>3000</v>
      </c>
      <c r="O15" s="7">
        <v>1800</v>
      </c>
      <c r="P15" s="7">
        <f t="shared" ref="P15:P16" si="2">3000*0.22</f>
        <v>660</v>
      </c>
      <c r="Q15" s="7">
        <f t="shared" si="1"/>
        <v>900</v>
      </c>
      <c r="R15" s="7" t="s">
        <v>38</v>
      </c>
    </row>
    <row r="16" spans="1:18" x14ac:dyDescent="0.3">
      <c r="A16" s="8" t="s">
        <v>33</v>
      </c>
      <c r="B16" s="8" t="s">
        <v>35</v>
      </c>
      <c r="C16" s="8">
        <v>200</v>
      </c>
      <c r="D16" s="8">
        <v>200</v>
      </c>
      <c r="E16" s="8">
        <v>130</v>
      </c>
      <c r="F16" s="8">
        <v>102</v>
      </c>
      <c r="G16" s="8">
        <v>23.4</v>
      </c>
      <c r="H16" s="8">
        <v>431</v>
      </c>
      <c r="I16" s="8">
        <v>1.49</v>
      </c>
      <c r="J16" s="8">
        <v>169</v>
      </c>
      <c r="K16" s="8">
        <v>-280</v>
      </c>
      <c r="L16" s="8">
        <f t="shared" si="0"/>
        <v>-47.32</v>
      </c>
      <c r="M16" s="8">
        <v>16</v>
      </c>
      <c r="N16" s="8">
        <v>3000</v>
      </c>
      <c r="O16" s="8">
        <v>1800</v>
      </c>
      <c r="P16" s="8">
        <f t="shared" si="2"/>
        <v>660</v>
      </c>
      <c r="Q16" s="8">
        <f t="shared" si="1"/>
        <v>900</v>
      </c>
      <c r="R16" s="8" t="s">
        <v>36</v>
      </c>
    </row>
    <row r="17" spans="1:18" x14ac:dyDescent="0.3">
      <c r="A17" s="9" t="s">
        <v>39</v>
      </c>
      <c r="B17" s="9" t="s">
        <v>40</v>
      </c>
      <c r="C17" s="9">
        <v>305</v>
      </c>
      <c r="D17" s="9">
        <v>305</v>
      </c>
      <c r="E17" s="9">
        <v>178</v>
      </c>
      <c r="F17" s="9">
        <v>127</v>
      </c>
      <c r="G17" s="9">
        <v>27.7</v>
      </c>
      <c r="H17" s="9">
        <v>398</v>
      </c>
      <c r="I17" s="9">
        <v>0.99</v>
      </c>
      <c r="J17" s="9">
        <v>309</v>
      </c>
      <c r="K17" s="7">
        <v>0</v>
      </c>
      <c r="L17" s="7">
        <f t="shared" si="0"/>
        <v>0</v>
      </c>
      <c r="M17" s="7">
        <v>19</v>
      </c>
      <c r="N17" s="7">
        <v>1295</v>
      </c>
      <c r="O17" s="7">
        <v>2280</v>
      </c>
      <c r="P17" s="7">
        <f>N17</f>
        <v>1295</v>
      </c>
      <c r="Q17" s="7">
        <f t="shared" si="1"/>
        <v>1140</v>
      </c>
      <c r="R17" s="7" t="s">
        <v>32</v>
      </c>
    </row>
    <row r="18" spans="1:18" x14ac:dyDescent="0.3">
      <c r="A18" s="7" t="s">
        <v>41</v>
      </c>
      <c r="B18" s="7" t="s">
        <v>42</v>
      </c>
      <c r="C18" s="7">
        <v>305</v>
      </c>
      <c r="D18" s="7">
        <v>305</v>
      </c>
      <c r="E18" s="7">
        <v>178</v>
      </c>
      <c r="F18" s="7">
        <v>127</v>
      </c>
      <c r="G18" s="7">
        <v>27</v>
      </c>
      <c r="H18" s="7">
        <v>398</v>
      </c>
      <c r="I18" s="7">
        <v>0.99</v>
      </c>
      <c r="J18" s="7">
        <v>342</v>
      </c>
      <c r="K18" s="7">
        <v>-228</v>
      </c>
      <c r="L18" s="7">
        <f t="shared" si="0"/>
        <v>-77.975999999999999</v>
      </c>
      <c r="M18" s="7">
        <v>19</v>
      </c>
      <c r="N18" s="7">
        <v>1295</v>
      </c>
      <c r="O18" s="7">
        <v>2280</v>
      </c>
      <c r="P18" s="7">
        <f t="shared" ref="P18:P19" si="3">N18</f>
        <v>1295</v>
      </c>
      <c r="Q18" s="7">
        <f t="shared" si="1"/>
        <v>1140</v>
      </c>
      <c r="R18" s="7" t="s">
        <v>32</v>
      </c>
    </row>
    <row r="19" spans="1:18" x14ac:dyDescent="0.3">
      <c r="A19" s="8" t="s">
        <v>41</v>
      </c>
      <c r="B19" s="8" t="s">
        <v>43</v>
      </c>
      <c r="C19" s="8">
        <v>305</v>
      </c>
      <c r="D19" s="8">
        <v>305</v>
      </c>
      <c r="E19" s="8">
        <v>178</v>
      </c>
      <c r="F19" s="8">
        <v>127</v>
      </c>
      <c r="G19" s="8">
        <v>32.1</v>
      </c>
      <c r="H19" s="8">
        <v>398</v>
      </c>
      <c r="I19" s="8">
        <v>0.99</v>
      </c>
      <c r="J19" s="8">
        <v>264</v>
      </c>
      <c r="K19" s="8">
        <v>228</v>
      </c>
      <c r="L19" s="8">
        <f t="shared" si="0"/>
        <v>60.192</v>
      </c>
      <c r="M19" s="8">
        <v>19</v>
      </c>
      <c r="N19" s="8">
        <v>1295</v>
      </c>
      <c r="O19" s="8">
        <v>2280</v>
      </c>
      <c r="P19" s="8">
        <f t="shared" si="3"/>
        <v>1295</v>
      </c>
      <c r="Q19" s="8">
        <f t="shared" si="1"/>
        <v>1140</v>
      </c>
      <c r="R19" s="8" t="s">
        <v>32</v>
      </c>
    </row>
    <row r="20" spans="1:18" x14ac:dyDescent="0.3">
      <c r="A20" s="9" t="s">
        <v>44</v>
      </c>
      <c r="B20" s="9" t="s">
        <v>45</v>
      </c>
      <c r="C20" s="10">
        <v>178</v>
      </c>
      <c r="D20" s="10">
        <v>178</v>
      </c>
      <c r="E20" s="9">
        <v>152</v>
      </c>
      <c r="F20" s="9">
        <v>121</v>
      </c>
      <c r="G20" s="9">
        <v>27.3</v>
      </c>
      <c r="H20" s="9">
        <v>476</v>
      </c>
      <c r="I20" s="9">
        <v>1.45</v>
      </c>
      <c r="J20" s="9">
        <v>122</v>
      </c>
      <c r="K20" s="7">
        <v>-368</v>
      </c>
      <c r="L20" s="7">
        <f t="shared" si="0"/>
        <v>-44.896000000000001</v>
      </c>
      <c r="M20" s="7">
        <v>19</v>
      </c>
      <c r="N20" s="7">
        <v>965</v>
      </c>
      <c r="O20" s="7">
        <v>1830</v>
      </c>
      <c r="P20" s="7">
        <v>965</v>
      </c>
      <c r="Q20" s="7">
        <f t="shared" si="1"/>
        <v>915</v>
      </c>
      <c r="R20" s="7" t="s">
        <v>32</v>
      </c>
    </row>
    <row r="21" spans="1:18" x14ac:dyDescent="0.3">
      <c r="A21" s="7" t="s">
        <v>44</v>
      </c>
      <c r="B21" s="7" t="s">
        <v>46</v>
      </c>
      <c r="C21" s="7">
        <v>267</v>
      </c>
      <c r="D21" s="7">
        <v>267</v>
      </c>
      <c r="E21" s="7">
        <v>127</v>
      </c>
      <c r="F21" s="7">
        <v>121</v>
      </c>
      <c r="G21" s="7">
        <v>34.299999999999997</v>
      </c>
      <c r="H21" s="7">
        <v>474</v>
      </c>
      <c r="I21" s="7">
        <v>1.28</v>
      </c>
      <c r="J21" s="7">
        <v>215</v>
      </c>
      <c r="K21" s="7">
        <v>-393</v>
      </c>
      <c r="L21" s="7">
        <f t="shared" si="0"/>
        <v>-84.495000000000005</v>
      </c>
      <c r="M21" s="7">
        <v>19</v>
      </c>
      <c r="N21" s="7">
        <v>965</v>
      </c>
      <c r="O21" s="7">
        <v>1830</v>
      </c>
      <c r="P21" s="7">
        <v>965</v>
      </c>
      <c r="Q21" s="7">
        <f t="shared" si="1"/>
        <v>915</v>
      </c>
      <c r="R21" s="7" t="s">
        <v>32</v>
      </c>
    </row>
    <row r="22" spans="1:18" x14ac:dyDescent="0.3">
      <c r="A22" s="7" t="s">
        <v>44</v>
      </c>
      <c r="B22" s="7" t="s">
        <v>47</v>
      </c>
      <c r="C22" s="7">
        <v>267</v>
      </c>
      <c r="D22" s="7">
        <v>267</v>
      </c>
      <c r="E22" s="7">
        <v>152</v>
      </c>
      <c r="F22" s="7">
        <v>121</v>
      </c>
      <c r="G22" s="7">
        <v>40.5</v>
      </c>
      <c r="H22" s="7">
        <v>474</v>
      </c>
      <c r="I22" s="7">
        <v>1.4</v>
      </c>
      <c r="J22" s="7">
        <v>247</v>
      </c>
      <c r="K22" s="7">
        <v>-379</v>
      </c>
      <c r="L22" s="7">
        <f t="shared" si="0"/>
        <v>-93.613</v>
      </c>
      <c r="M22" s="7">
        <v>19</v>
      </c>
      <c r="N22" s="7">
        <v>965</v>
      </c>
      <c r="O22" s="7">
        <v>1830</v>
      </c>
      <c r="P22" s="7">
        <v>965</v>
      </c>
      <c r="Q22" s="7">
        <f t="shared" si="1"/>
        <v>915</v>
      </c>
      <c r="R22" s="7" t="s">
        <v>32</v>
      </c>
    </row>
    <row r="23" spans="1:18" x14ac:dyDescent="0.3">
      <c r="A23" s="7" t="s">
        <v>44</v>
      </c>
      <c r="B23" s="7" t="s">
        <v>48</v>
      </c>
      <c r="C23" s="7">
        <v>267</v>
      </c>
      <c r="D23" s="7">
        <v>267</v>
      </c>
      <c r="E23" s="7">
        <v>152</v>
      </c>
      <c r="F23" s="7">
        <v>117</v>
      </c>
      <c r="G23" s="7">
        <v>38.700000000000003</v>
      </c>
      <c r="H23" s="7">
        <v>475</v>
      </c>
      <c r="I23" s="7">
        <v>2.02</v>
      </c>
      <c r="J23" s="7">
        <v>268</v>
      </c>
      <c r="K23" s="7">
        <v>-386</v>
      </c>
      <c r="L23" s="7">
        <f t="shared" si="0"/>
        <v>-103.44799999999999</v>
      </c>
      <c r="M23" s="7">
        <v>19</v>
      </c>
      <c r="N23" s="7">
        <v>965</v>
      </c>
      <c r="O23" s="7">
        <v>1830</v>
      </c>
      <c r="P23" s="7">
        <v>965</v>
      </c>
      <c r="Q23" s="7">
        <f t="shared" si="1"/>
        <v>915</v>
      </c>
      <c r="R23" s="7" t="s">
        <v>32</v>
      </c>
    </row>
    <row r="24" spans="1:18" x14ac:dyDescent="0.3">
      <c r="A24" s="7" t="s">
        <v>44</v>
      </c>
      <c r="B24" s="7" t="s">
        <v>49</v>
      </c>
      <c r="C24" s="7">
        <v>267</v>
      </c>
      <c r="D24" s="7">
        <v>267</v>
      </c>
      <c r="E24" s="7">
        <v>152</v>
      </c>
      <c r="F24" s="7">
        <v>121</v>
      </c>
      <c r="G24" s="7">
        <v>35.200000000000003</v>
      </c>
      <c r="H24" s="7">
        <v>476</v>
      </c>
      <c r="I24" s="7">
        <v>1.28</v>
      </c>
      <c r="J24" s="7">
        <v>279</v>
      </c>
      <c r="K24" s="7">
        <v>0</v>
      </c>
      <c r="L24" s="7">
        <f t="shared" si="0"/>
        <v>0</v>
      </c>
      <c r="M24" s="7">
        <v>19</v>
      </c>
      <c r="N24" s="7">
        <v>965</v>
      </c>
      <c r="O24" s="7">
        <v>1830</v>
      </c>
      <c r="P24" s="7">
        <v>965</v>
      </c>
      <c r="Q24" s="7">
        <f t="shared" si="1"/>
        <v>915</v>
      </c>
      <c r="R24" s="7" t="s">
        <v>32</v>
      </c>
    </row>
    <row r="25" spans="1:18" x14ac:dyDescent="0.3">
      <c r="A25" s="7" t="s">
        <v>44</v>
      </c>
      <c r="B25" s="7" t="s">
        <v>50</v>
      </c>
      <c r="C25" s="7">
        <v>267</v>
      </c>
      <c r="D25" s="7">
        <v>267</v>
      </c>
      <c r="E25" s="7">
        <v>152</v>
      </c>
      <c r="F25" s="7">
        <v>121</v>
      </c>
      <c r="G25" s="7">
        <v>31.3</v>
      </c>
      <c r="H25" s="7">
        <v>476</v>
      </c>
      <c r="I25" s="7">
        <v>1.28</v>
      </c>
      <c r="J25" s="7">
        <v>117</v>
      </c>
      <c r="K25" s="7">
        <v>-753</v>
      </c>
      <c r="L25" s="7">
        <f t="shared" si="0"/>
        <v>-88.100999999999999</v>
      </c>
      <c r="M25" s="7">
        <v>19</v>
      </c>
      <c r="N25" s="7">
        <v>965</v>
      </c>
      <c r="O25" s="7">
        <v>1830</v>
      </c>
      <c r="P25" s="7">
        <v>965</v>
      </c>
      <c r="Q25" s="7">
        <f t="shared" si="1"/>
        <v>915</v>
      </c>
      <c r="R25" s="7" t="s">
        <v>32</v>
      </c>
    </row>
    <row r="26" spans="1:18" x14ac:dyDescent="0.3">
      <c r="A26" s="8" t="s">
        <v>44</v>
      </c>
      <c r="B26" s="8" t="s">
        <v>51</v>
      </c>
      <c r="C26" s="8">
        <v>267</v>
      </c>
      <c r="D26" s="8">
        <v>267</v>
      </c>
      <c r="E26" s="8">
        <v>152</v>
      </c>
      <c r="F26" s="8">
        <v>121</v>
      </c>
      <c r="G26" s="11">
        <v>26</v>
      </c>
      <c r="H26" s="8">
        <v>476</v>
      </c>
      <c r="I26" s="8">
        <v>1.28</v>
      </c>
      <c r="J26" s="8">
        <v>265</v>
      </c>
      <c r="K26" s="8">
        <v>-403</v>
      </c>
      <c r="L26" s="8">
        <f t="shared" si="0"/>
        <v>-106.795</v>
      </c>
      <c r="M26" s="8">
        <v>19</v>
      </c>
      <c r="N26" s="8">
        <v>965</v>
      </c>
      <c r="O26" s="8">
        <v>1830</v>
      </c>
      <c r="P26" s="8">
        <v>965</v>
      </c>
      <c r="Q26" s="8">
        <f t="shared" si="1"/>
        <v>915</v>
      </c>
      <c r="R26" s="8" t="s">
        <v>32</v>
      </c>
    </row>
    <row r="27" spans="1:18" x14ac:dyDescent="0.3">
      <c r="A27" s="9" t="s">
        <v>52</v>
      </c>
      <c r="B27" s="9" t="s">
        <v>53</v>
      </c>
      <c r="C27" s="9">
        <v>305</v>
      </c>
      <c r="D27" s="9">
        <v>305</v>
      </c>
      <c r="E27" s="9">
        <v>152</v>
      </c>
      <c r="F27" s="9">
        <v>120</v>
      </c>
      <c r="G27" s="9">
        <v>22.7</v>
      </c>
      <c r="H27" s="9">
        <v>445</v>
      </c>
      <c r="I27" s="9">
        <v>1.39</v>
      </c>
      <c r="J27" s="9">
        <v>111</v>
      </c>
      <c r="K27" s="7">
        <v>-422</v>
      </c>
      <c r="L27" s="7">
        <f t="shared" si="0"/>
        <v>-46.841999999999999</v>
      </c>
      <c r="M27" s="7"/>
      <c r="N27" s="7"/>
      <c r="O27" s="7"/>
      <c r="P27" s="7"/>
      <c r="Q27" s="7"/>
      <c r="R27" s="7" t="s">
        <v>32</v>
      </c>
    </row>
    <row r="28" spans="1:18" x14ac:dyDescent="0.3">
      <c r="A28" s="8" t="s">
        <v>52</v>
      </c>
      <c r="B28" s="8" t="s">
        <v>54</v>
      </c>
      <c r="C28" s="8">
        <v>203</v>
      </c>
      <c r="D28" s="8">
        <v>305</v>
      </c>
      <c r="E28" s="8">
        <v>152</v>
      </c>
      <c r="F28" s="8">
        <v>120</v>
      </c>
      <c r="G28" s="8">
        <v>22.6</v>
      </c>
      <c r="H28" s="8">
        <v>393</v>
      </c>
      <c r="I28" s="8">
        <v>0.95</v>
      </c>
      <c r="J28" s="8">
        <v>101</v>
      </c>
      <c r="K28" s="8">
        <v>-448</v>
      </c>
      <c r="L28" s="8">
        <f t="shared" si="0"/>
        <v>-45.247999999999998</v>
      </c>
      <c r="M28" s="8"/>
      <c r="N28" s="8"/>
      <c r="O28" s="8"/>
      <c r="P28" s="8"/>
      <c r="Q28" s="8"/>
      <c r="R28" s="8" t="s">
        <v>32</v>
      </c>
    </row>
    <row r="29" spans="1:18" x14ac:dyDescent="0.3">
      <c r="A29" s="9" t="s">
        <v>55</v>
      </c>
      <c r="B29" s="9" t="s">
        <v>56</v>
      </c>
      <c r="C29" s="9">
        <v>200</v>
      </c>
      <c r="D29" s="9">
        <v>300</v>
      </c>
      <c r="E29" s="9">
        <v>125</v>
      </c>
      <c r="F29" s="9">
        <v>98</v>
      </c>
      <c r="G29" s="9">
        <v>35.700000000000003</v>
      </c>
      <c r="H29" s="9">
        <v>480</v>
      </c>
      <c r="I29" s="9">
        <v>0.95</v>
      </c>
      <c r="J29" s="9">
        <v>198</v>
      </c>
      <c r="K29" s="7">
        <v>-199</v>
      </c>
      <c r="L29" s="7">
        <f t="shared" si="0"/>
        <v>-39.402000000000001</v>
      </c>
      <c r="M29" s="7">
        <v>20</v>
      </c>
      <c r="N29" s="7">
        <v>3050</v>
      </c>
      <c r="O29" s="7">
        <v>1300</v>
      </c>
      <c r="P29" s="7">
        <f>3050*0.22</f>
        <v>671</v>
      </c>
      <c r="Q29" s="7">
        <f>O29/2</f>
        <v>650</v>
      </c>
      <c r="R29" s="7" t="s">
        <v>36</v>
      </c>
    </row>
    <row r="30" spans="1:18" x14ac:dyDescent="0.3">
      <c r="A30" s="7" t="s">
        <v>55</v>
      </c>
      <c r="B30" s="7" t="s">
        <v>57</v>
      </c>
      <c r="C30" s="7">
        <v>200</v>
      </c>
      <c r="D30" s="7">
        <v>300</v>
      </c>
      <c r="E30" s="7">
        <v>125</v>
      </c>
      <c r="F30" s="7">
        <v>101</v>
      </c>
      <c r="G30" s="7">
        <v>43.7</v>
      </c>
      <c r="H30" s="7">
        <v>480</v>
      </c>
      <c r="I30" s="7">
        <v>0.76</v>
      </c>
      <c r="J30" s="7">
        <v>192</v>
      </c>
      <c r="K30" s="7">
        <v>-177</v>
      </c>
      <c r="L30" s="7">
        <f t="shared" si="0"/>
        <v>-33.984000000000002</v>
      </c>
      <c r="M30" s="7">
        <v>20</v>
      </c>
      <c r="N30" s="7">
        <v>3050</v>
      </c>
      <c r="O30" s="7">
        <v>1300</v>
      </c>
      <c r="P30" s="7">
        <f t="shared" ref="P30:P45" si="4">3050*0.22</f>
        <v>671</v>
      </c>
      <c r="Q30" s="7">
        <f t="shared" ref="Q30:Q44" si="5">O30/2</f>
        <v>650</v>
      </c>
      <c r="R30" s="7" t="s">
        <v>36</v>
      </c>
    </row>
    <row r="31" spans="1:18" x14ac:dyDescent="0.3">
      <c r="A31" s="7" t="s">
        <v>55</v>
      </c>
      <c r="B31" s="7" t="s">
        <v>58</v>
      </c>
      <c r="C31" s="7">
        <v>300</v>
      </c>
      <c r="D31" s="7">
        <v>200</v>
      </c>
      <c r="E31" s="7">
        <v>125</v>
      </c>
      <c r="F31" s="7">
        <v>101</v>
      </c>
      <c r="G31" s="7">
        <v>27.4</v>
      </c>
      <c r="H31" s="7">
        <v>480</v>
      </c>
      <c r="I31" s="7">
        <v>0.95</v>
      </c>
      <c r="J31" s="7">
        <v>152</v>
      </c>
      <c r="K31" s="7">
        <v>-201</v>
      </c>
      <c r="L31" s="7">
        <f t="shared" si="0"/>
        <v>-30.552</v>
      </c>
      <c r="M31" s="7">
        <v>20</v>
      </c>
      <c r="N31" s="7">
        <v>3050</v>
      </c>
      <c r="O31" s="7">
        <v>1300</v>
      </c>
      <c r="P31" s="7">
        <f t="shared" si="4"/>
        <v>671</v>
      </c>
      <c r="Q31" s="7">
        <f t="shared" si="5"/>
        <v>650</v>
      </c>
      <c r="R31" s="7" t="s">
        <v>36</v>
      </c>
    </row>
    <row r="32" spans="1:18" x14ac:dyDescent="0.3">
      <c r="A32" s="7" t="s">
        <v>55</v>
      </c>
      <c r="B32" s="7" t="s">
        <v>59</v>
      </c>
      <c r="C32" s="7">
        <v>300</v>
      </c>
      <c r="D32" s="7">
        <v>200</v>
      </c>
      <c r="E32" s="7">
        <v>125</v>
      </c>
      <c r="F32" s="7">
        <v>98</v>
      </c>
      <c r="G32" s="7">
        <v>44.2</v>
      </c>
      <c r="H32" s="7">
        <v>500</v>
      </c>
      <c r="I32" s="7">
        <v>0.6</v>
      </c>
      <c r="J32" s="7">
        <v>164</v>
      </c>
      <c r="K32" s="7">
        <v>-235</v>
      </c>
      <c r="L32" s="7">
        <f t="shared" si="0"/>
        <v>-38.54</v>
      </c>
      <c r="M32" s="7">
        <v>20</v>
      </c>
      <c r="N32" s="7">
        <v>3050</v>
      </c>
      <c r="O32" s="7">
        <v>1300</v>
      </c>
      <c r="P32" s="7">
        <f t="shared" si="4"/>
        <v>671</v>
      </c>
      <c r="Q32" s="7">
        <f t="shared" si="5"/>
        <v>650</v>
      </c>
      <c r="R32" s="7" t="s">
        <v>36</v>
      </c>
    </row>
    <row r="33" spans="1:18" x14ac:dyDescent="0.3">
      <c r="A33" s="7" t="s">
        <v>55</v>
      </c>
      <c r="B33" s="7" t="s">
        <v>60</v>
      </c>
      <c r="C33" s="7">
        <v>300</v>
      </c>
      <c r="D33" s="7">
        <v>200</v>
      </c>
      <c r="E33" s="7">
        <v>125</v>
      </c>
      <c r="F33" s="7">
        <v>98</v>
      </c>
      <c r="G33" s="7">
        <v>32</v>
      </c>
      <c r="H33" s="7">
        <v>500</v>
      </c>
      <c r="I33" s="7">
        <v>0.5</v>
      </c>
      <c r="J33" s="7">
        <v>149</v>
      </c>
      <c r="K33" s="7">
        <v>-185</v>
      </c>
      <c r="L33" s="7">
        <f t="shared" si="0"/>
        <v>-27.565000000000001</v>
      </c>
      <c r="M33" s="7">
        <v>20</v>
      </c>
      <c r="N33" s="7">
        <v>3050</v>
      </c>
      <c r="O33" s="7">
        <v>1300</v>
      </c>
      <c r="P33" s="7">
        <f t="shared" si="4"/>
        <v>671</v>
      </c>
      <c r="Q33" s="7">
        <f t="shared" si="5"/>
        <v>650</v>
      </c>
      <c r="R33" s="7" t="s">
        <v>36</v>
      </c>
    </row>
    <row r="34" spans="1:18" x14ac:dyDescent="0.3">
      <c r="A34" s="7" t="s">
        <v>55</v>
      </c>
      <c r="B34" s="7" t="s">
        <v>61</v>
      </c>
      <c r="C34" s="7">
        <v>300</v>
      </c>
      <c r="D34" s="7">
        <v>200</v>
      </c>
      <c r="E34" s="7">
        <v>125</v>
      </c>
      <c r="F34" s="7">
        <v>99</v>
      </c>
      <c r="G34" s="7">
        <v>39.6</v>
      </c>
      <c r="H34" s="7">
        <v>500</v>
      </c>
      <c r="I34" s="7">
        <v>0.86</v>
      </c>
      <c r="J34" s="7">
        <v>129</v>
      </c>
      <c r="K34" s="7">
        <v>-246</v>
      </c>
      <c r="L34" s="7">
        <f t="shared" si="0"/>
        <v>-31.734000000000002</v>
      </c>
      <c r="M34" s="7">
        <v>20</v>
      </c>
      <c r="N34" s="7">
        <v>3050</v>
      </c>
      <c r="O34" s="7">
        <v>1300</v>
      </c>
      <c r="P34" s="7">
        <f t="shared" si="4"/>
        <v>671</v>
      </c>
      <c r="Q34" s="7">
        <f t="shared" si="5"/>
        <v>650</v>
      </c>
      <c r="R34" s="7" t="s">
        <v>36</v>
      </c>
    </row>
    <row r="35" spans="1:18" x14ac:dyDescent="0.3">
      <c r="A35" s="7" t="s">
        <v>55</v>
      </c>
      <c r="B35" s="7" t="s">
        <v>62</v>
      </c>
      <c r="C35" s="7">
        <v>100</v>
      </c>
      <c r="D35" s="7">
        <v>300</v>
      </c>
      <c r="E35" s="7">
        <v>125</v>
      </c>
      <c r="F35" s="7">
        <v>98</v>
      </c>
      <c r="G35" s="7">
        <v>41.6</v>
      </c>
      <c r="H35" s="7">
        <v>480</v>
      </c>
      <c r="I35" s="7">
        <v>0.74</v>
      </c>
      <c r="J35" s="7">
        <v>136</v>
      </c>
      <c r="K35" s="7">
        <v>-248</v>
      </c>
      <c r="L35" s="7">
        <f t="shared" si="0"/>
        <v>-33.728000000000002</v>
      </c>
      <c r="M35" s="7">
        <v>20</v>
      </c>
      <c r="N35" s="7">
        <v>3050</v>
      </c>
      <c r="O35" s="7">
        <v>1300</v>
      </c>
      <c r="P35" s="7">
        <f t="shared" si="4"/>
        <v>671</v>
      </c>
      <c r="Q35" s="7">
        <f t="shared" si="5"/>
        <v>650</v>
      </c>
      <c r="R35" s="7" t="s">
        <v>36</v>
      </c>
    </row>
    <row r="36" spans="1:18" x14ac:dyDescent="0.3">
      <c r="A36" s="7" t="s">
        <v>55</v>
      </c>
      <c r="B36" s="7" t="s">
        <v>63</v>
      </c>
      <c r="C36" s="7">
        <v>250</v>
      </c>
      <c r="D36" s="7">
        <v>250</v>
      </c>
      <c r="E36" s="7">
        <v>125</v>
      </c>
      <c r="F36" s="7">
        <v>98</v>
      </c>
      <c r="G36" s="7">
        <v>41.4</v>
      </c>
      <c r="H36" s="7">
        <v>480</v>
      </c>
      <c r="I36" s="7">
        <v>0.68</v>
      </c>
      <c r="J36" s="7">
        <v>123</v>
      </c>
      <c r="K36" s="7">
        <v>-290</v>
      </c>
      <c r="L36" s="7">
        <f t="shared" si="0"/>
        <v>-35.67</v>
      </c>
      <c r="M36" s="7">
        <v>20</v>
      </c>
      <c r="N36" s="7">
        <v>3050</v>
      </c>
      <c r="O36" s="7">
        <v>1300</v>
      </c>
      <c r="P36" s="7">
        <f t="shared" si="4"/>
        <v>671</v>
      </c>
      <c r="Q36" s="7">
        <f t="shared" si="5"/>
        <v>650</v>
      </c>
      <c r="R36" s="7" t="s">
        <v>36</v>
      </c>
    </row>
    <row r="37" spans="1:18" x14ac:dyDescent="0.3">
      <c r="A37" s="7" t="s">
        <v>55</v>
      </c>
      <c r="B37" s="7" t="s">
        <v>64</v>
      </c>
      <c r="C37" s="7">
        <v>250</v>
      </c>
      <c r="D37" s="7">
        <v>250</v>
      </c>
      <c r="E37" s="7">
        <v>125</v>
      </c>
      <c r="F37" s="7">
        <v>98</v>
      </c>
      <c r="G37" s="7">
        <v>40.700000000000003</v>
      </c>
      <c r="H37" s="7">
        <v>480</v>
      </c>
      <c r="I37" s="7">
        <v>0.68</v>
      </c>
      <c r="J37" s="7">
        <v>114</v>
      </c>
      <c r="K37" s="7">
        <v>-316</v>
      </c>
      <c r="L37" s="7">
        <f t="shared" si="0"/>
        <v>-36.024000000000001</v>
      </c>
      <c r="M37" s="7">
        <v>20</v>
      </c>
      <c r="N37" s="7">
        <v>3050</v>
      </c>
      <c r="O37" s="7">
        <v>1300</v>
      </c>
      <c r="P37" s="7">
        <f t="shared" si="4"/>
        <v>671</v>
      </c>
      <c r="Q37" s="7">
        <f t="shared" si="5"/>
        <v>650</v>
      </c>
      <c r="R37" s="7" t="s">
        <v>36</v>
      </c>
    </row>
    <row r="38" spans="1:18" x14ac:dyDescent="0.3">
      <c r="A38" s="8" t="s">
        <v>55</v>
      </c>
      <c r="B38" s="8" t="s">
        <v>65</v>
      </c>
      <c r="C38" s="8">
        <v>250</v>
      </c>
      <c r="D38" s="8">
        <v>250</v>
      </c>
      <c r="E38" s="8">
        <v>125</v>
      </c>
      <c r="F38" s="8">
        <v>98</v>
      </c>
      <c r="G38" s="8">
        <v>50</v>
      </c>
      <c r="H38" s="8">
        <v>480</v>
      </c>
      <c r="I38" s="8">
        <v>0.68</v>
      </c>
      <c r="J38" s="8">
        <v>138</v>
      </c>
      <c r="K38" s="8">
        <v>-286</v>
      </c>
      <c r="L38" s="8">
        <f t="shared" si="0"/>
        <v>-39.468000000000004</v>
      </c>
      <c r="M38" s="8">
        <v>20</v>
      </c>
      <c r="N38" s="8">
        <v>3050</v>
      </c>
      <c r="O38" s="8">
        <v>1300</v>
      </c>
      <c r="P38" s="8">
        <f t="shared" si="4"/>
        <v>671</v>
      </c>
      <c r="Q38" s="8">
        <f t="shared" si="5"/>
        <v>650</v>
      </c>
      <c r="R38" s="8" t="s">
        <v>36</v>
      </c>
    </row>
    <row r="39" spans="1:18" x14ac:dyDescent="0.3">
      <c r="A39" s="7" t="s">
        <v>55</v>
      </c>
      <c r="B39" s="7" t="s">
        <v>66</v>
      </c>
      <c r="C39" s="7">
        <v>160</v>
      </c>
      <c r="D39" s="7">
        <v>160</v>
      </c>
      <c r="E39" s="7">
        <v>80</v>
      </c>
      <c r="F39" s="7">
        <v>62</v>
      </c>
      <c r="G39" s="7">
        <v>50.5</v>
      </c>
      <c r="H39" s="7">
        <v>480</v>
      </c>
      <c r="I39" s="7">
        <v>0.92</v>
      </c>
      <c r="J39" s="7">
        <v>69</v>
      </c>
      <c r="K39" s="7">
        <v>-259</v>
      </c>
      <c r="L39" s="7">
        <f t="shared" si="0"/>
        <v>-17.870999999999999</v>
      </c>
      <c r="M39" s="9">
        <v>20</v>
      </c>
      <c r="N39" s="9">
        <v>3050</v>
      </c>
      <c r="O39" s="9">
        <v>1300</v>
      </c>
      <c r="P39" s="9">
        <f t="shared" si="4"/>
        <v>671</v>
      </c>
      <c r="Q39" s="9">
        <f t="shared" si="5"/>
        <v>650</v>
      </c>
      <c r="R39" s="9" t="s">
        <v>36</v>
      </c>
    </row>
    <row r="40" spans="1:18" x14ac:dyDescent="0.3">
      <c r="A40" s="7" t="s">
        <v>55</v>
      </c>
      <c r="B40" s="7" t="s">
        <v>67</v>
      </c>
      <c r="C40" s="7">
        <v>160</v>
      </c>
      <c r="D40" s="7">
        <v>160</v>
      </c>
      <c r="E40" s="7">
        <v>80</v>
      </c>
      <c r="F40" s="7">
        <v>62</v>
      </c>
      <c r="G40" s="7">
        <v>41.4</v>
      </c>
      <c r="H40" s="7">
        <v>480</v>
      </c>
      <c r="I40" s="7">
        <v>0.92</v>
      </c>
      <c r="J40" s="7">
        <v>60</v>
      </c>
      <c r="K40" s="7">
        <v>-245</v>
      </c>
      <c r="L40" s="7">
        <f t="shared" si="0"/>
        <v>-14.7</v>
      </c>
      <c r="M40" s="12">
        <v>20</v>
      </c>
      <c r="N40" s="12">
        <v>3050</v>
      </c>
      <c r="O40" s="12">
        <v>1300</v>
      </c>
      <c r="P40" s="12">
        <f t="shared" si="4"/>
        <v>671</v>
      </c>
      <c r="Q40" s="12">
        <f t="shared" si="5"/>
        <v>650</v>
      </c>
      <c r="R40" s="12" t="s">
        <v>36</v>
      </c>
    </row>
    <row r="41" spans="1:18" x14ac:dyDescent="0.3">
      <c r="A41" s="7" t="s">
        <v>55</v>
      </c>
      <c r="B41" s="7" t="s">
        <v>68</v>
      </c>
      <c r="C41" s="7">
        <v>160</v>
      </c>
      <c r="D41" s="7">
        <v>160</v>
      </c>
      <c r="E41" s="7">
        <v>80</v>
      </c>
      <c r="F41" s="7">
        <v>62</v>
      </c>
      <c r="G41" s="7">
        <v>44.5</v>
      </c>
      <c r="H41" s="7">
        <v>480</v>
      </c>
      <c r="I41" s="7">
        <v>1.01</v>
      </c>
      <c r="J41" s="7">
        <v>46</v>
      </c>
      <c r="K41" s="7">
        <v>-265</v>
      </c>
      <c r="L41" s="7">
        <f t="shared" si="0"/>
        <v>-12.19</v>
      </c>
      <c r="M41" s="12">
        <v>20</v>
      </c>
      <c r="N41" s="12">
        <v>3050</v>
      </c>
      <c r="O41" s="12">
        <v>1300</v>
      </c>
      <c r="P41" s="12">
        <f t="shared" si="4"/>
        <v>671</v>
      </c>
      <c r="Q41" s="12">
        <f t="shared" si="5"/>
        <v>650</v>
      </c>
      <c r="R41" s="12" t="s">
        <v>36</v>
      </c>
    </row>
    <row r="42" spans="1:18" x14ac:dyDescent="0.3">
      <c r="A42" s="7" t="s">
        <v>55</v>
      </c>
      <c r="B42" s="7" t="s">
        <v>69</v>
      </c>
      <c r="C42" s="7">
        <v>160</v>
      </c>
      <c r="D42" s="7">
        <v>160</v>
      </c>
      <c r="E42" s="7">
        <v>80</v>
      </c>
      <c r="F42" s="7">
        <v>60</v>
      </c>
      <c r="G42" s="7">
        <v>42.6</v>
      </c>
      <c r="H42" s="7">
        <v>480</v>
      </c>
      <c r="I42" s="7">
        <v>1.01</v>
      </c>
      <c r="J42" s="7">
        <v>48</v>
      </c>
      <c r="K42" s="7">
        <v>-154</v>
      </c>
      <c r="L42" s="7">
        <f t="shared" si="0"/>
        <v>-7.3920000000000003</v>
      </c>
      <c r="M42" s="12">
        <v>20</v>
      </c>
      <c r="N42" s="12">
        <v>3050</v>
      </c>
      <c r="O42" s="12">
        <v>1300</v>
      </c>
      <c r="P42" s="12">
        <f t="shared" si="4"/>
        <v>671</v>
      </c>
      <c r="Q42" s="12">
        <f t="shared" si="5"/>
        <v>650</v>
      </c>
      <c r="R42" s="12" t="s">
        <v>36</v>
      </c>
    </row>
    <row r="43" spans="1:18" x14ac:dyDescent="0.3">
      <c r="A43" s="7" t="s">
        <v>55</v>
      </c>
      <c r="B43" s="7" t="s">
        <v>70</v>
      </c>
      <c r="C43" s="7">
        <v>160</v>
      </c>
      <c r="D43" s="7">
        <v>160</v>
      </c>
      <c r="E43" s="7">
        <v>80</v>
      </c>
      <c r="F43" s="7">
        <v>60</v>
      </c>
      <c r="G43" s="7">
        <v>26.7</v>
      </c>
      <c r="H43" s="7">
        <v>480</v>
      </c>
      <c r="I43" s="7">
        <v>1.1200000000000001</v>
      </c>
      <c r="J43" s="7">
        <v>55</v>
      </c>
      <c r="K43" s="7">
        <v>-213</v>
      </c>
      <c r="L43" s="7">
        <f t="shared" si="0"/>
        <v>-11.715</v>
      </c>
      <c r="M43" s="12">
        <v>20</v>
      </c>
      <c r="N43" s="12">
        <v>3050</v>
      </c>
      <c r="O43" s="12">
        <v>1300</v>
      </c>
      <c r="P43" s="12">
        <f t="shared" si="4"/>
        <v>671</v>
      </c>
      <c r="Q43" s="12">
        <f t="shared" si="5"/>
        <v>650</v>
      </c>
      <c r="R43" s="12" t="s">
        <v>36</v>
      </c>
    </row>
    <row r="44" spans="1:18" x14ac:dyDescent="0.3">
      <c r="A44" s="7" t="s">
        <v>55</v>
      </c>
      <c r="B44" s="7" t="s">
        <v>71</v>
      </c>
      <c r="C44" s="7">
        <v>160</v>
      </c>
      <c r="D44" s="7">
        <v>160</v>
      </c>
      <c r="E44" s="7">
        <v>80</v>
      </c>
      <c r="F44" s="7">
        <v>62</v>
      </c>
      <c r="G44" s="7">
        <v>34.6</v>
      </c>
      <c r="H44" s="7">
        <v>480</v>
      </c>
      <c r="I44" s="7">
        <v>1.31</v>
      </c>
      <c r="J44" s="7">
        <v>50</v>
      </c>
      <c r="K44" s="7">
        <v>-268</v>
      </c>
      <c r="L44" s="7">
        <f t="shared" si="0"/>
        <v>-13.4</v>
      </c>
      <c r="M44" s="12">
        <v>20</v>
      </c>
      <c r="N44" s="12">
        <v>3050</v>
      </c>
      <c r="O44" s="12">
        <v>1300</v>
      </c>
      <c r="P44" s="12">
        <f t="shared" si="4"/>
        <v>671</v>
      </c>
      <c r="Q44" s="12">
        <f t="shared" si="5"/>
        <v>650</v>
      </c>
      <c r="R44" s="12" t="s">
        <v>36</v>
      </c>
    </row>
    <row r="45" spans="1:18" x14ac:dyDescent="0.3">
      <c r="A45" s="8" t="s">
        <v>55</v>
      </c>
      <c r="B45" s="8" t="s">
        <v>72</v>
      </c>
      <c r="C45" s="8">
        <v>160</v>
      </c>
      <c r="D45" s="8">
        <v>160</v>
      </c>
      <c r="E45" s="8">
        <v>80</v>
      </c>
      <c r="F45" s="8">
        <v>79</v>
      </c>
      <c r="G45" s="8">
        <v>40</v>
      </c>
      <c r="H45" s="8">
        <v>480</v>
      </c>
      <c r="I45" s="8">
        <v>1.45</v>
      </c>
      <c r="J45" s="8">
        <v>56</v>
      </c>
      <c r="K45" s="8">
        <v>-264</v>
      </c>
      <c r="L45" s="8">
        <f t="shared" si="0"/>
        <v>-14.784000000000001</v>
      </c>
      <c r="M45" s="8">
        <v>20</v>
      </c>
      <c r="N45" s="8">
        <v>3050</v>
      </c>
      <c r="O45" s="8">
        <v>1300</v>
      </c>
      <c r="P45" s="8">
        <f t="shared" si="4"/>
        <v>671</v>
      </c>
      <c r="Q45" s="8">
        <v>650</v>
      </c>
      <c r="R45" s="8" t="s">
        <v>36</v>
      </c>
    </row>
    <row r="46" spans="1:18" x14ac:dyDescent="0.3">
      <c r="A46" s="9" t="s">
        <v>73</v>
      </c>
      <c r="B46" s="9" t="s">
        <v>74</v>
      </c>
      <c r="C46" s="9">
        <v>220</v>
      </c>
      <c r="D46" s="9">
        <v>220</v>
      </c>
      <c r="E46" s="9">
        <v>104</v>
      </c>
      <c r="F46" s="9">
        <v>79</v>
      </c>
      <c r="G46" s="9">
        <v>28.1</v>
      </c>
      <c r="H46" s="9">
        <v>480</v>
      </c>
      <c r="I46" s="9">
        <v>1.08</v>
      </c>
      <c r="J46" s="9">
        <v>108</v>
      </c>
      <c r="K46" s="7">
        <v>-275</v>
      </c>
      <c r="L46" s="7">
        <f t="shared" si="0"/>
        <v>-29.7</v>
      </c>
      <c r="M46" s="7"/>
      <c r="N46" s="7"/>
      <c r="O46" s="7"/>
      <c r="P46" s="7"/>
      <c r="Q46" s="7"/>
      <c r="R46" s="7" t="s">
        <v>36</v>
      </c>
    </row>
    <row r="47" spans="1:18" x14ac:dyDescent="0.3">
      <c r="A47" s="7" t="s">
        <v>73</v>
      </c>
      <c r="B47" s="7" t="s">
        <v>75</v>
      </c>
      <c r="C47" s="7">
        <v>220</v>
      </c>
      <c r="D47" s="7">
        <v>220</v>
      </c>
      <c r="E47" s="7">
        <v>104</v>
      </c>
      <c r="F47" s="7">
        <v>79</v>
      </c>
      <c r="G47" s="7">
        <v>29.6</v>
      </c>
      <c r="H47" s="7">
        <v>480</v>
      </c>
      <c r="I47" s="7">
        <v>1.08</v>
      </c>
      <c r="J47" s="7">
        <v>112</v>
      </c>
      <c r="K47" s="7">
        <v>-303</v>
      </c>
      <c r="L47" s="7">
        <f t="shared" si="0"/>
        <v>-33.936</v>
      </c>
      <c r="M47" s="7"/>
      <c r="N47" s="7"/>
      <c r="O47" s="7"/>
      <c r="P47" s="7"/>
      <c r="Q47" s="7"/>
      <c r="R47" s="7" t="s">
        <v>36</v>
      </c>
    </row>
    <row r="48" spans="1:18" x14ac:dyDescent="0.3">
      <c r="A48" s="7" t="s">
        <v>73</v>
      </c>
      <c r="B48" s="7" t="s">
        <v>76</v>
      </c>
      <c r="C48" s="7">
        <v>220</v>
      </c>
      <c r="D48" s="7">
        <v>220</v>
      </c>
      <c r="E48" s="7">
        <v>104</v>
      </c>
      <c r="F48" s="7">
        <v>79</v>
      </c>
      <c r="G48" s="7">
        <v>31.9</v>
      </c>
      <c r="H48" s="7">
        <v>480</v>
      </c>
      <c r="I48" s="7">
        <v>1.2</v>
      </c>
      <c r="J48" s="7">
        <v>109</v>
      </c>
      <c r="K48" s="7">
        <v>-409</v>
      </c>
      <c r="L48" s="7">
        <f t="shared" si="0"/>
        <v>-44.581000000000003</v>
      </c>
      <c r="M48" s="7"/>
      <c r="N48" s="7"/>
      <c r="O48" s="7"/>
      <c r="P48" s="7"/>
      <c r="Q48" s="7"/>
      <c r="R48" s="7" t="s">
        <v>36</v>
      </c>
    </row>
    <row r="49" spans="1:18" x14ac:dyDescent="0.3">
      <c r="A49" s="8" t="s">
        <v>73</v>
      </c>
      <c r="B49" s="8" t="s">
        <v>77</v>
      </c>
      <c r="C49" s="8">
        <v>220</v>
      </c>
      <c r="D49" s="8">
        <v>220</v>
      </c>
      <c r="E49" s="8">
        <v>104</v>
      </c>
      <c r="F49" s="8">
        <v>79</v>
      </c>
      <c r="G49" s="8">
        <v>31.9</v>
      </c>
      <c r="H49" s="8">
        <v>480</v>
      </c>
      <c r="I49" s="8">
        <v>1.7</v>
      </c>
      <c r="J49" s="8">
        <v>107</v>
      </c>
      <c r="K49" s="8">
        <v>-354</v>
      </c>
      <c r="L49" s="8">
        <f t="shared" si="0"/>
        <v>-37.878</v>
      </c>
      <c r="M49" s="8"/>
      <c r="N49" s="8"/>
      <c r="O49" s="8"/>
      <c r="P49" s="8"/>
      <c r="Q49" s="8"/>
      <c r="R49" s="8" t="s">
        <v>36</v>
      </c>
    </row>
    <row r="50" spans="1:18" x14ac:dyDescent="0.3">
      <c r="A50" s="9" t="s">
        <v>78</v>
      </c>
      <c r="B50" s="9" t="s">
        <v>79</v>
      </c>
      <c r="C50" s="9">
        <v>250</v>
      </c>
      <c r="D50" s="9">
        <v>250</v>
      </c>
      <c r="E50" s="9">
        <v>180</v>
      </c>
      <c r="F50" s="9">
        <v>163</v>
      </c>
      <c r="G50" s="9">
        <v>34.6</v>
      </c>
      <c r="H50" s="9">
        <v>515</v>
      </c>
      <c r="I50" s="9">
        <v>1.07</v>
      </c>
      <c r="J50" s="9">
        <v>345</v>
      </c>
      <c r="K50" s="7">
        <v>-109</v>
      </c>
      <c r="L50" s="7">
        <f t="shared" si="0"/>
        <v>-37.604999999999997</v>
      </c>
      <c r="M50" s="7">
        <v>16</v>
      </c>
      <c r="N50" s="7">
        <v>3650</v>
      </c>
      <c r="O50" s="7">
        <v>2700</v>
      </c>
      <c r="P50" s="7">
        <f>N50*0.22</f>
        <v>803</v>
      </c>
      <c r="Q50" s="7">
        <f>O50/2</f>
        <v>1350</v>
      </c>
      <c r="R50" s="7" t="s">
        <v>36</v>
      </c>
    </row>
    <row r="51" spans="1:18" x14ac:dyDescent="0.3">
      <c r="A51" s="8" t="s">
        <v>78</v>
      </c>
      <c r="B51" s="8" t="s">
        <v>80</v>
      </c>
      <c r="C51" s="8">
        <v>250</v>
      </c>
      <c r="D51" s="8">
        <v>250</v>
      </c>
      <c r="E51" s="8">
        <v>180</v>
      </c>
      <c r="F51" s="8">
        <v>167</v>
      </c>
      <c r="G51" s="8">
        <v>34.6</v>
      </c>
      <c r="H51" s="8">
        <v>515</v>
      </c>
      <c r="I51" s="8">
        <v>1.81</v>
      </c>
      <c r="J51" s="8">
        <v>360</v>
      </c>
      <c r="K51" s="8">
        <v>-214</v>
      </c>
      <c r="L51" s="8">
        <f t="shared" si="0"/>
        <v>-77.040000000000006</v>
      </c>
      <c r="M51" s="8">
        <v>16</v>
      </c>
      <c r="N51" s="8">
        <v>3650</v>
      </c>
      <c r="O51" s="8">
        <v>2700</v>
      </c>
      <c r="P51" s="8">
        <f>N51*0.22</f>
        <v>803</v>
      </c>
      <c r="Q51" s="8">
        <f>1350</f>
        <v>1350</v>
      </c>
      <c r="R51" s="8" t="s">
        <v>36</v>
      </c>
    </row>
    <row r="52" spans="1:18" x14ac:dyDescent="0.3">
      <c r="A52" s="9" t="s">
        <v>81</v>
      </c>
      <c r="B52" s="9" t="s">
        <v>82</v>
      </c>
      <c r="C52" s="9">
        <v>250</v>
      </c>
      <c r="D52" s="9">
        <v>200</v>
      </c>
      <c r="E52" s="9">
        <v>100</v>
      </c>
      <c r="F52" s="9">
        <v>82</v>
      </c>
      <c r="G52" s="9">
        <v>30.3</v>
      </c>
      <c r="H52" s="9">
        <v>462</v>
      </c>
      <c r="I52" s="9">
        <v>0.48</v>
      </c>
      <c r="J52" s="9">
        <v>120</v>
      </c>
      <c r="K52" s="7">
        <v>-265</v>
      </c>
      <c r="L52" s="7">
        <f t="shared" si="0"/>
        <v>-31.8</v>
      </c>
      <c r="M52" s="7"/>
      <c r="N52" s="7"/>
      <c r="O52" s="7"/>
      <c r="P52" s="7"/>
      <c r="Q52" s="7"/>
      <c r="R52" s="7" t="s">
        <v>36</v>
      </c>
    </row>
    <row r="53" spans="1:18" x14ac:dyDescent="0.3">
      <c r="A53" s="7" t="s">
        <v>81</v>
      </c>
      <c r="B53" s="7" t="s">
        <v>83</v>
      </c>
      <c r="C53" s="7">
        <v>250</v>
      </c>
      <c r="D53" s="7">
        <v>200</v>
      </c>
      <c r="E53" s="7">
        <v>100</v>
      </c>
      <c r="F53" s="7">
        <v>82</v>
      </c>
      <c r="G53" s="7">
        <v>48.3</v>
      </c>
      <c r="H53" s="7">
        <v>462</v>
      </c>
      <c r="I53" s="7">
        <v>0.35</v>
      </c>
      <c r="J53" s="7">
        <v>108</v>
      </c>
      <c r="K53" s="7">
        <v>-258</v>
      </c>
      <c r="L53" s="7">
        <f t="shared" si="0"/>
        <v>-27.864000000000001</v>
      </c>
      <c r="M53" s="7"/>
      <c r="N53" s="7"/>
      <c r="O53" s="7"/>
      <c r="P53" s="7"/>
      <c r="Q53" s="7"/>
      <c r="R53" s="7" t="s">
        <v>36</v>
      </c>
    </row>
    <row r="54" spans="1:18" x14ac:dyDescent="0.3">
      <c r="A54" s="7" t="s">
        <v>81</v>
      </c>
      <c r="B54" s="7" t="s">
        <v>84</v>
      </c>
      <c r="C54" s="7">
        <v>170</v>
      </c>
      <c r="D54" s="7">
        <v>170</v>
      </c>
      <c r="E54" s="7">
        <v>80</v>
      </c>
      <c r="F54" s="7">
        <v>60</v>
      </c>
      <c r="G54" s="7">
        <v>28.4</v>
      </c>
      <c r="H54" s="7">
        <v>480</v>
      </c>
      <c r="I54" s="7">
        <v>0.32</v>
      </c>
      <c r="J54" s="7">
        <v>22</v>
      </c>
      <c r="K54" s="7">
        <v>-427</v>
      </c>
      <c r="L54" s="7">
        <f t="shared" si="0"/>
        <v>-9.3940000000000001</v>
      </c>
      <c r="M54" s="7"/>
      <c r="N54" s="7"/>
      <c r="O54" s="7"/>
      <c r="P54" s="7"/>
      <c r="Q54" s="7"/>
      <c r="R54" s="7" t="s">
        <v>36</v>
      </c>
    </row>
    <row r="55" spans="1:18" x14ac:dyDescent="0.3">
      <c r="A55" s="8" t="s">
        <v>81</v>
      </c>
      <c r="B55" s="8" t="s">
        <v>85</v>
      </c>
      <c r="C55" s="8">
        <v>170</v>
      </c>
      <c r="D55" s="8">
        <v>170</v>
      </c>
      <c r="E55" s="8">
        <v>80</v>
      </c>
      <c r="F55" s="8">
        <v>60</v>
      </c>
      <c r="G55" s="8">
        <v>27.2</v>
      </c>
      <c r="H55" s="8">
        <v>480</v>
      </c>
      <c r="I55" s="8">
        <v>0.2</v>
      </c>
      <c r="J55" s="8">
        <v>36</v>
      </c>
      <c r="K55" s="8">
        <v>-275</v>
      </c>
      <c r="L55" s="8">
        <f t="shared" si="0"/>
        <v>-9.9</v>
      </c>
      <c r="M55" s="8"/>
      <c r="N55" s="8"/>
      <c r="O55" s="8"/>
      <c r="P55" s="8"/>
      <c r="Q55" s="8"/>
      <c r="R55" s="8" t="s">
        <v>36</v>
      </c>
    </row>
    <row r="56" spans="1:18" x14ac:dyDescent="0.3">
      <c r="A56" s="7" t="s">
        <v>86</v>
      </c>
      <c r="B56" s="7" t="s">
        <v>97</v>
      </c>
      <c r="C56" s="7">
        <v>254</v>
      </c>
      <c r="D56" s="7">
        <v>254</v>
      </c>
      <c r="E56" s="7">
        <v>152</v>
      </c>
      <c r="F56" s="7">
        <v>122</v>
      </c>
      <c r="G56" s="7">
        <v>43.2</v>
      </c>
      <c r="H56" s="7">
        <v>421</v>
      </c>
      <c r="I56" s="7">
        <v>0.74</v>
      </c>
      <c r="J56" s="7">
        <v>105</v>
      </c>
      <c r="K56" s="18">
        <v>-576</v>
      </c>
      <c r="L56" s="7">
        <f t="shared" si="0"/>
        <v>-60.48</v>
      </c>
      <c r="M56" s="7"/>
      <c r="N56" s="7"/>
      <c r="O56" s="7"/>
      <c r="P56" s="7"/>
      <c r="Q56" s="7"/>
      <c r="R56" s="7" t="s">
        <v>32</v>
      </c>
    </row>
    <row r="57" spans="1:18" x14ac:dyDescent="0.3">
      <c r="A57" s="7" t="s">
        <v>86</v>
      </c>
      <c r="B57" s="7" t="s">
        <v>98</v>
      </c>
      <c r="C57" s="7">
        <v>254</v>
      </c>
      <c r="D57" s="7">
        <v>254</v>
      </c>
      <c r="E57" s="7">
        <v>152</v>
      </c>
      <c r="F57" s="7">
        <v>122</v>
      </c>
      <c r="G57" s="7">
        <v>32.200000000000003</v>
      </c>
      <c r="H57" s="7">
        <v>421</v>
      </c>
      <c r="I57" s="7">
        <v>1</v>
      </c>
      <c r="J57" s="8">
        <v>141</v>
      </c>
      <c r="K57" s="19">
        <v>-428</v>
      </c>
      <c r="L57" s="8">
        <f t="shared" si="0"/>
        <v>-60.347999999999999</v>
      </c>
      <c r="M57" s="8"/>
      <c r="N57" s="8"/>
      <c r="O57" s="8"/>
      <c r="P57" s="8"/>
      <c r="Q57" s="8"/>
      <c r="R57" s="8" t="s">
        <v>32</v>
      </c>
    </row>
    <row r="58" spans="1:18" x14ac:dyDescent="0.3">
      <c r="A58" s="9" t="s">
        <v>87</v>
      </c>
      <c r="B58" s="9" t="s">
        <v>99</v>
      </c>
      <c r="C58" s="10">
        <v>300</v>
      </c>
      <c r="D58" s="10">
        <v>300</v>
      </c>
      <c r="E58" s="10">
        <v>200</v>
      </c>
      <c r="F58" s="10">
        <v>168</v>
      </c>
      <c r="G58" s="10">
        <v>35.4</v>
      </c>
      <c r="H58" s="10">
        <v>507</v>
      </c>
      <c r="I58" s="10">
        <v>0.6</v>
      </c>
      <c r="J58" s="15">
        <v>282</v>
      </c>
      <c r="K58" s="18">
        <v>-401</v>
      </c>
      <c r="L58" s="7">
        <f t="shared" si="0"/>
        <v>-113.08199999999999</v>
      </c>
      <c r="M58" s="15"/>
      <c r="N58" s="15"/>
      <c r="O58" s="15"/>
      <c r="P58" s="15"/>
      <c r="Q58" s="15"/>
      <c r="R58" s="7" t="s">
        <v>36</v>
      </c>
    </row>
    <row r="59" spans="1:18" x14ac:dyDescent="0.3">
      <c r="A59" s="7" t="s">
        <v>88</v>
      </c>
      <c r="B59" s="7" t="s">
        <v>100</v>
      </c>
      <c r="C59" s="15">
        <v>300</v>
      </c>
      <c r="D59" s="15">
        <v>300</v>
      </c>
      <c r="E59" s="15">
        <v>200</v>
      </c>
      <c r="F59" s="15">
        <v>168</v>
      </c>
      <c r="G59" s="15">
        <v>35.4</v>
      </c>
      <c r="H59" s="15">
        <v>507</v>
      </c>
      <c r="I59" s="15">
        <v>0.6</v>
      </c>
      <c r="J59" s="15">
        <v>264</v>
      </c>
      <c r="K59" s="18">
        <v>-523</v>
      </c>
      <c r="L59" s="7">
        <f t="shared" si="0"/>
        <v>-138.072</v>
      </c>
      <c r="M59" s="15"/>
      <c r="N59" s="15"/>
      <c r="O59" s="15"/>
      <c r="P59" s="15"/>
      <c r="Q59" s="15"/>
      <c r="R59" s="7" t="s">
        <v>36</v>
      </c>
    </row>
    <row r="60" spans="1:18" x14ac:dyDescent="0.3">
      <c r="A60" s="7" t="s">
        <v>88</v>
      </c>
      <c r="B60" s="7" t="s">
        <v>101</v>
      </c>
      <c r="C60" s="15">
        <v>300</v>
      </c>
      <c r="D60" s="15">
        <v>300</v>
      </c>
      <c r="E60" s="15">
        <v>200</v>
      </c>
      <c r="F60" s="15">
        <v>168</v>
      </c>
      <c r="G60" s="15">
        <v>35.4</v>
      </c>
      <c r="H60" s="15">
        <v>507</v>
      </c>
      <c r="I60" s="15">
        <v>0.6</v>
      </c>
      <c r="J60" s="15">
        <v>256</v>
      </c>
      <c r="K60" s="18">
        <v>-484</v>
      </c>
      <c r="L60" s="7">
        <f t="shared" si="0"/>
        <v>-123.904</v>
      </c>
      <c r="M60" s="15"/>
      <c r="N60" s="15"/>
      <c r="O60" s="15"/>
      <c r="P60" s="15"/>
      <c r="Q60" s="15"/>
      <c r="R60" s="7" t="s">
        <v>36</v>
      </c>
    </row>
    <row r="61" spans="1:18" x14ac:dyDescent="0.3">
      <c r="A61" s="7" t="s">
        <v>88</v>
      </c>
      <c r="B61" s="7" t="s">
        <v>102</v>
      </c>
      <c r="C61" s="15">
        <v>300</v>
      </c>
      <c r="D61" s="15">
        <v>300</v>
      </c>
      <c r="E61" s="15">
        <v>200</v>
      </c>
      <c r="F61" s="15">
        <v>168</v>
      </c>
      <c r="G61" s="15">
        <v>35.4</v>
      </c>
      <c r="H61" s="15">
        <v>507</v>
      </c>
      <c r="I61" s="15">
        <v>0.6</v>
      </c>
      <c r="J61" s="15">
        <v>285</v>
      </c>
      <c r="K61" s="18">
        <v>-453</v>
      </c>
      <c r="L61" s="7">
        <f t="shared" si="0"/>
        <v>-129.10499999999999</v>
      </c>
      <c r="M61" s="15"/>
      <c r="N61" s="15"/>
      <c r="O61" s="15"/>
      <c r="P61" s="15"/>
      <c r="Q61" s="15"/>
      <c r="R61" s="7" t="s">
        <v>36</v>
      </c>
    </row>
    <row r="62" spans="1:18" x14ac:dyDescent="0.3">
      <c r="A62" s="7" t="s">
        <v>88</v>
      </c>
      <c r="B62" s="7" t="s">
        <v>103</v>
      </c>
      <c r="C62" s="15">
        <v>300</v>
      </c>
      <c r="D62" s="15">
        <v>300</v>
      </c>
      <c r="E62" s="15">
        <v>200</v>
      </c>
      <c r="F62" s="15">
        <v>168</v>
      </c>
      <c r="G62" s="15">
        <v>41</v>
      </c>
      <c r="H62" s="15">
        <v>507</v>
      </c>
      <c r="I62" s="15">
        <v>0.6</v>
      </c>
      <c r="J62" s="15">
        <v>416</v>
      </c>
      <c r="K62" s="18">
        <v>-175</v>
      </c>
      <c r="L62" s="7">
        <f t="shared" si="0"/>
        <v>-72.8</v>
      </c>
      <c r="M62" s="15"/>
      <c r="N62" s="15"/>
      <c r="O62" s="15"/>
      <c r="P62" s="15"/>
      <c r="Q62" s="15"/>
      <c r="R62" s="7" t="s">
        <v>36</v>
      </c>
    </row>
    <row r="63" spans="1:18" x14ac:dyDescent="0.3">
      <c r="A63" s="7" t="s">
        <v>88</v>
      </c>
      <c r="B63" s="7" t="s">
        <v>104</v>
      </c>
      <c r="C63" s="15">
        <v>300</v>
      </c>
      <c r="D63" s="15">
        <v>300</v>
      </c>
      <c r="E63" s="15">
        <v>200</v>
      </c>
      <c r="F63" s="15">
        <v>168</v>
      </c>
      <c r="G63" s="15">
        <v>41</v>
      </c>
      <c r="H63" s="15">
        <v>507</v>
      </c>
      <c r="I63" s="15">
        <v>0.6</v>
      </c>
      <c r="J63" s="15">
        <v>233</v>
      </c>
      <c r="K63" s="18">
        <v>-635</v>
      </c>
      <c r="L63" s="7">
        <f t="shared" si="0"/>
        <v>-147.95500000000001</v>
      </c>
      <c r="M63" s="15"/>
      <c r="N63" s="15"/>
      <c r="O63" s="15"/>
      <c r="P63" s="15"/>
      <c r="Q63" s="15"/>
      <c r="R63" s="7" t="s">
        <v>36</v>
      </c>
    </row>
    <row r="64" spans="1:18" x14ac:dyDescent="0.3">
      <c r="A64" s="7" t="s">
        <v>88</v>
      </c>
      <c r="B64" s="7" t="s">
        <v>105</v>
      </c>
      <c r="C64" s="15">
        <v>300</v>
      </c>
      <c r="D64" s="15">
        <v>300</v>
      </c>
      <c r="E64" s="15">
        <v>200</v>
      </c>
      <c r="F64" s="15">
        <v>165</v>
      </c>
      <c r="G64" s="15">
        <v>42.7</v>
      </c>
      <c r="H64" s="15">
        <v>507</v>
      </c>
      <c r="I64" s="15">
        <v>0.83</v>
      </c>
      <c r="J64" s="15">
        <v>289</v>
      </c>
      <c r="K64" s="18">
        <v>-516</v>
      </c>
      <c r="L64" s="7">
        <f t="shared" si="0"/>
        <v>-149.124</v>
      </c>
      <c r="M64" s="15"/>
      <c r="N64" s="15"/>
      <c r="O64" s="15"/>
      <c r="P64" s="15"/>
      <c r="Q64" s="15"/>
      <c r="R64" s="7" t="s">
        <v>36</v>
      </c>
    </row>
    <row r="65" spans="1:18" x14ac:dyDescent="0.3">
      <c r="A65" s="7" t="s">
        <v>88</v>
      </c>
      <c r="B65" s="7" t="s">
        <v>106</v>
      </c>
      <c r="C65" s="15">
        <v>300</v>
      </c>
      <c r="D65" s="15">
        <v>300</v>
      </c>
      <c r="E65" s="15">
        <v>200</v>
      </c>
      <c r="F65" s="15">
        <v>168</v>
      </c>
      <c r="G65" s="15">
        <v>42.7</v>
      </c>
      <c r="H65" s="15">
        <v>507</v>
      </c>
      <c r="I65" s="15">
        <v>0.46</v>
      </c>
      <c r="J65" s="15">
        <v>281</v>
      </c>
      <c r="K65" s="18">
        <v>-395</v>
      </c>
      <c r="L65" s="7">
        <f t="shared" si="0"/>
        <v>-110.995</v>
      </c>
      <c r="M65" s="15"/>
      <c r="N65" s="15"/>
      <c r="O65" s="15"/>
      <c r="P65" s="15"/>
      <c r="Q65" s="15"/>
      <c r="R65" s="7" t="s">
        <v>36</v>
      </c>
    </row>
    <row r="66" spans="1:18" x14ac:dyDescent="0.3">
      <c r="A66" s="7" t="s">
        <v>88</v>
      </c>
      <c r="B66" s="7" t="s">
        <v>107</v>
      </c>
      <c r="C66" s="15">
        <v>300</v>
      </c>
      <c r="D66" s="15">
        <v>300</v>
      </c>
      <c r="E66" s="15">
        <v>200</v>
      </c>
      <c r="F66" s="15">
        <v>168</v>
      </c>
      <c r="G66" s="15">
        <v>38.4</v>
      </c>
      <c r="H66" s="15">
        <v>507</v>
      </c>
      <c r="I66" s="15">
        <v>0.67</v>
      </c>
      <c r="J66" s="15">
        <v>331</v>
      </c>
      <c r="K66" s="18">
        <v>-254</v>
      </c>
      <c r="L66" s="7">
        <f t="shared" si="0"/>
        <v>-84.073999999999998</v>
      </c>
      <c r="M66" s="15"/>
      <c r="N66" s="15"/>
      <c r="O66" s="15"/>
      <c r="P66" s="15"/>
      <c r="Q66" s="15"/>
      <c r="R66" s="7" t="s">
        <v>36</v>
      </c>
    </row>
    <row r="67" spans="1:18" x14ac:dyDescent="0.3">
      <c r="A67" s="8" t="s">
        <v>87</v>
      </c>
      <c r="B67" s="8" t="s">
        <v>108</v>
      </c>
      <c r="C67" s="16">
        <v>300</v>
      </c>
      <c r="D67" s="16">
        <v>300</v>
      </c>
      <c r="E67" s="16">
        <v>200</v>
      </c>
      <c r="F67" s="16">
        <v>168</v>
      </c>
      <c r="G67" s="16">
        <v>38.4</v>
      </c>
      <c r="H67" s="16">
        <v>507</v>
      </c>
      <c r="I67" s="16">
        <v>0.67</v>
      </c>
      <c r="J67" s="8">
        <v>236</v>
      </c>
      <c r="K67" s="19">
        <v>-364</v>
      </c>
      <c r="L67" s="8">
        <f t="shared" si="0"/>
        <v>-85.903999999999996</v>
      </c>
      <c r="M67" s="16"/>
      <c r="N67" s="16"/>
      <c r="O67" s="16"/>
      <c r="P67" s="16"/>
      <c r="Q67" s="16"/>
      <c r="R67" s="8" t="s">
        <v>36</v>
      </c>
    </row>
    <row r="68" spans="1:18" x14ac:dyDescent="0.3">
      <c r="A68" s="13" t="s">
        <v>89</v>
      </c>
      <c r="B68" s="13" t="s">
        <v>109</v>
      </c>
      <c r="C68" s="20">
        <v>250</v>
      </c>
      <c r="D68" s="20">
        <v>250</v>
      </c>
      <c r="E68" s="20">
        <v>110</v>
      </c>
      <c r="F68" s="20">
        <v>98</v>
      </c>
      <c r="G68" s="20">
        <v>25</v>
      </c>
      <c r="H68" s="20">
        <v>516</v>
      </c>
      <c r="I68" s="20">
        <v>0.31</v>
      </c>
      <c r="J68" s="20">
        <v>106</v>
      </c>
      <c r="K68" s="21">
        <v>-153</v>
      </c>
      <c r="L68" s="13">
        <f t="shared" si="0"/>
        <v>-16.218</v>
      </c>
      <c r="M68" s="16"/>
      <c r="N68" s="16"/>
      <c r="O68" s="16"/>
      <c r="P68" s="16"/>
      <c r="Q68" s="16"/>
      <c r="R68" s="8" t="s">
        <v>32</v>
      </c>
    </row>
    <row r="69" spans="1:18" x14ac:dyDescent="0.3">
      <c r="A69" s="9" t="s">
        <v>90</v>
      </c>
      <c r="B69" s="9" t="s">
        <v>110</v>
      </c>
      <c r="C69" s="10">
        <v>250</v>
      </c>
      <c r="D69" s="10">
        <v>250</v>
      </c>
      <c r="E69" s="9">
        <v>120</v>
      </c>
      <c r="F69" s="9">
        <v>89</v>
      </c>
      <c r="G69" s="9">
        <v>33</v>
      </c>
      <c r="H69" s="9">
        <v>545</v>
      </c>
      <c r="I69" s="9">
        <v>0.6</v>
      </c>
      <c r="J69" s="9">
        <v>125</v>
      </c>
      <c r="K69" s="18">
        <v>-300</v>
      </c>
      <c r="L69" s="7">
        <f t="shared" si="0"/>
        <v>-37.5</v>
      </c>
      <c r="M69" s="7"/>
      <c r="N69" s="7"/>
      <c r="O69" s="7"/>
      <c r="P69" s="7"/>
      <c r="Q69" s="7"/>
      <c r="R69" s="7" t="s">
        <v>32</v>
      </c>
    </row>
    <row r="70" spans="1:18" x14ac:dyDescent="0.3">
      <c r="A70" s="8" t="s">
        <v>90</v>
      </c>
      <c r="B70" s="8" t="s">
        <v>111</v>
      </c>
      <c r="C70" s="8">
        <v>250</v>
      </c>
      <c r="D70" s="8">
        <v>250</v>
      </c>
      <c r="E70" s="8">
        <v>120</v>
      </c>
      <c r="F70" s="8">
        <v>89</v>
      </c>
      <c r="G70" s="8">
        <v>36.5</v>
      </c>
      <c r="H70" s="8">
        <v>545</v>
      </c>
      <c r="I70" s="8">
        <v>0.6</v>
      </c>
      <c r="J70" s="8">
        <v>69</v>
      </c>
      <c r="K70" s="19">
        <v>-660</v>
      </c>
      <c r="L70" s="8">
        <f t="shared" si="0"/>
        <v>-45.54</v>
      </c>
      <c r="M70" s="8"/>
      <c r="N70" s="8"/>
      <c r="O70" s="8"/>
      <c r="P70" s="8"/>
      <c r="Q70" s="8"/>
      <c r="R70" s="8" t="s">
        <v>32</v>
      </c>
    </row>
    <row r="71" spans="1:18" x14ac:dyDescent="0.3">
      <c r="A71" s="9" t="s">
        <v>91</v>
      </c>
      <c r="B71" s="9" t="s">
        <v>112</v>
      </c>
      <c r="C71" s="9">
        <v>250</v>
      </c>
      <c r="D71" s="9">
        <v>250</v>
      </c>
      <c r="E71" s="9">
        <v>150</v>
      </c>
      <c r="F71" s="9">
        <v>114</v>
      </c>
      <c r="G71" s="9">
        <v>28</v>
      </c>
      <c r="H71" s="9">
        <v>444</v>
      </c>
      <c r="I71" s="9">
        <v>1.37</v>
      </c>
      <c r="J71" s="9">
        <v>185</v>
      </c>
      <c r="K71" s="18">
        <v>-237</v>
      </c>
      <c r="L71" s="7">
        <f t="shared" si="0"/>
        <v>-43.844999999999999</v>
      </c>
      <c r="M71" s="7">
        <v>14</v>
      </c>
      <c r="N71" s="7">
        <v>5000</v>
      </c>
      <c r="O71" s="7">
        <v>5154</v>
      </c>
      <c r="P71" s="7">
        <f>N71*0.22</f>
        <v>1100</v>
      </c>
      <c r="Q71" s="7">
        <f>O71/2</f>
        <v>2577</v>
      </c>
      <c r="R71" s="7" t="s">
        <v>32</v>
      </c>
    </row>
    <row r="72" spans="1:18" x14ac:dyDescent="0.3">
      <c r="A72" s="8" t="s">
        <v>92</v>
      </c>
      <c r="B72" s="8" t="s">
        <v>113</v>
      </c>
      <c r="C72" s="8">
        <v>250</v>
      </c>
      <c r="D72" s="8">
        <v>250</v>
      </c>
      <c r="E72" s="8">
        <v>150</v>
      </c>
      <c r="F72" s="8">
        <v>114</v>
      </c>
      <c r="G72" s="8">
        <v>84.1</v>
      </c>
      <c r="H72" s="8">
        <v>532</v>
      </c>
      <c r="I72" s="8">
        <v>1.28</v>
      </c>
      <c r="J72" s="8">
        <v>245</v>
      </c>
      <c r="K72" s="19">
        <v>-420</v>
      </c>
      <c r="L72" s="8">
        <f t="shared" si="0"/>
        <v>-102.9</v>
      </c>
      <c r="M72" s="8">
        <v>14</v>
      </c>
      <c r="N72" s="8">
        <v>5000</v>
      </c>
      <c r="O72" s="8">
        <v>5154</v>
      </c>
      <c r="P72" s="8">
        <f>N72*0.22</f>
        <v>1100</v>
      </c>
      <c r="Q72" s="8">
        <f>O72/2</f>
        <v>2577</v>
      </c>
      <c r="R72" s="8" t="s">
        <v>32</v>
      </c>
    </row>
    <row r="73" spans="1:18" x14ac:dyDescent="0.3">
      <c r="A73" s="9" t="s">
        <v>93</v>
      </c>
      <c r="B73" s="9" t="s">
        <v>114</v>
      </c>
      <c r="C73" s="9">
        <v>305</v>
      </c>
      <c r="D73" s="9">
        <v>255</v>
      </c>
      <c r="E73" s="9">
        <v>152</v>
      </c>
      <c r="F73" s="9">
        <v>116</v>
      </c>
      <c r="G73" s="9">
        <v>34.799999999999997</v>
      </c>
      <c r="H73" s="9">
        <v>420</v>
      </c>
      <c r="I73" s="9">
        <v>0.51</v>
      </c>
      <c r="J73" s="9">
        <v>181</v>
      </c>
      <c r="K73" s="18">
        <v>-257</v>
      </c>
      <c r="L73" s="7">
        <f t="shared" si="0"/>
        <v>-46.517000000000003</v>
      </c>
      <c r="M73" s="7">
        <v>14</v>
      </c>
      <c r="N73" s="7">
        <v>4880</v>
      </c>
      <c r="O73" s="7">
        <v>4270</v>
      </c>
      <c r="P73" s="7">
        <f>N73*0.22</f>
        <v>1073.5999999999999</v>
      </c>
      <c r="Q73" s="7">
        <f>O73/2</f>
        <v>2135</v>
      </c>
      <c r="R73" s="7" t="s">
        <v>32</v>
      </c>
    </row>
    <row r="74" spans="1:18" x14ac:dyDescent="0.3">
      <c r="A74" s="8" t="s">
        <v>93</v>
      </c>
      <c r="B74" s="8" t="s">
        <v>115</v>
      </c>
      <c r="C74" s="8">
        <v>305</v>
      </c>
      <c r="D74" s="8">
        <v>255</v>
      </c>
      <c r="E74" s="8">
        <v>152</v>
      </c>
      <c r="F74" s="8">
        <v>116</v>
      </c>
      <c r="G74" s="8">
        <v>35.6</v>
      </c>
      <c r="H74" s="8">
        <v>394</v>
      </c>
      <c r="I74" s="8">
        <v>1.05</v>
      </c>
      <c r="J74" s="8">
        <v>220</v>
      </c>
      <c r="K74" s="19">
        <v>-400</v>
      </c>
      <c r="L74" s="8">
        <f t="shared" si="0"/>
        <v>-88</v>
      </c>
      <c r="M74" s="8">
        <v>14</v>
      </c>
      <c r="N74" s="8">
        <v>4880</v>
      </c>
      <c r="O74" s="8">
        <v>4270</v>
      </c>
      <c r="P74" s="8">
        <f>N74*0.22</f>
        <v>1073.5999999999999</v>
      </c>
      <c r="Q74" s="8">
        <f>O74/2</f>
        <v>2135</v>
      </c>
      <c r="R74" s="8" t="s">
        <v>32</v>
      </c>
    </row>
    <row r="75" spans="1:18" x14ac:dyDescent="0.3">
      <c r="A75" s="9" t="s">
        <v>94</v>
      </c>
      <c r="B75" s="9" t="s">
        <v>116</v>
      </c>
      <c r="C75" s="9">
        <v>300</v>
      </c>
      <c r="D75" s="9">
        <v>300</v>
      </c>
      <c r="E75" s="9">
        <v>120</v>
      </c>
      <c r="F75" s="9">
        <v>100</v>
      </c>
      <c r="G75" s="9">
        <v>35.6</v>
      </c>
      <c r="H75" s="9">
        <v>394</v>
      </c>
      <c r="I75" s="9">
        <v>0.94</v>
      </c>
      <c r="J75" s="9">
        <v>167</v>
      </c>
      <c r="K75" s="18">
        <v>-300</v>
      </c>
      <c r="L75" s="7">
        <f t="shared" ref="L75:L79" si="6">J75*K75/1000</f>
        <v>-50.1</v>
      </c>
      <c r="M75" s="7"/>
      <c r="N75" s="7"/>
      <c r="O75" s="7"/>
      <c r="P75" s="7"/>
      <c r="Q75" s="7"/>
      <c r="R75" s="7" t="s">
        <v>32</v>
      </c>
    </row>
    <row r="76" spans="1:18" x14ac:dyDescent="0.3">
      <c r="A76" s="7" t="s">
        <v>94</v>
      </c>
      <c r="B76" s="7" t="s">
        <v>117</v>
      </c>
      <c r="C76" s="7">
        <v>225</v>
      </c>
      <c r="D76" s="7">
        <v>225</v>
      </c>
      <c r="E76" s="7">
        <v>120</v>
      </c>
      <c r="F76" s="7">
        <v>100</v>
      </c>
      <c r="G76" s="7">
        <v>31.7</v>
      </c>
      <c r="H76" s="7">
        <v>394</v>
      </c>
      <c r="I76" s="7">
        <v>0.96</v>
      </c>
      <c r="J76" s="7">
        <v>155</v>
      </c>
      <c r="K76" s="18">
        <v>-300</v>
      </c>
      <c r="L76" s="7">
        <f t="shared" si="6"/>
        <v>-46.5</v>
      </c>
      <c r="M76" s="7"/>
      <c r="N76" s="7"/>
      <c r="O76" s="7"/>
      <c r="P76" s="7"/>
      <c r="Q76" s="7"/>
      <c r="R76" s="7" t="s">
        <v>32</v>
      </c>
    </row>
    <row r="77" spans="1:18" x14ac:dyDescent="0.3">
      <c r="A77" s="7" t="s">
        <v>94</v>
      </c>
      <c r="B77" s="7" t="s">
        <v>118</v>
      </c>
      <c r="C77" s="7">
        <v>150</v>
      </c>
      <c r="D77" s="7">
        <v>150</v>
      </c>
      <c r="E77" s="7">
        <v>120</v>
      </c>
      <c r="F77" s="7">
        <v>100</v>
      </c>
      <c r="G77" s="7">
        <v>31</v>
      </c>
      <c r="H77" s="7">
        <v>394</v>
      </c>
      <c r="I77" s="7">
        <v>1.2</v>
      </c>
      <c r="J77" s="7">
        <v>95</v>
      </c>
      <c r="K77" s="18">
        <v>-300</v>
      </c>
      <c r="L77" s="7">
        <f t="shared" si="6"/>
        <v>-28.5</v>
      </c>
      <c r="M77" s="7"/>
      <c r="N77" s="7"/>
      <c r="O77" s="7"/>
      <c r="P77" s="7"/>
      <c r="Q77" s="7"/>
      <c r="R77" s="7" t="s">
        <v>32</v>
      </c>
    </row>
    <row r="78" spans="1:18" x14ac:dyDescent="0.3">
      <c r="A78" s="7" t="s">
        <v>94</v>
      </c>
      <c r="B78" s="7" t="s">
        <v>119</v>
      </c>
      <c r="C78" s="7">
        <v>150</v>
      </c>
      <c r="D78" s="7">
        <v>265</v>
      </c>
      <c r="E78" s="7">
        <v>120</v>
      </c>
      <c r="F78" s="7">
        <v>100</v>
      </c>
      <c r="G78" s="7">
        <v>31</v>
      </c>
      <c r="H78" s="7">
        <v>394</v>
      </c>
      <c r="I78" s="7">
        <v>1.17</v>
      </c>
      <c r="J78" s="7">
        <v>150</v>
      </c>
      <c r="K78" s="18">
        <v>-300</v>
      </c>
      <c r="L78" s="7">
        <f t="shared" si="6"/>
        <v>-45</v>
      </c>
      <c r="M78" s="7"/>
      <c r="N78" s="7"/>
      <c r="O78" s="7"/>
      <c r="P78" s="7"/>
      <c r="Q78" s="7"/>
      <c r="R78" s="7" t="s">
        <v>32</v>
      </c>
    </row>
    <row r="79" spans="1:18" x14ac:dyDescent="0.3">
      <c r="A79" s="8" t="s">
        <v>94</v>
      </c>
      <c r="B79" s="8" t="s">
        <v>120</v>
      </c>
      <c r="C79" s="8">
        <v>375</v>
      </c>
      <c r="D79" s="8">
        <v>150</v>
      </c>
      <c r="E79" s="8">
        <v>120</v>
      </c>
      <c r="F79" s="8">
        <v>100</v>
      </c>
      <c r="G79" s="8">
        <v>31</v>
      </c>
      <c r="H79" s="8">
        <v>394</v>
      </c>
      <c r="I79" s="8">
        <v>1.17</v>
      </c>
      <c r="J79" s="8">
        <v>172</v>
      </c>
      <c r="K79" s="19">
        <v>-300</v>
      </c>
      <c r="L79" s="8">
        <f t="shared" si="6"/>
        <v>-51.6</v>
      </c>
      <c r="M79" s="8"/>
      <c r="N79" s="8"/>
      <c r="O79" s="8"/>
      <c r="P79" s="8"/>
      <c r="Q79" s="8"/>
      <c r="R79" s="8" t="s">
        <v>32</v>
      </c>
    </row>
    <row r="80" spans="1:18" x14ac:dyDescent="0.3">
      <c r="A80" s="4" t="s">
        <v>95</v>
      </c>
      <c r="B80" s="4" t="s">
        <v>121</v>
      </c>
      <c r="C80" s="4">
        <v>203</v>
      </c>
      <c r="D80" s="4">
        <v>203</v>
      </c>
      <c r="E80" s="4">
        <v>140</v>
      </c>
      <c r="F80" s="4">
        <v>105</v>
      </c>
      <c r="G80" s="4">
        <v>43.6</v>
      </c>
      <c r="H80" s="4">
        <v>430</v>
      </c>
      <c r="I80" s="4">
        <v>0.75</v>
      </c>
      <c r="J80" s="4">
        <v>127.4</v>
      </c>
      <c r="K80" s="22">
        <f t="shared" ref="K80:K87" si="7">L80/J80*1000</f>
        <v>-270.01569858712713</v>
      </c>
      <c r="L80" s="4">
        <v>-34.4</v>
      </c>
      <c r="M80" s="4">
        <v>10</v>
      </c>
      <c r="N80" s="4">
        <v>2744</v>
      </c>
      <c r="O80" s="4">
        <v>2744</v>
      </c>
      <c r="P80" s="4">
        <v>604</v>
      </c>
      <c r="Q80" s="4">
        <v>604</v>
      </c>
      <c r="R80" s="4" t="s">
        <v>36</v>
      </c>
    </row>
    <row r="81" spans="1:18" x14ac:dyDescent="0.3">
      <c r="A81" s="1" t="s">
        <v>95</v>
      </c>
      <c r="B81" s="1" t="s">
        <v>122</v>
      </c>
      <c r="C81" s="1">
        <v>203</v>
      </c>
      <c r="D81" s="1">
        <v>203</v>
      </c>
      <c r="E81" s="1">
        <v>140</v>
      </c>
      <c r="F81" s="1">
        <v>105</v>
      </c>
      <c r="G81" s="1">
        <v>42.4</v>
      </c>
      <c r="H81" s="1">
        <v>430</v>
      </c>
      <c r="I81" s="1">
        <v>0.75</v>
      </c>
      <c r="J81" s="1">
        <v>220</v>
      </c>
      <c r="K81" s="22">
        <f t="shared" si="7"/>
        <v>0</v>
      </c>
      <c r="L81" s="1">
        <v>0</v>
      </c>
      <c r="M81" s="1">
        <v>10</v>
      </c>
      <c r="N81" s="1">
        <v>2744</v>
      </c>
      <c r="O81" s="1">
        <v>2744</v>
      </c>
      <c r="P81" s="1">
        <v>604</v>
      </c>
      <c r="Q81" s="1">
        <v>604</v>
      </c>
      <c r="R81" s="1" t="s">
        <v>36</v>
      </c>
    </row>
    <row r="82" spans="1:18" x14ac:dyDescent="0.3">
      <c r="A82" s="1" t="s">
        <v>95</v>
      </c>
      <c r="B82" s="1" t="s">
        <v>123</v>
      </c>
      <c r="C82" s="1">
        <v>203</v>
      </c>
      <c r="D82" s="1">
        <v>203</v>
      </c>
      <c r="E82" s="1">
        <v>140</v>
      </c>
      <c r="F82" s="1">
        <v>105</v>
      </c>
      <c r="G82" s="1">
        <v>43.6</v>
      </c>
      <c r="H82" s="1">
        <v>430</v>
      </c>
      <c r="I82" s="1">
        <v>0.75</v>
      </c>
      <c r="J82" s="1">
        <v>116</v>
      </c>
      <c r="K82" s="22">
        <f t="shared" si="7"/>
        <v>-122.41379310344827</v>
      </c>
      <c r="L82" s="1">
        <v>-14.2</v>
      </c>
      <c r="M82" s="1">
        <v>10</v>
      </c>
      <c r="N82" s="1">
        <v>2744</v>
      </c>
      <c r="O82" s="1">
        <v>2744</v>
      </c>
      <c r="P82" s="1">
        <v>604</v>
      </c>
      <c r="Q82" s="1">
        <v>604</v>
      </c>
      <c r="R82" s="1" t="s">
        <v>36</v>
      </c>
    </row>
    <row r="83" spans="1:18" x14ac:dyDescent="0.3">
      <c r="A83" s="1" t="s">
        <v>95</v>
      </c>
      <c r="B83" s="1" t="s">
        <v>124</v>
      </c>
      <c r="C83" s="1">
        <v>203</v>
      </c>
      <c r="D83" s="1">
        <v>203</v>
      </c>
      <c r="E83" s="1">
        <v>140</v>
      </c>
      <c r="F83" s="1">
        <v>105</v>
      </c>
      <c r="G83" s="1">
        <v>52.8</v>
      </c>
      <c r="H83" s="1">
        <v>430</v>
      </c>
      <c r="I83" s="1">
        <v>1.05</v>
      </c>
      <c r="J83" s="1">
        <v>88.2</v>
      </c>
      <c r="K83" s="22">
        <f t="shared" si="7"/>
        <v>-564.62585034013603</v>
      </c>
      <c r="L83" s="1">
        <v>-49.8</v>
      </c>
      <c r="M83" s="1">
        <v>10</v>
      </c>
      <c r="N83" s="1">
        <v>610</v>
      </c>
      <c r="O83" s="1">
        <v>2440</v>
      </c>
      <c r="P83" s="1">
        <v>610</v>
      </c>
      <c r="Q83" s="1">
        <v>1220</v>
      </c>
      <c r="R83" s="1" t="s">
        <v>32</v>
      </c>
    </row>
    <row r="84" spans="1:18" x14ac:dyDescent="0.3">
      <c r="A84" s="1" t="s">
        <v>95</v>
      </c>
      <c r="B84" s="1" t="s">
        <v>125</v>
      </c>
      <c r="C84" s="1">
        <v>203</v>
      </c>
      <c r="D84" s="1">
        <v>203</v>
      </c>
      <c r="E84" s="1">
        <v>140</v>
      </c>
      <c r="F84" s="1">
        <v>105</v>
      </c>
      <c r="G84" s="1">
        <v>52.8</v>
      </c>
      <c r="H84" s="1">
        <v>430</v>
      </c>
      <c r="I84" s="1">
        <v>1.05</v>
      </c>
      <c r="J84" s="1">
        <v>114.2</v>
      </c>
      <c r="K84" s="22">
        <f t="shared" si="7"/>
        <v>-359.89492119089317</v>
      </c>
      <c r="L84" s="1">
        <v>-41.1</v>
      </c>
      <c r="M84" s="1">
        <v>10</v>
      </c>
      <c r="N84" s="1">
        <v>610</v>
      </c>
      <c r="O84" s="1">
        <v>2440</v>
      </c>
      <c r="P84" s="1">
        <v>610</v>
      </c>
      <c r="Q84" s="1">
        <v>1220</v>
      </c>
      <c r="R84" s="1" t="s">
        <v>32</v>
      </c>
    </row>
    <row r="85" spans="1:18" x14ac:dyDescent="0.3">
      <c r="A85" s="1" t="s">
        <v>95</v>
      </c>
      <c r="B85" s="1" t="s">
        <v>126</v>
      </c>
      <c r="C85" s="1">
        <v>203</v>
      </c>
      <c r="D85" s="1">
        <v>203</v>
      </c>
      <c r="E85" s="1">
        <v>140</v>
      </c>
      <c r="F85" s="1">
        <v>105</v>
      </c>
      <c r="G85" s="1">
        <v>52.8</v>
      </c>
      <c r="H85" s="1">
        <v>430</v>
      </c>
      <c r="I85" s="1">
        <v>1.05</v>
      </c>
      <c r="J85" s="1">
        <v>130.5</v>
      </c>
      <c r="K85" s="22">
        <f t="shared" si="7"/>
        <v>-262.83524904214556</v>
      </c>
      <c r="L85" s="1">
        <v>-34.299999999999997</v>
      </c>
      <c r="M85" s="1">
        <v>10</v>
      </c>
      <c r="N85" s="1">
        <v>610</v>
      </c>
      <c r="O85" s="1">
        <v>2440</v>
      </c>
      <c r="P85" s="1">
        <v>610</v>
      </c>
      <c r="Q85" s="1">
        <v>1220</v>
      </c>
      <c r="R85" s="1" t="s">
        <v>32</v>
      </c>
    </row>
    <row r="86" spans="1:18" x14ac:dyDescent="0.3">
      <c r="A86" s="5" t="s">
        <v>95</v>
      </c>
      <c r="B86" s="5" t="s">
        <v>127</v>
      </c>
      <c r="C86" s="5">
        <v>203</v>
      </c>
      <c r="D86" s="5">
        <v>203</v>
      </c>
      <c r="E86" s="5">
        <v>140</v>
      </c>
      <c r="F86" s="5">
        <v>105</v>
      </c>
      <c r="G86" s="5">
        <v>52.8</v>
      </c>
      <c r="H86" s="5">
        <v>430</v>
      </c>
      <c r="I86" s="5">
        <v>1.05</v>
      </c>
      <c r="J86" s="5">
        <v>178.9</v>
      </c>
      <c r="K86" s="23">
        <f t="shared" si="7"/>
        <v>-141.41978759083287</v>
      </c>
      <c r="L86" s="5">
        <v>-25.3</v>
      </c>
      <c r="M86" s="5">
        <v>10</v>
      </c>
      <c r="N86" s="5">
        <v>610</v>
      </c>
      <c r="O86" s="5">
        <v>2440</v>
      </c>
      <c r="P86" s="5">
        <v>610</v>
      </c>
      <c r="Q86" s="5">
        <v>1220</v>
      </c>
      <c r="R86" s="5" t="s">
        <v>32</v>
      </c>
    </row>
    <row r="87" spans="1:18" x14ac:dyDescent="0.3">
      <c r="A87" s="14" t="s">
        <v>96</v>
      </c>
      <c r="B87" s="14" t="s">
        <v>128</v>
      </c>
      <c r="C87" s="14">
        <v>300</v>
      </c>
      <c r="D87" s="14">
        <v>300</v>
      </c>
      <c r="E87" s="14">
        <v>230</v>
      </c>
      <c r="F87" s="14">
        <v>185</v>
      </c>
      <c r="G87" s="14">
        <v>34.799999999999997</v>
      </c>
      <c r="H87" s="14">
        <v>531</v>
      </c>
      <c r="I87" s="14">
        <v>0.99</v>
      </c>
      <c r="J87" s="14">
        <v>448</v>
      </c>
      <c r="K87" s="24">
        <f t="shared" si="7"/>
        <v>-133.92857142857142</v>
      </c>
      <c r="L87" s="14">
        <v>-60</v>
      </c>
      <c r="M87" s="14">
        <v>16</v>
      </c>
      <c r="N87" s="14">
        <v>2500</v>
      </c>
      <c r="O87" s="14">
        <v>2400</v>
      </c>
      <c r="P87" s="14">
        <v>1200</v>
      </c>
      <c r="Q87" s="14">
        <v>1200</v>
      </c>
      <c r="R87" s="14" t="s">
        <v>32</v>
      </c>
    </row>
  </sheetData>
  <autoFilter ref="A1:R87" xr:uid="{A4704BF0-B2CA-47D4-9258-DBB4FFB00D3C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4896-D607-4FD0-B1A8-DAA486C91B8D}">
  <dimension ref="A1:H93"/>
  <sheetViews>
    <sheetView tabSelected="1" zoomScale="85" zoomScaleNormal="85" workbookViewId="0">
      <selection activeCell="F89" sqref="F89:F93"/>
    </sheetView>
  </sheetViews>
  <sheetFormatPr defaultRowHeight="14.4" x14ac:dyDescent="0.3"/>
  <cols>
    <col min="1" max="1" width="32.88671875" style="3" bestFit="1" customWidth="1"/>
    <col min="2" max="4" width="8.88671875" style="3"/>
    <col min="5" max="8" width="23.33203125" bestFit="1" customWidth="1"/>
  </cols>
  <sheetData>
    <row r="1" spans="1:8" x14ac:dyDescent="0.3">
      <c r="A1" s="2" t="s">
        <v>10</v>
      </c>
      <c r="B1" s="2" t="s">
        <v>11</v>
      </c>
      <c r="C1" s="2" t="s">
        <v>20</v>
      </c>
      <c r="D1" s="2" t="s">
        <v>26</v>
      </c>
      <c r="E1" s="2" t="s">
        <v>129</v>
      </c>
      <c r="F1" s="2" t="s">
        <v>130</v>
      </c>
      <c r="G1" s="2" t="s">
        <v>136</v>
      </c>
      <c r="H1" s="2" t="s">
        <v>137</v>
      </c>
    </row>
    <row r="2" spans="1:8" x14ac:dyDescent="0.3">
      <c r="A2" s="1" t="s">
        <v>0</v>
      </c>
      <c r="B2" s="1" t="s">
        <v>1</v>
      </c>
      <c r="C2" s="1">
        <v>-300</v>
      </c>
      <c r="D2" s="7">
        <v>9.5</v>
      </c>
      <c r="E2" s="26">
        <v>1.0427991617233501</v>
      </c>
      <c r="F2" s="25">
        <v>1.03405214215524</v>
      </c>
      <c r="G2" s="25">
        <v>1.0649</v>
      </c>
      <c r="H2" s="25">
        <v>1.2175</v>
      </c>
    </row>
    <row r="3" spans="1:8" x14ac:dyDescent="0.3">
      <c r="A3" s="1" t="s">
        <v>0</v>
      </c>
      <c r="B3" s="1" t="s">
        <v>2</v>
      </c>
      <c r="C3" s="1">
        <v>0</v>
      </c>
      <c r="D3" s="7">
        <v>9.5</v>
      </c>
      <c r="E3" s="26">
        <v>1.5114067132367399</v>
      </c>
      <c r="G3" s="25">
        <v>0.79330000000000001</v>
      </c>
      <c r="H3" s="25">
        <v>1.0531999999999999</v>
      </c>
    </row>
    <row r="4" spans="1:8" x14ac:dyDescent="0.3">
      <c r="A4" s="1" t="s">
        <v>0</v>
      </c>
      <c r="B4" s="1" t="s">
        <v>3</v>
      </c>
      <c r="C4" s="1">
        <v>300</v>
      </c>
      <c r="D4" s="7">
        <v>9.5</v>
      </c>
      <c r="E4" s="26">
        <v>1.9372160523214299</v>
      </c>
      <c r="G4" s="25">
        <v>1.1899</v>
      </c>
      <c r="H4" s="25">
        <v>1.1183000000000001</v>
      </c>
    </row>
    <row r="5" spans="1:8" x14ac:dyDescent="0.3">
      <c r="A5" s="1" t="s">
        <v>0</v>
      </c>
      <c r="B5" s="1" t="s">
        <v>4</v>
      </c>
      <c r="C5" s="1">
        <v>400</v>
      </c>
      <c r="D5" s="7">
        <v>9.5</v>
      </c>
      <c r="E5" s="26">
        <v>1.7912101715491699</v>
      </c>
      <c r="G5" s="25">
        <v>1.1277999999999999</v>
      </c>
      <c r="H5" s="25">
        <v>0.99339999999999995</v>
      </c>
    </row>
    <row r="6" spans="1:8" x14ac:dyDescent="0.3">
      <c r="A6" s="1" t="s">
        <v>0</v>
      </c>
      <c r="B6" s="1" t="s">
        <v>5</v>
      </c>
      <c r="C6" s="1">
        <v>100</v>
      </c>
      <c r="D6" s="7">
        <v>9.5</v>
      </c>
      <c r="E6" s="26">
        <v>2.0496607220546998</v>
      </c>
      <c r="G6" s="25">
        <v>1.1595</v>
      </c>
      <c r="H6" s="25">
        <v>1.3205</v>
      </c>
    </row>
    <row r="7" spans="1:8" x14ac:dyDescent="0.3">
      <c r="A7" s="1" t="s">
        <v>0</v>
      </c>
      <c r="B7" s="1" t="s">
        <v>6</v>
      </c>
      <c r="C7" s="1">
        <v>200</v>
      </c>
      <c r="D7" s="7">
        <v>9.5</v>
      </c>
      <c r="E7" s="26">
        <v>2.0923063882676298</v>
      </c>
      <c r="G7" s="25">
        <v>1.2433000000000001</v>
      </c>
      <c r="H7" s="25">
        <v>1.2683</v>
      </c>
    </row>
    <row r="8" spans="1:8" x14ac:dyDescent="0.3">
      <c r="A8" s="1" t="s">
        <v>0</v>
      </c>
      <c r="B8" s="1" t="s">
        <v>7</v>
      </c>
      <c r="C8" s="1">
        <v>400</v>
      </c>
      <c r="D8" s="7">
        <v>9.5</v>
      </c>
      <c r="E8" s="26">
        <v>2.19596872735608</v>
      </c>
      <c r="G8" s="25">
        <v>1.3707</v>
      </c>
      <c r="H8" s="25">
        <v>1.2179</v>
      </c>
    </row>
    <row r="9" spans="1:8" x14ac:dyDescent="0.3">
      <c r="A9" s="1" t="s">
        <v>0</v>
      </c>
      <c r="B9" s="1" t="s">
        <v>8</v>
      </c>
      <c r="C9" s="1">
        <v>350</v>
      </c>
      <c r="D9" s="7">
        <v>9.5</v>
      </c>
      <c r="E9" s="26">
        <v>2.3943367318384099</v>
      </c>
      <c r="G9" s="25">
        <v>1.4802999999999999</v>
      </c>
      <c r="H9" s="25">
        <v>1.3534999999999999</v>
      </c>
    </row>
    <row r="10" spans="1:8" x14ac:dyDescent="0.3">
      <c r="A10" s="5" t="s">
        <v>0</v>
      </c>
      <c r="B10" s="5" t="s">
        <v>9</v>
      </c>
      <c r="C10" s="5">
        <v>150</v>
      </c>
      <c r="D10" s="8">
        <v>9.5</v>
      </c>
      <c r="E10" s="28">
        <v>2.1450070693069598</v>
      </c>
      <c r="F10" s="29"/>
      <c r="G10" s="30">
        <v>1.2434000000000001</v>
      </c>
      <c r="H10" s="30">
        <v>1.3381000000000001</v>
      </c>
    </row>
    <row r="11" spans="1:8" x14ac:dyDescent="0.3">
      <c r="A11" s="6" t="s">
        <v>22</v>
      </c>
      <c r="B11" s="4" t="s">
        <v>23</v>
      </c>
      <c r="C11" s="1">
        <v>-370</v>
      </c>
      <c r="D11" s="7">
        <v>16</v>
      </c>
      <c r="E11" s="26">
        <v>3.1035531807518799</v>
      </c>
      <c r="F11" s="25">
        <v>0.97254173211931605</v>
      </c>
      <c r="G11" s="25">
        <v>1.9576</v>
      </c>
      <c r="H11" s="25">
        <v>1.7544</v>
      </c>
    </row>
    <row r="12" spans="1:8" x14ac:dyDescent="0.3">
      <c r="A12" s="1" t="s">
        <v>22</v>
      </c>
      <c r="B12" s="1" t="s">
        <v>24</v>
      </c>
      <c r="C12" s="1">
        <v>-295</v>
      </c>
      <c r="D12" s="7">
        <v>16</v>
      </c>
      <c r="E12" s="26">
        <v>1.3153908949012001</v>
      </c>
      <c r="F12" s="25">
        <v>1.13132735229584</v>
      </c>
      <c r="G12" s="25">
        <v>1.3991</v>
      </c>
      <c r="H12" s="25">
        <v>1.2904</v>
      </c>
    </row>
    <row r="13" spans="1:8" x14ac:dyDescent="0.3">
      <c r="A13" s="5" t="s">
        <v>22</v>
      </c>
      <c r="B13" s="5" t="s">
        <v>25</v>
      </c>
      <c r="C13" s="5">
        <v>-410</v>
      </c>
      <c r="D13" s="8">
        <v>16</v>
      </c>
      <c r="E13" s="28">
        <v>1.44753214238338</v>
      </c>
      <c r="F13" s="30">
        <v>0.91841406403788695</v>
      </c>
      <c r="G13" s="30">
        <v>1.4446000000000001</v>
      </c>
      <c r="H13" s="30">
        <v>1.1752</v>
      </c>
    </row>
    <row r="14" spans="1:8" x14ac:dyDescent="0.3">
      <c r="A14" s="7" t="s">
        <v>33</v>
      </c>
      <c r="B14" s="7" t="s">
        <v>34</v>
      </c>
      <c r="C14" s="7">
        <v>-389</v>
      </c>
      <c r="D14" s="7">
        <v>16</v>
      </c>
      <c r="E14" s="26">
        <v>1.70256056712071</v>
      </c>
      <c r="F14" s="25">
        <v>0.94434951208416895</v>
      </c>
      <c r="G14" s="25">
        <v>1.7873000000000001</v>
      </c>
      <c r="H14" s="25">
        <v>1.2746</v>
      </c>
    </row>
    <row r="15" spans="1:8" x14ac:dyDescent="0.3">
      <c r="A15" s="7" t="s">
        <v>33</v>
      </c>
      <c r="B15" s="7" t="s">
        <v>34</v>
      </c>
      <c r="C15" s="7">
        <v>-353</v>
      </c>
      <c r="D15" s="7">
        <v>16</v>
      </c>
      <c r="E15" s="26">
        <v>1.6160241974668901</v>
      </c>
      <c r="F15" s="25">
        <v>0.98175957010236103</v>
      </c>
      <c r="G15" s="25">
        <v>1.7302</v>
      </c>
      <c r="H15" s="25">
        <v>1.2733000000000001</v>
      </c>
    </row>
    <row r="16" spans="1:8" x14ac:dyDescent="0.3">
      <c r="A16" s="8" t="s">
        <v>33</v>
      </c>
      <c r="B16" s="8" t="s">
        <v>35</v>
      </c>
      <c r="C16" s="8">
        <v>-280</v>
      </c>
      <c r="D16" s="8">
        <v>16</v>
      </c>
      <c r="E16" s="28">
        <v>1.59423772857058</v>
      </c>
      <c r="F16" s="30">
        <v>1.2004757670905399</v>
      </c>
      <c r="G16" s="30">
        <v>1.7891999999999999</v>
      </c>
      <c r="H16" s="30">
        <v>1.4283999999999999</v>
      </c>
    </row>
    <row r="17" spans="1:8" x14ac:dyDescent="0.3">
      <c r="A17" s="9" t="s">
        <v>39</v>
      </c>
      <c r="B17" s="9" t="s">
        <v>40</v>
      </c>
      <c r="C17" s="7">
        <v>0</v>
      </c>
      <c r="D17" s="7">
        <v>19</v>
      </c>
      <c r="E17" s="26">
        <v>2.21939217658421</v>
      </c>
      <c r="F17" s="25">
        <v>1.48719015506685</v>
      </c>
      <c r="G17" s="25">
        <v>1.4587000000000001</v>
      </c>
      <c r="H17" s="25">
        <v>1.4432</v>
      </c>
    </row>
    <row r="18" spans="1:8" x14ac:dyDescent="0.3">
      <c r="A18" s="7" t="s">
        <v>41</v>
      </c>
      <c r="B18" s="7" t="s">
        <v>42</v>
      </c>
      <c r="C18" s="7">
        <v>-228</v>
      </c>
      <c r="D18" s="7">
        <v>19</v>
      </c>
      <c r="E18" s="26">
        <v>1.41367659250427</v>
      </c>
      <c r="F18" s="25">
        <v>1.6625484043588099</v>
      </c>
      <c r="G18" s="25">
        <v>1.77</v>
      </c>
      <c r="H18" s="25">
        <v>1.6608000000000001</v>
      </c>
    </row>
    <row r="19" spans="1:8" x14ac:dyDescent="0.3">
      <c r="A19" s="8" t="s">
        <v>41</v>
      </c>
      <c r="B19" s="8" t="s">
        <v>43</v>
      </c>
      <c r="C19" s="8">
        <v>228</v>
      </c>
      <c r="D19" s="8">
        <v>19</v>
      </c>
      <c r="E19" s="28">
        <v>2.6303900130923799</v>
      </c>
      <c r="F19" s="29"/>
      <c r="G19" s="30">
        <v>1.9826999999999999</v>
      </c>
      <c r="H19" s="30">
        <v>1.4406000000000001</v>
      </c>
    </row>
    <row r="20" spans="1:8" x14ac:dyDescent="0.3">
      <c r="A20" s="9" t="s">
        <v>44</v>
      </c>
      <c r="B20" s="9" t="s">
        <v>45</v>
      </c>
      <c r="C20" s="7">
        <v>-368</v>
      </c>
      <c r="D20" s="7">
        <v>19</v>
      </c>
      <c r="E20" s="26">
        <v>1.1172095101045001</v>
      </c>
      <c r="F20" s="25">
        <v>0.67912600771980602</v>
      </c>
      <c r="G20" s="25">
        <v>1.3572</v>
      </c>
      <c r="H20" s="25">
        <v>0.88349999999999995</v>
      </c>
    </row>
    <row r="21" spans="1:8" x14ac:dyDescent="0.3">
      <c r="A21" s="7" t="s">
        <v>44</v>
      </c>
      <c r="B21" s="7" t="s">
        <v>46</v>
      </c>
      <c r="C21" s="7">
        <v>-393</v>
      </c>
      <c r="D21" s="7">
        <v>19</v>
      </c>
      <c r="E21" s="26">
        <v>1.45059939942467</v>
      </c>
      <c r="F21" s="25">
        <v>0.98581833265427199</v>
      </c>
      <c r="G21" s="25">
        <v>1.5692999999999999</v>
      </c>
      <c r="H21" s="25">
        <v>1.1865000000000001</v>
      </c>
    </row>
    <row r="22" spans="1:8" x14ac:dyDescent="0.3">
      <c r="A22" s="7" t="s">
        <v>44</v>
      </c>
      <c r="B22" s="7" t="s">
        <v>47</v>
      </c>
      <c r="C22" s="7">
        <v>-379</v>
      </c>
      <c r="D22" s="7">
        <v>19</v>
      </c>
      <c r="E22" s="26">
        <v>1.4709092282585901</v>
      </c>
      <c r="F22" s="25">
        <v>1.0330768180644501</v>
      </c>
      <c r="G22" s="25">
        <v>1.5946</v>
      </c>
      <c r="H22" s="25">
        <v>1.2272000000000001</v>
      </c>
    </row>
    <row r="23" spans="1:8" x14ac:dyDescent="0.3">
      <c r="A23" s="7" t="s">
        <v>44</v>
      </c>
      <c r="B23" s="7" t="s">
        <v>48</v>
      </c>
      <c r="C23" s="7">
        <v>-386</v>
      </c>
      <c r="D23" s="7">
        <v>19</v>
      </c>
      <c r="E23" s="26">
        <v>1.54905239118694</v>
      </c>
      <c r="F23" s="25">
        <v>1.0539302381792599</v>
      </c>
      <c r="G23" s="25">
        <v>1.6516</v>
      </c>
      <c r="H23" s="25">
        <v>1.2639</v>
      </c>
    </row>
    <row r="24" spans="1:8" x14ac:dyDescent="0.3">
      <c r="A24" s="7" t="s">
        <v>44</v>
      </c>
      <c r="B24" s="7" t="s">
        <v>49</v>
      </c>
      <c r="C24" s="7">
        <v>0</v>
      </c>
      <c r="D24" s="7">
        <v>19</v>
      </c>
      <c r="E24" s="26">
        <v>1.93093045493463</v>
      </c>
      <c r="F24" s="25">
        <v>1.2668503382549801</v>
      </c>
      <c r="G24" s="25">
        <v>1.2018</v>
      </c>
      <c r="H24" s="25">
        <v>1.2266999999999999</v>
      </c>
    </row>
    <row r="25" spans="1:8" x14ac:dyDescent="0.3">
      <c r="A25" s="7" t="s">
        <v>44</v>
      </c>
      <c r="B25" s="7" t="s">
        <v>50</v>
      </c>
      <c r="C25" s="7">
        <v>-753</v>
      </c>
      <c r="D25" s="7">
        <v>19</v>
      </c>
      <c r="E25" s="26">
        <v>1.4979327392809101</v>
      </c>
      <c r="F25" s="25">
        <v>0.55544059718684702</v>
      </c>
      <c r="G25" s="25">
        <v>1.4779</v>
      </c>
      <c r="H25" s="25">
        <v>0.89180000000000004</v>
      </c>
    </row>
    <row r="26" spans="1:8" x14ac:dyDescent="0.3">
      <c r="A26" s="8" t="s">
        <v>44</v>
      </c>
      <c r="B26" s="8" t="s">
        <v>51</v>
      </c>
      <c r="C26" s="8">
        <v>-403</v>
      </c>
      <c r="D26" s="8">
        <v>19</v>
      </c>
      <c r="E26" s="28">
        <v>2.0352913053866</v>
      </c>
      <c r="F26" s="30">
        <v>1.35189912446483</v>
      </c>
      <c r="G26" s="30">
        <v>2.1983999999999999</v>
      </c>
      <c r="H26" s="30">
        <v>1.6420999999999999</v>
      </c>
    </row>
    <row r="27" spans="1:8" x14ac:dyDescent="0.3">
      <c r="A27" s="9" t="s">
        <v>52</v>
      </c>
      <c r="B27" s="9" t="s">
        <v>53</v>
      </c>
      <c r="C27" s="7">
        <v>-422</v>
      </c>
      <c r="D27" s="7"/>
      <c r="E27" s="26">
        <v>0.821532186882729</v>
      </c>
      <c r="F27" s="25">
        <v>0.55515936964260604</v>
      </c>
      <c r="G27" s="25"/>
      <c r="H27" s="25"/>
    </row>
    <row r="28" spans="1:8" x14ac:dyDescent="0.3">
      <c r="A28" s="8" t="s">
        <v>52</v>
      </c>
      <c r="B28" s="8" t="s">
        <v>54</v>
      </c>
      <c r="C28" s="8">
        <v>-448</v>
      </c>
      <c r="D28" s="8"/>
      <c r="E28" s="28">
        <v>0.95236066438570799</v>
      </c>
      <c r="F28" s="30">
        <v>0.62093312276826096</v>
      </c>
      <c r="G28" s="30"/>
      <c r="H28" s="30"/>
    </row>
    <row r="29" spans="1:8" x14ac:dyDescent="0.3">
      <c r="A29" s="9" t="s">
        <v>55</v>
      </c>
      <c r="B29" s="9" t="s">
        <v>56</v>
      </c>
      <c r="C29" s="7">
        <v>-199</v>
      </c>
      <c r="D29" s="7">
        <v>20</v>
      </c>
      <c r="E29" s="26">
        <v>1.0706286491199299</v>
      </c>
      <c r="F29" s="25">
        <v>1.3386347862810499</v>
      </c>
      <c r="G29" s="25">
        <v>1.2446999999999999</v>
      </c>
      <c r="H29" s="25">
        <v>1.2835000000000001</v>
      </c>
    </row>
    <row r="30" spans="1:8" x14ac:dyDescent="0.3">
      <c r="A30" s="7" t="s">
        <v>55</v>
      </c>
      <c r="B30" s="7" t="s">
        <v>57</v>
      </c>
      <c r="C30" s="7">
        <v>-177</v>
      </c>
      <c r="D30" s="7">
        <v>20</v>
      </c>
      <c r="E30" s="26">
        <v>1.3118494823759099</v>
      </c>
      <c r="F30" s="25">
        <v>1.4578846725842201</v>
      </c>
      <c r="G30" s="25">
        <v>1.42</v>
      </c>
      <c r="H30" s="25">
        <v>1.3640000000000001</v>
      </c>
    </row>
    <row r="31" spans="1:8" x14ac:dyDescent="0.3">
      <c r="A31" s="7" t="s">
        <v>55</v>
      </c>
      <c r="B31" s="7" t="s">
        <v>58</v>
      </c>
      <c r="C31" s="7">
        <v>-201</v>
      </c>
      <c r="D31" s="7">
        <v>20</v>
      </c>
      <c r="E31" s="26">
        <v>1.1338963879384201</v>
      </c>
      <c r="F31" s="25">
        <v>1.08871739841559</v>
      </c>
      <c r="G31" s="25">
        <v>1.2399</v>
      </c>
      <c r="H31" s="25">
        <v>1.1323000000000001</v>
      </c>
    </row>
    <row r="32" spans="1:8" x14ac:dyDescent="0.3">
      <c r="A32" s="7" t="s">
        <v>55</v>
      </c>
      <c r="B32" s="7" t="s">
        <v>59</v>
      </c>
      <c r="C32" s="7">
        <v>-235</v>
      </c>
      <c r="D32" s="7">
        <v>20</v>
      </c>
      <c r="E32" s="26">
        <v>1.22425888416934</v>
      </c>
      <c r="F32" s="25">
        <v>1.04124907754346</v>
      </c>
      <c r="G32" s="25">
        <v>1.3452999999999999</v>
      </c>
      <c r="H32" s="25">
        <v>1.1309</v>
      </c>
    </row>
    <row r="33" spans="1:8" x14ac:dyDescent="0.3">
      <c r="A33" s="7" t="s">
        <v>55</v>
      </c>
      <c r="B33" s="7" t="s">
        <v>60</v>
      </c>
      <c r="C33" s="7">
        <v>-185</v>
      </c>
      <c r="D33" s="7">
        <v>20</v>
      </c>
      <c r="E33" s="26">
        <v>1.15988770511891</v>
      </c>
      <c r="F33" s="25">
        <v>1.1617161562979501</v>
      </c>
      <c r="G33" s="25">
        <v>1.2918000000000001</v>
      </c>
      <c r="H33" s="25">
        <v>1.1878</v>
      </c>
    </row>
    <row r="34" spans="1:8" x14ac:dyDescent="0.3">
      <c r="A34" s="7" t="s">
        <v>55</v>
      </c>
      <c r="B34" s="7" t="s">
        <v>61</v>
      </c>
      <c r="C34" s="7">
        <v>-246</v>
      </c>
      <c r="D34" s="7">
        <v>20</v>
      </c>
      <c r="E34" s="26">
        <v>1.0302645327927</v>
      </c>
      <c r="F34" s="25">
        <v>0.85173380696027901</v>
      </c>
      <c r="G34" s="25">
        <v>1.1302000000000001</v>
      </c>
      <c r="H34" s="25">
        <v>0.93610000000000004</v>
      </c>
    </row>
    <row r="35" spans="1:8" x14ac:dyDescent="0.3">
      <c r="A35" s="7" t="s">
        <v>55</v>
      </c>
      <c r="B35" s="7" t="s">
        <v>62</v>
      </c>
      <c r="C35" s="7">
        <v>-248</v>
      </c>
      <c r="D35" s="7">
        <v>20</v>
      </c>
      <c r="E35" s="26">
        <v>0.874378707753247</v>
      </c>
      <c r="F35" s="25">
        <v>1.0375319206913201</v>
      </c>
      <c r="G35" s="25">
        <v>1.1162000000000001</v>
      </c>
      <c r="H35" s="25">
        <v>1.0588</v>
      </c>
    </row>
    <row r="36" spans="1:8" x14ac:dyDescent="0.3">
      <c r="A36" s="7" t="s">
        <v>55</v>
      </c>
      <c r="B36" s="7" t="s">
        <v>63</v>
      </c>
      <c r="C36" s="7">
        <v>-290</v>
      </c>
      <c r="D36" s="7">
        <v>20</v>
      </c>
      <c r="E36" s="26">
        <v>1.08948607279976</v>
      </c>
      <c r="F36" s="25">
        <v>0.85852552823666595</v>
      </c>
      <c r="G36" s="25">
        <v>1.2542</v>
      </c>
      <c r="H36" s="25">
        <v>0.95350000000000001</v>
      </c>
    </row>
    <row r="37" spans="1:8" x14ac:dyDescent="0.3">
      <c r="A37" s="7" t="s">
        <v>55</v>
      </c>
      <c r="B37" s="7" t="s">
        <v>64</v>
      </c>
      <c r="C37" s="7">
        <v>-316</v>
      </c>
      <c r="D37" s="7">
        <v>20</v>
      </c>
      <c r="E37" s="26">
        <v>1.0954844703064499</v>
      </c>
      <c r="F37" s="25">
        <v>0.80073374766987004</v>
      </c>
      <c r="G37" s="33">
        <v>1.2441</v>
      </c>
      <c r="H37" s="33">
        <v>0.91479999999999995</v>
      </c>
    </row>
    <row r="38" spans="1:8" x14ac:dyDescent="0.3">
      <c r="A38" s="8" t="s">
        <v>55</v>
      </c>
      <c r="B38" s="8" t="s">
        <v>65</v>
      </c>
      <c r="C38" s="8">
        <v>-286</v>
      </c>
      <c r="D38" s="8">
        <v>20</v>
      </c>
      <c r="E38" s="28">
        <v>1.12715942070381</v>
      </c>
      <c r="F38" s="30">
        <v>0.89901121993168498</v>
      </c>
      <c r="G38" s="30">
        <v>1.3149999999999999</v>
      </c>
      <c r="H38" s="30">
        <v>0.99409999999999998</v>
      </c>
    </row>
    <row r="39" spans="1:8" x14ac:dyDescent="0.3">
      <c r="A39" s="7" t="s">
        <v>55</v>
      </c>
      <c r="B39" s="7" t="s">
        <v>66</v>
      </c>
      <c r="C39" s="7">
        <v>-259</v>
      </c>
      <c r="D39" s="9">
        <v>20</v>
      </c>
      <c r="E39" s="26">
        <v>1.5271580665500699</v>
      </c>
      <c r="F39" s="25">
        <v>0.89105595860285303</v>
      </c>
      <c r="G39" s="25">
        <v>1.5245</v>
      </c>
      <c r="H39" s="25">
        <v>1.1039000000000001</v>
      </c>
    </row>
    <row r="40" spans="1:8" x14ac:dyDescent="0.3">
      <c r="A40" s="7" t="s">
        <v>55</v>
      </c>
      <c r="B40" s="7" t="s">
        <v>67</v>
      </c>
      <c r="C40" s="7">
        <v>-245</v>
      </c>
      <c r="D40" s="12">
        <v>20</v>
      </c>
      <c r="E40" s="26">
        <v>1.35824997708867</v>
      </c>
      <c r="F40" s="25">
        <v>0.83317121126749905</v>
      </c>
      <c r="G40" s="25">
        <v>1.3592</v>
      </c>
      <c r="H40" s="25">
        <v>1.0101</v>
      </c>
    </row>
    <row r="41" spans="1:8" x14ac:dyDescent="0.3">
      <c r="A41" s="7" t="s">
        <v>55</v>
      </c>
      <c r="B41" s="7" t="s">
        <v>68</v>
      </c>
      <c r="C41" s="7">
        <v>-265</v>
      </c>
      <c r="D41" s="12">
        <v>20</v>
      </c>
      <c r="E41" s="26">
        <v>1.0550481912276799</v>
      </c>
      <c r="F41" s="25">
        <v>0.60297852825235299</v>
      </c>
      <c r="G41" s="25">
        <v>1.0381</v>
      </c>
      <c r="H41" s="25">
        <v>0.75390000000000001</v>
      </c>
    </row>
    <row r="42" spans="1:8" x14ac:dyDescent="0.3">
      <c r="A42" s="7" t="s">
        <v>55</v>
      </c>
      <c r="B42" s="7" t="s">
        <v>69</v>
      </c>
      <c r="C42" s="7">
        <v>-154</v>
      </c>
      <c r="D42" s="12">
        <v>20</v>
      </c>
      <c r="E42" s="26">
        <v>0.73349135834434698</v>
      </c>
      <c r="F42" s="25">
        <v>0.66551042059384902</v>
      </c>
      <c r="G42" s="25">
        <v>0.79169999999999996</v>
      </c>
      <c r="H42" s="25">
        <v>0.6946</v>
      </c>
    </row>
    <row r="43" spans="1:8" x14ac:dyDescent="0.3">
      <c r="A43" s="7" t="s">
        <v>55</v>
      </c>
      <c r="B43" s="7" t="s">
        <v>70</v>
      </c>
      <c r="C43" s="7">
        <v>-213</v>
      </c>
      <c r="D43" s="12">
        <v>20</v>
      </c>
      <c r="E43" s="26">
        <v>1.2822893540604099</v>
      </c>
      <c r="F43" s="25">
        <v>0.87935569057726004</v>
      </c>
      <c r="G43" s="25">
        <v>1.3053999999999999</v>
      </c>
      <c r="H43" s="25">
        <v>1.0173000000000001</v>
      </c>
    </row>
    <row r="44" spans="1:8" x14ac:dyDescent="0.3">
      <c r="A44" s="7" t="s">
        <v>55</v>
      </c>
      <c r="B44" s="7" t="s">
        <v>71</v>
      </c>
      <c r="C44" s="7">
        <v>-268</v>
      </c>
      <c r="D44" s="12">
        <v>20</v>
      </c>
      <c r="E44" s="26">
        <v>1.16637773979795</v>
      </c>
      <c r="F44" s="25">
        <v>0.65984497193737801</v>
      </c>
      <c r="G44" s="25">
        <v>1.1328</v>
      </c>
      <c r="H44" s="25">
        <v>0.82879999999999998</v>
      </c>
    </row>
    <row r="45" spans="1:8" x14ac:dyDescent="0.3">
      <c r="A45" s="8" t="s">
        <v>55</v>
      </c>
      <c r="B45" s="8" t="s">
        <v>72</v>
      </c>
      <c r="C45" s="8">
        <v>-264</v>
      </c>
      <c r="D45" s="8">
        <v>20</v>
      </c>
      <c r="E45" s="28">
        <v>0.78216485810909198</v>
      </c>
      <c r="F45" s="30">
        <v>0.498146486175991</v>
      </c>
      <c r="G45" s="30">
        <v>0.77070000000000005</v>
      </c>
      <c r="H45" s="30">
        <v>0.60250000000000004</v>
      </c>
    </row>
    <row r="46" spans="1:8" x14ac:dyDescent="0.3">
      <c r="A46" s="9" t="s">
        <v>73</v>
      </c>
      <c r="B46" s="9" t="s">
        <v>74</v>
      </c>
      <c r="C46" s="7">
        <v>-275</v>
      </c>
      <c r="D46" s="7"/>
      <c r="E46" s="26">
        <v>1.4827224397976799</v>
      </c>
      <c r="F46" s="25">
        <v>1.0562718169741301</v>
      </c>
      <c r="G46" s="25"/>
      <c r="H46" s="25"/>
    </row>
    <row r="47" spans="1:8" x14ac:dyDescent="0.3">
      <c r="A47" s="7" t="s">
        <v>73</v>
      </c>
      <c r="B47" s="7" t="s">
        <v>75</v>
      </c>
      <c r="C47" s="7">
        <v>-303</v>
      </c>
      <c r="D47" s="7"/>
      <c r="E47" s="26">
        <v>1.6406259483010199</v>
      </c>
      <c r="F47" s="25">
        <v>1.0735665842247499</v>
      </c>
      <c r="G47" s="25"/>
      <c r="H47" s="25"/>
    </row>
    <row r="48" spans="1:8" x14ac:dyDescent="0.3">
      <c r="A48" s="7" t="s">
        <v>73</v>
      </c>
      <c r="B48" s="7" t="s">
        <v>76</v>
      </c>
      <c r="C48" s="7">
        <v>-409</v>
      </c>
      <c r="D48" s="7"/>
      <c r="E48" s="26">
        <v>1.95988911231417</v>
      </c>
      <c r="F48" s="25">
        <v>0.98023502795667505</v>
      </c>
      <c r="G48" s="25"/>
      <c r="H48" s="25"/>
    </row>
    <row r="49" spans="1:8" x14ac:dyDescent="0.3">
      <c r="A49" s="8" t="s">
        <v>73</v>
      </c>
      <c r="B49" s="8" t="s">
        <v>77</v>
      </c>
      <c r="C49" s="8">
        <v>-354</v>
      </c>
      <c r="D49" s="8"/>
      <c r="E49" s="28">
        <v>1.5035597823552</v>
      </c>
      <c r="F49" s="30">
        <v>0.85677135682660699</v>
      </c>
      <c r="G49" s="30"/>
      <c r="H49" s="30"/>
    </row>
    <row r="50" spans="1:8" x14ac:dyDescent="0.3">
      <c r="A50" s="9" t="s">
        <v>78</v>
      </c>
      <c r="B50" s="9" t="s">
        <v>79</v>
      </c>
      <c r="C50" s="7">
        <v>-109</v>
      </c>
      <c r="D50" s="7">
        <v>16</v>
      </c>
      <c r="E50" s="26">
        <v>1.49499830397263</v>
      </c>
      <c r="F50" s="25">
        <v>1.1581115186380599</v>
      </c>
      <c r="G50" s="33">
        <v>0.94599999999999995</v>
      </c>
      <c r="H50" s="33">
        <v>1.1065</v>
      </c>
    </row>
    <row r="51" spans="1:8" x14ac:dyDescent="0.3">
      <c r="A51" s="8" t="s">
        <v>78</v>
      </c>
      <c r="B51" s="8" t="s">
        <v>80</v>
      </c>
      <c r="C51" s="8">
        <v>-214</v>
      </c>
      <c r="D51" s="8">
        <v>16</v>
      </c>
      <c r="E51" s="28">
        <v>0.93366450017977598</v>
      </c>
      <c r="F51" s="30">
        <v>1.0054115633487199</v>
      </c>
      <c r="G51" s="30">
        <v>1.0923</v>
      </c>
      <c r="H51" s="30">
        <v>1.0431999999999999</v>
      </c>
    </row>
    <row r="52" spans="1:8" x14ac:dyDescent="0.3">
      <c r="A52" s="9" t="s">
        <v>81</v>
      </c>
      <c r="B52" s="9" t="s">
        <v>82</v>
      </c>
      <c r="C52" s="7">
        <v>-265</v>
      </c>
      <c r="D52" s="7"/>
      <c r="E52" s="26">
        <v>1.95451396104853</v>
      </c>
      <c r="F52" s="25">
        <v>1.4121074059599801</v>
      </c>
      <c r="G52" s="25"/>
      <c r="H52" s="25"/>
    </row>
    <row r="53" spans="1:8" x14ac:dyDescent="0.3">
      <c r="A53" s="7" t="s">
        <v>81</v>
      </c>
      <c r="B53" s="7" t="s">
        <v>83</v>
      </c>
      <c r="C53" s="7">
        <v>-258</v>
      </c>
      <c r="D53" s="7"/>
      <c r="E53" s="26">
        <v>1.60800971140592</v>
      </c>
      <c r="F53" s="25">
        <v>1.18673015667575</v>
      </c>
      <c r="G53" s="25"/>
      <c r="H53" s="25"/>
    </row>
    <row r="54" spans="1:8" x14ac:dyDescent="0.3">
      <c r="A54" s="7" t="s">
        <v>81</v>
      </c>
      <c r="B54" s="7" t="s">
        <v>84</v>
      </c>
      <c r="C54" s="7">
        <v>-427</v>
      </c>
      <c r="D54" s="7"/>
      <c r="E54" s="26">
        <v>1.3446808111648101</v>
      </c>
      <c r="F54" s="25">
        <v>0.50680325575874496</v>
      </c>
      <c r="G54" s="33"/>
      <c r="H54" s="33"/>
    </row>
    <row r="55" spans="1:8" x14ac:dyDescent="0.3">
      <c r="A55" s="8" t="s">
        <v>81</v>
      </c>
      <c r="B55" s="8" t="s">
        <v>85</v>
      </c>
      <c r="C55" s="8">
        <v>-275</v>
      </c>
      <c r="D55" s="8"/>
      <c r="E55" s="28">
        <v>1.7503834914512799</v>
      </c>
      <c r="F55" s="30">
        <v>0.98641535519191204</v>
      </c>
      <c r="G55" s="30"/>
      <c r="H55" s="30"/>
    </row>
    <row r="56" spans="1:8" x14ac:dyDescent="0.3">
      <c r="A56" s="7" t="s">
        <v>86</v>
      </c>
      <c r="B56" s="7" t="s">
        <v>97</v>
      </c>
      <c r="C56" s="18">
        <v>-576</v>
      </c>
      <c r="D56" s="7"/>
      <c r="E56" s="26">
        <v>1.1462026023638701</v>
      </c>
      <c r="F56" s="25">
        <v>0.535413776121209</v>
      </c>
      <c r="G56" s="25"/>
      <c r="H56" s="25"/>
    </row>
    <row r="57" spans="1:8" x14ac:dyDescent="0.3">
      <c r="A57" s="7" t="s">
        <v>86</v>
      </c>
      <c r="B57" s="7" t="s">
        <v>98</v>
      </c>
      <c r="C57" s="19">
        <v>-428</v>
      </c>
      <c r="D57" s="8"/>
      <c r="E57" s="28">
        <v>1.17713438768451</v>
      </c>
      <c r="F57" s="30">
        <v>0.72578654771770201</v>
      </c>
      <c r="G57" s="30"/>
      <c r="H57" s="30"/>
    </row>
    <row r="58" spans="1:8" x14ac:dyDescent="0.3">
      <c r="A58" s="9" t="s">
        <v>87</v>
      </c>
      <c r="B58" s="9" t="s">
        <v>99</v>
      </c>
      <c r="C58" s="18">
        <v>-401</v>
      </c>
      <c r="D58" s="15"/>
      <c r="E58" s="26">
        <v>1.2258816599176801</v>
      </c>
      <c r="F58" s="25">
        <v>1.01232240745326</v>
      </c>
      <c r="G58" s="25"/>
      <c r="H58" s="25"/>
    </row>
    <row r="59" spans="1:8" x14ac:dyDescent="0.3">
      <c r="A59" s="7" t="s">
        <v>88</v>
      </c>
      <c r="B59" s="7" t="s">
        <v>100</v>
      </c>
      <c r="C59" s="18">
        <v>-523</v>
      </c>
      <c r="D59" s="15"/>
      <c r="E59" s="26">
        <v>1.4716554039362499</v>
      </c>
      <c r="F59" s="25">
        <v>0.94770608357326602</v>
      </c>
      <c r="G59" s="25"/>
      <c r="H59" s="25"/>
    </row>
    <row r="60" spans="1:8" x14ac:dyDescent="0.3">
      <c r="A60" s="7" t="s">
        <v>88</v>
      </c>
      <c r="B60" s="7" t="s">
        <v>101</v>
      </c>
      <c r="C60" s="18">
        <v>-484</v>
      </c>
      <c r="D60" s="15"/>
      <c r="E60" s="26">
        <v>1.3266179466107</v>
      </c>
      <c r="F60" s="25">
        <v>0.91898771740438001</v>
      </c>
      <c r="G60" s="25"/>
      <c r="H60" s="25"/>
    </row>
    <row r="61" spans="1:8" x14ac:dyDescent="0.3">
      <c r="A61" s="7" t="s">
        <v>88</v>
      </c>
      <c r="B61" s="7" t="s">
        <v>102</v>
      </c>
      <c r="C61" s="18">
        <v>-453</v>
      </c>
      <c r="D61" s="15"/>
      <c r="E61" s="26">
        <v>1.38801630897405</v>
      </c>
      <c r="F61" s="25">
        <v>1.0230917947665901</v>
      </c>
      <c r="G61" s="25"/>
      <c r="H61" s="25"/>
    </row>
    <row r="62" spans="1:8" x14ac:dyDescent="0.3">
      <c r="A62" s="7" t="s">
        <v>88</v>
      </c>
      <c r="B62" s="7" t="s">
        <v>103</v>
      </c>
      <c r="C62" s="18">
        <v>-175</v>
      </c>
      <c r="D62" s="15"/>
      <c r="E62" s="26">
        <v>1.5772749085093301</v>
      </c>
      <c r="F62" s="25">
        <v>1.41385773967735</v>
      </c>
      <c r="G62" s="25"/>
      <c r="H62" s="25"/>
    </row>
    <row r="63" spans="1:8" x14ac:dyDescent="0.3">
      <c r="A63" s="7" t="s">
        <v>88</v>
      </c>
      <c r="B63" s="7" t="s">
        <v>104</v>
      </c>
      <c r="C63" s="18">
        <v>-635</v>
      </c>
      <c r="D63" s="15"/>
      <c r="E63" s="26">
        <v>1.4782618910677101</v>
      </c>
      <c r="F63" s="25">
        <v>0.79189628207889995</v>
      </c>
      <c r="G63" s="25"/>
      <c r="H63" s="25"/>
    </row>
    <row r="64" spans="1:8" x14ac:dyDescent="0.3">
      <c r="A64" s="7" t="s">
        <v>88</v>
      </c>
      <c r="B64" s="7" t="s">
        <v>105</v>
      </c>
      <c r="C64" s="18">
        <v>-516</v>
      </c>
      <c r="D64" s="15"/>
      <c r="E64" s="26">
        <v>1.3776277983716401</v>
      </c>
      <c r="F64" s="25">
        <v>0.89019252509659696</v>
      </c>
      <c r="G64" s="25"/>
      <c r="H64" s="25"/>
    </row>
    <row r="65" spans="1:8" x14ac:dyDescent="0.3">
      <c r="A65" s="7" t="s">
        <v>88</v>
      </c>
      <c r="B65" s="7" t="s">
        <v>106</v>
      </c>
      <c r="C65" s="18">
        <v>-395</v>
      </c>
      <c r="D65" s="15"/>
      <c r="E65" s="26">
        <v>1.2275441834373699</v>
      </c>
      <c r="F65" s="25">
        <v>1.0279691832161699</v>
      </c>
      <c r="G65" s="25"/>
      <c r="H65" s="25"/>
    </row>
    <row r="66" spans="1:8" x14ac:dyDescent="0.3">
      <c r="A66" s="7" t="s">
        <v>88</v>
      </c>
      <c r="B66" s="7" t="s">
        <v>107</v>
      </c>
      <c r="C66" s="18">
        <v>-254</v>
      </c>
      <c r="D66" s="15"/>
      <c r="E66" s="26">
        <v>0.99344148648417596</v>
      </c>
      <c r="F66" s="25">
        <v>1.1109988765626999</v>
      </c>
      <c r="G66" s="25"/>
      <c r="H66" s="25"/>
    </row>
    <row r="67" spans="1:8" x14ac:dyDescent="0.3">
      <c r="A67" s="8" t="s">
        <v>87</v>
      </c>
      <c r="B67" s="8" t="s">
        <v>108</v>
      </c>
      <c r="C67" s="19">
        <v>-364</v>
      </c>
      <c r="D67" s="16"/>
      <c r="E67" s="28">
        <v>0.87710294007275202</v>
      </c>
      <c r="F67" s="30">
        <v>0.79213212951297896</v>
      </c>
      <c r="G67" s="30"/>
      <c r="H67" s="30"/>
    </row>
    <row r="68" spans="1:8" x14ac:dyDescent="0.3">
      <c r="A68" s="13" t="s">
        <v>89</v>
      </c>
      <c r="B68" s="13" t="s">
        <v>109</v>
      </c>
      <c r="C68" s="21">
        <v>-153</v>
      </c>
      <c r="D68" s="16"/>
      <c r="E68" s="31">
        <v>1.05341489027505</v>
      </c>
      <c r="F68" s="32">
        <v>1.18766785983798</v>
      </c>
      <c r="G68" s="30"/>
      <c r="H68" s="30"/>
    </row>
    <row r="69" spans="1:8" x14ac:dyDescent="0.3">
      <c r="A69" s="9" t="s">
        <v>90</v>
      </c>
      <c r="B69" s="9" t="s">
        <v>110</v>
      </c>
      <c r="C69" s="18">
        <v>-300</v>
      </c>
      <c r="D69" s="7"/>
      <c r="E69" s="26">
        <v>1.54643964919094</v>
      </c>
      <c r="F69" s="25">
        <v>1.13756025746988</v>
      </c>
      <c r="G69" s="25"/>
      <c r="H69" s="25"/>
    </row>
    <row r="70" spans="1:8" x14ac:dyDescent="0.3">
      <c r="A70" s="8" t="s">
        <v>90</v>
      </c>
      <c r="B70" s="8" t="s">
        <v>111</v>
      </c>
      <c r="C70" s="19">
        <v>-660</v>
      </c>
      <c r="D70" s="8"/>
      <c r="E70" s="28">
        <v>1.67529305647908</v>
      </c>
      <c r="F70" s="30">
        <v>0.60453070966957301</v>
      </c>
      <c r="G70" s="30"/>
      <c r="H70" s="30"/>
    </row>
    <row r="71" spans="1:8" x14ac:dyDescent="0.3">
      <c r="A71" s="9" t="s">
        <v>91</v>
      </c>
      <c r="B71" s="9" t="s">
        <v>112</v>
      </c>
      <c r="C71" s="18">
        <v>-237</v>
      </c>
      <c r="D71" s="7">
        <v>14</v>
      </c>
      <c r="E71" s="26">
        <v>0.98757512848446005</v>
      </c>
      <c r="F71" s="25">
        <v>0.99535994162130803</v>
      </c>
      <c r="G71" s="25">
        <v>1.3855</v>
      </c>
      <c r="H71" s="25">
        <v>1.0933999999999999</v>
      </c>
    </row>
    <row r="72" spans="1:8" x14ac:dyDescent="0.3">
      <c r="A72" s="8" t="s">
        <v>92</v>
      </c>
      <c r="B72" s="8" t="s">
        <v>113</v>
      </c>
      <c r="C72" s="19">
        <v>-420</v>
      </c>
      <c r="D72" s="8">
        <v>14</v>
      </c>
      <c r="E72" s="28">
        <v>1.49418126335535</v>
      </c>
      <c r="F72" s="30">
        <v>0.90227229498130901</v>
      </c>
      <c r="G72" s="30">
        <v>1.7942</v>
      </c>
      <c r="H72" s="30">
        <v>1.1974</v>
      </c>
    </row>
    <row r="73" spans="1:8" x14ac:dyDescent="0.3">
      <c r="A73" s="9" t="s">
        <v>93</v>
      </c>
      <c r="B73" s="9" t="s">
        <v>114</v>
      </c>
      <c r="C73" s="18">
        <v>-257</v>
      </c>
      <c r="D73" s="7">
        <v>14</v>
      </c>
      <c r="E73" s="26">
        <v>1.23855389920835</v>
      </c>
      <c r="F73" s="25">
        <v>1.16105073924702</v>
      </c>
      <c r="G73" s="25">
        <v>1.7908999999999999</v>
      </c>
      <c r="H73" s="25">
        <v>1.3017000000000001</v>
      </c>
    </row>
    <row r="74" spans="1:8" x14ac:dyDescent="0.3">
      <c r="A74" s="8" t="s">
        <v>93</v>
      </c>
      <c r="B74" s="8" t="s">
        <v>115</v>
      </c>
      <c r="C74" s="19">
        <v>-400</v>
      </c>
      <c r="D74" s="8">
        <v>14</v>
      </c>
      <c r="E74" s="28">
        <v>1.68112271578738</v>
      </c>
      <c r="F74" s="30">
        <v>1.09987536688542</v>
      </c>
      <c r="G74" s="30">
        <v>2.1208999999999998</v>
      </c>
      <c r="H74" s="30">
        <v>1.4167000000000001</v>
      </c>
    </row>
    <row r="75" spans="1:8" x14ac:dyDescent="0.3">
      <c r="A75" s="9" t="s">
        <v>94</v>
      </c>
      <c r="B75" s="9" t="s">
        <v>116</v>
      </c>
      <c r="C75" s="18">
        <v>-300</v>
      </c>
      <c r="D75" s="7"/>
      <c r="E75" s="26">
        <v>1.2063322773557601</v>
      </c>
      <c r="F75" s="25">
        <v>1.0102269843846501</v>
      </c>
      <c r="G75" s="25"/>
      <c r="H75" s="25"/>
    </row>
    <row r="76" spans="1:8" x14ac:dyDescent="0.3">
      <c r="A76" s="7" t="s">
        <v>94</v>
      </c>
      <c r="B76" s="7" t="s">
        <v>117</v>
      </c>
      <c r="C76" s="18">
        <v>-300</v>
      </c>
      <c r="D76" s="7"/>
      <c r="E76" s="26">
        <v>1.50461738904588</v>
      </c>
      <c r="F76" s="25">
        <v>1.10820329850349</v>
      </c>
      <c r="G76" s="25"/>
      <c r="H76" s="25"/>
    </row>
    <row r="77" spans="1:8" x14ac:dyDescent="0.3">
      <c r="A77" s="7" t="s">
        <v>94</v>
      </c>
      <c r="B77" s="7" t="s">
        <v>118</v>
      </c>
      <c r="C77" s="18">
        <v>-300</v>
      </c>
      <c r="D77" s="7"/>
      <c r="E77" s="26">
        <v>1.1898451385892299</v>
      </c>
      <c r="F77" s="25">
        <v>0.73869199326091395</v>
      </c>
      <c r="G77" s="25"/>
      <c r="H77" s="25"/>
    </row>
    <row r="78" spans="1:8" x14ac:dyDescent="0.3">
      <c r="A78" s="7" t="s">
        <v>94</v>
      </c>
      <c r="B78" s="7" t="s">
        <v>119</v>
      </c>
      <c r="C78" s="18">
        <v>-300</v>
      </c>
      <c r="D78" s="7"/>
      <c r="E78" s="26">
        <v>1.24632002197236</v>
      </c>
      <c r="F78" s="25">
        <v>1.04658925633656</v>
      </c>
      <c r="G78" s="25"/>
      <c r="H78" s="25"/>
    </row>
    <row r="79" spans="1:8" x14ac:dyDescent="0.3">
      <c r="A79" s="8" t="s">
        <v>94</v>
      </c>
      <c r="B79" s="8" t="s">
        <v>120</v>
      </c>
      <c r="C79" s="19">
        <v>-300</v>
      </c>
      <c r="D79" s="8"/>
      <c r="E79" s="28">
        <v>1.64230662008343</v>
      </c>
      <c r="F79" s="30">
        <v>1.08562818804921</v>
      </c>
      <c r="G79" s="30"/>
      <c r="H79" s="30"/>
    </row>
    <row r="80" spans="1:8" x14ac:dyDescent="0.3">
      <c r="A80" s="4" t="s">
        <v>95</v>
      </c>
      <c r="B80" s="4" t="s">
        <v>121</v>
      </c>
      <c r="C80" s="22">
        <v>-270.01569858712713</v>
      </c>
      <c r="D80" s="4">
        <v>10</v>
      </c>
      <c r="E80" s="26">
        <v>1.07598152494356</v>
      </c>
      <c r="F80" s="25">
        <v>0.85540780832349606</v>
      </c>
      <c r="G80" s="25">
        <v>1.3357000000000001</v>
      </c>
      <c r="H80" s="25">
        <v>1.0714999999999999</v>
      </c>
    </row>
    <row r="81" spans="1:8" x14ac:dyDescent="0.3">
      <c r="A81" s="1" t="s">
        <v>95</v>
      </c>
      <c r="B81" s="1" t="s">
        <v>122</v>
      </c>
      <c r="C81" s="22">
        <v>0</v>
      </c>
      <c r="D81" s="1">
        <v>10</v>
      </c>
      <c r="E81" s="26">
        <v>2.3579251295535202</v>
      </c>
      <c r="F81" s="25">
        <v>1.4970862582065301</v>
      </c>
      <c r="G81" s="25">
        <v>1.5361</v>
      </c>
      <c r="H81" s="25">
        <v>1.5947</v>
      </c>
    </row>
    <row r="82" spans="1:8" x14ac:dyDescent="0.3">
      <c r="A82" s="1" t="s">
        <v>95</v>
      </c>
      <c r="B82" s="1" t="s">
        <v>123</v>
      </c>
      <c r="C82" s="22">
        <v>-122.41379310344827</v>
      </c>
      <c r="D82" s="1">
        <v>10</v>
      </c>
      <c r="E82" s="26">
        <v>0.82357292433474505</v>
      </c>
      <c r="F82" s="25">
        <v>0.78131736823248399</v>
      </c>
      <c r="G82" s="25">
        <v>0.75470000000000004</v>
      </c>
      <c r="H82" s="25">
        <v>0.80020000000000002</v>
      </c>
    </row>
    <row r="83" spans="1:8" x14ac:dyDescent="0.3">
      <c r="A83" s="1" t="s">
        <v>95</v>
      </c>
      <c r="B83" s="1" t="s">
        <v>124</v>
      </c>
      <c r="C83" s="22">
        <v>-564.62585034013603</v>
      </c>
      <c r="D83" s="1">
        <v>10</v>
      </c>
      <c r="E83" s="26">
        <v>1.24413279189976</v>
      </c>
      <c r="F83" s="25">
        <v>0.49419832701122202</v>
      </c>
      <c r="G83" s="25">
        <v>1.3533999999999999</v>
      </c>
      <c r="H83" s="25">
        <v>0.84399999999999997</v>
      </c>
    </row>
    <row r="84" spans="1:8" x14ac:dyDescent="0.3">
      <c r="A84" s="1" t="s">
        <v>95</v>
      </c>
      <c r="B84" s="1" t="s">
        <v>125</v>
      </c>
      <c r="C84" s="22">
        <v>-359.89492119089317</v>
      </c>
      <c r="D84" s="1">
        <v>10</v>
      </c>
      <c r="E84" s="26">
        <v>1.0513222638562401</v>
      </c>
      <c r="F84" s="25">
        <v>0.64021146908271898</v>
      </c>
      <c r="G84" s="25">
        <v>1.2146999999999999</v>
      </c>
      <c r="H84" s="25">
        <v>0.89080000000000004</v>
      </c>
    </row>
    <row r="85" spans="1:8" x14ac:dyDescent="0.3">
      <c r="A85" s="1" t="s">
        <v>95</v>
      </c>
      <c r="B85" s="1" t="s">
        <v>126</v>
      </c>
      <c r="C85" s="22">
        <v>-262.83524904214556</v>
      </c>
      <c r="D85" s="1">
        <v>10</v>
      </c>
      <c r="E85" s="26">
        <v>0.90339398284294203</v>
      </c>
      <c r="F85" s="25">
        <v>0.73568160043716002</v>
      </c>
      <c r="G85" s="25">
        <v>1.0994999999999999</v>
      </c>
      <c r="H85" s="25">
        <v>0.91349999999999998</v>
      </c>
    </row>
    <row r="86" spans="1:8" x14ac:dyDescent="0.3">
      <c r="A86" s="5" t="s">
        <v>95</v>
      </c>
      <c r="B86" s="5" t="s">
        <v>127</v>
      </c>
      <c r="C86" s="23">
        <v>-141.41978759083287</v>
      </c>
      <c r="D86" s="5">
        <v>10</v>
      </c>
      <c r="E86" s="28">
        <v>0.97805694815103295</v>
      </c>
      <c r="F86" s="30">
        <v>1.0052443242614599</v>
      </c>
      <c r="G86" s="30">
        <v>1.1666000000000001</v>
      </c>
      <c r="H86" s="30">
        <v>1.0589999999999999</v>
      </c>
    </row>
    <row r="87" spans="1:8" x14ac:dyDescent="0.3">
      <c r="A87" s="14" t="s">
        <v>96</v>
      </c>
      <c r="B87" s="14" t="s">
        <v>128</v>
      </c>
      <c r="C87" s="24">
        <v>-133.92857142857142</v>
      </c>
      <c r="D87" s="14">
        <v>16</v>
      </c>
      <c r="E87" s="31">
        <v>1.5367540379673199</v>
      </c>
      <c r="F87" s="32">
        <v>1.19791569330013</v>
      </c>
      <c r="G87" s="30">
        <v>0.9365</v>
      </c>
      <c r="H87" s="30">
        <v>1.1599999999999999</v>
      </c>
    </row>
    <row r="89" spans="1:8" x14ac:dyDescent="0.3">
      <c r="D89" s="17" t="s">
        <v>131</v>
      </c>
      <c r="E89" s="27">
        <f>SUBTOTAL(1,E2:E87)</f>
        <v>1.4352036302549926</v>
      </c>
      <c r="F89" s="34">
        <f>SUBTOTAL(1,F2:F87)</f>
        <v>0.97010640355979905</v>
      </c>
      <c r="G89" s="27">
        <f>SUBTOTAL(1,G2:G87)</f>
        <v>1.3588232142857142</v>
      </c>
      <c r="H89" s="27">
        <f>SUBTOTAL(1,H2:H87)</f>
        <v>1.15005</v>
      </c>
    </row>
    <row r="90" spans="1:8" x14ac:dyDescent="0.3">
      <c r="D90" s="17" t="s">
        <v>135</v>
      </c>
      <c r="E90" s="27">
        <f>SUBTOTAL(7,E2:E87)/E89</f>
        <v>0.30720946323800613</v>
      </c>
      <c r="F90" s="34">
        <f>SUBTOTAL(7,F2:F87)/F89</f>
        <v>0.26188692947422371</v>
      </c>
      <c r="G90" s="27">
        <f t="shared" ref="F90:H90" si="0">SUBTOTAL(7,G2:G87)/G89</f>
        <v>0.24032469771466519</v>
      </c>
      <c r="H90" s="27">
        <f t="shared" si="0"/>
        <v>0.20986862363538064</v>
      </c>
    </row>
    <row r="91" spans="1:8" x14ac:dyDescent="0.3">
      <c r="D91" s="17" t="s">
        <v>132</v>
      </c>
      <c r="E91" s="27">
        <f t="shared" ref="E91:F91" si="1">_xlfn.PERCENTILE.EXC(E2:E87,0.05)</f>
        <v>0.84135494853122073</v>
      </c>
      <c r="F91" s="34">
        <f t="shared" si="1"/>
        <v>0.53255272408496257</v>
      </c>
      <c r="G91" s="27">
        <f t="shared" ref="G91:H91" si="2">_xlfn.PERCENTILE.EXC(G2:G87,0.05)</f>
        <v>0.78854999999999997</v>
      </c>
      <c r="H91" s="27">
        <f t="shared" si="2"/>
        <v>0.74500500000000003</v>
      </c>
    </row>
    <row r="92" spans="1:8" x14ac:dyDescent="0.3">
      <c r="D92" s="17" t="s">
        <v>133</v>
      </c>
      <c r="E92" s="27">
        <f t="shared" ref="E92:F92" si="3">SUBTOTAL(5,E2:E87)</f>
        <v>0.73349135834434698</v>
      </c>
      <c r="F92" s="34">
        <f t="shared" si="3"/>
        <v>0.49419832701122202</v>
      </c>
      <c r="G92" s="27">
        <f t="shared" ref="G92:H92" si="4">SUBTOTAL(5,G2:G87)</f>
        <v>0.75470000000000004</v>
      </c>
      <c r="H92" s="27">
        <f t="shared" si="4"/>
        <v>0.60250000000000004</v>
      </c>
    </row>
    <row r="93" spans="1:8" x14ac:dyDescent="0.3">
      <c r="D93" s="17" t="s">
        <v>134</v>
      </c>
      <c r="E93" s="27">
        <f t="shared" ref="E93:F93" si="5">SUBTOTAL(4,E2:E87)</f>
        <v>3.1035531807518799</v>
      </c>
      <c r="F93" s="34">
        <f t="shared" si="5"/>
        <v>1.6625484043588099</v>
      </c>
      <c r="G93" s="27">
        <f t="shared" ref="G93:H93" si="6">SUBTOTAL(4,G2:G87)</f>
        <v>2.1983999999999999</v>
      </c>
      <c r="H93" s="27">
        <f t="shared" si="6"/>
        <v>1.7544</v>
      </c>
    </row>
  </sheetData>
  <autoFilter ref="A1:H87" xr:uid="{FEAA4896-D607-4FD0-B1A8-DAA486C91B8D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2023-04-10T17:44:34Z</dcterms:created>
  <dcterms:modified xsi:type="dcterms:W3CDTF">2023-04-10T21:14:53Z</dcterms:modified>
</cp:coreProperties>
</file>