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 firstSheet="3" activeTab="7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Mensal" sheetId="16" r:id="rId16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Mês_Competência">#N/A</definedName>
    <definedName name="SegmentaçãodeDados_Mês_Competência1">#N/A</definedName>
  </definedNames>
  <calcPr calcId="152511"/>
  <pivotCaches>
    <pivotCache cacheId="10" r:id="rId17"/>
    <pivotCache cacheId="11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8" l="1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K4" i="8"/>
  <c r="N17" i="9" s="1"/>
  <c r="N23" i="9" s="1"/>
  <c r="K5" i="8"/>
  <c r="L17" i="9" s="1"/>
  <c r="L23" i="9" s="1"/>
  <c r="K6" i="8"/>
  <c r="K17" i="9" s="1"/>
  <c r="K23" i="9" s="1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L4" i="7"/>
  <c r="L5" i="7"/>
  <c r="C15" i="9" s="1"/>
  <c r="L6" i="7"/>
  <c r="J16" i="9" s="1"/>
  <c r="J22" i="9" s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M16" i="9" s="1"/>
  <c r="M22" i="9" s="1"/>
  <c r="K5" i="7"/>
  <c r="K6" i="7"/>
  <c r="K16" i="9" s="1"/>
  <c r="K22" i="9" s="1"/>
  <c r="K7" i="7"/>
  <c r="N16" i="9" s="1"/>
  <c r="N22" i="9" s="1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C17" i="9" l="1"/>
  <c r="C23" i="9" s="1"/>
  <c r="G17" i="9"/>
  <c r="G23" i="9" s="1"/>
  <c r="D17" i="9"/>
  <c r="D23" i="9" s="1"/>
  <c r="H17" i="9"/>
  <c r="H23" i="9" s="1"/>
  <c r="E17" i="9"/>
  <c r="E23" i="9" s="1"/>
  <c r="I17" i="9"/>
  <c r="I23" i="9" s="1"/>
  <c r="M17" i="9"/>
  <c r="M23" i="9" s="1"/>
  <c r="M25" i="9" s="1"/>
  <c r="F17" i="9"/>
  <c r="F23" i="9" s="1"/>
  <c r="J17" i="9"/>
  <c r="J23" i="9" s="1"/>
  <c r="J25" i="9" s="1"/>
  <c r="K25" i="9"/>
  <c r="K24" i="9"/>
  <c r="N25" i="9"/>
  <c r="N24" i="9"/>
  <c r="J24" i="9"/>
  <c r="F16" i="9"/>
  <c r="F22" i="9" s="1"/>
  <c r="C16" i="9"/>
  <c r="C22" i="9" s="1"/>
  <c r="D16" i="9"/>
  <c r="H16" i="9"/>
  <c r="H22" i="9" s="1"/>
  <c r="L16" i="9"/>
  <c r="L22" i="9" s="1"/>
  <c r="G16" i="9"/>
  <c r="G22" i="9" s="1"/>
  <c r="E16" i="9"/>
  <c r="E22" i="9" s="1"/>
  <c r="I16" i="9"/>
  <c r="I22" i="9" s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M24" i="9" l="1"/>
  <c r="D22" i="9"/>
  <c r="G24" i="9"/>
  <c r="G25" i="9"/>
  <c r="L24" i="9"/>
  <c r="L25" i="9"/>
  <c r="F25" i="9"/>
  <c r="F24" i="9"/>
  <c r="E25" i="9"/>
  <c r="E24" i="9"/>
  <c r="C24" i="9"/>
  <c r="C26" i="9"/>
  <c r="C25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I25" i="9"/>
  <c r="I24" i="9"/>
  <c r="H24" i="9"/>
  <c r="H25" i="9"/>
  <c r="G10" i="9"/>
  <c r="L10" i="9"/>
  <c r="N10" i="9"/>
  <c r="C10" i="9"/>
  <c r="K10" i="9"/>
  <c r="H10" i="9"/>
  <c r="E10" i="9"/>
  <c r="I10" i="9"/>
  <c r="M10" i="9"/>
  <c r="D10" i="9"/>
  <c r="F10" i="9"/>
  <c r="J10" i="9"/>
  <c r="N9" i="9"/>
  <c r="C8" i="9"/>
  <c r="M9" i="9"/>
  <c r="F9" i="9"/>
  <c r="J9" i="9"/>
  <c r="C9" i="9"/>
  <c r="G9" i="9"/>
  <c r="K9" i="9"/>
  <c r="D9" i="9"/>
  <c r="H9" i="9"/>
  <c r="L9" i="9"/>
  <c r="E9" i="9"/>
  <c r="I9" i="9"/>
  <c r="D24" i="9" l="1"/>
  <c r="D25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C11" i="9"/>
  <c r="D8" i="9" s="1"/>
  <c r="D11" i="9" s="1"/>
  <c r="E8" i="9" s="1"/>
  <c r="E11" i="9" s="1"/>
  <c r="F8" i="9" s="1"/>
  <c r="F11" i="9" s="1"/>
  <c r="G8" i="9" s="1"/>
  <c r="G11" i="9" s="1"/>
  <c r="H8" i="9" l="1"/>
  <c r="H11" i="9" s="1"/>
  <c r="I8" i="9" l="1"/>
  <c r="I11" i="9" s="1"/>
  <c r="J8" i="9" l="1"/>
  <c r="J11" i="9" l="1"/>
  <c r="K8" i="9" s="1"/>
  <c r="K11" i="9" s="1"/>
  <c r="L8" i="9" s="1"/>
  <c r="L11" i="9" s="1"/>
  <c r="M8" i="9" l="1"/>
  <c r="M11" i="9" s="1"/>
  <c r="N8" i="9" l="1"/>
  <c r="N11" i="9" s="1"/>
</calcChain>
</file>

<file path=xl/sharedStrings.xml><?xml version="1.0" encoding="utf-8"?>
<sst xmlns="http://schemas.openxmlformats.org/spreadsheetml/2006/main" count="1649" uniqueCount="547">
  <si>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</si>
  <si>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</si>
  <si>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</si>
  <si>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</si>
  <si>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</si>
  <si>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</si>
  <si>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</si>
  <si>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</si>
  <si>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</si>
  <si>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</si>
  <si>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</si>
  <si>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</si>
  <si>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</si>
  <si>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</si>
  <si>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</si>
  <si>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</si>
  <si>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</si>
  <si>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</si>
  <si>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</si>
  <si>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</si>
  <si>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</si>
  <si>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</si>
  <si>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</si>
  <si>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</si>
  <si>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</si>
  <si>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</si>
  <si>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</si>
  <si>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</si>
  <si>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</si>
  <si>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</si>
  <si>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</si>
  <si>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</si>
  <si>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</si>
  <si>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</si>
  <si>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</si>
  <si>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</si>
  <si>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</si>
  <si>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</si>
  <si>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</si>
  <si>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</si>
  <si>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</si>
  <si>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</si>
  <si>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</si>
  <si>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</si>
  <si>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</si>
  <si>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</si>
  <si>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</si>
  <si>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</si>
  <si>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</si>
  <si>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</si>
  <si>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</si>
  <si>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</si>
  <si>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</si>
  <si>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</si>
  <si>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</si>
  <si>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</si>
  <si>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</si>
  <si>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</si>
  <si>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</si>
  <si>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</si>
  <si>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</si>
  <si>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</si>
  <si>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</si>
  <si>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</si>
  <si>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</si>
  <si>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</si>
  <si>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</si>
  <si>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</si>
  <si>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</si>
  <si>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</si>
  <si>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</si>
  <si>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</si>
  <si>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</si>
  <si>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</si>
  <si>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</si>
  <si>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</si>
  <si>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</si>
  <si>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</si>
  <si>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</si>
  <si>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</si>
  <si>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</si>
  <si>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</si>
  <si>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</si>
  <si>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</si>
  <si>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</si>
  <si>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</si>
  <si>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</si>
  <si>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</si>
  <si>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</si>
  <si>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</si>
  <si>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</si>
  <si>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</si>
  <si>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</si>
  <si>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</si>
  <si>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</si>
  <si>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</si>
  <si>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</si>
  <si>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</si>
  <si>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</si>
  <si>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</si>
  <si>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</si>
  <si>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</si>
  <si>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</si>
  <si>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</si>
  <si>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</si>
  <si>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</si>
  <si>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</si>
  <si>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</si>
  <si>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</si>
  <si>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</si>
  <si>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</si>
  <si>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</si>
  <si>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</si>
  <si>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</si>
  <si>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</si>
  <si>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</si>
  <si>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</si>
  <si>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</si>
  <si>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</si>
  <si>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</si>
  <si>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</si>
  <si>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</si>
  <si>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</si>
  <si>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</si>
  <si>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</si>
  <si>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</si>
  <si>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</si>
  <si>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</si>
  <si>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</si>
  <si>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</si>
  <si>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</si>
  <si>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</si>
  <si>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</si>
  <si>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</si>
  <si>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</si>
  <si>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</si>
  <si>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</si>
  <si>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</si>
  <si>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</si>
  <si>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</si>
  <si>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</si>
  <si>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</si>
  <si>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</si>
  <si>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</si>
  <si>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</si>
  <si>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</si>
  <si>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</si>
  <si>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</si>
  <si>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</si>
  <si>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</si>
  <si>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</si>
  <si>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</si>
  <si>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</si>
  <si>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</si>
  <si>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</si>
  <si>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</si>
  <si>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</si>
  <si>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</si>
  <si>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</si>
  <si>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</si>
  <si>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</si>
  <si>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</si>
  <si>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</si>
  <si>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</si>
  <si>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</si>
  <si>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</si>
  <si>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</si>
  <si>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</si>
  <si>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</si>
  <si>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</si>
  <si>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</si>
  <si>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</si>
  <si>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</si>
  <si>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</si>
  <si>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</si>
  <si>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</si>
  <si>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</si>
  <si>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</si>
  <si>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</si>
  <si>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</si>
  <si>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</si>
  <si>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</si>
  <si>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</si>
  <si>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</si>
  <si>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</si>
  <si>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</si>
  <si>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</si>
  <si>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</si>
  <si>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</si>
  <si>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</si>
  <si>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</si>
  <si>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</si>
  <si>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</si>
  <si>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</si>
  <si>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</si>
  <si>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</si>
  <si>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</si>
  <si>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</si>
  <si>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</si>
  <si>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</si>
  <si>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</si>
  <si>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</si>
  <si>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</si>
  <si>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</si>
  <si>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</si>
  <si>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</si>
  <si>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</si>
  <si>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</si>
  <si>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</si>
  <si>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</si>
  <si>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</si>
  <si>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</si>
  <si>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</si>
  <si>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</si>
  <si>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</si>
  <si>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</si>
  <si>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</si>
  <si>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</si>
  <si>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</si>
  <si>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</si>
  <si>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</si>
  <si>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</si>
  <si>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</si>
  <si>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</si>
  <si>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</si>
  <si>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</si>
  <si>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</si>
  <si>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</si>
  <si>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</si>
  <si>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</si>
  <si>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</si>
  <si>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</si>
  <si>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</si>
  <si>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</si>
  <si>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</si>
  <si>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</si>
  <si>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</si>
  <si>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</si>
  <si>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</si>
  <si>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</si>
  <si>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</si>
  <si>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</si>
  <si>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</si>
  <si>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</si>
  <si>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</si>
  <si>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</si>
  <si>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</si>
  <si>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</si>
  <si>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</si>
  <si>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</si>
  <si>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</si>
  <si>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</si>
  <si>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</si>
  <si>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</si>
  <si>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</si>
  <si>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</si>
  <si>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</si>
  <si>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</si>
  <si>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</si>
  <si>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</si>
  <si>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</si>
  <si>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</si>
  <si>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</si>
  <si>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</si>
  <si>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</si>
  <si>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</si>
  <si>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</si>
  <si>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</si>
  <si>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</si>
  <si>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</si>
  <si>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</si>
  <si>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</si>
  <si>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</si>
  <si>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</si>
  <si>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</si>
  <si>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</si>
  <si>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</si>
  <si>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</si>
  <si>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</si>
  <si>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</si>
  <si>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</si>
  <si>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</si>
  <si>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</si>
  <si>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</si>
  <si>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</si>
  <si>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</si>
  <si>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</si>
  <si>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</si>
  <si>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</si>
  <si>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</si>
  <si>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</si>
  <si>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</si>
  <si>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</si>
  <si>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</si>
  <si>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</si>
  <si>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</si>
  <si>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</si>
  <si>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</si>
  <si>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</si>
  <si>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</si>
  <si>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</si>
  <si>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</si>
  <si>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</si>
  <si>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</si>
  <si>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</si>
  <si>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</si>
  <si>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</si>
  <si>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</si>
  <si>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</si>
  <si>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</si>
  <si>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</si>
  <si>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</si>
  <si>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</si>
  <si>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</si>
  <si>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</si>
  <si>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</si>
  <si>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</si>
  <si>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</si>
  <si>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</si>
  <si>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</si>
  <si>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</si>
  <si>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</si>
  <si>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</si>
  <si>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</si>
  <si>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</si>
  <si>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</si>
  <si>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</si>
  <si>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</si>
  <si>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</si>
  <si>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</si>
  <si>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</si>
  <si>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</si>
  <si>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</si>
  <si>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</si>
  <si>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</si>
  <si>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</si>
  <si>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</si>
  <si>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</si>
  <si>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</si>
  <si>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</si>
  <si>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</si>
  <si>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</si>
  <si>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</si>
  <si>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</si>
  <si>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</si>
  <si>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</si>
  <si>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</si>
  <si>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</si>
  <si>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</si>
  <si>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</si>
  <si>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</si>
  <si>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</si>
  <si>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</si>
  <si>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</si>
  <si>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</si>
  <si>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</si>
  <si>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</si>
  <si>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</si>
  <si>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</si>
  <si>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</si>
  <si>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</si>
  <si>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</si>
  <si>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</si>
  <si>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</si>
  <si>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</si>
  <si>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</si>
  <si>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</si>
  <si>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</si>
  <si>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</si>
  <si>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</si>
  <si>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</si>
  <si>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</si>
  <si>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</si>
  <si>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</si>
  <si>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</si>
  <si>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</si>
  <si>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</si>
  <si>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</si>
  <si>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</si>
  <si>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</si>
  <si>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</si>
  <si>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</si>
  <si>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</si>
  <si>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</si>
  <si>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</si>
  <si>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</si>
  <si>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</si>
  <si>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</si>
  <si>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</si>
  <si>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</si>
  <si>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</si>
  <si>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</si>
  <si>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</si>
  <si>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</si>
  <si>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</si>
  <si>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</si>
  <si>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</si>
  <si>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</si>
  <si>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</si>
  <si>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</si>
  <si>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</si>
  <si>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</si>
  <si>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</si>
  <si>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</si>
  <si>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</si>
  <si>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</si>
  <si>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</si>
  <si>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</si>
  <si>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</si>
  <si>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</si>
  <si>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</si>
  <si>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</si>
  <si>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</si>
  <si>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</si>
  <si>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</si>
  <si>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</si>
  <si>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</si>
  <si>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</si>
  <si>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</si>
  <si>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</si>
  <si>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</si>
  <si>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</si>
  <si>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</si>
  <si>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</si>
  <si>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</si>
  <si>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</si>
  <si>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</si>
  <si>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</si>
  <si>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</si>
  <si>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</si>
  <si>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</si>
  <si>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</si>
  <si>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</si>
  <si>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</si>
  <si>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</si>
  <si>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</si>
  <si>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</si>
  <si>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</si>
  <si>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</si>
  <si>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</si>
  <si>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</si>
  <si>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</si>
  <si>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</si>
  <si>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</si>
  <si>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</si>
  <si>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</si>
  <si>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</si>
  <si>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</si>
  <si>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</si>
  <si>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</si>
  <si>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</si>
  <si>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</si>
  <si>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</si>
  <si>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</si>
  <si>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</si>
  <si>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</si>
  <si>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</si>
  <si>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</si>
  <si>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</si>
  <si>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</si>
  <si>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</si>
  <si>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</si>
  <si>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</si>
  <si>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</si>
  <si>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</si>
  <si>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</si>
  <si>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</si>
  <si>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</si>
  <si>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</si>
  <si>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</si>
  <si>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</si>
  <si>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</si>
  <si>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</si>
  <si>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</si>
  <si>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</si>
  <si>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</si>
  <si>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</si>
  <si>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</si>
  <si>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</si>
  <si>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</si>
  <si>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</si>
  <si>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</si>
  <si>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</si>
  <si>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</si>
  <si>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</si>
  <si>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</si>
  <si>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</si>
  <si>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</si>
  <si>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</si>
  <si>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</si>
  <si>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</si>
  <si>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</si>
  <si>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</si>
  <si>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</si>
  <si>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</si>
  <si>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</si>
  <si>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</si>
  <si>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</si>
  <si>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</si>
  <si>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</si>
  <si>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</si>
  <si>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</si>
  <si>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</si>
  <si>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</si>
  <si>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</si>
  <si>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</si>
  <si>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</si>
  <si>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</si>
  <si>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</si>
  <si>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</si>
  <si>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</si>
  <si>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</si>
  <si>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DASHBOARD FINANCEIRO - POSIÇÃO ANUAL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</si>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</sst>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#,##0_ ;[Red]\-#,##0\ "/>
  </numFmts>
  <fonts count="10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4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4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164" fontId="9" fillId="4" borderId="6" xfId="0" applyNumberFormat="1" applyFont="1" applyFill="1" applyBorder="1" applyAlignment="1">
      <alignment vertical="center"/>
    </xf>
    <xf numFmtId="164" fontId="9" fillId="4" borderId="11" xfId="0" applyNumberFormat="1" applyFont="1" applyFill="1" applyBorder="1" applyAlignment="1">
      <alignment vertical="center"/>
    </xf>
    <xf numFmtId="164" fontId="9" fillId="4" borderId="7" xfId="0" applyNumberFormat="1" applyFont="1" applyFill="1" applyBorder="1" applyAlignment="1">
      <alignment vertical="center"/>
    </xf>
    <xf numFmtId="164" fontId="9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581024</xdr:colOff>
      <xdr:row>1</xdr:row>
      <xdr:rowOff>38099</xdr:rowOff>
    </xdr:from>
    <xdr:to>
      <xdr:col>7</xdr:col>
      <xdr:colOff>28575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542924"/>
              <a:ext cx="2571751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1257300</xdr:colOff>
      <xdr:row>1</xdr:row>
      <xdr:rowOff>38099</xdr:rowOff>
    </xdr:from>
    <xdr:to>
      <xdr:col>3</xdr:col>
      <xdr:colOff>457200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542924"/>
              <a:ext cx="20288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180974</xdr:colOff>
      <xdr:row>1</xdr:row>
      <xdr:rowOff>38100</xdr:rowOff>
    </xdr:from>
    <xdr:to>
      <xdr:col>6</xdr:col>
      <xdr:colOff>609599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399" y="542925"/>
              <a:ext cx="277177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1057275</xdr:colOff>
      <xdr:row>1</xdr:row>
      <xdr:rowOff>38100</xdr:rowOff>
    </xdr:from>
    <xdr:to>
      <xdr:col>3</xdr:col>
      <xdr:colOff>57150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542925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lio" refreshedDate="43625.073291435183" createdVersion="5" refreshedVersion="5" minRefreshableVersion="3" recordCount="231">
  <cacheSource type="worksheet">
    <worksheetSource name="TbRegistroEntradas"/>
  </cacheSource>
  <cacheFields count="11">
    <cacheField name="Data do Caixa Realizado" numFmtId="14">
      <sharedItems containsDate="1" containsMixedTypes="1" minDate="2017-09-07T22:06:21" maxDate="2019-10-03T03:26:59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/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elio" refreshedDate="43625.082653703706" createdVersion="5" refreshedVersion="5" minRefreshableVersion="3" recordCount="229">
  <cacheSource type="worksheet">
    <worksheetSource name="TbRegistroSaídas"/>
  </cacheSource>
  <cacheFields count="11">
    <cacheField name="Data do Caixa Realizado" numFmtId="14">
      <sharedItems containsDate="1" containsMixedTypes="1" minDate="2017-09-02T08:36:39" maxDate="2019-10-03T12:11:49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20T22:17:49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/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n v="9"/>
    <n v="2017"/>
    <x v="0"/>
    <x v="0"/>
  </r>
  <r>
    <d v="2017-09-07T22:06:21"/>
    <d v="2017-08-13T00:00:00"/>
    <d v="2017-09-07T01:57:59"/>
    <x v="0"/>
    <x v="1"/>
    <s v="NF9147"/>
    <n v="164"/>
    <n v="9"/>
    <n v="2017"/>
    <x v="0"/>
    <x v="0"/>
  </r>
  <r>
    <d v="2017-09-29T11:56:27"/>
    <d v="2017-08-17T00:00:00"/>
    <d v="2017-09-23T02:03:29"/>
    <x v="0"/>
    <x v="1"/>
    <s v="NF8005"/>
    <n v="2937"/>
    <n v="9"/>
    <n v="2017"/>
    <x v="0"/>
    <x v="0"/>
  </r>
  <r>
    <d v="2017-10-12T22:20:38"/>
    <d v="2017-08-22T00:00:00"/>
    <d v="2017-10-12T22:20:38"/>
    <x v="0"/>
    <x v="2"/>
    <s v="NF5493"/>
    <n v="807"/>
    <n v="10"/>
    <n v="2017"/>
    <x v="0"/>
    <x v="0"/>
  </r>
  <r>
    <d v="2017-10-06T11:45:39"/>
    <d v="2017-08-25T00:00:00"/>
    <d v="2017-10-06T11:45:39"/>
    <x v="0"/>
    <x v="0"/>
    <s v="NF7946"/>
    <n v="2612"/>
    <n v="10"/>
    <n v="2017"/>
    <x v="0"/>
    <x v="0"/>
  </r>
  <r>
    <d v="2017-11-15T18:06:38"/>
    <d v="2017-08-27T00:00:00"/>
    <d v="2017-10-22T14:20:12"/>
    <x v="0"/>
    <x v="1"/>
    <s v="NF8598"/>
    <n v="2483"/>
    <n v="11"/>
    <n v="2017"/>
    <x v="0"/>
    <x v="0"/>
  </r>
  <r>
    <d v="2017-12-18T04:50:00"/>
    <d v="2017-09-01T00:00:00"/>
    <d v="2017-10-01T19:16:35"/>
    <x v="0"/>
    <x v="0"/>
    <s v="NF1535"/>
    <n v="4387"/>
    <n v="12"/>
    <n v="2017"/>
    <x v="1"/>
    <x v="0"/>
  </r>
  <r>
    <d v="2017-09-26T16:31:18"/>
    <d v="2017-09-02T00:00:00"/>
    <d v="2017-09-26T16:31:18"/>
    <x v="0"/>
    <x v="1"/>
    <s v="NF4333"/>
    <n v="4268"/>
    <n v="9"/>
    <n v="2017"/>
    <x v="1"/>
    <x v="0"/>
  </r>
  <r>
    <d v="2017-10-07T23:30:48"/>
    <d v="2017-09-06T00:00:00"/>
    <d v="2017-10-07T23:30:48"/>
    <x v="0"/>
    <x v="1"/>
    <s v="NF8091"/>
    <n v="3761"/>
    <n v="10"/>
    <n v="2017"/>
    <x v="1"/>
    <x v="0"/>
  </r>
  <r>
    <s v=""/>
    <d v="2017-09-10T00:00:00"/>
    <d v="2017-10-05T22:54:12"/>
    <x v="0"/>
    <x v="1"/>
    <s v="NF2421"/>
    <n v="4983"/>
    <n v="0"/>
    <n v="0"/>
    <x v="1"/>
    <x v="0"/>
  </r>
  <r>
    <d v="2017-09-19T13:14:44"/>
    <d v="2017-09-12T00:00:00"/>
    <d v="2017-09-19T13:14:44"/>
    <x v="0"/>
    <x v="3"/>
    <s v="NF9787"/>
    <n v="2502"/>
    <n v="9"/>
    <n v="2017"/>
    <x v="1"/>
    <x v="0"/>
  </r>
  <r>
    <d v="2017-09-26T15:55:15"/>
    <d v="2017-09-16T00:00:00"/>
    <d v="2017-09-24T20:33:31"/>
    <x v="0"/>
    <x v="1"/>
    <s v="NF8674"/>
    <n v="2337"/>
    <n v="9"/>
    <n v="2017"/>
    <x v="1"/>
    <x v="0"/>
  </r>
  <r>
    <d v="2017-10-02T23:42:15"/>
    <d v="2017-09-23T00:00:00"/>
    <d v="2017-10-02T23:42:15"/>
    <x v="0"/>
    <x v="4"/>
    <s v="NF5880"/>
    <n v="3125"/>
    <n v="10"/>
    <n v="2017"/>
    <x v="1"/>
    <x v="0"/>
  </r>
  <r>
    <d v="2017-11-17T15:04:34"/>
    <d v="2017-09-26T00:00:00"/>
    <d v="2017-11-17T15:04:34"/>
    <x v="0"/>
    <x v="1"/>
    <s v="NF2763"/>
    <n v="1201"/>
    <n v="11"/>
    <n v="2017"/>
    <x v="1"/>
    <x v="0"/>
  </r>
  <r>
    <d v="2017-10-25T03:26:20"/>
    <d v="2017-09-27T00:00:00"/>
    <d v="2017-10-10T19:13:07"/>
    <x v="0"/>
    <x v="0"/>
    <s v="NF3303"/>
    <n v="4380"/>
    <n v="10"/>
    <n v="2017"/>
    <x v="1"/>
    <x v="0"/>
  </r>
  <r>
    <d v="2017-10-11T13:55:20"/>
    <d v="2017-09-30T00:00:00"/>
    <d v="2017-10-11T13:55:20"/>
    <x v="0"/>
    <x v="4"/>
    <s v="NF3966"/>
    <n v="919"/>
    <n v="10"/>
    <n v="2017"/>
    <x v="1"/>
    <x v="0"/>
  </r>
  <r>
    <d v="2017-10-17T23:52:55"/>
    <d v="2017-10-04T00:00:00"/>
    <d v="2017-10-17T23:52:55"/>
    <x v="0"/>
    <x v="2"/>
    <s v="NF6107"/>
    <n v="4590"/>
    <n v="10"/>
    <n v="2017"/>
    <x v="2"/>
    <x v="0"/>
  </r>
  <r>
    <d v="2017-11-13T10:54:19"/>
    <d v="2017-10-07T00:00:00"/>
    <d v="2017-11-13T10:54:19"/>
    <x v="0"/>
    <x v="3"/>
    <s v="NF4832"/>
    <n v="1958"/>
    <n v="11"/>
    <n v="2017"/>
    <x v="2"/>
    <x v="0"/>
  </r>
  <r>
    <s v=""/>
    <d v="2017-10-09T00:00:00"/>
    <d v="2017-11-04T07:09:50"/>
    <x v="0"/>
    <x v="0"/>
    <s v="NF5012"/>
    <n v="1171"/>
    <n v="0"/>
    <n v="0"/>
    <x v="2"/>
    <x v="0"/>
  </r>
  <r>
    <d v="2018-02-03T23:03:18"/>
    <d v="2017-10-11T00:00:00"/>
    <d v="2017-11-21T21:49:29"/>
    <x v="0"/>
    <x v="1"/>
    <s v="NF7669"/>
    <n v="2587"/>
    <n v="2"/>
    <n v="2018"/>
    <x v="2"/>
    <x v="0"/>
  </r>
  <r>
    <d v="2017-11-06T02:31:43"/>
    <d v="2017-10-15T00:00:00"/>
    <d v="2017-11-06T02:31:43"/>
    <x v="0"/>
    <x v="1"/>
    <s v="NF7663"/>
    <n v="3425"/>
    <n v="11"/>
    <n v="2017"/>
    <x v="2"/>
    <x v="0"/>
  </r>
  <r>
    <d v="2017-11-18T18:36:55"/>
    <d v="2017-10-18T00:00:00"/>
    <d v="2017-11-18T18:36:55"/>
    <x v="0"/>
    <x v="2"/>
    <s v="NF4063"/>
    <n v="4454"/>
    <n v="11"/>
    <n v="2017"/>
    <x v="2"/>
    <x v="0"/>
  </r>
  <r>
    <d v="2017-10-29T10:53:35"/>
    <d v="2017-10-22T00:00:00"/>
    <d v="2017-10-29T10:53:35"/>
    <x v="0"/>
    <x v="0"/>
    <s v="NF4290"/>
    <n v="2134"/>
    <n v="10"/>
    <n v="2017"/>
    <x v="2"/>
    <x v="0"/>
  </r>
  <r>
    <d v="2017-12-17T10:22:36"/>
    <d v="2017-10-24T00:00:00"/>
    <d v="2017-11-19T14:21:29"/>
    <x v="0"/>
    <x v="3"/>
    <s v="NF7319"/>
    <n v="257"/>
    <n v="12"/>
    <n v="2017"/>
    <x v="2"/>
    <x v="0"/>
  </r>
  <r>
    <d v="2017-11-29T02:08:45"/>
    <d v="2017-10-24T00:00:00"/>
    <d v="2017-11-29T02:08:45"/>
    <x v="0"/>
    <x v="4"/>
    <s v="NF7020"/>
    <n v="2019"/>
    <n v="11"/>
    <n v="2017"/>
    <x v="2"/>
    <x v="0"/>
  </r>
  <r>
    <d v="2017-12-22T17:30:02"/>
    <d v="2017-10-26T00:00:00"/>
    <d v="2017-12-22T17:30:02"/>
    <x v="0"/>
    <x v="1"/>
    <s v="NF7221"/>
    <n v="3696"/>
    <n v="12"/>
    <n v="2017"/>
    <x v="2"/>
    <x v="0"/>
  </r>
  <r>
    <d v="2017-11-13T11:03:59"/>
    <d v="2017-10-30T00:00:00"/>
    <d v="2017-11-13T11:03:59"/>
    <x v="0"/>
    <x v="4"/>
    <s v="NF5004"/>
    <n v="4446"/>
    <n v="11"/>
    <n v="2017"/>
    <x v="2"/>
    <x v="0"/>
  </r>
  <r>
    <d v="2017-11-18T14:20:32"/>
    <d v="2017-11-01T00:00:00"/>
    <d v="2017-11-18T14:20:32"/>
    <x v="0"/>
    <x v="4"/>
    <s v="NF8690"/>
    <n v="1445"/>
    <n v="11"/>
    <n v="2017"/>
    <x v="3"/>
    <x v="0"/>
  </r>
  <r>
    <d v="2017-12-13T11:46:54"/>
    <d v="2017-11-04T00:00:00"/>
    <d v="2017-11-29T13:59:41"/>
    <x v="0"/>
    <x v="0"/>
    <s v="NF3424"/>
    <n v="3559"/>
    <n v="12"/>
    <n v="2017"/>
    <x v="3"/>
    <x v="0"/>
  </r>
  <r>
    <d v="2017-12-04T00:54:45"/>
    <d v="2017-11-08T00:00:00"/>
    <d v="2017-11-14T16:52:19"/>
    <x v="0"/>
    <x v="1"/>
    <s v="NF5808"/>
    <n v="547"/>
    <n v="12"/>
    <n v="2017"/>
    <x v="3"/>
    <x v="0"/>
  </r>
  <r>
    <d v="2017-12-21T12:23:56"/>
    <d v="2017-11-12T00:00:00"/>
    <d v="2017-12-21T12:23:56"/>
    <x v="0"/>
    <x v="1"/>
    <s v="NF2852"/>
    <n v="1221"/>
    <n v="12"/>
    <n v="2017"/>
    <x v="3"/>
    <x v="0"/>
  </r>
  <r>
    <d v="2018-01-30T19:34:41"/>
    <d v="2017-11-14T00:00:00"/>
    <d v="2018-01-01T15:18:48"/>
    <x v="0"/>
    <x v="4"/>
    <s v="NF2347"/>
    <n v="4108"/>
    <n v="1"/>
    <n v="2018"/>
    <x v="3"/>
    <x v="0"/>
  </r>
  <r>
    <d v="2017-12-12T05:58:37"/>
    <d v="2017-11-16T00:00:00"/>
    <d v="2017-12-12T05:58:37"/>
    <x v="0"/>
    <x v="1"/>
    <s v="NF7848"/>
    <n v="3714"/>
    <n v="12"/>
    <n v="2017"/>
    <x v="3"/>
    <x v="0"/>
  </r>
  <r>
    <d v="2018-01-01T09:02:08"/>
    <d v="2017-11-18T00:00:00"/>
    <d v="2018-01-01T09:02:08"/>
    <x v="0"/>
    <x v="3"/>
    <s v="NF4449"/>
    <n v="4843"/>
    <n v="1"/>
    <n v="2018"/>
    <x v="3"/>
    <x v="0"/>
  </r>
  <r>
    <d v="2018-02-20T06:05:43"/>
    <d v="2017-11-19T00:00:00"/>
    <d v="2017-12-21T15:01:36"/>
    <x v="0"/>
    <x v="2"/>
    <s v="NF7540"/>
    <n v="4831"/>
    <n v="2"/>
    <n v="2018"/>
    <x v="3"/>
    <x v="0"/>
  </r>
  <r>
    <d v="2018-03-29T01:55:16"/>
    <d v="2017-11-20T00:00:00"/>
    <d v="2018-01-05T22:36:33"/>
    <x v="0"/>
    <x v="1"/>
    <s v="NF7741"/>
    <n v="2072"/>
    <n v="3"/>
    <n v="2018"/>
    <x v="3"/>
    <x v="0"/>
  </r>
  <r>
    <d v="2018-01-22T15:22:36"/>
    <d v="2017-11-24T00:00:00"/>
    <d v="2018-01-22T15:22:36"/>
    <x v="0"/>
    <x v="0"/>
    <s v="NF6190"/>
    <n v="3992"/>
    <n v="1"/>
    <n v="2018"/>
    <x v="3"/>
    <x v="0"/>
  </r>
  <r>
    <s v=""/>
    <d v="2017-11-29T00:00:00"/>
    <d v="2018-01-26T12:01:24"/>
    <x v="0"/>
    <x v="3"/>
    <s v="NF4129"/>
    <n v="1284"/>
    <n v="0"/>
    <n v="0"/>
    <x v="3"/>
    <x v="0"/>
  </r>
  <r>
    <d v="2018-01-21T02:17:00"/>
    <d v="2017-12-04T00:00:00"/>
    <d v="2018-01-21T02:17:00"/>
    <x v="0"/>
    <x v="0"/>
    <s v="NF6811"/>
    <n v="4073"/>
    <n v="1"/>
    <n v="2018"/>
    <x v="4"/>
    <x v="0"/>
  </r>
  <r>
    <d v="2017-12-15T22:54:22"/>
    <d v="2017-12-04T00:00:00"/>
    <d v="2017-12-15T22:54:22"/>
    <x v="0"/>
    <x v="3"/>
    <s v="NF1550"/>
    <n v="3008"/>
    <n v="12"/>
    <n v="2017"/>
    <x v="4"/>
    <x v="0"/>
  </r>
  <r>
    <d v="2018-01-31T13:32:16"/>
    <d v="2017-12-11T00:00:00"/>
    <d v="2018-01-31T13:32:16"/>
    <x v="0"/>
    <x v="3"/>
    <s v="NF7213"/>
    <n v="1267"/>
    <n v="1"/>
    <n v="2018"/>
    <x v="4"/>
    <x v="0"/>
  </r>
  <r>
    <d v="2018-01-03T00:39:23"/>
    <d v="2017-12-13T00:00:00"/>
    <d v="2018-01-03T00:39:23"/>
    <x v="0"/>
    <x v="3"/>
    <s v="NF8396"/>
    <n v="284"/>
    <n v="1"/>
    <n v="2018"/>
    <x v="4"/>
    <x v="0"/>
  </r>
  <r>
    <d v="2017-12-17T18:42:03"/>
    <d v="2017-12-14T00:00:00"/>
    <d v="2017-12-17T18:42:03"/>
    <x v="0"/>
    <x v="1"/>
    <s v="NF2432"/>
    <n v="2046"/>
    <n v="12"/>
    <n v="2017"/>
    <x v="4"/>
    <x v="0"/>
  </r>
  <r>
    <d v="2018-02-04T09:13:28"/>
    <d v="2017-12-16T00:00:00"/>
    <d v="2018-01-22T18:55:36"/>
    <x v="0"/>
    <x v="0"/>
    <s v="NF4722"/>
    <n v="3880"/>
    <n v="2"/>
    <n v="2018"/>
    <x v="4"/>
    <x v="0"/>
  </r>
  <r>
    <d v="2018-01-23T01:19:12"/>
    <d v="2017-12-17T00:00:00"/>
    <d v="2018-01-23T01:19:12"/>
    <x v="0"/>
    <x v="0"/>
    <s v="NF8944"/>
    <n v="3149"/>
    <n v="1"/>
    <n v="2018"/>
    <x v="4"/>
    <x v="0"/>
  </r>
  <r>
    <d v="2018-01-25T11:04:56"/>
    <d v="2017-12-19T00:00:00"/>
    <d v="2018-01-25T11:04:56"/>
    <x v="0"/>
    <x v="1"/>
    <s v="NF2816"/>
    <n v="668"/>
    <n v="1"/>
    <n v="2018"/>
    <x v="4"/>
    <x v="0"/>
  </r>
  <r>
    <d v="2018-01-17T06:21:52"/>
    <d v="2017-12-20T00:00:00"/>
    <d v="2018-01-17T06:21:52"/>
    <x v="0"/>
    <x v="2"/>
    <s v="NF6358"/>
    <n v="3721"/>
    <n v="1"/>
    <n v="2018"/>
    <x v="4"/>
    <x v="0"/>
  </r>
  <r>
    <d v="2018-05-02T19:49:33"/>
    <d v="2017-12-22T00:00:00"/>
    <d v="2018-02-02T19:42:39"/>
    <x v="0"/>
    <x v="0"/>
    <s v="NF8459"/>
    <n v="3114"/>
    <n v="5"/>
    <n v="2018"/>
    <x v="4"/>
    <x v="0"/>
  </r>
  <r>
    <d v="2018-03-12T12:37:55"/>
    <d v="2017-12-26T00:00:00"/>
    <d v="2018-02-19T00:57:48"/>
    <x v="0"/>
    <x v="1"/>
    <s v="NF5737"/>
    <n v="1436"/>
    <n v="3"/>
    <n v="2018"/>
    <x v="4"/>
    <x v="0"/>
  </r>
  <r>
    <d v="2018-01-01T16:21:35"/>
    <d v="2017-12-30T00:00:00"/>
    <d v="2018-01-01T16:21:35"/>
    <x v="0"/>
    <x v="1"/>
    <s v="NF8895"/>
    <n v="3192"/>
    <n v="1"/>
    <n v="2018"/>
    <x v="4"/>
    <x v="0"/>
  </r>
  <r>
    <d v="2018-02-13T01:41:49"/>
    <d v="2017-12-31T00:00:00"/>
    <d v="2018-02-13T01:41:49"/>
    <x v="0"/>
    <x v="2"/>
    <s v="NF2196"/>
    <n v="2687"/>
    <n v="2"/>
    <n v="2018"/>
    <x v="4"/>
    <x v="0"/>
  </r>
  <r>
    <d v="2018-02-28T18:26:30"/>
    <d v="2018-01-03T00:00:00"/>
    <d v="2018-02-28T18:26:30"/>
    <x v="0"/>
    <x v="1"/>
    <s v="NF1631"/>
    <n v="1561"/>
    <n v="2"/>
    <n v="2018"/>
    <x v="5"/>
    <x v="1"/>
  </r>
  <r>
    <d v="2018-01-13T12:51:39"/>
    <d v="2018-01-09T00:00:00"/>
    <d v="2018-01-13T12:51:39"/>
    <x v="0"/>
    <x v="1"/>
    <s v="NF9340"/>
    <n v="1573"/>
    <n v="1"/>
    <n v="2018"/>
    <x v="5"/>
    <x v="1"/>
  </r>
  <r>
    <d v="2018-02-16T15:16:57"/>
    <d v="2018-01-17T00:00:00"/>
    <d v="2018-02-16T15:16:57"/>
    <x v="0"/>
    <x v="1"/>
    <s v="NF6851"/>
    <n v="1364"/>
    <n v="2"/>
    <n v="2018"/>
    <x v="5"/>
    <x v="1"/>
  </r>
  <r>
    <d v="2018-03-07T12:09:07"/>
    <d v="2018-01-21T00:00:00"/>
    <d v="2018-03-07T12:09:07"/>
    <x v="0"/>
    <x v="2"/>
    <s v="NF3336"/>
    <n v="783"/>
    <n v="3"/>
    <n v="2018"/>
    <x v="5"/>
    <x v="1"/>
  </r>
  <r>
    <d v="2018-03-05T09:39:00"/>
    <d v="2018-01-22T00:00:00"/>
    <d v="2018-02-14T22:19:33"/>
    <x v="0"/>
    <x v="2"/>
    <s v="NF7526"/>
    <n v="3928"/>
    <n v="3"/>
    <n v="2018"/>
    <x v="5"/>
    <x v="1"/>
  </r>
  <r>
    <d v="2018-02-11T17:07:34"/>
    <d v="2018-01-24T00:00:00"/>
    <d v="2018-02-11T17:07:34"/>
    <x v="0"/>
    <x v="0"/>
    <s v="NF3023"/>
    <n v="3843"/>
    <n v="2"/>
    <n v="2018"/>
    <x v="5"/>
    <x v="1"/>
  </r>
  <r>
    <d v="2018-03-24T12:23:25"/>
    <d v="2018-01-25T00:00:00"/>
    <d v="2018-01-29T09:00:26"/>
    <x v="0"/>
    <x v="3"/>
    <s v="NF7934"/>
    <n v="1864"/>
    <n v="3"/>
    <n v="2018"/>
    <x v="5"/>
    <x v="1"/>
  </r>
  <r>
    <d v="2018-03-22T22:36:37"/>
    <d v="2018-01-28T00:00:00"/>
    <d v="2018-03-22T22:36:37"/>
    <x v="0"/>
    <x v="1"/>
    <s v="NF7720"/>
    <n v="1184"/>
    <n v="3"/>
    <n v="2018"/>
    <x v="5"/>
    <x v="1"/>
  </r>
  <r>
    <d v="2018-03-02T05:27:45"/>
    <d v="2018-01-29T00:00:00"/>
    <d v="2018-03-02T05:27:45"/>
    <x v="0"/>
    <x v="1"/>
    <s v="NF2719"/>
    <n v="4055"/>
    <n v="3"/>
    <n v="2018"/>
    <x v="5"/>
    <x v="1"/>
  </r>
  <r>
    <d v="2018-03-19T07:50:59"/>
    <d v="2018-01-30T00:00:00"/>
    <d v="2018-03-19T07:50:59"/>
    <x v="0"/>
    <x v="1"/>
    <s v="NF3036"/>
    <n v="427"/>
    <n v="3"/>
    <n v="2018"/>
    <x v="5"/>
    <x v="1"/>
  </r>
  <r>
    <d v="2018-02-07T02:03:02"/>
    <d v="2018-02-02T00:00:00"/>
    <d v="2018-02-07T02:03:02"/>
    <x v="0"/>
    <x v="4"/>
    <s v="NF4604"/>
    <n v="460"/>
    <n v="2"/>
    <n v="2018"/>
    <x v="6"/>
    <x v="1"/>
  </r>
  <r>
    <d v="2018-03-31T04:13:26"/>
    <d v="2018-02-05T00:00:00"/>
    <d v="2018-03-31T04:13:26"/>
    <x v="0"/>
    <x v="2"/>
    <s v="NF2493"/>
    <n v="964"/>
    <n v="3"/>
    <n v="2018"/>
    <x v="6"/>
    <x v="1"/>
  </r>
  <r>
    <d v="2018-02-14T22:35:00"/>
    <d v="2018-02-09T00:00:00"/>
    <d v="2018-02-14T22:35:00"/>
    <x v="0"/>
    <x v="1"/>
    <s v="NF5788"/>
    <n v="3412"/>
    <n v="2"/>
    <n v="2018"/>
    <x v="6"/>
    <x v="1"/>
  </r>
  <r>
    <d v="2018-02-15T05:25:05"/>
    <d v="2018-02-11T00:00:00"/>
    <d v="2018-02-15T05:25:05"/>
    <x v="0"/>
    <x v="0"/>
    <s v="NF9580"/>
    <n v="3095"/>
    <n v="2"/>
    <n v="2018"/>
    <x v="6"/>
    <x v="1"/>
  </r>
  <r>
    <d v="2018-04-03T11:13:40"/>
    <d v="2018-02-17T00:00:00"/>
    <d v="2018-04-03T11:13:40"/>
    <x v="0"/>
    <x v="4"/>
    <s v="NF4061"/>
    <n v="1532"/>
    <n v="4"/>
    <n v="2018"/>
    <x v="6"/>
    <x v="1"/>
  </r>
  <r>
    <d v="2018-04-03T09:49:51"/>
    <d v="2018-02-20T00:00:00"/>
    <d v="2018-04-03T09:49:51"/>
    <x v="0"/>
    <x v="4"/>
    <s v="NF6503"/>
    <n v="3726"/>
    <n v="4"/>
    <n v="2018"/>
    <x v="6"/>
    <x v="1"/>
  </r>
  <r>
    <d v="2018-06-10T04:12:10"/>
    <d v="2018-02-23T00:00:00"/>
    <d v="2018-03-21T08:10:09"/>
    <x v="0"/>
    <x v="1"/>
    <s v="NF6701"/>
    <n v="4322"/>
    <n v="6"/>
    <n v="2018"/>
    <x v="6"/>
    <x v="1"/>
  </r>
  <r>
    <d v="2018-06-02T17:20:12"/>
    <d v="2018-02-25T00:00:00"/>
    <d v="2018-04-15T18:04:54"/>
    <x v="0"/>
    <x v="0"/>
    <s v="NF8891"/>
    <n v="3998"/>
    <n v="6"/>
    <n v="2018"/>
    <x v="6"/>
    <x v="1"/>
  </r>
  <r>
    <d v="2018-06-17T01:41:37"/>
    <d v="2018-02-27T00:00:00"/>
    <d v="2018-03-29T19:54:34"/>
    <x v="0"/>
    <x v="0"/>
    <s v="NF2640"/>
    <n v="3252"/>
    <n v="6"/>
    <n v="2018"/>
    <x v="6"/>
    <x v="1"/>
  </r>
  <r>
    <d v="2018-03-10T10:39:14"/>
    <d v="2018-03-01T00:00:00"/>
    <d v="2018-03-10T10:39:14"/>
    <x v="0"/>
    <x v="4"/>
    <s v="NF8852"/>
    <n v="3701"/>
    <n v="3"/>
    <n v="2018"/>
    <x v="7"/>
    <x v="1"/>
  </r>
  <r>
    <d v="2018-04-12T19:30:21"/>
    <d v="2018-03-03T00:00:00"/>
    <d v="2018-04-12T19:30:21"/>
    <x v="0"/>
    <x v="2"/>
    <s v="NF7869"/>
    <n v="1977"/>
    <n v="4"/>
    <n v="2018"/>
    <x v="7"/>
    <x v="1"/>
  </r>
  <r>
    <d v="2018-06-26T16:36:24"/>
    <d v="2018-03-04T00:00:00"/>
    <d v="2018-04-21T02:43:37"/>
    <x v="0"/>
    <x v="4"/>
    <s v="NF4994"/>
    <n v="1217"/>
    <n v="6"/>
    <n v="2018"/>
    <x v="7"/>
    <x v="1"/>
  </r>
  <r>
    <d v="2018-07-02T19:37:07"/>
    <d v="2018-03-07T00:00:00"/>
    <d v="2018-04-13T04:11:14"/>
    <x v="0"/>
    <x v="3"/>
    <s v="NF5720"/>
    <n v="1660"/>
    <n v="7"/>
    <n v="2018"/>
    <x v="7"/>
    <x v="1"/>
  </r>
  <r>
    <d v="2018-03-25T02:00:56"/>
    <d v="2018-03-10T00:00:00"/>
    <d v="2018-03-25T02:00:56"/>
    <x v="0"/>
    <x v="3"/>
    <s v="NF6393"/>
    <n v="837"/>
    <n v="3"/>
    <n v="2018"/>
    <x v="7"/>
    <x v="1"/>
  </r>
  <r>
    <d v="2018-04-10T03:31:44"/>
    <d v="2018-03-12T00:00:00"/>
    <d v="2018-04-10T03:31:44"/>
    <x v="0"/>
    <x v="1"/>
    <s v="NF9057"/>
    <n v="1838"/>
    <n v="4"/>
    <n v="2018"/>
    <x v="7"/>
    <x v="1"/>
  </r>
  <r>
    <d v="2018-04-17T19:38:15"/>
    <d v="2018-03-17T00:00:00"/>
    <d v="2018-04-17T19:38:15"/>
    <x v="0"/>
    <x v="2"/>
    <s v="NF7365"/>
    <n v="4471"/>
    <n v="4"/>
    <n v="2018"/>
    <x v="7"/>
    <x v="1"/>
  </r>
  <r>
    <d v="2018-05-14T10:59:29"/>
    <d v="2018-03-18T00:00:00"/>
    <d v="2018-05-14T10:59:29"/>
    <x v="0"/>
    <x v="1"/>
    <s v="NF4559"/>
    <n v="3540"/>
    <n v="5"/>
    <n v="2018"/>
    <x v="7"/>
    <x v="1"/>
  </r>
  <r>
    <d v="2018-04-30T19:43:46"/>
    <d v="2018-03-21T00:00:00"/>
    <d v="2018-04-30T19:43:46"/>
    <x v="0"/>
    <x v="1"/>
    <s v="NF7119"/>
    <n v="4606"/>
    <n v="4"/>
    <n v="2018"/>
    <x v="7"/>
    <x v="1"/>
  </r>
  <r>
    <s v=""/>
    <d v="2018-03-23T00:00:00"/>
    <d v="2018-04-09T01:30:48"/>
    <x v="0"/>
    <x v="0"/>
    <s v="NF2814"/>
    <n v="2388"/>
    <n v="0"/>
    <n v="0"/>
    <x v="7"/>
    <x v="1"/>
  </r>
  <r>
    <d v="2018-03-28T13:03:26"/>
    <d v="2018-03-25T00:00:00"/>
    <d v="2018-03-28T13:03:26"/>
    <x v="0"/>
    <x v="3"/>
    <s v="NF5963"/>
    <n v="2303"/>
    <n v="3"/>
    <n v="2018"/>
    <x v="7"/>
    <x v="1"/>
  </r>
  <r>
    <d v="2018-04-15T06:12:30"/>
    <d v="2018-03-28T00:00:00"/>
    <d v="2018-04-15T06:12:30"/>
    <x v="0"/>
    <x v="2"/>
    <s v="NF3293"/>
    <n v="1662"/>
    <n v="4"/>
    <n v="2018"/>
    <x v="7"/>
    <x v="1"/>
  </r>
  <r>
    <d v="2018-05-08T11:30:41"/>
    <d v="2018-03-30T00:00:00"/>
    <d v="2018-05-08T11:30:41"/>
    <x v="0"/>
    <x v="0"/>
    <s v="NF8254"/>
    <n v="3241"/>
    <n v="5"/>
    <n v="2018"/>
    <x v="7"/>
    <x v="1"/>
  </r>
  <r>
    <d v="2018-05-08T12:38:09"/>
    <d v="2018-03-31T00:00:00"/>
    <d v="2018-05-08T12:38:09"/>
    <x v="0"/>
    <x v="2"/>
    <s v="NF4303"/>
    <n v="4017"/>
    <n v="5"/>
    <n v="2018"/>
    <x v="7"/>
    <x v="1"/>
  </r>
  <r>
    <d v="2018-07-08T13:51:36"/>
    <d v="2018-04-03T00:00:00"/>
    <d v="2018-05-31T22:52:18"/>
    <x v="0"/>
    <x v="1"/>
    <s v="NF2605"/>
    <n v="3586"/>
    <n v="7"/>
    <n v="2018"/>
    <x v="8"/>
    <x v="1"/>
  </r>
  <r>
    <d v="2018-05-01T02:11:19"/>
    <d v="2018-04-06T00:00:00"/>
    <d v="2018-05-01T02:11:19"/>
    <x v="0"/>
    <x v="0"/>
    <s v="NF8043"/>
    <n v="4467"/>
    <n v="5"/>
    <n v="2018"/>
    <x v="8"/>
    <x v="1"/>
  </r>
  <r>
    <d v="2018-05-31T04:06:26"/>
    <d v="2018-04-09T00:00:00"/>
    <d v="2018-05-31T04:06:26"/>
    <x v="0"/>
    <x v="1"/>
    <s v="NF6697"/>
    <n v="4262"/>
    <n v="5"/>
    <n v="2018"/>
    <x v="8"/>
    <x v="1"/>
  </r>
  <r>
    <d v="2018-06-13T21:25:50"/>
    <d v="2018-04-11T00:00:00"/>
    <d v="2018-06-09T12:51:29"/>
    <x v="0"/>
    <x v="1"/>
    <s v="NF5208"/>
    <n v="2593"/>
    <n v="6"/>
    <n v="2018"/>
    <x v="8"/>
    <x v="1"/>
  </r>
  <r>
    <d v="2018-05-04T20:26:07"/>
    <d v="2018-04-14T00:00:00"/>
    <d v="2018-05-04T20:26:07"/>
    <x v="0"/>
    <x v="1"/>
    <s v="NF2907"/>
    <n v="1885"/>
    <n v="5"/>
    <n v="2018"/>
    <x v="8"/>
    <x v="1"/>
  </r>
  <r>
    <s v=""/>
    <d v="2018-04-19T00:00:00"/>
    <d v="2018-06-15T08:09:46"/>
    <x v="0"/>
    <x v="1"/>
    <s v="NF9381"/>
    <n v="2224"/>
    <n v="0"/>
    <n v="0"/>
    <x v="8"/>
    <x v="1"/>
  </r>
  <r>
    <d v="2018-07-21T12:24:59"/>
    <d v="2018-04-23T00:00:00"/>
    <d v="2018-05-14T02:06:20"/>
    <x v="0"/>
    <x v="1"/>
    <s v="NF3247"/>
    <n v="3223"/>
    <n v="7"/>
    <n v="2018"/>
    <x v="8"/>
    <x v="1"/>
  </r>
  <r>
    <d v="2018-07-18T22:23:37"/>
    <d v="2018-04-26T00:00:00"/>
    <d v="2018-06-14T00:22:09"/>
    <x v="0"/>
    <x v="4"/>
    <s v="NF4377"/>
    <n v="3446"/>
    <n v="7"/>
    <n v="2018"/>
    <x v="8"/>
    <x v="1"/>
  </r>
  <r>
    <d v="2018-06-14T13:34:23"/>
    <d v="2018-04-30T00:00:00"/>
    <d v="2018-06-14T13:34:23"/>
    <x v="0"/>
    <x v="1"/>
    <s v="NF2988"/>
    <n v="4540"/>
    <n v="6"/>
    <n v="2018"/>
    <x v="8"/>
    <x v="1"/>
  </r>
  <r>
    <d v="2018-08-18T15:26:28"/>
    <d v="2018-05-08T00:00:00"/>
    <d v="2018-07-02T22:06:22"/>
    <x v="0"/>
    <x v="2"/>
    <s v="NF4912"/>
    <n v="3862"/>
    <n v="8"/>
    <n v="2018"/>
    <x v="9"/>
    <x v="1"/>
  </r>
  <r>
    <d v="2018-06-28T09:08:40"/>
    <d v="2018-05-11T00:00:00"/>
    <d v="2018-06-28T09:08:40"/>
    <x v="0"/>
    <x v="4"/>
    <s v="NF7104"/>
    <n v="611"/>
    <n v="6"/>
    <n v="2018"/>
    <x v="9"/>
    <x v="1"/>
  </r>
  <r>
    <d v="2018-07-04T11:06:55"/>
    <d v="2018-05-13T00:00:00"/>
    <d v="2018-07-04T11:06:55"/>
    <x v="0"/>
    <x v="3"/>
    <s v="NF6700"/>
    <n v="1486"/>
    <n v="7"/>
    <n v="2018"/>
    <x v="9"/>
    <x v="1"/>
  </r>
  <r>
    <d v="2018-06-01T02:54:58"/>
    <d v="2018-05-21T00:00:00"/>
    <d v="2018-06-01T02:54:58"/>
    <x v="0"/>
    <x v="1"/>
    <s v="NF7947"/>
    <n v="4850"/>
    <n v="6"/>
    <n v="2018"/>
    <x v="9"/>
    <x v="1"/>
  </r>
  <r>
    <s v=""/>
    <d v="2018-05-24T00:00:00"/>
    <d v="2018-06-24T10:58:45"/>
    <x v="0"/>
    <x v="3"/>
    <s v="NF7741"/>
    <n v="3878"/>
    <n v="0"/>
    <n v="0"/>
    <x v="9"/>
    <x v="1"/>
  </r>
  <r>
    <d v="2018-06-24T15:56:07"/>
    <d v="2018-05-29T00:00:00"/>
    <d v="2018-06-24T15:56:07"/>
    <x v="0"/>
    <x v="3"/>
    <s v="NF3255"/>
    <n v="976"/>
    <n v="6"/>
    <n v="2018"/>
    <x v="9"/>
    <x v="1"/>
  </r>
  <r>
    <d v="2018-06-14T09:49:26"/>
    <d v="2018-05-30T00:00:00"/>
    <d v="2018-06-14T09:49:26"/>
    <x v="0"/>
    <x v="2"/>
    <s v="NF7106"/>
    <n v="3346"/>
    <n v="6"/>
    <n v="2018"/>
    <x v="9"/>
    <x v="1"/>
  </r>
  <r>
    <d v="2018-08-01T18:40:48"/>
    <d v="2018-06-03T00:00:00"/>
    <d v="2018-08-01T18:40:48"/>
    <x v="0"/>
    <x v="4"/>
    <s v="NF1835"/>
    <n v="443"/>
    <n v="8"/>
    <n v="2018"/>
    <x v="10"/>
    <x v="1"/>
  </r>
  <r>
    <d v="2018-07-28T00:49:39"/>
    <d v="2018-06-04T00:00:00"/>
    <d v="2018-07-28T00:49:39"/>
    <x v="0"/>
    <x v="4"/>
    <s v="NF7322"/>
    <n v="2781"/>
    <n v="7"/>
    <n v="2018"/>
    <x v="10"/>
    <x v="1"/>
  </r>
  <r>
    <d v="2018-06-16T15:21:18"/>
    <d v="2018-06-05T00:00:00"/>
    <d v="2018-06-16T15:21:18"/>
    <x v="0"/>
    <x v="3"/>
    <s v="NF3899"/>
    <n v="1875"/>
    <n v="6"/>
    <n v="2018"/>
    <x v="10"/>
    <x v="1"/>
  </r>
  <r>
    <d v="2018-07-14T23:49:32"/>
    <d v="2018-06-08T00:00:00"/>
    <d v="2018-07-14T23:49:32"/>
    <x v="0"/>
    <x v="1"/>
    <s v="NF5496"/>
    <n v="3134"/>
    <n v="7"/>
    <n v="2018"/>
    <x v="10"/>
    <x v="1"/>
  </r>
  <r>
    <d v="2018-06-25T12:16:33"/>
    <d v="2018-06-10T00:00:00"/>
    <d v="2018-06-25T12:16:33"/>
    <x v="0"/>
    <x v="0"/>
    <s v="NF4824"/>
    <n v="2114"/>
    <n v="6"/>
    <n v="2018"/>
    <x v="10"/>
    <x v="1"/>
  </r>
  <r>
    <d v="2018-08-08T03:38:11"/>
    <d v="2018-06-13T00:00:00"/>
    <d v="2018-08-08T03:38:11"/>
    <x v="0"/>
    <x v="3"/>
    <s v="NF2022"/>
    <n v="4961"/>
    <n v="8"/>
    <n v="2018"/>
    <x v="10"/>
    <x v="1"/>
  </r>
  <r>
    <d v="2018-07-22T08:03:46"/>
    <d v="2018-06-14T00:00:00"/>
    <d v="2018-07-22T08:03:46"/>
    <x v="0"/>
    <x v="1"/>
    <s v="NF8075"/>
    <n v="909"/>
    <n v="7"/>
    <n v="2018"/>
    <x v="10"/>
    <x v="1"/>
  </r>
  <r>
    <d v="2018-07-12T09:15:11"/>
    <d v="2018-06-15T00:00:00"/>
    <d v="2018-07-12T09:15:11"/>
    <x v="0"/>
    <x v="1"/>
    <s v="NF1137"/>
    <n v="2197"/>
    <n v="7"/>
    <n v="2018"/>
    <x v="10"/>
    <x v="1"/>
  </r>
  <r>
    <d v="2018-09-04T18:49:58"/>
    <d v="2018-06-17T00:00:00"/>
    <d v="2018-07-29T06:14:28"/>
    <x v="0"/>
    <x v="2"/>
    <s v="NF3353"/>
    <n v="3045"/>
    <n v="9"/>
    <n v="2018"/>
    <x v="10"/>
    <x v="1"/>
  </r>
  <r>
    <d v="2018-08-16T03:25:23"/>
    <d v="2018-06-21T00:00:00"/>
    <d v="2018-07-28T09:26:34"/>
    <x v="0"/>
    <x v="2"/>
    <s v="NF5074"/>
    <n v="460"/>
    <n v="8"/>
    <n v="2018"/>
    <x v="10"/>
    <x v="1"/>
  </r>
  <r>
    <s v=""/>
    <d v="2018-06-24T00:00:00"/>
    <d v="2018-08-01T15:18:17"/>
    <x v="0"/>
    <x v="2"/>
    <s v="NF1725"/>
    <n v="770"/>
    <n v="0"/>
    <n v="0"/>
    <x v="10"/>
    <x v="1"/>
  </r>
  <r>
    <d v="2018-08-09T01:35:18"/>
    <d v="2018-06-25T00:00:00"/>
    <d v="2018-08-05T17:42:47"/>
    <x v="0"/>
    <x v="1"/>
    <s v="NF5560"/>
    <n v="3646"/>
    <n v="8"/>
    <n v="2018"/>
    <x v="10"/>
    <x v="1"/>
  </r>
  <r>
    <d v="2018-08-16T21:30:33"/>
    <d v="2018-06-29T00:00:00"/>
    <d v="2018-08-16T21:30:33"/>
    <x v="0"/>
    <x v="1"/>
    <s v="NF2674"/>
    <n v="2376"/>
    <n v="8"/>
    <n v="2018"/>
    <x v="10"/>
    <x v="1"/>
  </r>
  <r>
    <d v="2018-07-29T08:42:05"/>
    <d v="2018-07-03T00:00:00"/>
    <d v="2018-07-29T08:42:05"/>
    <x v="0"/>
    <x v="1"/>
    <s v="NF2175"/>
    <n v="3940"/>
    <n v="7"/>
    <n v="2018"/>
    <x v="11"/>
    <x v="1"/>
  </r>
  <r>
    <d v="2018-08-31T20:21:30"/>
    <d v="2018-07-04T00:00:00"/>
    <d v="2018-08-31T20:21:30"/>
    <x v="0"/>
    <x v="1"/>
    <s v="NF3338"/>
    <n v="1732"/>
    <n v="8"/>
    <n v="2018"/>
    <x v="11"/>
    <x v="1"/>
  </r>
  <r>
    <d v="2018-08-04T02:05:08"/>
    <d v="2018-07-05T00:00:00"/>
    <d v="2018-08-04T02:05:08"/>
    <x v="0"/>
    <x v="4"/>
    <s v="NF7689"/>
    <n v="1306"/>
    <n v="8"/>
    <n v="2018"/>
    <x v="11"/>
    <x v="1"/>
  </r>
  <r>
    <d v="2018-08-24T04:25:29"/>
    <d v="2018-07-07T00:00:00"/>
    <d v="2018-08-24T04:25:29"/>
    <x v="0"/>
    <x v="0"/>
    <s v="NF5938"/>
    <n v="3954"/>
    <n v="8"/>
    <n v="2018"/>
    <x v="11"/>
    <x v="1"/>
  </r>
  <r>
    <d v="2018-09-24T01:20:25"/>
    <d v="2018-07-11T00:00:00"/>
    <d v="2018-08-11T15:48:56"/>
    <x v="0"/>
    <x v="2"/>
    <s v="NF9391"/>
    <n v="4090"/>
    <n v="9"/>
    <n v="2018"/>
    <x v="11"/>
    <x v="1"/>
  </r>
  <r>
    <d v="2018-07-30T01:14:31"/>
    <d v="2018-07-12T00:00:00"/>
    <d v="2018-07-30T01:14:31"/>
    <x v="0"/>
    <x v="3"/>
    <s v="NF6298"/>
    <n v="2713"/>
    <n v="7"/>
    <n v="2018"/>
    <x v="11"/>
    <x v="1"/>
  </r>
  <r>
    <d v="2018-07-21T16:06:50"/>
    <d v="2018-07-16T00:00:00"/>
    <d v="2018-07-21T16:06:50"/>
    <x v="0"/>
    <x v="1"/>
    <s v="NF7941"/>
    <n v="3482"/>
    <n v="7"/>
    <n v="2018"/>
    <x v="11"/>
    <x v="1"/>
  </r>
  <r>
    <d v="2018-09-03T07:30:56"/>
    <d v="2018-07-18T00:00:00"/>
    <d v="2018-09-03T07:30:56"/>
    <x v="0"/>
    <x v="1"/>
    <s v="NF3604"/>
    <n v="2071"/>
    <n v="9"/>
    <n v="2018"/>
    <x v="11"/>
    <x v="1"/>
  </r>
  <r>
    <d v="2018-08-21T18:39:14"/>
    <d v="2018-07-23T00:00:00"/>
    <d v="2018-08-21T18:39:14"/>
    <x v="0"/>
    <x v="2"/>
    <s v="NF4605"/>
    <n v="4258"/>
    <n v="8"/>
    <n v="2018"/>
    <x v="11"/>
    <x v="1"/>
  </r>
  <r>
    <d v="2018-11-24T17:33:03"/>
    <d v="2018-07-25T00:00:00"/>
    <d v="2018-09-07T04:16:41"/>
    <x v="0"/>
    <x v="0"/>
    <s v="NF1759"/>
    <n v="4383"/>
    <n v="11"/>
    <n v="2018"/>
    <x v="11"/>
    <x v="1"/>
  </r>
  <r>
    <d v="2018-09-09T16:42:33"/>
    <d v="2018-07-29T00:00:00"/>
    <d v="2018-09-09T16:42:33"/>
    <x v="0"/>
    <x v="1"/>
    <s v="NF2800"/>
    <n v="1369"/>
    <n v="9"/>
    <n v="2018"/>
    <x v="11"/>
    <x v="1"/>
  </r>
  <r>
    <d v="2018-09-14T13:40:35"/>
    <d v="2018-08-03T00:00:00"/>
    <d v="2018-09-14T13:40:35"/>
    <x v="0"/>
    <x v="1"/>
    <s v="NF7248"/>
    <n v="331"/>
    <n v="9"/>
    <n v="2018"/>
    <x v="0"/>
    <x v="1"/>
  </r>
  <r>
    <d v="2018-08-09T08:15:02"/>
    <d v="2018-08-06T00:00:00"/>
    <d v="2018-08-09T08:15:02"/>
    <x v="0"/>
    <x v="1"/>
    <s v="NF5280"/>
    <n v="3031"/>
    <n v="8"/>
    <n v="2018"/>
    <x v="0"/>
    <x v="1"/>
  </r>
  <r>
    <d v="2018-08-29T10:43:21"/>
    <d v="2018-08-09T00:00:00"/>
    <d v="2018-08-29T10:43:21"/>
    <x v="0"/>
    <x v="0"/>
    <s v="NF2968"/>
    <n v="1200"/>
    <n v="8"/>
    <n v="2018"/>
    <x v="0"/>
    <x v="1"/>
  </r>
  <r>
    <d v="2018-08-31T18:29:50"/>
    <d v="2018-08-11T00:00:00"/>
    <d v="2018-08-31T18:29:50"/>
    <x v="0"/>
    <x v="0"/>
    <s v="NF4862"/>
    <n v="405"/>
    <n v="8"/>
    <n v="2018"/>
    <x v="0"/>
    <x v="1"/>
  </r>
  <r>
    <d v="2018-09-17T07:55:11"/>
    <d v="2018-08-14T00:00:00"/>
    <d v="2018-09-17T07:55:11"/>
    <x v="0"/>
    <x v="3"/>
    <s v="NF2988"/>
    <n v="3080"/>
    <n v="9"/>
    <n v="2018"/>
    <x v="0"/>
    <x v="1"/>
  </r>
  <r>
    <d v="2018-08-17T07:33:55"/>
    <d v="2018-08-17T00:00:00"/>
    <d v="2018-08-17T07:33:55"/>
    <x v="0"/>
    <x v="1"/>
    <s v="NF6224"/>
    <n v="2137"/>
    <n v="8"/>
    <n v="2018"/>
    <x v="0"/>
    <x v="1"/>
  </r>
  <r>
    <d v="2018-10-15T11:59:23"/>
    <d v="2018-08-24T00:00:00"/>
    <d v="2018-10-15T11:59:23"/>
    <x v="0"/>
    <x v="2"/>
    <s v="NF6974"/>
    <n v="4287"/>
    <n v="10"/>
    <n v="2018"/>
    <x v="0"/>
    <x v="1"/>
  </r>
  <r>
    <d v="2018-10-22T21:34:17"/>
    <d v="2018-08-26T00:00:00"/>
    <d v="2018-10-22T21:34:17"/>
    <x v="0"/>
    <x v="2"/>
    <s v="NF3171"/>
    <n v="4857"/>
    <n v="10"/>
    <n v="2018"/>
    <x v="0"/>
    <x v="1"/>
  </r>
  <r>
    <d v="2018-10-20T21:50:28"/>
    <d v="2018-08-30T00:00:00"/>
    <d v="2018-10-20T21:50:28"/>
    <x v="0"/>
    <x v="1"/>
    <s v="NF9089"/>
    <n v="507"/>
    <n v="10"/>
    <n v="2018"/>
    <x v="0"/>
    <x v="1"/>
  </r>
  <r>
    <d v="2018-09-11T09:18:13"/>
    <d v="2018-08-31T00:00:00"/>
    <d v="2018-09-11T09:18:13"/>
    <x v="0"/>
    <x v="0"/>
    <s v="NF9607"/>
    <n v="2467"/>
    <n v="9"/>
    <n v="2018"/>
    <x v="0"/>
    <x v="1"/>
  </r>
  <r>
    <s v=""/>
    <d v="2018-09-01T00:00:00"/>
    <d v="2018-09-27T15:55:52"/>
    <x v="0"/>
    <x v="1"/>
    <s v="NF6643"/>
    <n v="4253"/>
    <n v="0"/>
    <n v="0"/>
    <x v="1"/>
    <x v="1"/>
  </r>
  <r>
    <d v="2018-09-14T18:46:28"/>
    <d v="2018-09-07T00:00:00"/>
    <d v="2018-09-14T18:46:28"/>
    <x v="0"/>
    <x v="2"/>
    <s v="NF3939"/>
    <n v="2391"/>
    <n v="9"/>
    <n v="2018"/>
    <x v="1"/>
    <x v="1"/>
  </r>
  <r>
    <d v="2018-09-27T17:55:23"/>
    <d v="2018-09-09T00:00:00"/>
    <d v="2018-09-22T19:10:46"/>
    <x v="0"/>
    <x v="1"/>
    <s v="NF3599"/>
    <n v="3669"/>
    <n v="9"/>
    <n v="2018"/>
    <x v="1"/>
    <x v="1"/>
  </r>
  <r>
    <d v="2018-12-18T12:03:31"/>
    <d v="2018-09-12T00:00:00"/>
    <d v="2018-10-10T05:32:48"/>
    <x v="0"/>
    <x v="1"/>
    <s v="NF9914"/>
    <n v="1207"/>
    <n v="12"/>
    <n v="2018"/>
    <x v="1"/>
    <x v="1"/>
  </r>
  <r>
    <d v="2018-11-08T01:06:09"/>
    <d v="2018-09-18T00:00:00"/>
    <d v="2018-11-08T01:06:09"/>
    <x v="0"/>
    <x v="0"/>
    <s v="NF5492"/>
    <n v="2539"/>
    <n v="11"/>
    <n v="2018"/>
    <x v="1"/>
    <x v="1"/>
  </r>
  <r>
    <d v="2018-10-01T12:07:20"/>
    <d v="2018-09-20T00:00:00"/>
    <d v="2018-10-01T12:07:20"/>
    <x v="0"/>
    <x v="4"/>
    <s v="NF7516"/>
    <n v="2895"/>
    <n v="10"/>
    <n v="2018"/>
    <x v="1"/>
    <x v="1"/>
  </r>
  <r>
    <d v="2018-10-15T18:58:28"/>
    <d v="2018-09-21T00:00:00"/>
    <d v="2018-10-04T04:41:37"/>
    <x v="0"/>
    <x v="1"/>
    <s v="NF8652"/>
    <n v="2106"/>
    <n v="10"/>
    <n v="2018"/>
    <x v="1"/>
    <x v="1"/>
  </r>
  <r>
    <d v="2018-11-01T16:45:30"/>
    <d v="2018-09-23T00:00:00"/>
    <d v="2018-11-01T16:45:30"/>
    <x v="0"/>
    <x v="4"/>
    <s v="NF4809"/>
    <n v="3742"/>
    <n v="11"/>
    <n v="2018"/>
    <x v="1"/>
    <x v="1"/>
  </r>
  <r>
    <d v="2018-10-22T15:14:34"/>
    <d v="2018-09-26T00:00:00"/>
    <d v="2018-10-22T15:14:34"/>
    <x v="0"/>
    <x v="0"/>
    <s v="NF5491"/>
    <n v="3222"/>
    <n v="10"/>
    <n v="2018"/>
    <x v="1"/>
    <x v="1"/>
  </r>
  <r>
    <d v="2018-10-19T07:03:23"/>
    <d v="2018-10-01T00:00:00"/>
    <d v="2018-10-19T07:03:23"/>
    <x v="0"/>
    <x v="1"/>
    <s v="NF7862"/>
    <n v="673"/>
    <n v="10"/>
    <n v="2018"/>
    <x v="2"/>
    <x v="1"/>
  </r>
  <r>
    <s v=""/>
    <d v="2018-10-05T00:00:00"/>
    <d v="2018-10-26T19:35:25"/>
    <x v="0"/>
    <x v="3"/>
    <s v="NF3137"/>
    <n v="4922"/>
    <n v="0"/>
    <n v="0"/>
    <x v="2"/>
    <x v="1"/>
  </r>
  <r>
    <d v="2019-01-26T06:08:35"/>
    <d v="2018-10-09T00:00:00"/>
    <d v="2018-11-28T21:26:54"/>
    <x v="0"/>
    <x v="2"/>
    <s v="NF2705"/>
    <n v="1688"/>
    <n v="1"/>
    <n v="2019"/>
    <x v="2"/>
    <x v="1"/>
  </r>
  <r>
    <d v="2018-12-08T18:35:22"/>
    <d v="2018-10-09T00:00:00"/>
    <d v="2018-11-19T12:14:44"/>
    <x v="0"/>
    <x v="2"/>
    <s v="NF9537"/>
    <n v="979"/>
    <n v="12"/>
    <n v="2018"/>
    <x v="2"/>
    <x v="1"/>
  </r>
  <r>
    <d v="2018-10-27T20:54:27"/>
    <d v="2018-10-14T00:00:00"/>
    <d v="2018-10-27T20:54:27"/>
    <x v="0"/>
    <x v="1"/>
    <s v="NF1700"/>
    <n v="3744"/>
    <n v="10"/>
    <n v="2018"/>
    <x v="2"/>
    <x v="1"/>
  </r>
  <r>
    <d v="2018-12-04T03:16:57"/>
    <d v="2018-10-16T00:00:00"/>
    <d v="2018-12-04T03:16:57"/>
    <x v="0"/>
    <x v="2"/>
    <s v="NF9052"/>
    <n v="4061"/>
    <n v="12"/>
    <n v="2018"/>
    <x v="2"/>
    <x v="1"/>
  </r>
  <r>
    <d v="2019-01-28T02:30:23"/>
    <d v="2018-10-21T00:00:00"/>
    <d v="2018-12-01T19:29:45"/>
    <x v="0"/>
    <x v="0"/>
    <s v="NF9827"/>
    <n v="4404"/>
    <n v="1"/>
    <n v="2019"/>
    <x v="2"/>
    <x v="1"/>
  </r>
  <r>
    <d v="2018-11-15T14:37:18"/>
    <d v="2018-10-25T00:00:00"/>
    <d v="2018-11-15T14:37:18"/>
    <x v="0"/>
    <x v="1"/>
    <s v="NF4056"/>
    <n v="2429"/>
    <n v="11"/>
    <n v="2018"/>
    <x v="2"/>
    <x v="1"/>
  </r>
  <r>
    <d v="2018-12-23T10:14:59"/>
    <d v="2018-10-25T00:00:00"/>
    <d v="2018-12-23T10:14:59"/>
    <x v="0"/>
    <x v="0"/>
    <s v="NF4381"/>
    <n v="2713"/>
    <n v="12"/>
    <n v="2018"/>
    <x v="2"/>
    <x v="1"/>
  </r>
  <r>
    <d v="2018-11-12T18:59:39"/>
    <d v="2018-10-30T00:00:00"/>
    <d v="2018-11-12T18:59:39"/>
    <x v="0"/>
    <x v="1"/>
    <s v="NF5374"/>
    <n v="3787"/>
    <n v="11"/>
    <n v="2018"/>
    <x v="2"/>
    <x v="1"/>
  </r>
  <r>
    <d v="2019-02-07T00:24:31"/>
    <d v="2018-11-04T00:00:00"/>
    <d v="2018-12-08T21:36:08"/>
    <x v="0"/>
    <x v="4"/>
    <s v="NF4782"/>
    <n v="1820"/>
    <n v="2"/>
    <n v="2019"/>
    <x v="3"/>
    <x v="1"/>
  </r>
  <r>
    <d v="2018-11-27T14:09:21"/>
    <d v="2018-11-08T00:00:00"/>
    <d v="2018-11-27T14:09:21"/>
    <x v="0"/>
    <x v="1"/>
    <s v="NF9770"/>
    <n v="4135"/>
    <n v="11"/>
    <n v="2018"/>
    <x v="3"/>
    <x v="1"/>
  </r>
  <r>
    <d v="2019-01-02T08:14:42"/>
    <d v="2018-11-11T00:00:00"/>
    <d v="2018-11-17T02:12:26"/>
    <x v="0"/>
    <x v="1"/>
    <s v="NF3186"/>
    <n v="3902"/>
    <n v="1"/>
    <n v="2019"/>
    <x v="3"/>
    <x v="1"/>
  </r>
  <r>
    <d v="2019-02-27T01:57:03"/>
    <d v="2018-11-14T00:00:00"/>
    <d v="2018-12-07T17:43:50"/>
    <x v="0"/>
    <x v="1"/>
    <s v="NF7423"/>
    <n v="4319"/>
    <n v="2"/>
    <n v="2019"/>
    <x v="3"/>
    <x v="1"/>
  </r>
  <r>
    <d v="2018-12-30T17:57:50"/>
    <d v="2018-11-17T00:00:00"/>
    <d v="2018-12-30T17:57:50"/>
    <x v="0"/>
    <x v="0"/>
    <s v="NF3114"/>
    <n v="3068"/>
    <n v="12"/>
    <n v="2018"/>
    <x v="3"/>
    <x v="1"/>
  </r>
  <r>
    <d v="2018-12-21T09:00:52"/>
    <d v="2018-11-21T00:00:00"/>
    <d v="2018-12-21T09:00:52"/>
    <x v="0"/>
    <x v="1"/>
    <s v="NF1359"/>
    <n v="1880"/>
    <n v="12"/>
    <n v="2018"/>
    <x v="3"/>
    <x v="1"/>
  </r>
  <r>
    <s v=""/>
    <d v="2018-11-23T00:00:00"/>
    <d v="2018-12-31T01:31:16"/>
    <x v="0"/>
    <x v="1"/>
    <s v="NF5107"/>
    <n v="1414"/>
    <n v="0"/>
    <n v="0"/>
    <x v="3"/>
    <x v="1"/>
  </r>
  <r>
    <s v=""/>
    <d v="2018-11-26T00:00:00"/>
    <d v="2018-12-13T21:21:29"/>
    <x v="0"/>
    <x v="3"/>
    <s v="NF4367"/>
    <n v="919"/>
    <n v="0"/>
    <n v="0"/>
    <x v="3"/>
    <x v="1"/>
  </r>
  <r>
    <d v="2019-01-12T23:10:46"/>
    <d v="2018-11-27T00:00:00"/>
    <d v="2019-01-12T23:10:46"/>
    <x v="0"/>
    <x v="1"/>
    <s v="NF8386"/>
    <n v="4801"/>
    <n v="1"/>
    <n v="2019"/>
    <x v="3"/>
    <x v="1"/>
  </r>
  <r>
    <s v=""/>
    <d v="2018-11-30T00:00:00"/>
    <d v="2018-12-21T06:25:18"/>
    <x v="0"/>
    <x v="2"/>
    <s v="NF5922"/>
    <n v="4639"/>
    <n v="0"/>
    <n v="0"/>
    <x v="3"/>
    <x v="1"/>
  </r>
  <r>
    <d v="2019-03-20T03:24:50"/>
    <d v="2018-12-06T00:00:00"/>
    <d v="2019-01-22T09:22:29"/>
    <x v="0"/>
    <x v="1"/>
    <s v="NF9970"/>
    <n v="1209"/>
    <n v="3"/>
    <n v="2019"/>
    <x v="4"/>
    <x v="1"/>
  </r>
  <r>
    <s v=""/>
    <d v="2018-12-10T00:00:00"/>
    <d v="2019-01-12T04:05:06"/>
    <x v="0"/>
    <x v="2"/>
    <s v="NF1938"/>
    <n v="483"/>
    <n v="0"/>
    <n v="0"/>
    <x v="4"/>
    <x v="1"/>
  </r>
  <r>
    <d v="2019-01-04T09:42:41"/>
    <d v="2018-12-17T00:00:00"/>
    <d v="2019-01-04T09:42:41"/>
    <x v="0"/>
    <x v="1"/>
    <s v="NF7772"/>
    <n v="373"/>
    <n v="1"/>
    <n v="2019"/>
    <x v="4"/>
    <x v="1"/>
  </r>
  <r>
    <d v="2018-12-25T16:39:40"/>
    <d v="2018-12-20T00:00:00"/>
    <d v="2018-12-25T16:39:40"/>
    <x v="0"/>
    <x v="0"/>
    <s v="NF9932"/>
    <n v="2088"/>
    <n v="12"/>
    <n v="2018"/>
    <x v="4"/>
    <x v="1"/>
  </r>
  <r>
    <d v="2019-02-01T19:36:46"/>
    <d v="2018-12-21T00:00:00"/>
    <d v="2019-02-01T19:36:46"/>
    <x v="0"/>
    <x v="2"/>
    <s v="NF2970"/>
    <n v="1168"/>
    <n v="2"/>
    <n v="2019"/>
    <x v="4"/>
    <x v="1"/>
  </r>
  <r>
    <d v="2019-03-26T21:47:46"/>
    <d v="2018-12-23T00:00:00"/>
    <d v="2019-01-28T21:24:55"/>
    <x v="0"/>
    <x v="2"/>
    <s v="NF4423"/>
    <n v="4429"/>
    <n v="3"/>
    <n v="2019"/>
    <x v="4"/>
    <x v="1"/>
  </r>
  <r>
    <d v="2019-02-23T16:37:34"/>
    <d v="2018-12-28T00:00:00"/>
    <d v="2019-02-23T16:37:34"/>
    <x v="0"/>
    <x v="1"/>
    <s v="NF9682"/>
    <n v="4955"/>
    <n v="2"/>
    <n v="2019"/>
    <x v="4"/>
    <x v="1"/>
  </r>
  <r>
    <d v="2019-01-19T02:05:23"/>
    <d v="2018-12-31T00:00:00"/>
    <d v="2019-01-18T02:10:28"/>
    <x v="0"/>
    <x v="1"/>
    <s v="NF7840"/>
    <n v="3201"/>
    <n v="1"/>
    <n v="2019"/>
    <x v="4"/>
    <x v="1"/>
  </r>
  <r>
    <d v="2019-02-15T16:37:04"/>
    <d v="2019-01-04T00:00:00"/>
    <d v="2019-02-15T16:37:04"/>
    <x v="0"/>
    <x v="4"/>
    <s v="NF4946"/>
    <n v="3007"/>
    <n v="2"/>
    <n v="2019"/>
    <x v="5"/>
    <x v="2"/>
  </r>
  <r>
    <d v="2019-02-15T02:44:50"/>
    <d v="2019-01-08T00:00:00"/>
    <d v="2019-02-15T02:44:50"/>
    <x v="0"/>
    <x v="2"/>
    <s v="NF6806"/>
    <n v="900"/>
    <n v="2"/>
    <n v="2019"/>
    <x v="5"/>
    <x v="2"/>
  </r>
  <r>
    <d v="2019-02-13T05:18:28"/>
    <d v="2019-01-13T00:00:00"/>
    <d v="2019-02-13T05:18:28"/>
    <x v="0"/>
    <x v="1"/>
    <s v="NF3882"/>
    <n v="2970"/>
    <n v="2"/>
    <n v="2019"/>
    <x v="5"/>
    <x v="2"/>
  </r>
  <r>
    <d v="2019-05-16T18:46:13"/>
    <d v="2019-01-17T00:00:00"/>
    <d v="2019-03-14T13:02:36"/>
    <x v="0"/>
    <x v="3"/>
    <s v="NF1850"/>
    <n v="4993"/>
    <n v="5"/>
    <n v="2019"/>
    <x v="5"/>
    <x v="2"/>
  </r>
  <r>
    <d v="2019-01-20T22:55:55"/>
    <d v="2019-01-20T00:00:00"/>
    <d v="2019-01-20T22:55:55"/>
    <x v="0"/>
    <x v="2"/>
    <s v="NF7979"/>
    <n v="1664"/>
    <n v="1"/>
    <n v="2019"/>
    <x v="5"/>
    <x v="2"/>
  </r>
  <r>
    <d v="2019-02-26T14:45:57"/>
    <d v="2019-01-21T00:00:00"/>
    <d v="2019-02-26T14:45:57"/>
    <x v="0"/>
    <x v="1"/>
    <s v="NF1547"/>
    <n v="1815"/>
    <n v="2"/>
    <n v="2019"/>
    <x v="5"/>
    <x v="2"/>
  </r>
  <r>
    <d v="2019-02-09T01:03:10"/>
    <d v="2019-01-23T00:00:00"/>
    <d v="2019-02-09T01:03:10"/>
    <x v="0"/>
    <x v="4"/>
    <s v="NF2309"/>
    <n v="3752"/>
    <n v="2"/>
    <n v="2019"/>
    <x v="5"/>
    <x v="2"/>
  </r>
  <r>
    <d v="2019-02-17T10:09:23"/>
    <d v="2019-01-27T00:00:00"/>
    <d v="2019-02-17T10:09:23"/>
    <x v="0"/>
    <x v="1"/>
    <s v="NF5791"/>
    <n v="177"/>
    <n v="2"/>
    <n v="2019"/>
    <x v="5"/>
    <x v="2"/>
  </r>
  <r>
    <d v="2019-02-17T09:41:51"/>
    <d v="2019-01-29T00:00:00"/>
    <d v="2019-02-17T09:41:51"/>
    <x v="0"/>
    <x v="1"/>
    <s v="NF2982"/>
    <n v="3619"/>
    <n v="2"/>
    <n v="2019"/>
    <x v="5"/>
    <x v="2"/>
  </r>
  <r>
    <d v="2019-03-10T23:45:15"/>
    <d v="2019-02-02T00:00:00"/>
    <d v="2019-03-10T23:45:15"/>
    <x v="0"/>
    <x v="4"/>
    <s v="NF1796"/>
    <n v="4030"/>
    <n v="3"/>
    <n v="2019"/>
    <x v="6"/>
    <x v="2"/>
  </r>
  <r>
    <d v="2019-02-16T21:15:54"/>
    <d v="2019-02-05T00:00:00"/>
    <d v="2019-02-16T21:15:54"/>
    <x v="0"/>
    <x v="4"/>
    <s v="NF2396"/>
    <n v="4157"/>
    <n v="2"/>
    <n v="2019"/>
    <x v="6"/>
    <x v="2"/>
  </r>
  <r>
    <d v="2019-03-08T19:47:59"/>
    <d v="2019-02-06T00:00:00"/>
    <d v="2019-03-08T19:47:59"/>
    <x v="0"/>
    <x v="0"/>
    <s v="NF8281"/>
    <n v="1417"/>
    <n v="3"/>
    <n v="2019"/>
    <x v="6"/>
    <x v="2"/>
  </r>
  <r>
    <d v="2019-03-16T07:28:02"/>
    <d v="2019-02-09T00:00:00"/>
    <d v="2019-03-16T07:28:02"/>
    <x v="0"/>
    <x v="2"/>
    <s v="NF3155"/>
    <n v="1117"/>
    <n v="3"/>
    <n v="2019"/>
    <x v="6"/>
    <x v="2"/>
  </r>
  <r>
    <d v="2019-03-17T15:39:40"/>
    <d v="2019-02-10T00:00:00"/>
    <d v="2019-03-17T15:39:40"/>
    <x v="0"/>
    <x v="3"/>
    <s v="NF4849"/>
    <n v="4461"/>
    <n v="3"/>
    <n v="2019"/>
    <x v="6"/>
    <x v="2"/>
  </r>
  <r>
    <d v="2019-04-05T01:14:25"/>
    <d v="2019-02-12T00:00:00"/>
    <d v="2019-03-30T02:17:21"/>
    <x v="0"/>
    <x v="1"/>
    <s v="NF4647"/>
    <n v="3732"/>
    <n v="4"/>
    <n v="2019"/>
    <x v="6"/>
    <x v="2"/>
  </r>
  <r>
    <d v="2019-02-16T10:14:23"/>
    <d v="2019-02-13T00:00:00"/>
    <d v="2019-02-16T10:14:23"/>
    <x v="0"/>
    <x v="2"/>
    <s v="NF9056"/>
    <n v="2024"/>
    <n v="2"/>
    <n v="2019"/>
    <x v="6"/>
    <x v="2"/>
  </r>
  <r>
    <s v=""/>
    <d v="2019-02-16T00:00:00"/>
    <d v="2019-04-15T04:56:28"/>
    <x v="0"/>
    <x v="1"/>
    <s v="NF4097"/>
    <n v="928"/>
    <n v="0"/>
    <n v="0"/>
    <x v="6"/>
    <x v="2"/>
  </r>
  <r>
    <d v="2019-04-05T01:36:02"/>
    <d v="2019-02-17T00:00:00"/>
    <d v="2019-04-05T01:36:02"/>
    <x v="0"/>
    <x v="1"/>
    <s v="NF9792"/>
    <n v="3557"/>
    <n v="4"/>
    <n v="2019"/>
    <x v="6"/>
    <x v="2"/>
  </r>
  <r>
    <d v="2019-03-16T19:41:49"/>
    <d v="2019-02-18T00:00:00"/>
    <d v="2019-03-16T19:41:49"/>
    <x v="0"/>
    <x v="2"/>
    <s v="NF1943"/>
    <n v="741"/>
    <n v="3"/>
    <n v="2019"/>
    <x v="6"/>
    <x v="2"/>
  </r>
  <r>
    <d v="2019-03-24T05:21:02"/>
    <d v="2019-02-21T00:00:00"/>
    <d v="2019-03-24T05:21:02"/>
    <x v="0"/>
    <x v="2"/>
    <s v="NF5598"/>
    <n v="850"/>
    <n v="3"/>
    <n v="2019"/>
    <x v="6"/>
    <x v="2"/>
  </r>
  <r>
    <d v="2019-06-09T01:55:14"/>
    <d v="2019-02-26T00:00:00"/>
    <d v="2019-04-08T19:32:27"/>
    <x v="0"/>
    <x v="1"/>
    <s v="NF8881"/>
    <n v="4741"/>
    <n v="6"/>
    <n v="2019"/>
    <x v="6"/>
    <x v="2"/>
  </r>
  <r>
    <d v="2019-04-16T11:01:03"/>
    <d v="2019-03-01T00:00:00"/>
    <d v="2019-04-16T11:01:03"/>
    <x v="0"/>
    <x v="0"/>
    <s v="NF3500"/>
    <n v="471"/>
    <n v="4"/>
    <n v="2019"/>
    <x v="7"/>
    <x v="2"/>
  </r>
  <r>
    <d v="2019-05-05T00:09:47"/>
    <d v="2019-03-03T00:00:00"/>
    <d v="2019-04-13T17:11:44"/>
    <x v="0"/>
    <x v="0"/>
    <s v="NF3489"/>
    <n v="517"/>
    <n v="5"/>
    <n v="2019"/>
    <x v="7"/>
    <x v="2"/>
  </r>
  <r>
    <d v="2019-04-08T05:18:52"/>
    <d v="2019-03-10T00:00:00"/>
    <d v="2019-04-08T05:18:52"/>
    <x v="0"/>
    <x v="0"/>
    <s v="NF8682"/>
    <n v="3034"/>
    <n v="4"/>
    <n v="2019"/>
    <x v="7"/>
    <x v="2"/>
  </r>
  <r>
    <d v="2019-04-23T13:50:46"/>
    <d v="2019-03-13T00:00:00"/>
    <d v="2019-04-23T13:50:46"/>
    <x v="0"/>
    <x v="1"/>
    <s v="NF8525"/>
    <n v="3172"/>
    <n v="4"/>
    <n v="2019"/>
    <x v="7"/>
    <x v="2"/>
  </r>
  <r>
    <d v="2019-03-31T16:25:16"/>
    <d v="2019-03-19T00:00:00"/>
    <d v="2019-03-31T16:25:16"/>
    <x v="0"/>
    <x v="4"/>
    <s v="NF2006"/>
    <n v="2069"/>
    <n v="3"/>
    <n v="2019"/>
    <x v="7"/>
    <x v="2"/>
  </r>
  <r>
    <d v="2019-05-29T08:20:09"/>
    <d v="2019-03-21T00:00:00"/>
    <d v="2019-04-04T11:22:30"/>
    <x v="0"/>
    <x v="4"/>
    <s v="NF7648"/>
    <n v="3849"/>
    <n v="5"/>
    <n v="2019"/>
    <x v="7"/>
    <x v="2"/>
  </r>
  <r>
    <d v="2019-06-06T15:52:07"/>
    <d v="2019-03-27T00:00:00"/>
    <d v="2019-05-01T01:07:37"/>
    <x v="0"/>
    <x v="2"/>
    <s v="NF6770"/>
    <n v="4141"/>
    <n v="6"/>
    <n v="2019"/>
    <x v="7"/>
    <x v="2"/>
  </r>
  <r>
    <s v=""/>
    <d v="2019-03-28T00:00:00"/>
    <d v="2019-05-01T21:23:18"/>
    <x v="0"/>
    <x v="2"/>
    <s v="NF2352"/>
    <n v="1348"/>
    <n v="0"/>
    <n v="0"/>
    <x v="7"/>
    <x v="2"/>
  </r>
  <r>
    <d v="2019-04-24T13:27:37"/>
    <d v="2019-04-03T00:00:00"/>
    <d v="2019-04-24T13:27:37"/>
    <x v="0"/>
    <x v="1"/>
    <s v="NF4686"/>
    <n v="1738"/>
    <n v="4"/>
    <n v="2019"/>
    <x v="8"/>
    <x v="2"/>
  </r>
  <r>
    <d v="2019-05-31T22:15:59"/>
    <d v="2019-04-06T00:00:00"/>
    <d v="2019-05-31T22:15:59"/>
    <x v="0"/>
    <x v="1"/>
    <s v="NF9108"/>
    <n v="732"/>
    <n v="5"/>
    <n v="2019"/>
    <x v="8"/>
    <x v="2"/>
  </r>
  <r>
    <d v="2019-06-09T19:48:45"/>
    <d v="2019-04-07T00:00:00"/>
    <d v="2019-05-01T16:38:34"/>
    <x v="0"/>
    <x v="2"/>
    <s v="NF1934"/>
    <n v="373"/>
    <n v="6"/>
    <n v="2019"/>
    <x v="8"/>
    <x v="2"/>
  </r>
  <r>
    <d v="2019-08-03T02:13:16"/>
    <d v="2019-04-09T00:00:00"/>
    <d v="2019-05-24T04:50:10"/>
    <x v="0"/>
    <x v="0"/>
    <s v="NF5748"/>
    <n v="609"/>
    <n v="8"/>
    <n v="2019"/>
    <x v="8"/>
    <x v="2"/>
  </r>
  <r>
    <d v="2019-05-30T01:49:11"/>
    <d v="2019-04-12T00:00:00"/>
    <d v="2019-05-30T01:49:11"/>
    <x v="0"/>
    <x v="1"/>
    <s v="NF3443"/>
    <n v="2883"/>
    <n v="5"/>
    <n v="2019"/>
    <x v="8"/>
    <x v="2"/>
  </r>
  <r>
    <d v="2019-04-15T18:28:04"/>
    <d v="2019-04-14T00:00:00"/>
    <d v="2019-04-15T18:28:04"/>
    <x v="0"/>
    <x v="0"/>
    <s v="NF4433"/>
    <n v="4651"/>
    <n v="4"/>
    <n v="2019"/>
    <x v="8"/>
    <x v="2"/>
  </r>
  <r>
    <d v="2019-04-24T22:21:53"/>
    <d v="2019-04-18T00:00:00"/>
    <d v="2019-04-24T22:21:53"/>
    <x v="0"/>
    <x v="0"/>
    <s v="NF7700"/>
    <n v="4797"/>
    <n v="4"/>
    <n v="2019"/>
    <x v="8"/>
    <x v="2"/>
  </r>
  <r>
    <d v="2019-05-13T22:29:22"/>
    <d v="2019-04-20T00:00:00"/>
    <d v="2019-05-13T22:29:22"/>
    <x v="0"/>
    <x v="4"/>
    <s v="NF8475"/>
    <n v="1620"/>
    <n v="5"/>
    <n v="2019"/>
    <x v="8"/>
    <x v="2"/>
  </r>
  <r>
    <d v="2019-06-09T20:50:45"/>
    <d v="2019-04-27T00:00:00"/>
    <d v="2019-06-09T20:50:45"/>
    <x v="0"/>
    <x v="2"/>
    <s v="NF3694"/>
    <n v="245"/>
    <n v="6"/>
    <n v="2019"/>
    <x v="8"/>
    <x v="2"/>
  </r>
  <r>
    <d v="2019-05-10T23:40:58"/>
    <d v="2019-04-29T00:00:00"/>
    <d v="2019-05-10T23:40:58"/>
    <x v="0"/>
    <x v="1"/>
    <s v="NF5571"/>
    <n v="2091"/>
    <n v="5"/>
    <n v="2019"/>
    <x v="8"/>
    <x v="2"/>
  </r>
  <r>
    <d v="2019-05-09T10:26:18"/>
    <d v="2019-04-30T00:00:00"/>
    <d v="2019-05-09T10:26:18"/>
    <x v="0"/>
    <x v="1"/>
    <s v="NF7836"/>
    <n v="3200"/>
    <n v="5"/>
    <n v="2019"/>
    <x v="8"/>
    <x v="2"/>
  </r>
  <r>
    <d v="2019-05-19T01:37:55"/>
    <d v="2019-05-02T00:00:00"/>
    <d v="2019-05-19T01:37:55"/>
    <x v="0"/>
    <x v="2"/>
    <s v="NF7705"/>
    <n v="583"/>
    <n v="5"/>
    <n v="2019"/>
    <x v="9"/>
    <x v="2"/>
  </r>
  <r>
    <d v="2019-06-10T13:50:40"/>
    <d v="2019-05-05T00:00:00"/>
    <d v="2019-06-10T13:50:40"/>
    <x v="0"/>
    <x v="1"/>
    <s v="NF1629"/>
    <n v="4505"/>
    <n v="6"/>
    <n v="2019"/>
    <x v="9"/>
    <x v="2"/>
  </r>
  <r>
    <d v="2019-06-08T12:57:32"/>
    <d v="2019-05-07T00:00:00"/>
    <d v="2019-05-24T02:45:41"/>
    <x v="0"/>
    <x v="1"/>
    <s v="NF4027"/>
    <n v="343"/>
    <n v="6"/>
    <n v="2019"/>
    <x v="9"/>
    <x v="2"/>
  </r>
  <r>
    <d v="2019-05-18T16:19:11"/>
    <d v="2019-05-08T00:00:00"/>
    <d v="2019-05-18T16:19:11"/>
    <x v="0"/>
    <x v="0"/>
    <s v="NF7582"/>
    <n v="4510"/>
    <n v="5"/>
    <n v="2019"/>
    <x v="9"/>
    <x v="2"/>
  </r>
  <r>
    <s v=""/>
    <d v="2019-05-12T00:00:00"/>
    <d v="2019-05-20T09:30:20"/>
    <x v="0"/>
    <x v="1"/>
    <s v="NF7868"/>
    <n v="667"/>
    <n v="0"/>
    <n v="0"/>
    <x v="9"/>
    <x v="2"/>
  </r>
  <r>
    <d v="2019-06-15T04:03:49"/>
    <d v="2019-05-15T00:00:00"/>
    <d v="2019-06-15T04:03:49"/>
    <x v="0"/>
    <x v="1"/>
    <s v="NF6154"/>
    <n v="1006"/>
    <n v="6"/>
    <n v="2019"/>
    <x v="9"/>
    <x v="2"/>
  </r>
  <r>
    <d v="2019-08-09T15:25:27"/>
    <d v="2019-05-19T00:00:00"/>
    <d v="2019-06-19T21:04:28"/>
    <x v="0"/>
    <x v="2"/>
    <s v="NF5531"/>
    <n v="1071"/>
    <n v="8"/>
    <n v="2019"/>
    <x v="9"/>
    <x v="2"/>
  </r>
  <r>
    <d v="2019-06-14T06:55:19"/>
    <d v="2019-05-24T00:00:00"/>
    <d v="2019-06-14T06:55:19"/>
    <x v="0"/>
    <x v="4"/>
    <s v="NF9744"/>
    <n v="2194"/>
    <n v="6"/>
    <n v="2019"/>
    <x v="9"/>
    <x v="2"/>
  </r>
  <r>
    <d v="2019-05-26T20:19:16"/>
    <d v="2019-05-26T00:00:00"/>
    <d v="2019-05-26T20:19:16"/>
    <x v="0"/>
    <x v="1"/>
    <s v="NF1516"/>
    <n v="2531"/>
    <n v="5"/>
    <n v="2019"/>
    <x v="9"/>
    <x v="2"/>
  </r>
  <r>
    <d v="2019-08-31T16:25:56"/>
    <d v="2019-05-29T00:00:00"/>
    <d v="2019-07-09T05:14:28"/>
    <x v="0"/>
    <x v="0"/>
    <s v="NF2007"/>
    <n v="657"/>
    <n v="8"/>
    <n v="2019"/>
    <x v="9"/>
    <x v="2"/>
  </r>
  <r>
    <d v="2019-07-02T04:12:39"/>
    <d v="2019-05-30T00:00:00"/>
    <d v="2019-07-02T04:12:39"/>
    <x v="0"/>
    <x v="3"/>
    <s v="NF9904"/>
    <n v="4535"/>
    <n v="7"/>
    <n v="2019"/>
    <x v="9"/>
    <x v="2"/>
  </r>
  <r>
    <d v="2019-07-21T12:07:00"/>
    <d v="2019-06-04T00:00:00"/>
    <d v="2019-06-25T14:48:17"/>
    <x v="0"/>
    <x v="1"/>
    <s v="NF8631"/>
    <n v="1848"/>
    <n v="7"/>
    <n v="2019"/>
    <x v="10"/>
    <x v="2"/>
  </r>
  <r>
    <d v="2019-06-17T04:51:59"/>
    <d v="2019-06-09T00:00:00"/>
    <d v="2019-06-16T20:20:17"/>
    <x v="0"/>
    <x v="1"/>
    <s v="NF5098"/>
    <n v="191"/>
    <n v="6"/>
    <n v="2019"/>
    <x v="10"/>
    <x v="2"/>
  </r>
  <r>
    <s v=""/>
    <d v="2019-06-13T00:00:00"/>
    <d v="2019-07-22T22:11:49"/>
    <x v="0"/>
    <x v="3"/>
    <s v="NF8169"/>
    <n v="508"/>
    <n v="0"/>
    <n v="0"/>
    <x v="10"/>
    <x v="2"/>
  </r>
  <r>
    <d v="2019-07-17T14:30:41"/>
    <d v="2019-06-15T00:00:00"/>
    <d v="2019-07-17T14:30:41"/>
    <x v="0"/>
    <x v="4"/>
    <s v="NF4469"/>
    <n v="1482"/>
    <n v="7"/>
    <n v="2019"/>
    <x v="10"/>
    <x v="2"/>
  </r>
  <r>
    <d v="2019-07-01T14:28:40"/>
    <d v="2019-06-16T00:00:00"/>
    <d v="2019-07-01T14:28:40"/>
    <x v="0"/>
    <x v="2"/>
    <s v="NF6729"/>
    <n v="555"/>
    <n v="7"/>
    <n v="2019"/>
    <x v="10"/>
    <x v="2"/>
  </r>
  <r>
    <d v="2019-10-03T03:26:59"/>
    <d v="2019-06-20T00:00:00"/>
    <d v="2019-08-10T13:42:12"/>
    <x v="0"/>
    <x v="3"/>
    <s v="NF3586"/>
    <n v="1906"/>
    <n v="10"/>
    <n v="2019"/>
    <x v="10"/>
    <x v="2"/>
  </r>
  <r>
    <d v="2019-06-29T06:28:21"/>
    <d v="2019-06-25T00:00:00"/>
    <d v="2019-06-29T06:28:21"/>
    <x v="0"/>
    <x v="3"/>
    <s v="NF9837"/>
    <n v="450"/>
    <n v="6"/>
    <n v="2019"/>
    <x v="10"/>
    <x v="2"/>
  </r>
  <r>
    <s v=""/>
    <d v="2019-06-28T00:00:00"/>
    <d v="2019-07-16T06:26:47"/>
    <x v="0"/>
    <x v="1"/>
    <s v="NF6344"/>
    <n v="1479"/>
    <n v="0"/>
    <n v="0"/>
    <x v="10"/>
    <x v="2"/>
  </r>
  <r>
    <d v="2019-09-19T08:33:43"/>
    <d v="2019-06-29T00:00:00"/>
    <d v="2019-07-01T19:32:54"/>
    <x v="0"/>
    <x v="1"/>
    <s v="NF3701"/>
    <n v="3446"/>
    <n v="9"/>
    <n v="2019"/>
    <x v="1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n v="10"/>
    <n v="2017"/>
    <x v="0"/>
    <x v="0"/>
  </r>
  <r>
    <d v="2017-09-17T19:57:23"/>
    <d v="2017-08-13T00:00:00"/>
    <d v="2017-09-17T19:57:23"/>
    <x v="0"/>
    <x v="1"/>
    <s v="NF5356"/>
    <n v="651"/>
    <n v="9"/>
    <n v="2017"/>
    <x v="0"/>
    <x v="0"/>
  </r>
  <r>
    <d v="2017-09-05T19:43:29"/>
    <d v="2017-08-18T00:00:00"/>
    <d v="2017-09-05T19:43:29"/>
    <x v="0"/>
    <x v="0"/>
    <s v="NF1847"/>
    <n v="131"/>
    <n v="9"/>
    <n v="2017"/>
    <x v="0"/>
    <x v="0"/>
  </r>
  <r>
    <d v="2017-09-26T09:36:33"/>
    <d v="2017-08-23T00:00:00"/>
    <d v="2017-09-26T09:36:33"/>
    <x v="0"/>
    <x v="0"/>
    <s v="NF7011"/>
    <n v="803"/>
    <n v="9"/>
    <n v="2017"/>
    <x v="0"/>
    <x v="0"/>
  </r>
  <r>
    <d v="2017-09-24T01:23:44"/>
    <d v="2017-08-24T00:00:00"/>
    <d v="2017-09-24T01:23:44"/>
    <x v="0"/>
    <x v="1"/>
    <s v="NF7746"/>
    <n v="4460"/>
    <n v="9"/>
    <n v="2017"/>
    <x v="0"/>
    <x v="0"/>
  </r>
  <r>
    <d v="2017-09-02T08:36:39"/>
    <d v="2017-08-25T00:00:00"/>
    <d v="2017-09-02T08:36:39"/>
    <x v="0"/>
    <x v="2"/>
    <s v="NF1507"/>
    <n v="299"/>
    <n v="9"/>
    <n v="2017"/>
    <x v="0"/>
    <x v="0"/>
  </r>
  <r>
    <d v="2017-10-06T14:20:21"/>
    <d v="2017-08-29T00:00:00"/>
    <d v="2017-10-06T14:20:21"/>
    <x v="0"/>
    <x v="1"/>
    <s v="NF5445"/>
    <n v="618"/>
    <n v="10"/>
    <n v="2017"/>
    <x v="0"/>
    <x v="0"/>
  </r>
  <r>
    <d v="2017-09-12T02:40:54"/>
    <d v="2017-09-01T00:00:00"/>
    <d v="2017-09-02T13:21:31"/>
    <x v="0"/>
    <x v="1"/>
    <s v="NF7526"/>
    <n v="2505"/>
    <n v="9"/>
    <n v="2017"/>
    <x v="1"/>
    <x v="0"/>
  </r>
  <r>
    <d v="2017-09-09T10:01:19"/>
    <d v="2017-09-04T00:00:00"/>
    <d v="2017-09-09T10:01:19"/>
    <x v="0"/>
    <x v="0"/>
    <s v="NF7559"/>
    <n v="817"/>
    <n v="9"/>
    <n v="2017"/>
    <x v="1"/>
    <x v="0"/>
  </r>
  <r>
    <s v=""/>
    <d v="2017-09-06T00:00:00"/>
    <d v="2017-09-06T16:52:20"/>
    <x v="0"/>
    <x v="2"/>
    <s v="NF9357"/>
    <n v="1565"/>
    <n v="0"/>
    <n v="0"/>
    <x v="1"/>
    <x v="0"/>
  </r>
  <r>
    <s v=""/>
    <d v="2017-09-12T00:00:00"/>
    <d v="2017-10-12T05:36:22"/>
    <x v="0"/>
    <x v="3"/>
    <s v="NF3898"/>
    <n v="1357"/>
    <n v="0"/>
    <n v="0"/>
    <x v="1"/>
    <x v="0"/>
  </r>
  <r>
    <d v="2017-10-17T07:52:04"/>
    <d v="2017-09-13T00:00:00"/>
    <d v="2017-10-17T07:52:04"/>
    <x v="0"/>
    <x v="3"/>
    <s v="NF7275"/>
    <n v="4739"/>
    <n v="10"/>
    <n v="2017"/>
    <x v="1"/>
    <x v="0"/>
  </r>
  <r>
    <d v="2017-09-30T14:22:47"/>
    <d v="2017-09-14T00:00:00"/>
    <d v="2017-09-30T14:22:47"/>
    <x v="0"/>
    <x v="0"/>
    <s v="NF9591"/>
    <n v="4675"/>
    <n v="9"/>
    <n v="2017"/>
    <x v="1"/>
    <x v="0"/>
  </r>
  <r>
    <d v="2017-09-26T03:10:09"/>
    <d v="2017-09-19T00:00:00"/>
    <d v="2017-09-26T03:10:09"/>
    <x v="0"/>
    <x v="1"/>
    <s v="NF3104"/>
    <n v="1797"/>
    <n v="9"/>
    <n v="2017"/>
    <x v="1"/>
    <x v="0"/>
  </r>
  <r>
    <d v="2017-11-04T23:27:43"/>
    <d v="2017-09-24T00:00:00"/>
    <d v="2017-11-04T23:27:43"/>
    <x v="0"/>
    <x v="3"/>
    <s v="NF3440"/>
    <n v="888"/>
    <n v="11"/>
    <n v="2017"/>
    <x v="1"/>
    <x v="0"/>
  </r>
  <r>
    <d v="2017-10-07T21:33:11"/>
    <d v="2017-09-25T00:00:00"/>
    <d v="2017-10-07T21:33:11"/>
    <x v="0"/>
    <x v="1"/>
    <s v="NF9195"/>
    <n v="2784"/>
    <n v="10"/>
    <n v="2017"/>
    <x v="1"/>
    <x v="0"/>
  </r>
  <r>
    <d v="2017-10-02T22:40:07"/>
    <d v="2017-09-25T00:00:00"/>
    <d v="2017-10-02T22:40:07"/>
    <x v="0"/>
    <x v="2"/>
    <s v="NF1821"/>
    <n v="707"/>
    <n v="10"/>
    <n v="2017"/>
    <x v="1"/>
    <x v="0"/>
  </r>
  <r>
    <d v="2018-01-18T20:49:17"/>
    <d v="2017-09-28T00:00:00"/>
    <d v="2017-11-03T14:25:06"/>
    <x v="0"/>
    <x v="2"/>
    <s v="NF5625"/>
    <n v="229"/>
    <n v="1"/>
    <n v="2018"/>
    <x v="1"/>
    <x v="0"/>
  </r>
  <r>
    <d v="2017-11-20T07:27:14"/>
    <d v="2017-10-01T00:00:00"/>
    <d v="2017-11-20T07:27:14"/>
    <x v="0"/>
    <x v="1"/>
    <s v="NF7471"/>
    <n v="2894"/>
    <n v="11"/>
    <n v="2017"/>
    <x v="2"/>
    <x v="0"/>
  </r>
  <r>
    <s v=""/>
    <d v="2017-10-04T00:00:00"/>
    <d v="2017-10-22T07:03:06"/>
    <x v="0"/>
    <x v="3"/>
    <s v="NF9225"/>
    <n v="4516"/>
    <n v="0"/>
    <n v="0"/>
    <x v="2"/>
    <x v="0"/>
  </r>
  <r>
    <d v="2017-10-23T01:23:23"/>
    <d v="2017-10-06T00:00:00"/>
    <d v="2017-10-23T01:23:23"/>
    <x v="0"/>
    <x v="3"/>
    <s v="NF3883"/>
    <n v="885"/>
    <n v="10"/>
    <n v="2017"/>
    <x v="2"/>
    <x v="0"/>
  </r>
  <r>
    <d v="2017-11-12T13:56:26"/>
    <d v="2017-10-09T00:00:00"/>
    <d v="2017-11-07T23:41:34"/>
    <x v="0"/>
    <x v="4"/>
    <s v="NF9408"/>
    <n v="1509"/>
    <n v="11"/>
    <n v="2017"/>
    <x v="2"/>
    <x v="0"/>
  </r>
  <r>
    <d v="2018-02-03T05:45:33"/>
    <d v="2017-10-14T00:00:00"/>
    <d v="2017-11-06T01:00:26"/>
    <x v="0"/>
    <x v="1"/>
    <s v="NF1517"/>
    <n v="145"/>
    <n v="2"/>
    <n v="2018"/>
    <x v="2"/>
    <x v="0"/>
  </r>
  <r>
    <d v="2017-11-12T07:13:39"/>
    <d v="2017-10-16T00:00:00"/>
    <d v="2017-10-23T05:53:31"/>
    <x v="0"/>
    <x v="1"/>
    <s v="NF8626"/>
    <n v="1311"/>
    <n v="11"/>
    <n v="2017"/>
    <x v="2"/>
    <x v="0"/>
  </r>
  <r>
    <d v="2017-11-20T08:40:45"/>
    <d v="2017-10-18T00:00:00"/>
    <d v="2017-11-20T08:40:45"/>
    <x v="0"/>
    <x v="1"/>
    <s v="NF4936"/>
    <n v="4182"/>
    <n v="11"/>
    <n v="2017"/>
    <x v="2"/>
    <x v="0"/>
  </r>
  <r>
    <d v="2017-10-29T09:31:32"/>
    <d v="2017-10-24T00:00:00"/>
    <d v="2017-10-29T09:31:32"/>
    <x v="0"/>
    <x v="2"/>
    <s v="NF7062"/>
    <n v="339"/>
    <n v="10"/>
    <n v="2017"/>
    <x v="2"/>
    <x v="0"/>
  </r>
  <r>
    <d v="2018-01-30T23:32:10"/>
    <d v="2017-10-29T00:00:00"/>
    <d v="2017-11-29T04:12:14"/>
    <x v="0"/>
    <x v="4"/>
    <s v="NF3172"/>
    <n v="1788"/>
    <n v="1"/>
    <n v="2018"/>
    <x v="2"/>
    <x v="0"/>
  </r>
  <r>
    <d v="2017-12-20T01:06:12"/>
    <d v="2017-11-03T00:00:00"/>
    <d v="2017-12-20T01:06:12"/>
    <x v="0"/>
    <x v="3"/>
    <s v="NF5821"/>
    <n v="1171"/>
    <n v="12"/>
    <n v="2017"/>
    <x v="3"/>
    <x v="0"/>
  </r>
  <r>
    <d v="2017-11-14T19:11:45"/>
    <d v="2017-11-05T00:00:00"/>
    <d v="2017-11-14T19:11:45"/>
    <x v="0"/>
    <x v="1"/>
    <s v="NF8137"/>
    <n v="4059"/>
    <n v="11"/>
    <n v="2017"/>
    <x v="3"/>
    <x v="0"/>
  </r>
  <r>
    <d v="2017-12-11T01:38:17"/>
    <d v="2017-11-08T00:00:00"/>
    <d v="2017-12-11T01:38:17"/>
    <x v="0"/>
    <x v="0"/>
    <s v="NF8083"/>
    <n v="4919"/>
    <n v="12"/>
    <n v="2017"/>
    <x v="3"/>
    <x v="0"/>
  </r>
  <r>
    <d v="2017-12-28T10:48:36"/>
    <d v="2017-11-12T00:00:00"/>
    <d v="2017-12-18T12:17:45"/>
    <x v="0"/>
    <x v="1"/>
    <s v="NF9597"/>
    <n v="3224"/>
    <n v="12"/>
    <n v="2017"/>
    <x v="3"/>
    <x v="0"/>
  </r>
  <r>
    <d v="2017-12-26T03:29:57"/>
    <d v="2017-11-15T00:00:00"/>
    <d v="2017-12-26T03:29:57"/>
    <x v="0"/>
    <x v="3"/>
    <s v="NF2065"/>
    <n v="3725"/>
    <n v="12"/>
    <n v="2017"/>
    <x v="3"/>
    <x v="0"/>
  </r>
  <r>
    <d v="2017-12-16T06:54:15"/>
    <d v="2017-11-17T00:00:00"/>
    <d v="2017-12-16T06:54:15"/>
    <x v="0"/>
    <x v="3"/>
    <s v="NF3192"/>
    <n v="312"/>
    <n v="12"/>
    <n v="2017"/>
    <x v="3"/>
    <x v="0"/>
  </r>
  <r>
    <d v="2018-01-12T16:03:24"/>
    <d v="2017-11-18T00:00:00"/>
    <d v="2018-01-12T16:03:24"/>
    <x v="0"/>
    <x v="1"/>
    <s v="NF1977"/>
    <n v="4773"/>
    <n v="1"/>
    <n v="2018"/>
    <x v="3"/>
    <x v="0"/>
  </r>
  <r>
    <d v="2017-12-07T15:16:42"/>
    <d v="2017-11-19T00:00:00"/>
    <d v="2017-12-07T15:16:42"/>
    <x v="0"/>
    <x v="0"/>
    <s v="NF3208"/>
    <n v="228"/>
    <n v="12"/>
    <n v="2017"/>
    <x v="3"/>
    <x v="0"/>
  </r>
  <r>
    <d v="2017-12-28T18:38:36"/>
    <d v="2017-11-22T00:00:00"/>
    <d v="2017-12-28T18:38:36"/>
    <x v="0"/>
    <x v="1"/>
    <s v="NF9545"/>
    <n v="450"/>
    <n v="12"/>
    <n v="2017"/>
    <x v="3"/>
    <x v="0"/>
  </r>
  <r>
    <s v=""/>
    <d v="2017-11-23T00:00:00"/>
    <d v="2018-01-03T09:48:25"/>
    <x v="0"/>
    <x v="1"/>
    <s v="NF3100"/>
    <n v="1155"/>
    <n v="0"/>
    <n v="0"/>
    <x v="3"/>
    <x v="0"/>
  </r>
  <r>
    <s v=""/>
    <d v="2017-11-30T00:00:00"/>
    <d v="2017-12-01T00:35:34"/>
    <x v="0"/>
    <x v="1"/>
    <s v="NF7746"/>
    <n v="1967"/>
    <n v="0"/>
    <n v="0"/>
    <x v="3"/>
    <x v="0"/>
  </r>
  <r>
    <d v="2018-02-28T22:08:26"/>
    <d v="2017-12-01T00:00:00"/>
    <d v="2017-12-27T02:18:23"/>
    <x v="0"/>
    <x v="4"/>
    <s v="NF1179"/>
    <n v="2741"/>
    <n v="2"/>
    <n v="2018"/>
    <x v="4"/>
    <x v="0"/>
  </r>
  <r>
    <d v="2018-01-25T08:17:33"/>
    <d v="2017-12-02T00:00:00"/>
    <d v="2018-01-25T08:17:33"/>
    <x v="0"/>
    <x v="2"/>
    <s v="NF3829"/>
    <n v="1130"/>
    <n v="1"/>
    <n v="2018"/>
    <x v="4"/>
    <x v="0"/>
  </r>
  <r>
    <d v="2018-01-18T12:48:48"/>
    <d v="2017-12-06T00:00:00"/>
    <d v="2018-01-18T12:48:48"/>
    <x v="0"/>
    <x v="3"/>
    <s v="NF6865"/>
    <n v="4835"/>
    <n v="1"/>
    <n v="2018"/>
    <x v="4"/>
    <x v="0"/>
  </r>
  <r>
    <d v="2018-01-29T01:49:50"/>
    <d v="2017-12-08T00:00:00"/>
    <d v="2018-01-29T01:49:50"/>
    <x v="0"/>
    <x v="4"/>
    <s v="NF4400"/>
    <n v="1411"/>
    <n v="1"/>
    <n v="2018"/>
    <x v="4"/>
    <x v="0"/>
  </r>
  <r>
    <d v="2017-12-30T15:10:06"/>
    <d v="2017-12-10T00:00:00"/>
    <d v="2017-12-30T15:10:06"/>
    <x v="0"/>
    <x v="1"/>
    <s v="NF9617"/>
    <n v="457"/>
    <n v="12"/>
    <n v="2017"/>
    <x v="4"/>
    <x v="0"/>
  </r>
  <r>
    <d v="2018-02-11T14:39:25"/>
    <d v="2017-12-15T00:00:00"/>
    <d v="2018-02-11T14:39:25"/>
    <x v="0"/>
    <x v="2"/>
    <s v="NF5659"/>
    <n v="2623"/>
    <n v="2"/>
    <n v="2018"/>
    <x v="4"/>
    <x v="0"/>
  </r>
  <r>
    <d v="2017-12-29T04:49:13"/>
    <d v="2017-12-17T00:00:00"/>
    <d v="2017-12-29T04:49:13"/>
    <x v="0"/>
    <x v="4"/>
    <s v="NF6102"/>
    <n v="3440"/>
    <n v="12"/>
    <n v="2017"/>
    <x v="4"/>
    <x v="0"/>
  </r>
  <r>
    <d v="2018-01-11T01:07:19"/>
    <d v="2017-12-20T00:00:00"/>
    <d v="2018-01-11T01:07:19"/>
    <x v="0"/>
    <x v="1"/>
    <s v="NF8162"/>
    <n v="3993"/>
    <n v="1"/>
    <n v="2018"/>
    <x v="4"/>
    <x v="0"/>
  </r>
  <r>
    <d v="2018-02-17T01:10:28"/>
    <d v="2017-12-21T00:00:00"/>
    <d v="2018-02-17T01:10:28"/>
    <x v="0"/>
    <x v="1"/>
    <s v="NF4573"/>
    <n v="3273"/>
    <n v="2"/>
    <n v="2018"/>
    <x v="4"/>
    <x v="0"/>
  </r>
  <r>
    <d v="2018-02-04T06:22:55"/>
    <d v="2017-12-25T00:00:00"/>
    <d v="2018-02-04T06:22:55"/>
    <x v="0"/>
    <x v="4"/>
    <s v="NF8503"/>
    <n v="4494"/>
    <n v="2"/>
    <n v="2018"/>
    <x v="4"/>
    <x v="0"/>
  </r>
  <r>
    <d v="2018-01-24T22:12:42"/>
    <d v="2017-12-27T00:00:00"/>
    <d v="2018-01-24T22:12:42"/>
    <x v="0"/>
    <x v="0"/>
    <s v="NF3380"/>
    <n v="2511"/>
    <n v="1"/>
    <n v="2018"/>
    <x v="4"/>
    <x v="0"/>
  </r>
  <r>
    <d v="2018-02-12T23:45:29"/>
    <d v="2017-12-29T00:00:00"/>
    <d v="2018-02-12T23:45:29"/>
    <x v="0"/>
    <x v="2"/>
    <s v="NF6566"/>
    <n v="2015"/>
    <n v="2"/>
    <n v="2018"/>
    <x v="4"/>
    <x v="0"/>
  </r>
  <r>
    <d v="2018-03-21T07:29:39"/>
    <d v="2017-12-31T00:00:00"/>
    <d v="2018-02-20T08:29:43"/>
    <x v="0"/>
    <x v="3"/>
    <s v="NF5838"/>
    <n v="3413"/>
    <n v="3"/>
    <n v="2018"/>
    <x v="4"/>
    <x v="0"/>
  </r>
  <r>
    <d v="2018-02-13T19:04:58"/>
    <d v="2018-01-03T00:00:00"/>
    <d v="2018-01-08T20:21:58"/>
    <x v="0"/>
    <x v="0"/>
    <s v="NF1174"/>
    <n v="4087"/>
    <n v="2"/>
    <n v="2018"/>
    <x v="5"/>
    <x v="1"/>
  </r>
  <r>
    <d v="2018-01-17T08:55:33"/>
    <d v="2018-01-06T00:00:00"/>
    <d v="2018-01-17T08:55:33"/>
    <x v="0"/>
    <x v="1"/>
    <s v="NF2942"/>
    <n v="2441"/>
    <n v="1"/>
    <n v="2018"/>
    <x v="5"/>
    <x v="1"/>
  </r>
  <r>
    <d v="2018-01-27T17:25:05"/>
    <d v="2018-01-09T00:00:00"/>
    <d v="2018-01-27T17:25:05"/>
    <x v="0"/>
    <x v="2"/>
    <s v="NF8563"/>
    <n v="3598"/>
    <n v="1"/>
    <n v="2018"/>
    <x v="5"/>
    <x v="1"/>
  </r>
  <r>
    <d v="2018-01-18T19:45:35"/>
    <d v="2018-01-10T00:00:00"/>
    <d v="2018-01-18T19:45:35"/>
    <x v="0"/>
    <x v="1"/>
    <s v="NF8237"/>
    <n v="4895"/>
    <n v="1"/>
    <n v="2018"/>
    <x v="5"/>
    <x v="1"/>
  </r>
  <r>
    <d v="2018-03-08T13:03:51"/>
    <d v="2018-01-12T00:00:00"/>
    <d v="2018-03-08T13:03:51"/>
    <x v="0"/>
    <x v="1"/>
    <s v="NF4859"/>
    <n v="971"/>
    <n v="3"/>
    <n v="2018"/>
    <x v="5"/>
    <x v="1"/>
  </r>
  <r>
    <d v="2018-02-06T01:03:18"/>
    <d v="2018-01-13T00:00:00"/>
    <d v="2018-02-06T01:03:18"/>
    <x v="0"/>
    <x v="0"/>
    <s v="NF1529"/>
    <n v="556"/>
    <n v="2"/>
    <n v="2018"/>
    <x v="5"/>
    <x v="1"/>
  </r>
  <r>
    <d v="2018-02-13T21:09:50"/>
    <d v="2018-01-14T00:00:00"/>
    <d v="2018-02-13T21:09:50"/>
    <x v="0"/>
    <x v="0"/>
    <s v="NF6931"/>
    <n v="1977"/>
    <n v="2"/>
    <n v="2018"/>
    <x v="5"/>
    <x v="1"/>
  </r>
  <r>
    <d v="2018-01-27T08:34:59"/>
    <d v="2018-01-16T00:00:00"/>
    <d v="2018-01-27T08:34:59"/>
    <x v="0"/>
    <x v="1"/>
    <s v="NF7559"/>
    <n v="2951"/>
    <n v="1"/>
    <n v="2018"/>
    <x v="5"/>
    <x v="1"/>
  </r>
  <r>
    <d v="2018-03-05T09:47:40"/>
    <d v="2018-01-20T00:00:00"/>
    <d v="2018-03-05T09:47:40"/>
    <x v="0"/>
    <x v="1"/>
    <s v="NF9620"/>
    <n v="2535"/>
    <n v="3"/>
    <n v="2018"/>
    <x v="5"/>
    <x v="1"/>
  </r>
  <r>
    <d v="2018-02-10T13:54:37"/>
    <d v="2018-01-21T00:00:00"/>
    <d v="2018-02-10T13:54:37"/>
    <x v="0"/>
    <x v="4"/>
    <s v="NF4547"/>
    <n v="3057"/>
    <n v="2"/>
    <n v="2018"/>
    <x v="5"/>
    <x v="1"/>
  </r>
  <r>
    <d v="2018-02-09T12:37:33"/>
    <d v="2018-01-23T00:00:00"/>
    <d v="2018-02-09T12:37:33"/>
    <x v="0"/>
    <x v="0"/>
    <s v="NF6004"/>
    <n v="3152"/>
    <n v="2"/>
    <n v="2018"/>
    <x v="5"/>
    <x v="1"/>
  </r>
  <r>
    <d v="2018-03-08T03:16:39"/>
    <d v="2018-01-25T00:00:00"/>
    <d v="2018-03-08T03:16:39"/>
    <x v="0"/>
    <x v="3"/>
    <s v="NF3415"/>
    <n v="2247"/>
    <n v="3"/>
    <n v="2018"/>
    <x v="5"/>
    <x v="1"/>
  </r>
  <r>
    <d v="2018-03-21T01:55:31"/>
    <d v="2018-01-27T00:00:00"/>
    <d v="2018-03-21T01:55:31"/>
    <x v="0"/>
    <x v="2"/>
    <s v="NF1603"/>
    <n v="2456"/>
    <n v="3"/>
    <n v="2018"/>
    <x v="5"/>
    <x v="1"/>
  </r>
  <r>
    <d v="2018-02-22T13:23:19"/>
    <d v="2018-01-29T00:00:00"/>
    <d v="2018-02-11T14:14:40"/>
    <x v="0"/>
    <x v="1"/>
    <s v="NF8784"/>
    <n v="3801"/>
    <n v="2"/>
    <n v="2018"/>
    <x v="5"/>
    <x v="1"/>
  </r>
  <r>
    <d v="2018-02-13T09:01:19"/>
    <d v="2018-01-31T00:00:00"/>
    <d v="2018-02-13T09:01:19"/>
    <x v="0"/>
    <x v="0"/>
    <s v="NF1826"/>
    <n v="3049"/>
    <n v="2"/>
    <n v="2018"/>
    <x v="5"/>
    <x v="1"/>
  </r>
  <r>
    <d v="2018-03-29T23:53:02"/>
    <d v="2018-02-04T00:00:00"/>
    <d v="2018-03-11T03:08:27"/>
    <x v="0"/>
    <x v="4"/>
    <s v="NF7390"/>
    <n v="3255"/>
    <n v="3"/>
    <n v="2018"/>
    <x v="6"/>
    <x v="1"/>
  </r>
  <r>
    <d v="2018-03-20T14:43:41"/>
    <d v="2018-02-05T00:00:00"/>
    <d v="2018-03-17T04:59:05"/>
    <x v="0"/>
    <x v="1"/>
    <s v="NF7009"/>
    <n v="2074"/>
    <n v="3"/>
    <n v="2018"/>
    <x v="6"/>
    <x v="1"/>
  </r>
  <r>
    <d v="2018-03-16T07:02:49"/>
    <d v="2018-02-06T00:00:00"/>
    <d v="2018-03-16T07:02:49"/>
    <x v="0"/>
    <x v="1"/>
    <s v="NF7629"/>
    <n v="3606"/>
    <n v="3"/>
    <n v="2018"/>
    <x v="6"/>
    <x v="1"/>
  </r>
  <r>
    <d v="2018-03-18T07:54:53"/>
    <d v="2018-02-07T00:00:00"/>
    <d v="2018-03-18T07:54:53"/>
    <x v="0"/>
    <x v="2"/>
    <s v="NF2748"/>
    <n v="4867"/>
    <n v="3"/>
    <n v="2018"/>
    <x v="6"/>
    <x v="1"/>
  </r>
  <r>
    <d v="2018-03-16T00:06:55"/>
    <d v="2018-02-09T00:00:00"/>
    <d v="2018-03-16T00:06:55"/>
    <x v="0"/>
    <x v="3"/>
    <s v="NF5961"/>
    <n v="702"/>
    <n v="3"/>
    <n v="2018"/>
    <x v="6"/>
    <x v="1"/>
  </r>
  <r>
    <d v="2018-05-18T00:10:35"/>
    <d v="2018-02-14T00:00:00"/>
    <d v="2018-02-19T10:57:20"/>
    <x v="0"/>
    <x v="3"/>
    <s v="NF7680"/>
    <n v="2801"/>
    <n v="5"/>
    <n v="2018"/>
    <x v="6"/>
    <x v="1"/>
  </r>
  <r>
    <s v=""/>
    <d v="2018-02-15T00:00:00"/>
    <d v="2018-03-10T18:40:49"/>
    <x v="0"/>
    <x v="1"/>
    <s v="NF9629"/>
    <n v="4438"/>
    <n v="0"/>
    <n v="0"/>
    <x v="6"/>
    <x v="1"/>
  </r>
  <r>
    <d v="2018-04-08T05:09:48"/>
    <d v="2018-02-20T00:00:00"/>
    <d v="2018-04-08T05:09:48"/>
    <x v="0"/>
    <x v="2"/>
    <s v="NF5978"/>
    <n v="3835"/>
    <n v="4"/>
    <n v="2018"/>
    <x v="6"/>
    <x v="1"/>
  </r>
  <r>
    <d v="2018-04-09T09:13:30"/>
    <d v="2018-03-01T00:00:00"/>
    <d v="2018-04-09T09:13:30"/>
    <x v="0"/>
    <x v="1"/>
    <s v="NF5651"/>
    <n v="3893"/>
    <n v="4"/>
    <n v="2018"/>
    <x v="7"/>
    <x v="1"/>
  </r>
  <r>
    <d v="2018-03-25T08:28:33"/>
    <d v="2018-03-04T00:00:00"/>
    <d v="2018-03-25T08:28:33"/>
    <x v="0"/>
    <x v="1"/>
    <s v="NF7772"/>
    <n v="1970"/>
    <n v="3"/>
    <n v="2018"/>
    <x v="7"/>
    <x v="1"/>
  </r>
  <r>
    <d v="2018-04-29T08:19:53"/>
    <d v="2018-03-05T00:00:00"/>
    <d v="2018-04-29T08:19:53"/>
    <x v="0"/>
    <x v="3"/>
    <s v="NF5401"/>
    <n v="729"/>
    <n v="4"/>
    <n v="2018"/>
    <x v="7"/>
    <x v="1"/>
  </r>
  <r>
    <d v="2018-03-29T23:02:23"/>
    <d v="2018-03-07T00:00:00"/>
    <d v="2018-03-29T23:02:23"/>
    <x v="0"/>
    <x v="2"/>
    <s v="NF9115"/>
    <n v="474"/>
    <n v="3"/>
    <n v="2018"/>
    <x v="7"/>
    <x v="1"/>
  </r>
  <r>
    <d v="2018-04-07T20:13:31"/>
    <d v="2018-03-09T00:00:00"/>
    <d v="2018-04-07T20:13:31"/>
    <x v="0"/>
    <x v="3"/>
    <s v="NF4115"/>
    <n v="3164"/>
    <n v="4"/>
    <n v="2018"/>
    <x v="7"/>
    <x v="1"/>
  </r>
  <r>
    <d v="2018-05-08T17:13:02"/>
    <d v="2018-03-14T00:00:00"/>
    <d v="2018-05-08T17:13:02"/>
    <x v="0"/>
    <x v="1"/>
    <s v="NF5683"/>
    <n v="3113"/>
    <n v="5"/>
    <n v="2018"/>
    <x v="7"/>
    <x v="1"/>
  </r>
  <r>
    <d v="2018-07-07T06:27:25"/>
    <d v="2018-03-17T00:00:00"/>
    <d v="2018-04-11T13:42:41"/>
    <x v="0"/>
    <x v="4"/>
    <s v="NF7027"/>
    <n v="789"/>
    <n v="7"/>
    <n v="2018"/>
    <x v="7"/>
    <x v="1"/>
  </r>
  <r>
    <d v="2018-04-01T13:26:12"/>
    <d v="2018-03-21T00:00:00"/>
    <d v="2018-04-01T13:26:12"/>
    <x v="0"/>
    <x v="4"/>
    <s v="NF7168"/>
    <n v="3521"/>
    <n v="4"/>
    <n v="2018"/>
    <x v="7"/>
    <x v="1"/>
  </r>
  <r>
    <d v="2018-03-28T17:37:56"/>
    <d v="2018-03-24T00:00:00"/>
    <d v="2018-03-28T17:37:56"/>
    <x v="0"/>
    <x v="1"/>
    <s v="NF4972"/>
    <n v="4947"/>
    <n v="3"/>
    <n v="2018"/>
    <x v="7"/>
    <x v="1"/>
  </r>
  <r>
    <d v="2018-05-03T14:57:10"/>
    <d v="2018-03-25T00:00:00"/>
    <d v="2018-05-03T14:57:10"/>
    <x v="0"/>
    <x v="4"/>
    <s v="NF7283"/>
    <n v="1527"/>
    <n v="5"/>
    <n v="2018"/>
    <x v="7"/>
    <x v="1"/>
  </r>
  <r>
    <d v="2018-05-14T12:32:29"/>
    <d v="2018-04-01T00:00:00"/>
    <d v="2018-05-14T12:32:29"/>
    <x v="0"/>
    <x v="4"/>
    <s v="NF6320"/>
    <n v="764"/>
    <n v="5"/>
    <n v="2018"/>
    <x v="8"/>
    <x v="1"/>
  </r>
  <r>
    <d v="2018-04-12T02:48:23"/>
    <d v="2018-04-03T00:00:00"/>
    <d v="2018-04-12T02:48:23"/>
    <x v="0"/>
    <x v="2"/>
    <s v="NF7850"/>
    <n v="2463"/>
    <n v="4"/>
    <n v="2018"/>
    <x v="8"/>
    <x v="1"/>
  </r>
  <r>
    <d v="2018-04-30T01:56:26"/>
    <d v="2018-04-05T00:00:00"/>
    <d v="2018-04-25T16:44:12"/>
    <x v="0"/>
    <x v="3"/>
    <s v="NF2420"/>
    <n v="2111"/>
    <n v="4"/>
    <n v="2018"/>
    <x v="8"/>
    <x v="1"/>
  </r>
  <r>
    <d v="2018-05-01T13:42:29"/>
    <d v="2018-04-06T00:00:00"/>
    <d v="2018-05-01T13:42:29"/>
    <x v="0"/>
    <x v="1"/>
    <s v="NF6764"/>
    <n v="1144"/>
    <n v="5"/>
    <n v="2018"/>
    <x v="8"/>
    <x v="1"/>
  </r>
  <r>
    <d v="2018-05-20T16:28:59"/>
    <d v="2018-04-10T00:00:00"/>
    <d v="2018-05-20T16:28:59"/>
    <x v="0"/>
    <x v="3"/>
    <s v="NF6382"/>
    <n v="597"/>
    <n v="5"/>
    <n v="2018"/>
    <x v="8"/>
    <x v="1"/>
  </r>
  <r>
    <d v="2018-07-09T07:24:13"/>
    <d v="2018-04-16T00:00:00"/>
    <d v="2018-04-19T02:53:39"/>
    <x v="0"/>
    <x v="1"/>
    <s v="NF8079"/>
    <n v="3445"/>
    <n v="7"/>
    <n v="2018"/>
    <x v="8"/>
    <x v="1"/>
  </r>
  <r>
    <d v="2018-05-02T07:19:37"/>
    <d v="2018-04-22T00:00:00"/>
    <d v="2018-05-02T07:19:37"/>
    <x v="0"/>
    <x v="4"/>
    <s v="NF2434"/>
    <n v="1996"/>
    <n v="5"/>
    <n v="2018"/>
    <x v="8"/>
    <x v="1"/>
  </r>
  <r>
    <d v="2018-05-12T18:26:56"/>
    <d v="2018-04-28T00:00:00"/>
    <d v="2018-05-12T18:26:56"/>
    <x v="0"/>
    <x v="3"/>
    <s v="NF3230"/>
    <n v="1254"/>
    <n v="5"/>
    <n v="2018"/>
    <x v="8"/>
    <x v="1"/>
  </r>
  <r>
    <d v="2018-05-21T03:30:05"/>
    <d v="2018-04-29T00:00:00"/>
    <d v="2018-05-03T19:21:01"/>
    <x v="0"/>
    <x v="3"/>
    <s v="NF8847"/>
    <n v="905"/>
    <n v="5"/>
    <n v="2018"/>
    <x v="8"/>
    <x v="1"/>
  </r>
  <r>
    <d v="2018-05-31T14:47:54"/>
    <d v="2018-05-02T00:00:00"/>
    <d v="2018-05-31T14:47:54"/>
    <x v="0"/>
    <x v="2"/>
    <s v="NF8053"/>
    <n v="2975"/>
    <n v="5"/>
    <n v="2018"/>
    <x v="9"/>
    <x v="1"/>
  </r>
  <r>
    <d v="2018-05-08T16:17:57"/>
    <d v="2018-05-03T00:00:00"/>
    <d v="2018-05-08T16:17:57"/>
    <x v="0"/>
    <x v="1"/>
    <s v="NF2454"/>
    <n v="4807"/>
    <n v="5"/>
    <n v="2018"/>
    <x v="9"/>
    <x v="1"/>
  </r>
  <r>
    <d v="2018-06-13T07:07:36"/>
    <d v="2018-05-10T00:00:00"/>
    <d v="2018-06-13T07:07:36"/>
    <x v="0"/>
    <x v="4"/>
    <s v="NF8252"/>
    <n v="1882"/>
    <n v="6"/>
    <n v="2018"/>
    <x v="9"/>
    <x v="1"/>
  </r>
  <r>
    <d v="2018-06-27T19:00:08"/>
    <d v="2018-05-15T00:00:00"/>
    <d v="2018-06-27T19:00:08"/>
    <x v="0"/>
    <x v="0"/>
    <s v="NF6573"/>
    <n v="3932"/>
    <n v="6"/>
    <n v="2018"/>
    <x v="9"/>
    <x v="1"/>
  </r>
  <r>
    <s v=""/>
    <d v="2018-05-18T00:00:00"/>
    <d v="2018-06-02T02:25:53"/>
    <x v="0"/>
    <x v="1"/>
    <s v="NF8780"/>
    <n v="701"/>
    <n v="0"/>
    <n v="0"/>
    <x v="9"/>
    <x v="1"/>
  </r>
  <r>
    <d v="2018-06-27T06:00:26"/>
    <d v="2018-05-19T00:00:00"/>
    <d v="2018-06-27T06:00:26"/>
    <x v="0"/>
    <x v="1"/>
    <s v="NF6166"/>
    <n v="2651"/>
    <n v="6"/>
    <n v="2018"/>
    <x v="9"/>
    <x v="1"/>
  </r>
  <r>
    <d v="2018-09-07T07:57:31"/>
    <d v="2018-05-26T00:00:00"/>
    <d v="2018-07-01T19:37:16"/>
    <x v="0"/>
    <x v="1"/>
    <s v="NF8437"/>
    <n v="3792"/>
    <n v="9"/>
    <n v="2018"/>
    <x v="9"/>
    <x v="1"/>
  </r>
  <r>
    <d v="2018-08-22T00:57:34"/>
    <d v="2018-05-28T00:00:00"/>
    <d v="2018-07-25T13:16:52"/>
    <x v="0"/>
    <x v="0"/>
    <s v="NF6635"/>
    <n v="611"/>
    <n v="8"/>
    <n v="2018"/>
    <x v="9"/>
    <x v="1"/>
  </r>
  <r>
    <d v="2018-07-11T14:55:40"/>
    <d v="2018-05-31T00:00:00"/>
    <d v="2018-07-11T14:55:40"/>
    <x v="0"/>
    <x v="2"/>
    <s v="NF8734"/>
    <n v="3431"/>
    <n v="7"/>
    <n v="2018"/>
    <x v="9"/>
    <x v="1"/>
  </r>
  <r>
    <d v="2018-06-28T01:37:59"/>
    <d v="2018-06-02T00:00:00"/>
    <d v="2018-06-28T01:37:59"/>
    <x v="0"/>
    <x v="1"/>
    <s v="NF4208"/>
    <n v="3670"/>
    <n v="6"/>
    <n v="2018"/>
    <x v="10"/>
    <x v="1"/>
  </r>
  <r>
    <d v="2018-06-08T16:00:01"/>
    <d v="2018-06-04T00:00:00"/>
    <d v="2018-06-08T16:00:01"/>
    <x v="0"/>
    <x v="1"/>
    <s v="NF4923"/>
    <n v="4320"/>
    <n v="6"/>
    <n v="2018"/>
    <x v="10"/>
    <x v="1"/>
  </r>
  <r>
    <d v="2018-07-01T16:18:26"/>
    <d v="2018-06-05T00:00:00"/>
    <d v="2018-07-01T16:18:26"/>
    <x v="0"/>
    <x v="2"/>
    <s v="NF6782"/>
    <n v="1809"/>
    <n v="7"/>
    <n v="2018"/>
    <x v="10"/>
    <x v="1"/>
  </r>
  <r>
    <d v="2018-07-25T19:28:19"/>
    <d v="2018-06-07T00:00:00"/>
    <d v="2018-07-25T19:28:19"/>
    <x v="0"/>
    <x v="1"/>
    <s v="NF6280"/>
    <n v="667"/>
    <n v="7"/>
    <n v="2018"/>
    <x v="10"/>
    <x v="1"/>
  </r>
  <r>
    <d v="2018-06-18T19:00:08"/>
    <d v="2018-06-11T00:00:00"/>
    <d v="2018-06-18T19:00:08"/>
    <x v="0"/>
    <x v="4"/>
    <s v="NF7827"/>
    <n v="1613"/>
    <n v="6"/>
    <n v="2018"/>
    <x v="10"/>
    <x v="1"/>
  </r>
  <r>
    <d v="2018-07-28T05:48:11"/>
    <d v="2018-06-17T00:00:00"/>
    <d v="2018-07-28T05:48:11"/>
    <x v="0"/>
    <x v="0"/>
    <s v="NF5357"/>
    <n v="3756"/>
    <n v="7"/>
    <n v="2018"/>
    <x v="10"/>
    <x v="1"/>
  </r>
  <r>
    <d v="2018-08-16T00:14:52"/>
    <d v="2018-06-20T00:00:00"/>
    <d v="2018-08-16T00:14:52"/>
    <x v="0"/>
    <x v="2"/>
    <s v="NF8188"/>
    <n v="3672"/>
    <n v="8"/>
    <n v="2018"/>
    <x v="10"/>
    <x v="1"/>
  </r>
  <r>
    <d v="2018-08-17T02:37:59"/>
    <d v="2018-06-26T00:00:00"/>
    <d v="2018-07-07T00:58:52"/>
    <x v="0"/>
    <x v="1"/>
    <s v="NF4640"/>
    <n v="658"/>
    <n v="8"/>
    <n v="2018"/>
    <x v="10"/>
    <x v="1"/>
  </r>
  <r>
    <d v="2018-08-24T10:23:22"/>
    <d v="2018-06-29T00:00:00"/>
    <d v="2018-08-24T10:23:22"/>
    <x v="0"/>
    <x v="2"/>
    <s v="NF2293"/>
    <n v="4762"/>
    <n v="8"/>
    <n v="2018"/>
    <x v="10"/>
    <x v="1"/>
  </r>
  <r>
    <d v="2018-07-09T16:48:23"/>
    <d v="2018-07-02T00:00:00"/>
    <d v="2018-07-09T16:48:23"/>
    <x v="0"/>
    <x v="0"/>
    <s v="NF2933"/>
    <n v="2186"/>
    <n v="7"/>
    <n v="2018"/>
    <x v="11"/>
    <x v="1"/>
  </r>
  <r>
    <d v="2018-07-24T04:31:40"/>
    <d v="2018-07-03T00:00:00"/>
    <d v="2018-07-24T04:31:40"/>
    <x v="0"/>
    <x v="2"/>
    <s v="NF4384"/>
    <n v="3411"/>
    <n v="7"/>
    <n v="2018"/>
    <x v="11"/>
    <x v="1"/>
  </r>
  <r>
    <d v="2018-07-24T10:25:52"/>
    <d v="2018-07-08T00:00:00"/>
    <d v="2018-07-24T10:25:52"/>
    <x v="0"/>
    <x v="2"/>
    <s v="NF8316"/>
    <n v="2524"/>
    <n v="7"/>
    <n v="2018"/>
    <x v="11"/>
    <x v="1"/>
  </r>
  <r>
    <d v="2018-08-01T04:14:27"/>
    <d v="2018-07-10T00:00:00"/>
    <d v="2018-08-01T04:14:27"/>
    <x v="0"/>
    <x v="0"/>
    <s v="NF1506"/>
    <n v="1709"/>
    <n v="8"/>
    <n v="2018"/>
    <x v="11"/>
    <x v="1"/>
  </r>
  <r>
    <d v="2018-08-28T08:22:59"/>
    <d v="2018-07-15T00:00:00"/>
    <d v="2018-08-28T08:22:59"/>
    <x v="0"/>
    <x v="1"/>
    <s v="NF4913"/>
    <n v="3181"/>
    <n v="8"/>
    <n v="2018"/>
    <x v="11"/>
    <x v="1"/>
  </r>
  <r>
    <d v="2018-08-09T16:53:42"/>
    <d v="2018-07-16T00:00:00"/>
    <d v="2018-08-09T16:53:42"/>
    <x v="0"/>
    <x v="3"/>
    <s v="NF8526"/>
    <n v="1108"/>
    <n v="8"/>
    <n v="2018"/>
    <x v="11"/>
    <x v="1"/>
  </r>
  <r>
    <d v="2018-08-18T00:15:22"/>
    <d v="2018-07-17T00:00:00"/>
    <d v="2018-08-18T00:15:22"/>
    <x v="0"/>
    <x v="1"/>
    <s v="NF9873"/>
    <n v="2777"/>
    <n v="8"/>
    <n v="2018"/>
    <x v="11"/>
    <x v="1"/>
  </r>
  <r>
    <d v="2018-09-14T00:58:53"/>
    <d v="2018-07-19T00:00:00"/>
    <d v="2018-09-14T00:58:53"/>
    <x v="0"/>
    <x v="0"/>
    <s v="NF9870"/>
    <n v="3793"/>
    <n v="9"/>
    <n v="2018"/>
    <x v="11"/>
    <x v="1"/>
  </r>
  <r>
    <s v=""/>
    <d v="2018-07-21T00:00:00"/>
    <d v="2018-08-12T21:19:56"/>
    <x v="0"/>
    <x v="2"/>
    <s v="NF5563"/>
    <n v="4217"/>
    <n v="0"/>
    <n v="0"/>
    <x v="11"/>
    <x v="1"/>
  </r>
  <r>
    <d v="2018-08-30T14:57:50"/>
    <d v="2018-07-28T00:00:00"/>
    <d v="2018-08-30T14:57:50"/>
    <x v="0"/>
    <x v="1"/>
    <s v="NF5510"/>
    <n v="4850"/>
    <n v="8"/>
    <n v="2018"/>
    <x v="11"/>
    <x v="1"/>
  </r>
  <r>
    <d v="2018-09-11T23:14:03"/>
    <d v="2018-07-30T00:00:00"/>
    <d v="2018-08-19T07:55:56"/>
    <x v="0"/>
    <x v="2"/>
    <s v="NF1440"/>
    <n v="4309"/>
    <n v="9"/>
    <n v="2018"/>
    <x v="11"/>
    <x v="1"/>
  </r>
  <r>
    <d v="2018-10-01T14:46:44"/>
    <d v="2018-08-01T00:00:00"/>
    <d v="2018-08-02T13:49:34"/>
    <x v="0"/>
    <x v="3"/>
    <s v="NF2709"/>
    <n v="4462"/>
    <n v="10"/>
    <n v="2018"/>
    <x v="0"/>
    <x v="1"/>
  </r>
  <r>
    <d v="2018-10-02T11:47:41"/>
    <d v="2018-08-07T00:00:00"/>
    <d v="2018-10-02T11:47:41"/>
    <x v="0"/>
    <x v="4"/>
    <s v="NF9886"/>
    <n v="4947"/>
    <n v="10"/>
    <n v="2018"/>
    <x v="0"/>
    <x v="1"/>
  </r>
  <r>
    <d v="2018-09-25T16:55:00"/>
    <d v="2018-08-10T00:00:00"/>
    <d v="2018-09-25T16:55:00"/>
    <x v="0"/>
    <x v="0"/>
    <s v="NF6993"/>
    <n v="902"/>
    <n v="9"/>
    <n v="2018"/>
    <x v="0"/>
    <x v="1"/>
  </r>
  <r>
    <d v="2018-09-23T20:55:42"/>
    <d v="2018-08-12T00:00:00"/>
    <d v="2018-09-23T20:55:42"/>
    <x v="0"/>
    <x v="4"/>
    <s v="NF9126"/>
    <n v="432"/>
    <n v="9"/>
    <n v="2018"/>
    <x v="0"/>
    <x v="1"/>
  </r>
  <r>
    <d v="2018-09-13T22:56:48"/>
    <d v="2018-08-15T00:00:00"/>
    <d v="2018-09-13T22:56:48"/>
    <x v="0"/>
    <x v="2"/>
    <s v="NF3531"/>
    <n v="4084"/>
    <n v="9"/>
    <n v="2018"/>
    <x v="0"/>
    <x v="1"/>
  </r>
  <r>
    <d v="2018-11-29T00:17:37"/>
    <d v="2018-08-22T00:00:00"/>
    <d v="2018-09-16T00:23:57"/>
    <x v="0"/>
    <x v="1"/>
    <s v="NF6599"/>
    <n v="1054"/>
    <n v="11"/>
    <n v="2018"/>
    <x v="0"/>
    <x v="1"/>
  </r>
  <r>
    <d v="2018-09-09T01:51:27"/>
    <d v="2018-08-23T00:00:00"/>
    <d v="2018-09-09T01:51:27"/>
    <x v="0"/>
    <x v="4"/>
    <s v="NF9323"/>
    <n v="4608"/>
    <n v="9"/>
    <n v="2018"/>
    <x v="0"/>
    <x v="1"/>
  </r>
  <r>
    <d v="2018-09-20T03:35:31"/>
    <d v="2018-08-28T00:00:00"/>
    <d v="2018-09-20T03:35:31"/>
    <x v="0"/>
    <x v="0"/>
    <s v="NF3529"/>
    <n v="1238"/>
    <n v="9"/>
    <n v="2018"/>
    <x v="0"/>
    <x v="1"/>
  </r>
  <r>
    <d v="2018-09-27T17:31:08"/>
    <d v="2018-09-03T00:00:00"/>
    <d v="2018-09-27T17:31:08"/>
    <x v="0"/>
    <x v="1"/>
    <s v="NF5824"/>
    <n v="1342"/>
    <n v="9"/>
    <n v="2018"/>
    <x v="1"/>
    <x v="1"/>
  </r>
  <r>
    <d v="2018-12-04T20:10:31"/>
    <d v="2018-09-07T00:00:00"/>
    <d v="2018-10-29T18:42:30"/>
    <x v="0"/>
    <x v="4"/>
    <s v="NF3860"/>
    <n v="2936"/>
    <n v="12"/>
    <n v="2018"/>
    <x v="1"/>
    <x v="1"/>
  </r>
  <r>
    <d v="2018-10-08T03:24:37"/>
    <d v="2018-09-08T00:00:00"/>
    <d v="2018-10-08T03:24:37"/>
    <x v="0"/>
    <x v="1"/>
    <s v="NF7260"/>
    <n v="875"/>
    <n v="10"/>
    <n v="2018"/>
    <x v="1"/>
    <x v="1"/>
  </r>
  <r>
    <d v="2018-09-12T00:31:15"/>
    <d v="2018-09-10T00:00:00"/>
    <d v="2018-09-12T00:31:15"/>
    <x v="0"/>
    <x v="3"/>
    <s v="NF2238"/>
    <n v="159"/>
    <n v="9"/>
    <n v="2018"/>
    <x v="1"/>
    <x v="1"/>
  </r>
  <r>
    <d v="2018-10-09T15:23:27"/>
    <d v="2018-09-15T00:00:00"/>
    <d v="2018-10-09T15:23:27"/>
    <x v="0"/>
    <x v="1"/>
    <s v="NF7342"/>
    <n v="2933"/>
    <n v="10"/>
    <n v="2018"/>
    <x v="1"/>
    <x v="1"/>
  </r>
  <r>
    <d v="2018-11-01T03:06:41"/>
    <d v="2018-09-15T00:00:00"/>
    <d v="2018-11-01T03:06:41"/>
    <x v="0"/>
    <x v="1"/>
    <s v="NF8517"/>
    <n v="4944"/>
    <n v="11"/>
    <n v="2018"/>
    <x v="1"/>
    <x v="1"/>
  </r>
  <r>
    <d v="2018-10-04T15:50:23"/>
    <d v="2018-09-19T00:00:00"/>
    <d v="2018-10-04T15:50:23"/>
    <x v="0"/>
    <x v="0"/>
    <s v="NF9366"/>
    <n v="4173"/>
    <n v="10"/>
    <n v="2018"/>
    <x v="1"/>
    <x v="1"/>
  </r>
  <r>
    <d v="2018-10-02T04:27:54"/>
    <d v="2018-09-24T00:00:00"/>
    <d v="2018-10-02T04:27:54"/>
    <x v="0"/>
    <x v="4"/>
    <s v="NF4973"/>
    <n v="2065"/>
    <n v="10"/>
    <n v="2018"/>
    <x v="1"/>
    <x v="1"/>
  </r>
  <r>
    <d v="2018-11-18T11:16:55"/>
    <d v="2018-09-28T00:00:00"/>
    <d v="2018-11-18T11:16:55"/>
    <x v="0"/>
    <x v="2"/>
    <s v="NF1111"/>
    <n v="521"/>
    <n v="11"/>
    <n v="2018"/>
    <x v="1"/>
    <x v="1"/>
  </r>
  <r>
    <d v="2018-11-13T19:50:37"/>
    <d v="2018-10-01T00:00:00"/>
    <d v="2018-11-13T19:50:37"/>
    <x v="0"/>
    <x v="2"/>
    <s v="NF8344"/>
    <n v="819"/>
    <n v="11"/>
    <n v="2018"/>
    <x v="2"/>
    <x v="1"/>
  </r>
  <r>
    <d v="2018-11-29T03:48:33"/>
    <d v="2018-10-04T00:00:00"/>
    <d v="2018-11-29T03:48:33"/>
    <x v="0"/>
    <x v="0"/>
    <s v="NF8750"/>
    <n v="1260"/>
    <n v="11"/>
    <n v="2018"/>
    <x v="2"/>
    <x v="1"/>
  </r>
  <r>
    <d v="2018-10-16T21:21:41"/>
    <d v="2018-10-10T00:00:00"/>
    <d v="2018-10-16T21:21:41"/>
    <x v="0"/>
    <x v="4"/>
    <s v="NF7616"/>
    <n v="2998"/>
    <n v="10"/>
    <n v="2018"/>
    <x v="2"/>
    <x v="1"/>
  </r>
  <r>
    <d v="2018-10-31T01:07:14"/>
    <d v="2018-10-12T00:00:00"/>
    <d v="2018-10-31T01:07:14"/>
    <x v="0"/>
    <x v="4"/>
    <s v="NF3536"/>
    <n v="4287"/>
    <n v="10"/>
    <n v="2018"/>
    <x v="2"/>
    <x v="1"/>
  </r>
  <r>
    <d v="2019-02-11T18:08:36"/>
    <d v="2018-10-14T00:00:00"/>
    <d v="2018-11-24T03:33:56"/>
    <x v="0"/>
    <x v="3"/>
    <s v="NF9376"/>
    <n v="2015"/>
    <n v="2"/>
    <n v="2019"/>
    <x v="2"/>
    <x v="1"/>
  </r>
  <r>
    <d v="2018-12-15T05:05:06"/>
    <d v="2018-10-20T00:00:00"/>
    <d v="2018-12-15T05:05:06"/>
    <x v="0"/>
    <x v="3"/>
    <s v="NF1222"/>
    <n v="3369"/>
    <n v="12"/>
    <n v="2018"/>
    <x v="2"/>
    <x v="1"/>
  </r>
  <r>
    <d v="2018-10-31T19:28:19"/>
    <d v="2018-10-21T00:00:00"/>
    <d v="2018-10-31T19:28:19"/>
    <x v="0"/>
    <x v="1"/>
    <s v="NF3914"/>
    <n v="4851"/>
    <n v="10"/>
    <n v="2018"/>
    <x v="2"/>
    <x v="1"/>
  </r>
  <r>
    <d v="2018-12-22T00:45:32"/>
    <d v="2018-10-25T00:00:00"/>
    <d v="2018-12-15T00:19:24"/>
    <x v="0"/>
    <x v="1"/>
    <s v="NF7447"/>
    <n v="2178"/>
    <n v="12"/>
    <n v="2018"/>
    <x v="2"/>
    <x v="1"/>
  </r>
  <r>
    <d v="2018-11-20T01:29:21"/>
    <d v="2018-10-27T00:00:00"/>
    <d v="2018-11-20T01:29:21"/>
    <x v="0"/>
    <x v="3"/>
    <s v="NF5088"/>
    <n v="4052"/>
    <n v="11"/>
    <n v="2018"/>
    <x v="2"/>
    <x v="1"/>
  </r>
  <r>
    <d v="2018-11-16T14:05:40"/>
    <d v="2018-10-30T00:00:00"/>
    <d v="2018-11-16T14:05:40"/>
    <x v="0"/>
    <x v="4"/>
    <s v="NF7858"/>
    <n v="2864"/>
    <n v="11"/>
    <n v="2018"/>
    <x v="2"/>
    <x v="1"/>
  </r>
  <r>
    <d v="2018-12-27T21:24:18"/>
    <d v="2018-11-01T00:00:00"/>
    <d v="2018-12-27T21:24:18"/>
    <x v="0"/>
    <x v="1"/>
    <s v="NF7692"/>
    <n v="2425"/>
    <n v="12"/>
    <n v="2018"/>
    <x v="3"/>
    <x v="1"/>
  </r>
  <r>
    <d v="2019-01-26T03:09:35"/>
    <d v="2018-11-03T00:00:00"/>
    <d v="2019-01-01T13:15:07"/>
    <x v="0"/>
    <x v="4"/>
    <s v="NF7390"/>
    <n v="1542"/>
    <n v="1"/>
    <n v="2019"/>
    <x v="3"/>
    <x v="1"/>
  </r>
  <r>
    <d v="2018-12-12T17:38:41"/>
    <d v="2018-11-08T00:00:00"/>
    <d v="2018-12-12T17:38:41"/>
    <x v="0"/>
    <x v="1"/>
    <s v="NF6262"/>
    <n v="1736"/>
    <n v="12"/>
    <n v="2018"/>
    <x v="3"/>
    <x v="1"/>
  </r>
  <r>
    <d v="2019-01-09T16:18:40"/>
    <d v="2018-11-11T00:00:00"/>
    <d v="2019-01-09T16:18:40"/>
    <x v="0"/>
    <x v="2"/>
    <s v="NF9573"/>
    <n v="1628"/>
    <n v="1"/>
    <n v="2019"/>
    <x v="3"/>
    <x v="1"/>
  </r>
  <r>
    <d v="2018-11-16T02:35:10"/>
    <d v="2018-11-13T00:00:00"/>
    <d v="2018-11-16T02:35:10"/>
    <x v="0"/>
    <x v="1"/>
    <s v="NF8087"/>
    <n v="3853"/>
    <n v="11"/>
    <n v="2018"/>
    <x v="3"/>
    <x v="1"/>
  </r>
  <r>
    <d v="2018-12-17T04:53:47"/>
    <d v="2018-11-17T00:00:00"/>
    <d v="2018-12-17T04:53:47"/>
    <x v="0"/>
    <x v="2"/>
    <s v="NF5909"/>
    <n v="883"/>
    <n v="12"/>
    <n v="2018"/>
    <x v="3"/>
    <x v="1"/>
  </r>
  <r>
    <d v="2018-12-07T18:17:32"/>
    <d v="2018-11-17T00:00:00"/>
    <d v="2018-12-07T18:17:32"/>
    <x v="0"/>
    <x v="1"/>
    <s v="NF4172"/>
    <n v="976"/>
    <n v="12"/>
    <n v="2018"/>
    <x v="3"/>
    <x v="1"/>
  </r>
  <r>
    <d v="2018-12-31T22:37:03"/>
    <d v="2018-11-20T00:00:00"/>
    <d v="2018-12-31T22:37:03"/>
    <x v="0"/>
    <x v="2"/>
    <s v="NF8957"/>
    <n v="2663"/>
    <n v="12"/>
    <n v="2018"/>
    <x v="3"/>
    <x v="1"/>
  </r>
  <r>
    <d v="2018-11-26T22:53:14"/>
    <d v="2018-11-26T00:00:00"/>
    <d v="2018-11-26T22:53:14"/>
    <x v="0"/>
    <x v="1"/>
    <s v="NF2981"/>
    <n v="4888"/>
    <n v="11"/>
    <n v="2018"/>
    <x v="3"/>
    <x v="1"/>
  </r>
  <r>
    <d v="2019-02-21T18:19:59"/>
    <d v="2018-11-29T00:00:00"/>
    <d v="2019-01-13T19:18:14"/>
    <x v="0"/>
    <x v="2"/>
    <s v="NF5104"/>
    <n v="2030"/>
    <n v="2"/>
    <n v="2019"/>
    <x v="3"/>
    <x v="1"/>
  </r>
  <r>
    <s v=""/>
    <d v="2018-12-02T00:00:00"/>
    <d v="2019-01-20T19:42:08"/>
    <x v="0"/>
    <x v="1"/>
    <s v="NF3942"/>
    <n v="2117"/>
    <n v="0"/>
    <n v="0"/>
    <x v="4"/>
    <x v="1"/>
  </r>
  <r>
    <d v="2019-04-21T08:25:53"/>
    <d v="2018-12-04T00:00:00"/>
    <d v="2019-01-29T18:00:06"/>
    <x v="0"/>
    <x v="1"/>
    <s v="NF6376"/>
    <n v="1236"/>
    <n v="4"/>
    <n v="2019"/>
    <x v="4"/>
    <x v="1"/>
  </r>
  <r>
    <d v="2018-12-31T17:55:32"/>
    <d v="2018-12-09T00:00:00"/>
    <d v="2018-12-31T17:55:32"/>
    <x v="0"/>
    <x v="1"/>
    <s v="NF7518"/>
    <n v="426"/>
    <n v="12"/>
    <n v="2018"/>
    <x v="4"/>
    <x v="1"/>
  </r>
  <r>
    <d v="2018-12-31T02:34:29"/>
    <d v="2018-12-10T00:00:00"/>
    <d v="2018-12-24T03:51:14"/>
    <x v="0"/>
    <x v="4"/>
    <s v="NF5359"/>
    <n v="3956"/>
    <n v="12"/>
    <n v="2018"/>
    <x v="4"/>
    <x v="1"/>
  </r>
  <r>
    <s v=""/>
    <d v="2018-12-14T00:00:00"/>
    <d v="2019-01-15T17:55:39"/>
    <x v="0"/>
    <x v="1"/>
    <s v="NF5153"/>
    <n v="3042"/>
    <n v="0"/>
    <n v="0"/>
    <x v="4"/>
    <x v="1"/>
  </r>
  <r>
    <d v="2019-02-10T06:21:01"/>
    <d v="2018-12-15T00:00:00"/>
    <d v="2019-01-24T08:03:45"/>
    <x v="0"/>
    <x v="1"/>
    <s v="NF3127"/>
    <n v="1434"/>
    <n v="2"/>
    <n v="2019"/>
    <x v="4"/>
    <x v="1"/>
  </r>
  <r>
    <d v="2019-01-22T04:31:20"/>
    <d v="2018-12-18T00:00:00"/>
    <d v="2019-01-22T04:31:20"/>
    <x v="0"/>
    <x v="0"/>
    <s v="NF7641"/>
    <n v="1782"/>
    <n v="1"/>
    <n v="2019"/>
    <x v="4"/>
    <x v="1"/>
  </r>
  <r>
    <d v="2019-02-18T09:40:35"/>
    <d v="2018-12-25T00:00:00"/>
    <d v="2019-02-18T09:40:35"/>
    <x v="0"/>
    <x v="1"/>
    <s v="NF2758"/>
    <n v="365"/>
    <n v="2"/>
    <n v="2019"/>
    <x v="4"/>
    <x v="1"/>
  </r>
  <r>
    <d v="2019-01-26T16:18:05"/>
    <d v="2018-12-27T00:00:00"/>
    <d v="2019-01-26T16:18:05"/>
    <x v="0"/>
    <x v="1"/>
    <s v="NF9279"/>
    <n v="2757"/>
    <n v="1"/>
    <n v="2019"/>
    <x v="4"/>
    <x v="1"/>
  </r>
  <r>
    <d v="2019-02-19T04:57:57"/>
    <d v="2018-12-30T00:00:00"/>
    <d v="2019-02-19T04:57:57"/>
    <x v="0"/>
    <x v="0"/>
    <s v="NF2386"/>
    <n v="2112"/>
    <n v="2"/>
    <n v="2019"/>
    <x v="4"/>
    <x v="1"/>
  </r>
  <r>
    <d v="2019-04-18T04:58:30"/>
    <d v="2019-01-02T00:00:00"/>
    <d v="2019-01-18T13:55:07"/>
    <x v="0"/>
    <x v="0"/>
    <s v="NF6751"/>
    <n v="2190"/>
    <n v="4"/>
    <n v="2019"/>
    <x v="5"/>
    <x v="2"/>
  </r>
  <r>
    <d v="2019-01-20T15:24:57"/>
    <d v="2019-01-04T00:00:00"/>
    <d v="2019-01-20T15:24:57"/>
    <x v="0"/>
    <x v="1"/>
    <s v="NF9460"/>
    <n v="2998"/>
    <n v="1"/>
    <n v="2019"/>
    <x v="5"/>
    <x v="2"/>
  </r>
  <r>
    <d v="2019-02-05T00:47:03"/>
    <d v="2019-01-11T00:00:00"/>
    <d v="2019-02-05T00:47:03"/>
    <x v="0"/>
    <x v="1"/>
    <s v="NF5556"/>
    <n v="3808"/>
    <n v="2"/>
    <n v="2019"/>
    <x v="5"/>
    <x v="2"/>
  </r>
  <r>
    <d v="2019-01-30T11:29:38"/>
    <d v="2019-01-14T00:00:00"/>
    <d v="2019-01-30T11:29:38"/>
    <x v="0"/>
    <x v="1"/>
    <s v="NF4918"/>
    <n v="4928"/>
    <n v="1"/>
    <n v="2019"/>
    <x v="5"/>
    <x v="2"/>
  </r>
  <r>
    <d v="2019-03-12T00:36:53"/>
    <d v="2019-01-17T00:00:00"/>
    <d v="2019-03-12T00:36:53"/>
    <x v="0"/>
    <x v="0"/>
    <s v="NF1763"/>
    <n v="4179"/>
    <n v="3"/>
    <n v="2019"/>
    <x v="5"/>
    <x v="2"/>
  </r>
  <r>
    <d v="2019-02-03T23:50:40"/>
    <d v="2019-01-19T00:00:00"/>
    <d v="2019-02-03T23:50:40"/>
    <x v="0"/>
    <x v="4"/>
    <s v="NF2024"/>
    <n v="4896"/>
    <n v="2"/>
    <n v="2019"/>
    <x v="5"/>
    <x v="2"/>
  </r>
  <r>
    <d v="2019-02-02T03:08:46"/>
    <d v="2019-01-22T00:00:00"/>
    <d v="2019-02-02T03:08:46"/>
    <x v="0"/>
    <x v="0"/>
    <s v="NF8079"/>
    <n v="4092"/>
    <n v="2"/>
    <n v="2019"/>
    <x v="5"/>
    <x v="2"/>
  </r>
  <r>
    <d v="2019-01-31T22:24:29"/>
    <d v="2019-01-27T00:00:00"/>
    <d v="2019-01-31T22:24:29"/>
    <x v="0"/>
    <x v="1"/>
    <s v="NF6383"/>
    <n v="2956"/>
    <n v="1"/>
    <n v="2019"/>
    <x v="5"/>
    <x v="2"/>
  </r>
  <r>
    <d v="2019-02-13T18:40:14"/>
    <d v="2019-01-31T00:00:00"/>
    <d v="2019-02-13T18:40:14"/>
    <x v="0"/>
    <x v="0"/>
    <s v="NF3919"/>
    <n v="533"/>
    <n v="2"/>
    <n v="2019"/>
    <x v="5"/>
    <x v="2"/>
  </r>
  <r>
    <d v="2019-02-24T17:32:07"/>
    <d v="2019-02-01T00:00:00"/>
    <d v="2019-02-24T17:32:07"/>
    <x v="0"/>
    <x v="2"/>
    <s v="NF1390"/>
    <n v="3519"/>
    <n v="2"/>
    <n v="2019"/>
    <x v="6"/>
    <x v="2"/>
  </r>
  <r>
    <d v="2019-03-24T18:54:41"/>
    <d v="2019-02-03T00:00:00"/>
    <d v="2019-03-24T18:54:41"/>
    <x v="0"/>
    <x v="4"/>
    <s v="NF2500"/>
    <n v="757"/>
    <n v="3"/>
    <n v="2019"/>
    <x v="6"/>
    <x v="2"/>
  </r>
  <r>
    <d v="2019-03-28T05:56:28"/>
    <d v="2019-02-07T00:00:00"/>
    <d v="2019-03-28T05:56:28"/>
    <x v="0"/>
    <x v="1"/>
    <s v="NF2427"/>
    <n v="2688"/>
    <n v="3"/>
    <n v="2019"/>
    <x v="6"/>
    <x v="2"/>
  </r>
  <r>
    <d v="2019-03-30T10:37:26"/>
    <d v="2019-02-09T00:00:00"/>
    <d v="2019-03-30T10:37:26"/>
    <x v="0"/>
    <x v="3"/>
    <s v="NF4680"/>
    <n v="340"/>
    <n v="3"/>
    <n v="2019"/>
    <x v="6"/>
    <x v="2"/>
  </r>
  <r>
    <d v="2019-02-12T14:13:18"/>
    <d v="2019-02-10T00:00:00"/>
    <d v="2019-02-12T14:13:18"/>
    <x v="0"/>
    <x v="3"/>
    <s v="NF7019"/>
    <n v="4204"/>
    <n v="2"/>
    <n v="2019"/>
    <x v="6"/>
    <x v="2"/>
  </r>
  <r>
    <d v="2019-03-31T06:50:37"/>
    <d v="2019-02-12T00:00:00"/>
    <d v="2019-03-31T06:50:37"/>
    <x v="0"/>
    <x v="2"/>
    <s v="NF4961"/>
    <n v="3695"/>
    <n v="3"/>
    <n v="2019"/>
    <x v="6"/>
    <x v="2"/>
  </r>
  <r>
    <d v="2019-06-03T21:03:17"/>
    <d v="2019-02-21T00:00:00"/>
    <d v="2019-03-24T00:09:11"/>
    <x v="0"/>
    <x v="0"/>
    <s v="NF4608"/>
    <n v="4148"/>
    <n v="6"/>
    <n v="2019"/>
    <x v="6"/>
    <x v="2"/>
  </r>
  <r>
    <d v="2019-04-11T11:34:45"/>
    <d v="2019-02-25T00:00:00"/>
    <d v="2019-03-29T22:04:56"/>
    <x v="0"/>
    <x v="1"/>
    <s v="NF1913"/>
    <n v="4303"/>
    <n v="4"/>
    <n v="2019"/>
    <x v="6"/>
    <x v="2"/>
  </r>
  <r>
    <d v="2019-03-07T17:42:59"/>
    <d v="2019-02-27T00:00:00"/>
    <d v="2019-03-07T17:42:59"/>
    <x v="0"/>
    <x v="3"/>
    <s v="NF5844"/>
    <n v="2674"/>
    <n v="3"/>
    <n v="2019"/>
    <x v="6"/>
    <x v="2"/>
  </r>
  <r>
    <d v="2019-04-14T20:03:15"/>
    <d v="2019-03-02T00:00:00"/>
    <d v="2019-04-14T20:03:15"/>
    <x v="0"/>
    <x v="4"/>
    <s v="NF7813"/>
    <n v="1720"/>
    <n v="4"/>
    <n v="2019"/>
    <x v="7"/>
    <x v="2"/>
  </r>
  <r>
    <d v="2019-04-12T18:11:29"/>
    <d v="2019-03-06T00:00:00"/>
    <d v="2019-04-12T18:11:29"/>
    <x v="0"/>
    <x v="4"/>
    <s v="NF6780"/>
    <n v="1854"/>
    <n v="4"/>
    <n v="2019"/>
    <x v="7"/>
    <x v="2"/>
  </r>
  <r>
    <d v="2019-03-11T01:54:11"/>
    <d v="2019-03-08T00:00:00"/>
    <d v="2019-03-11T01:54:11"/>
    <x v="0"/>
    <x v="1"/>
    <s v="NF9599"/>
    <n v="2568"/>
    <n v="3"/>
    <n v="2019"/>
    <x v="7"/>
    <x v="2"/>
  </r>
  <r>
    <d v="2019-04-17T14:18:26"/>
    <d v="2019-03-08T00:00:00"/>
    <d v="2019-04-17T14:18:26"/>
    <x v="0"/>
    <x v="1"/>
    <s v="NF8659"/>
    <n v="3690"/>
    <n v="4"/>
    <n v="2019"/>
    <x v="7"/>
    <x v="2"/>
  </r>
  <r>
    <d v="2019-06-05T12:21:59"/>
    <d v="2019-03-10T00:00:00"/>
    <d v="2019-04-15T12:56:12"/>
    <x v="0"/>
    <x v="0"/>
    <s v="NF4652"/>
    <n v="3746"/>
    <n v="6"/>
    <n v="2019"/>
    <x v="7"/>
    <x v="2"/>
  </r>
  <r>
    <d v="2019-04-16T17:46:42"/>
    <d v="2019-03-12T00:00:00"/>
    <d v="2019-04-16T17:46:42"/>
    <x v="0"/>
    <x v="4"/>
    <s v="NF3068"/>
    <n v="4360"/>
    <n v="4"/>
    <n v="2019"/>
    <x v="7"/>
    <x v="2"/>
  </r>
  <r>
    <s v=""/>
    <d v="2019-03-13T00:00:00"/>
    <d v="2019-04-21T09:02:46"/>
    <x v="0"/>
    <x v="0"/>
    <s v="NF7141"/>
    <n v="1753"/>
    <n v="0"/>
    <n v="0"/>
    <x v="7"/>
    <x v="2"/>
  </r>
  <r>
    <d v="2019-03-19T15:46:35"/>
    <d v="2019-03-16T00:00:00"/>
    <d v="2019-03-19T15:46:35"/>
    <x v="0"/>
    <x v="4"/>
    <s v="NF3366"/>
    <n v="1421"/>
    <n v="3"/>
    <n v="2019"/>
    <x v="7"/>
    <x v="2"/>
  </r>
  <r>
    <d v="2019-04-11T07:59:33"/>
    <d v="2019-03-19T00:00:00"/>
    <d v="2019-04-11T07:59:33"/>
    <x v="0"/>
    <x v="0"/>
    <s v="NF8853"/>
    <n v="3565"/>
    <n v="4"/>
    <n v="2019"/>
    <x v="7"/>
    <x v="2"/>
  </r>
  <r>
    <d v="2019-07-17T09:11:04"/>
    <d v="2019-03-22T00:00:00"/>
    <d v="2019-05-01T11:33:58"/>
    <x v="0"/>
    <x v="1"/>
    <s v="NF7681"/>
    <n v="1961"/>
    <n v="7"/>
    <n v="2019"/>
    <x v="7"/>
    <x v="2"/>
  </r>
  <r>
    <d v="2019-04-15T02:20:04"/>
    <d v="2019-03-27T00:00:00"/>
    <d v="2019-04-02T02:00:21"/>
    <x v="0"/>
    <x v="3"/>
    <s v="NF1441"/>
    <n v="4854"/>
    <n v="4"/>
    <n v="2019"/>
    <x v="7"/>
    <x v="2"/>
  </r>
  <r>
    <d v="2019-04-23T17:40:18"/>
    <d v="2019-04-02T00:00:00"/>
    <d v="2019-04-23T17:40:18"/>
    <x v="0"/>
    <x v="4"/>
    <s v="NF9964"/>
    <n v="3453"/>
    <n v="4"/>
    <n v="2019"/>
    <x v="8"/>
    <x v="2"/>
  </r>
  <r>
    <d v="2019-04-20T02:38:51"/>
    <d v="2019-04-03T00:00:00"/>
    <d v="2019-04-05T19:38:36"/>
    <x v="0"/>
    <x v="1"/>
    <s v="NF9101"/>
    <n v="3341"/>
    <n v="4"/>
    <n v="2019"/>
    <x v="8"/>
    <x v="2"/>
  </r>
  <r>
    <d v="2019-05-20T20:46:13"/>
    <d v="2019-04-06T00:00:00"/>
    <d v="2019-05-20T20:46:13"/>
    <x v="0"/>
    <x v="3"/>
    <s v="NF3185"/>
    <n v="2707"/>
    <n v="5"/>
    <n v="2019"/>
    <x v="8"/>
    <x v="2"/>
  </r>
  <r>
    <d v="2019-05-18T16:24:37"/>
    <d v="2019-04-08T00:00:00"/>
    <d v="2019-05-18T16:24:37"/>
    <x v="0"/>
    <x v="1"/>
    <s v="NF2836"/>
    <n v="1582"/>
    <n v="5"/>
    <n v="2019"/>
    <x v="8"/>
    <x v="2"/>
  </r>
  <r>
    <d v="2019-05-14T12:12:29"/>
    <d v="2019-04-10T00:00:00"/>
    <d v="2019-05-14T12:12:29"/>
    <x v="0"/>
    <x v="1"/>
    <s v="NF7779"/>
    <n v="3889"/>
    <n v="5"/>
    <n v="2019"/>
    <x v="8"/>
    <x v="2"/>
  </r>
  <r>
    <d v="2019-04-29T13:39:41"/>
    <d v="2019-04-14T00:00:00"/>
    <d v="2019-04-29T13:39:41"/>
    <x v="0"/>
    <x v="1"/>
    <s v="NF5919"/>
    <n v="2303"/>
    <n v="4"/>
    <n v="2019"/>
    <x v="8"/>
    <x v="2"/>
  </r>
  <r>
    <d v="2019-05-19T15:44:01"/>
    <d v="2019-04-17T00:00:00"/>
    <d v="2019-05-19T15:44:01"/>
    <x v="0"/>
    <x v="2"/>
    <s v="NF1620"/>
    <n v="802"/>
    <n v="5"/>
    <n v="2019"/>
    <x v="8"/>
    <x v="2"/>
  </r>
  <r>
    <d v="2019-05-04T05:35:47"/>
    <d v="2019-04-19T00:00:00"/>
    <d v="2019-05-04T05:35:47"/>
    <x v="0"/>
    <x v="1"/>
    <s v="NF3801"/>
    <n v="4513"/>
    <n v="5"/>
    <n v="2019"/>
    <x v="8"/>
    <x v="2"/>
  </r>
  <r>
    <d v="2019-05-01T20:46:57"/>
    <d v="2019-04-21T00:00:00"/>
    <d v="2019-05-01T20:46:57"/>
    <x v="0"/>
    <x v="1"/>
    <s v="NF8086"/>
    <n v="3908"/>
    <n v="5"/>
    <n v="2019"/>
    <x v="8"/>
    <x v="2"/>
  </r>
  <r>
    <d v="2019-06-25T21:22:36"/>
    <d v="2019-04-25T00:00:00"/>
    <d v="2019-06-19T00:39:03"/>
    <x v="0"/>
    <x v="1"/>
    <s v="NF4964"/>
    <n v="156"/>
    <n v="6"/>
    <n v="2019"/>
    <x v="8"/>
    <x v="2"/>
  </r>
  <r>
    <d v="2019-06-06T02:43:25"/>
    <d v="2019-04-27T00:00:00"/>
    <d v="2019-06-06T02:43:25"/>
    <x v="0"/>
    <x v="2"/>
    <s v="NF6112"/>
    <n v="457"/>
    <n v="6"/>
    <n v="2019"/>
    <x v="8"/>
    <x v="2"/>
  </r>
  <r>
    <d v="2019-06-08T00:38:19"/>
    <d v="2019-05-03T00:00:00"/>
    <d v="2019-06-08T00:38:19"/>
    <x v="0"/>
    <x v="1"/>
    <s v="NF2333"/>
    <n v="3536"/>
    <n v="6"/>
    <n v="2019"/>
    <x v="9"/>
    <x v="2"/>
  </r>
  <r>
    <d v="2019-05-10T16:48:12"/>
    <d v="2019-05-05T00:00:00"/>
    <d v="2019-05-10T16:48:12"/>
    <x v="0"/>
    <x v="1"/>
    <s v="NF7121"/>
    <n v="1809"/>
    <n v="5"/>
    <n v="2019"/>
    <x v="9"/>
    <x v="2"/>
  </r>
  <r>
    <d v="2019-05-28T17:06:40"/>
    <d v="2019-05-06T00:00:00"/>
    <d v="2019-05-28T17:06:40"/>
    <x v="0"/>
    <x v="2"/>
    <s v="NF8208"/>
    <n v="4172"/>
    <n v="5"/>
    <n v="2019"/>
    <x v="9"/>
    <x v="2"/>
  </r>
  <r>
    <d v="2019-06-07T11:58:12"/>
    <d v="2019-05-07T00:00:00"/>
    <d v="2019-06-07T11:58:12"/>
    <x v="0"/>
    <x v="2"/>
    <s v="NF1320"/>
    <n v="3827"/>
    <n v="6"/>
    <n v="2019"/>
    <x v="9"/>
    <x v="2"/>
  </r>
  <r>
    <d v="2019-09-24T08:30:28"/>
    <d v="2019-05-09T00:00:00"/>
    <d v="2019-06-29T04:30:50"/>
    <x v="0"/>
    <x v="2"/>
    <s v="NF9162"/>
    <n v="1700"/>
    <n v="9"/>
    <n v="2019"/>
    <x v="9"/>
    <x v="2"/>
  </r>
  <r>
    <d v="2019-05-29T18:19:47"/>
    <d v="2019-05-10T00:00:00"/>
    <d v="2019-05-29T18:19:47"/>
    <x v="0"/>
    <x v="2"/>
    <s v="NF1497"/>
    <n v="2090"/>
    <n v="5"/>
    <n v="2019"/>
    <x v="9"/>
    <x v="2"/>
  </r>
  <r>
    <d v="2019-05-17T03:13:40"/>
    <d v="2019-05-13T00:00:00"/>
    <d v="2019-05-17T03:13:40"/>
    <x v="0"/>
    <x v="0"/>
    <s v="NF8398"/>
    <n v="3230"/>
    <n v="5"/>
    <n v="2019"/>
    <x v="9"/>
    <x v="2"/>
  </r>
  <r>
    <d v="2019-06-02T22:38:24"/>
    <d v="2019-05-16T00:00:00"/>
    <d v="2019-06-02T22:38:24"/>
    <x v="0"/>
    <x v="1"/>
    <s v="NF1274"/>
    <n v="4030"/>
    <n v="6"/>
    <n v="2019"/>
    <x v="9"/>
    <x v="2"/>
  </r>
  <r>
    <d v="2019-08-26T21:29:55"/>
    <d v="2019-05-19T00:00:00"/>
    <d v="2019-05-30T23:16:35"/>
    <x v="0"/>
    <x v="0"/>
    <s v="NF1599"/>
    <n v="1367"/>
    <n v="8"/>
    <n v="2019"/>
    <x v="9"/>
    <x v="2"/>
  </r>
  <r>
    <d v="2019-06-10T05:29:09"/>
    <d v="2019-05-22T00:00:00"/>
    <d v="2019-06-10T05:29:09"/>
    <x v="0"/>
    <x v="1"/>
    <s v="NF6880"/>
    <n v="3945"/>
    <n v="6"/>
    <n v="2019"/>
    <x v="9"/>
    <x v="2"/>
  </r>
  <r>
    <d v="2019-06-27T18:32:22"/>
    <d v="2019-05-25T00:00:00"/>
    <d v="2019-06-25T17:46:27"/>
    <x v="0"/>
    <x v="4"/>
    <s v="NF3246"/>
    <n v="4518"/>
    <n v="6"/>
    <n v="2019"/>
    <x v="9"/>
    <x v="2"/>
  </r>
  <r>
    <d v="2019-07-27T22:26:22"/>
    <d v="2019-05-29T00:00:00"/>
    <d v="2019-06-29T12:11:45"/>
    <x v="0"/>
    <x v="1"/>
    <s v="NF4547"/>
    <n v="3086"/>
    <n v="7"/>
    <n v="2019"/>
    <x v="9"/>
    <x v="2"/>
  </r>
  <r>
    <d v="2019-06-12T23:15:53"/>
    <d v="2019-06-03T00:00:00"/>
    <d v="2019-06-12T23:15:53"/>
    <x v="0"/>
    <x v="2"/>
    <s v="NF5900"/>
    <n v="297"/>
    <n v="6"/>
    <n v="2019"/>
    <x v="10"/>
    <x v="2"/>
  </r>
  <r>
    <d v="2019-06-23T04:37:25"/>
    <d v="2019-06-07T00:00:00"/>
    <d v="2019-06-23T04:37:25"/>
    <x v="0"/>
    <x v="0"/>
    <s v="NF2566"/>
    <n v="3226"/>
    <n v="6"/>
    <n v="2019"/>
    <x v="10"/>
    <x v="2"/>
  </r>
  <r>
    <s v=""/>
    <d v="2019-06-09T00:00:00"/>
    <d v="2019-07-26T16:06:04"/>
    <x v="0"/>
    <x v="1"/>
    <s v="NF1823"/>
    <n v="2338"/>
    <n v="0"/>
    <n v="0"/>
    <x v="10"/>
    <x v="2"/>
  </r>
  <r>
    <d v="2019-10-03T12:11:49"/>
    <d v="2019-06-16T00:00:00"/>
    <d v="2019-07-18T15:53:56"/>
    <x v="0"/>
    <x v="0"/>
    <s v="NF9109"/>
    <n v="3773"/>
    <n v="10"/>
    <n v="2019"/>
    <x v="10"/>
    <x v="2"/>
  </r>
  <r>
    <s v=""/>
    <d v="2019-06-19T00:00:00"/>
    <d v="2019-08-09T02:03:08"/>
    <x v="0"/>
    <x v="0"/>
    <s v="NF4812"/>
    <n v="2759"/>
    <n v="0"/>
    <n v="0"/>
    <x v="10"/>
    <x v="2"/>
  </r>
  <r>
    <d v="2019-08-05T12:28:50"/>
    <d v="2019-06-21T00:00:00"/>
    <d v="2019-08-05T12:28:50"/>
    <x v="0"/>
    <x v="0"/>
    <s v="NF9082"/>
    <n v="1425"/>
    <n v="8"/>
    <n v="2019"/>
    <x v="10"/>
    <x v="2"/>
  </r>
  <r>
    <d v="2019-08-20T22:17:49"/>
    <d v="2019-06-23T00:00:00"/>
    <d v="2019-08-20T22:17:49"/>
    <x v="0"/>
    <x v="0"/>
    <s v="NF3611"/>
    <n v="332"/>
    <n v="8"/>
    <n v="2019"/>
    <x v="10"/>
    <x v="2"/>
  </r>
  <r>
    <d v="2019-07-07T04:41:45"/>
    <d v="2019-06-30T00:00:00"/>
    <d v="2019-07-07T04:41:45"/>
    <x v="0"/>
    <x v="1"/>
    <s v="NF4931"/>
    <n v="2819"/>
    <n v="7"/>
    <n v="2019"/>
    <x v="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dDetalhaReceita" cacheId="1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1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" cacheId="1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1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/>
        <i x="1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1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1" sourceName="Ano Competência">
  <pivotTables>
    <pivotTable tabId="11" name="TdDetalhaDespesa"/>
  </pivotTables>
  <data>
    <tabular pivotCacheId="2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41300"/>
  <slicer name="Ano Competência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 1" cache="SegmentaçãodeDados_Mês_Competência1" caption="Mês Competência" columnCount="6" rowHeight="241300"/>
  <slicer name="Ano Competência 1" cache="SegmentaçãodeDados_Ano_Competência1" caption="Ano Competência" columnCount="2" rowHeight="241300"/>
</slicers>
</file>

<file path=xl/tables/table1.xml><?xml version="1.0" encoding="utf-8"?>
<table xmlns="http://schemas.openxmlformats.org/spreadsheetml/2006/main" id="1" name="TbPCEntradasN1" displayName="TbPCEntradasN1" ref="B4:B9" totalsRowShown="0" headerRowDxfId="26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3" totalsRowShown="0" headerRowDxfId="25">
  <autoFilter ref="B4:C13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24">
  <autoFilter ref="B4:B10"/>
  <tableColumns count="1">
    <tableColumn id="1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PCSaídasN2" displayName="TbPCSaídasN2" ref="B4:C16" totalsRowShown="0" headerRowDxfId="23">
  <autoFilter ref="B4:C16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3:L234" totalsRowShown="0" headerRowDxfId="22">
  <autoFilter ref="B3:L234"/>
  <tableColumns count="11">
    <tableColumn id="1" name="Data do Caixa Realizado" dataDxfId="21"/>
    <tableColumn id="2" name="Data da Competência" dataDxfId="20"/>
    <tableColumn id="3" name="Data do Caixa Previsto" dataDxfId="19"/>
    <tableColumn id="4" name="Conta Nível 1" dataDxfId="18"/>
    <tableColumn id="5" name="Conta Nível 2" dataDxfId="17"/>
    <tableColumn id="6" name="Histórico" dataDxfId="16"/>
    <tableColumn id="7" name="Valor" dataDxfId="15"/>
    <tableColumn id="8" name="Mês Caixa" dataDxfId="14">
      <calculatedColumnFormula>IF(TbRegistroEntradas[[#This Row],[Data do Caixa Realizado]]="",0,MONTH(TbRegistroEntradas[[#This Row],[Data do Caixa Realizado]]))</calculatedColumnFormula>
    </tableColumn>
    <tableColumn id="9" name="Ano Caixa" dataDxfId="13">
      <calculatedColumnFormula>IF(TbRegistroEntradas[[#This Row],[Data do Caixa Realizado]]="",0,YEAR(TbRegistroEntradas[[#This Row],[Data do Caixa Realizado]]))</calculatedColumnFormula>
    </tableColumn>
    <tableColumn id="10" name="Mês Competência" dataDxfId="12">
      <calculatedColumnFormula>IF(TbRegistroEntradas[[#This Row],[Data da Competência]]="",0,MONTH(TbRegistroEntradas[[#This Row],[Data da Competência]]))</calculatedColumnFormula>
    </tableColumn>
    <tableColumn id="11" name="Ano Competência" dataDxfId="11">
      <calculatedColumnFormula>IF(TbRegistroEntradas[[#This Row],[Data da Competência]]="",0,YEAR(TbRegistroEntradas[[#This Row],[Data da Competência]]))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bRegistroSaídas" displayName="TbRegistroSaídas" ref="B3:L232" totalsRowShown="0" headerRowDxfId="10" headerRowBorderDxfId="9" tableBorderDxfId="8">
  <autoFilter ref="B3:L232"/>
  <tableColumns count="11">
    <tableColumn id="1" name="Data do Caixa Realizado" dataDxfId="7"/>
    <tableColumn id="2" name="Data da Competência" dataDxfId="6"/>
    <tableColumn id="3" name="Data do Caixa Previsto" dataDxfId="5"/>
    <tableColumn id="4" name="Conta Nível 1"/>
    <tableColumn id="5" name="Conta Nível 2"/>
    <tableColumn id="6" name="Histórico"/>
    <tableColumn id="7" name="Valor" dataDxfId="4"/>
    <tableColumn id="8" name="Mês Caixa" dataDxfId="3">
      <calculatedColumnFormula>IF(TbRegistroSaídas[[#This Row],[Data do Caixa Realizado]]="",0,MONTH(TbRegistroSaídas[[#This Row],[Data do Caixa Realizado]]))</calculatedColumnFormula>
    </tableColumn>
    <tableColumn id="9" name="Ano Caixa" dataDxfId="2">
      <calculatedColumnFormula>IF(TbRegistroSaídas[[#This Row],[Data do Caixa Realizado]]="",0,YEAR(TbRegistroSaídas[[#This Row],[Data do Caixa Realizado]]))</calculatedColumnFormula>
    </tableColumn>
    <tableColumn id="10" name="Mês Competência" dataDxfId="1">
      <calculatedColumnFormula>IF(TbRegistroSaídas[[#This Row],[Data da Competência]]="",0,MONTH(TbRegistroSaídas[[#This Row],[Data da Competência]]))</calculatedColumnFormula>
    </tableColumn>
    <tableColumn id="11" name="Ano Competência" dataDxfId="0">
      <calculatedColumnFormula>IF(TbRegistroSaídas[[#This Row],[Data da Competência]]="",0,YEAR(TbRegistroSaídas[[#This Row],[Data da Competência]]))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G4" sqref="G4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14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542</v>
      </c>
      <c r="C4" s="37">
        <v>2018</v>
      </c>
    </row>
    <row r="5" spans="1:15" ht="20.100000000000001" customHeight="1" x14ac:dyDescent="0.25"/>
    <row r="6" spans="1:15" ht="20.100000000000001" customHeight="1" x14ac:dyDescent="0.25">
      <c r="B6" s="36" t="s">
        <v>546</v>
      </c>
      <c r="C6" s="36" t="s">
        <v>545</v>
      </c>
    </row>
    <row r="7" spans="1:15" ht="20.100000000000001" customHeight="1" x14ac:dyDescent="0.25">
      <c r="B7" s="36" t="s">
        <v>543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544</v>
      </c>
    </row>
    <row r="8" spans="1:15" ht="20.100000000000001" customHeight="1" x14ac:dyDescent="0.25">
      <c r="B8" s="37" t="s">
        <v>24</v>
      </c>
      <c r="C8" s="39">
        <v>20582</v>
      </c>
      <c r="D8" s="39">
        <v>24761</v>
      </c>
      <c r="E8" s="39">
        <v>37458</v>
      </c>
      <c r="F8" s="39">
        <v>30226</v>
      </c>
      <c r="G8" s="39">
        <v>19009</v>
      </c>
      <c r="H8" s="39">
        <v>28711</v>
      </c>
      <c r="I8" s="39">
        <v>33298</v>
      </c>
      <c r="J8" s="39">
        <v>22302</v>
      </c>
      <c r="K8" s="39">
        <v>26024</v>
      </c>
      <c r="L8" s="39">
        <v>29400</v>
      </c>
      <c r="M8" s="39">
        <v>30897</v>
      </c>
      <c r="N8" s="39">
        <v>17906</v>
      </c>
      <c r="O8" s="39">
        <v>320574</v>
      </c>
    </row>
    <row r="9" spans="1:15" ht="20.100000000000001" customHeight="1" x14ac:dyDescent="0.25">
      <c r="B9" s="38" t="s">
        <v>32</v>
      </c>
      <c r="C9" s="39">
        <v>1864</v>
      </c>
      <c r="D9" s="39"/>
      <c r="E9" s="39">
        <v>4800</v>
      </c>
      <c r="F9" s="39"/>
      <c r="G9" s="39">
        <v>6340</v>
      </c>
      <c r="H9" s="39">
        <v>6836</v>
      </c>
      <c r="I9" s="39">
        <v>2713</v>
      </c>
      <c r="J9" s="39">
        <v>3080</v>
      </c>
      <c r="K9" s="39"/>
      <c r="L9" s="39">
        <v>4922</v>
      </c>
      <c r="M9" s="39">
        <v>919</v>
      </c>
      <c r="N9" s="39"/>
      <c r="O9" s="39">
        <v>31474</v>
      </c>
    </row>
    <row r="10" spans="1:15" ht="20.100000000000001" customHeight="1" x14ac:dyDescent="0.25">
      <c r="B10" s="38" t="s">
        <v>33</v>
      </c>
      <c r="C10" s="39">
        <v>3843</v>
      </c>
      <c r="D10" s="39">
        <v>10345</v>
      </c>
      <c r="E10" s="39">
        <v>5629</v>
      </c>
      <c r="F10" s="39">
        <v>4467</v>
      </c>
      <c r="G10" s="39"/>
      <c r="H10" s="39">
        <v>2114</v>
      </c>
      <c r="I10" s="39">
        <v>8337</v>
      </c>
      <c r="J10" s="39">
        <v>4072</v>
      </c>
      <c r="K10" s="39">
        <v>5761</v>
      </c>
      <c r="L10" s="39">
        <v>7117</v>
      </c>
      <c r="M10" s="39">
        <v>3068</v>
      </c>
      <c r="N10" s="39">
        <v>2088</v>
      </c>
      <c r="O10" s="39">
        <v>56841</v>
      </c>
    </row>
    <row r="11" spans="1:15" ht="20.100000000000001" customHeight="1" x14ac:dyDescent="0.25">
      <c r="B11" s="38" t="s">
        <v>34</v>
      </c>
      <c r="C11" s="39"/>
      <c r="D11" s="39">
        <v>5718</v>
      </c>
      <c r="E11" s="39">
        <v>4918</v>
      </c>
      <c r="F11" s="39">
        <v>3446</v>
      </c>
      <c r="G11" s="39">
        <v>611</v>
      </c>
      <c r="H11" s="39">
        <v>3224</v>
      </c>
      <c r="I11" s="39">
        <v>1306</v>
      </c>
      <c r="J11" s="39"/>
      <c r="K11" s="39">
        <v>6637</v>
      </c>
      <c r="L11" s="39"/>
      <c r="M11" s="39">
        <v>1820</v>
      </c>
      <c r="N11" s="39"/>
      <c r="O11" s="39">
        <v>27680</v>
      </c>
    </row>
    <row r="12" spans="1:15" ht="20.100000000000001" customHeight="1" x14ac:dyDescent="0.25">
      <c r="B12" s="38" t="s">
        <v>35</v>
      </c>
      <c r="C12" s="39">
        <v>10164</v>
      </c>
      <c r="D12" s="39">
        <v>7734</v>
      </c>
      <c r="E12" s="39">
        <v>9984</v>
      </c>
      <c r="F12" s="39">
        <v>22313</v>
      </c>
      <c r="G12" s="39">
        <v>4850</v>
      </c>
      <c r="H12" s="39">
        <v>12262</v>
      </c>
      <c r="I12" s="39">
        <v>12594</v>
      </c>
      <c r="J12" s="39">
        <v>6006</v>
      </c>
      <c r="K12" s="39">
        <v>11235</v>
      </c>
      <c r="L12" s="39">
        <v>10633</v>
      </c>
      <c r="M12" s="39">
        <v>20451</v>
      </c>
      <c r="N12" s="39">
        <v>9738</v>
      </c>
      <c r="O12" s="39">
        <v>137964</v>
      </c>
    </row>
    <row r="13" spans="1:15" ht="20.100000000000001" customHeight="1" x14ac:dyDescent="0.25">
      <c r="B13" s="38" t="s">
        <v>36</v>
      </c>
      <c r="C13" s="39">
        <v>4711</v>
      </c>
      <c r="D13" s="39">
        <v>964</v>
      </c>
      <c r="E13" s="39">
        <v>12127</v>
      </c>
      <c r="F13" s="39"/>
      <c r="G13" s="39">
        <v>7208</v>
      </c>
      <c r="H13" s="39">
        <v>4275</v>
      </c>
      <c r="I13" s="39">
        <v>8348</v>
      </c>
      <c r="J13" s="39">
        <v>9144</v>
      </c>
      <c r="K13" s="39">
        <v>2391</v>
      </c>
      <c r="L13" s="39">
        <v>6728</v>
      </c>
      <c r="M13" s="39">
        <v>4639</v>
      </c>
      <c r="N13" s="39">
        <v>6080</v>
      </c>
      <c r="O13" s="39">
        <v>66615</v>
      </c>
    </row>
    <row r="14" spans="1:15" ht="20.100000000000001" customHeight="1" x14ac:dyDescent="0.25">
      <c r="B14" s="37" t="s">
        <v>544</v>
      </c>
      <c r="C14" s="39">
        <v>20582</v>
      </c>
      <c r="D14" s="39">
        <v>24761</v>
      </c>
      <c r="E14" s="39">
        <v>37458</v>
      </c>
      <c r="F14" s="39">
        <v>30226</v>
      </c>
      <c r="G14" s="39">
        <v>19009</v>
      </c>
      <c r="H14" s="39">
        <v>28711</v>
      </c>
      <c r="I14" s="39">
        <v>33298</v>
      </c>
      <c r="J14" s="39">
        <v>22302</v>
      </c>
      <c r="K14" s="39">
        <v>26024</v>
      </c>
      <c r="L14" s="39">
        <v>29400</v>
      </c>
      <c r="M14" s="39">
        <v>30897</v>
      </c>
      <c r="N14" s="39">
        <v>17906</v>
      </c>
      <c r="O14" s="39">
        <v>320574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I4" sqref="I4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15</v>
      </c>
    </row>
    <row r="2" spans="1:15" ht="76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542</v>
      </c>
      <c r="C4" s="37">
        <v>2018</v>
      </c>
      <c r="F4" s="1"/>
    </row>
    <row r="5" spans="1:15" ht="20.100000000000001" customHeight="1" x14ac:dyDescent="0.25"/>
    <row r="6" spans="1:15" ht="20.100000000000001" customHeight="1" x14ac:dyDescent="0.25">
      <c r="B6" s="36" t="s">
        <v>546</v>
      </c>
      <c r="C6" s="36" t="s">
        <v>545</v>
      </c>
    </row>
    <row r="7" spans="1:15" ht="20.100000000000001" customHeight="1" x14ac:dyDescent="0.25">
      <c r="B7" s="36" t="s">
        <v>543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544</v>
      </c>
    </row>
    <row r="8" spans="1:15" ht="20.100000000000001" customHeight="1" x14ac:dyDescent="0.25">
      <c r="B8" s="37" t="s">
        <v>38</v>
      </c>
      <c r="C8" s="39">
        <v>41773</v>
      </c>
      <c r="D8" s="39">
        <v>25578</v>
      </c>
      <c r="E8" s="39">
        <v>24127</v>
      </c>
      <c r="F8" s="39">
        <v>14679</v>
      </c>
      <c r="G8" s="39">
        <v>24782</v>
      </c>
      <c r="H8" s="39">
        <v>24927</v>
      </c>
      <c r="I8" s="39">
        <v>34065</v>
      </c>
      <c r="J8" s="39">
        <v>21727</v>
      </c>
      <c r="K8" s="39">
        <v>19948</v>
      </c>
      <c r="L8" s="39">
        <v>28693</v>
      </c>
      <c r="M8" s="39">
        <v>22624</v>
      </c>
      <c r="N8" s="39">
        <v>19227</v>
      </c>
      <c r="O8" s="39">
        <v>302150</v>
      </c>
    </row>
    <row r="9" spans="1:15" ht="20.100000000000001" customHeight="1" x14ac:dyDescent="0.25">
      <c r="B9" s="38" t="s">
        <v>32</v>
      </c>
      <c r="C9" s="39">
        <v>3057</v>
      </c>
      <c r="D9" s="39">
        <v>3255</v>
      </c>
      <c r="E9" s="39">
        <v>5837</v>
      </c>
      <c r="F9" s="39">
        <v>2760</v>
      </c>
      <c r="G9" s="39">
        <v>1882</v>
      </c>
      <c r="H9" s="39">
        <v>1613</v>
      </c>
      <c r="I9" s="39"/>
      <c r="J9" s="39">
        <v>9987</v>
      </c>
      <c r="K9" s="39">
        <v>5001</v>
      </c>
      <c r="L9" s="39">
        <v>10149</v>
      </c>
      <c r="M9" s="39">
        <v>1542</v>
      </c>
      <c r="N9" s="39">
        <v>3956</v>
      </c>
      <c r="O9" s="39">
        <v>49039</v>
      </c>
    </row>
    <row r="10" spans="1:15" ht="20.100000000000001" customHeight="1" x14ac:dyDescent="0.25">
      <c r="B10" s="38" t="s">
        <v>33</v>
      </c>
      <c r="C10" s="39">
        <v>6054</v>
      </c>
      <c r="D10" s="39">
        <v>8702</v>
      </c>
      <c r="E10" s="39">
        <v>474</v>
      </c>
      <c r="F10" s="39">
        <v>2463</v>
      </c>
      <c r="G10" s="39">
        <v>6406</v>
      </c>
      <c r="H10" s="39">
        <v>10243</v>
      </c>
      <c r="I10" s="39">
        <v>14461</v>
      </c>
      <c r="J10" s="39">
        <v>4084</v>
      </c>
      <c r="K10" s="39">
        <v>521</v>
      </c>
      <c r="L10" s="39">
        <v>819</v>
      </c>
      <c r="M10" s="39">
        <v>7204</v>
      </c>
      <c r="N10" s="39"/>
      <c r="O10" s="39">
        <v>61431</v>
      </c>
    </row>
    <row r="11" spans="1:15" ht="20.100000000000001" customHeight="1" x14ac:dyDescent="0.25">
      <c r="B11" s="38" t="s">
        <v>34</v>
      </c>
      <c r="C11" s="39">
        <v>2247</v>
      </c>
      <c r="D11" s="39">
        <v>3503</v>
      </c>
      <c r="E11" s="39">
        <v>3893</v>
      </c>
      <c r="F11" s="39">
        <v>4867</v>
      </c>
      <c r="G11" s="39"/>
      <c r="H11" s="39"/>
      <c r="I11" s="39">
        <v>1108</v>
      </c>
      <c r="J11" s="39">
        <v>4462</v>
      </c>
      <c r="K11" s="39">
        <v>159</v>
      </c>
      <c r="L11" s="39">
        <v>9436</v>
      </c>
      <c r="M11" s="39"/>
      <c r="N11" s="39"/>
      <c r="O11" s="39">
        <v>29675</v>
      </c>
    </row>
    <row r="12" spans="1:15" ht="20.100000000000001" customHeight="1" x14ac:dyDescent="0.25">
      <c r="B12" s="38" t="s">
        <v>36</v>
      </c>
      <c r="C12" s="39">
        <v>12821</v>
      </c>
      <c r="D12" s="39"/>
      <c r="E12" s="39"/>
      <c r="F12" s="39"/>
      <c r="G12" s="39">
        <v>4543</v>
      </c>
      <c r="H12" s="39">
        <v>3756</v>
      </c>
      <c r="I12" s="39">
        <v>7688</v>
      </c>
      <c r="J12" s="39">
        <v>2140</v>
      </c>
      <c r="K12" s="39">
        <v>4173</v>
      </c>
      <c r="L12" s="39">
        <v>1260</v>
      </c>
      <c r="M12" s="39"/>
      <c r="N12" s="39">
        <v>3894</v>
      </c>
      <c r="O12" s="39">
        <v>40275</v>
      </c>
    </row>
    <row r="13" spans="1:15" ht="20.100000000000001" customHeight="1" x14ac:dyDescent="0.25">
      <c r="B13" s="38" t="s">
        <v>45</v>
      </c>
      <c r="C13" s="39">
        <v>17594</v>
      </c>
      <c r="D13" s="39">
        <v>10118</v>
      </c>
      <c r="E13" s="39">
        <v>13923</v>
      </c>
      <c r="F13" s="39">
        <v>4589</v>
      </c>
      <c r="G13" s="39">
        <v>11951</v>
      </c>
      <c r="H13" s="39">
        <v>9315</v>
      </c>
      <c r="I13" s="39">
        <v>10808</v>
      </c>
      <c r="J13" s="39">
        <v>1054</v>
      </c>
      <c r="K13" s="39">
        <v>10094</v>
      </c>
      <c r="L13" s="39">
        <v>7029</v>
      </c>
      <c r="M13" s="39">
        <v>13878</v>
      </c>
      <c r="N13" s="39">
        <v>11377</v>
      </c>
      <c r="O13" s="39">
        <v>121730</v>
      </c>
    </row>
    <row r="14" spans="1:15" ht="20.100000000000001" customHeight="1" x14ac:dyDescent="0.25">
      <c r="B14" s="37" t="s">
        <v>544</v>
      </c>
      <c r="C14" s="39">
        <v>41773</v>
      </c>
      <c r="D14" s="39">
        <v>25578</v>
      </c>
      <c r="E14" s="39">
        <v>24127</v>
      </c>
      <c r="F14" s="39">
        <v>14679</v>
      </c>
      <c r="G14" s="39">
        <v>24782</v>
      </c>
      <c r="H14" s="39">
        <v>24927</v>
      </c>
      <c r="I14" s="39">
        <v>34065</v>
      </c>
      <c r="J14" s="39">
        <v>21727</v>
      </c>
      <c r="K14" s="39">
        <v>19948</v>
      </c>
      <c r="L14" s="39">
        <v>28693</v>
      </c>
      <c r="M14" s="39">
        <v>22624</v>
      </c>
      <c r="N14" s="39">
        <v>19227</v>
      </c>
      <c r="O14" s="39">
        <v>302150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16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1" sqref="B1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512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</row>
    <row r="6" spans="1:14" ht="20.100000000000001" customHeight="1" x14ac:dyDescent="0.25">
      <c r="B6" t="s">
        <v>21</v>
      </c>
    </row>
    <row r="7" spans="1:14" ht="20.100000000000001" customHeight="1" x14ac:dyDescent="0.25">
      <c r="B7" t="s">
        <v>22</v>
      </c>
    </row>
    <row r="8" spans="1:14" ht="20.100000000000001" customHeight="1" x14ac:dyDescent="0.25">
      <c r="B8" t="s">
        <v>23</v>
      </c>
    </row>
    <row r="9" spans="1:14" ht="20.100000000000001" customHeight="1" x14ac:dyDescent="0.25">
      <c r="B9" t="s">
        <v>24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3" sqref="B13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40" t="s">
        <v>27</v>
      </c>
      <c r="C3" s="41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  <c r="C5" t="s">
        <v>29</v>
      </c>
    </row>
    <row r="6" spans="1:14" ht="20.100000000000001" customHeight="1" x14ac:dyDescent="0.25">
      <c r="B6" t="s">
        <v>22</v>
      </c>
      <c r="C6" t="s">
        <v>30</v>
      </c>
    </row>
    <row r="7" spans="1:14" ht="20.100000000000001" customHeight="1" x14ac:dyDescent="0.25">
      <c r="B7" t="s">
        <v>23</v>
      </c>
      <c r="C7" t="s">
        <v>31</v>
      </c>
    </row>
    <row r="8" spans="1:14" ht="20.100000000000001" customHeight="1" x14ac:dyDescent="0.25">
      <c r="B8" t="s">
        <v>24</v>
      </c>
      <c r="C8" t="s">
        <v>32</v>
      </c>
    </row>
    <row r="9" spans="1:14" ht="20.100000000000001" customHeight="1" x14ac:dyDescent="0.25">
      <c r="B9" t="s">
        <v>24</v>
      </c>
      <c r="C9" t="s">
        <v>33</v>
      </c>
    </row>
    <row r="10" spans="1:14" ht="20.100000000000001" customHeight="1" x14ac:dyDescent="0.25">
      <c r="B10" t="s">
        <v>24</v>
      </c>
      <c r="C10" t="s">
        <v>34</v>
      </c>
    </row>
    <row r="11" spans="1:14" ht="20.100000000000001" customHeight="1" x14ac:dyDescent="0.25">
      <c r="B11" t="s">
        <v>24</v>
      </c>
      <c r="C11" t="s">
        <v>35</v>
      </c>
    </row>
    <row r="12" spans="1:14" ht="20.100000000000001" customHeight="1" x14ac:dyDescent="0.25">
      <c r="B12" t="s">
        <v>24</v>
      </c>
      <c r="C12" t="s">
        <v>36</v>
      </c>
    </row>
    <row r="13" spans="1:14" ht="20.100000000000001" customHeight="1" x14ac:dyDescent="0.25">
      <c r="B13" t="s">
        <v>21</v>
      </c>
      <c r="C13" t="s">
        <v>59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</row>
    <row r="6" spans="1:14" ht="20.100000000000001" customHeight="1" x14ac:dyDescent="0.25">
      <c r="B6" t="s">
        <v>39</v>
      </c>
    </row>
    <row r="7" spans="1:14" ht="20.100000000000001" customHeight="1" x14ac:dyDescent="0.25">
      <c r="B7" t="s">
        <v>40</v>
      </c>
    </row>
    <row r="8" spans="1:14" ht="20.100000000000001" customHeight="1" x14ac:dyDescent="0.25">
      <c r="B8" t="s">
        <v>41</v>
      </c>
    </row>
    <row r="9" spans="1:14" ht="20.100000000000001" customHeight="1" x14ac:dyDescent="0.25">
      <c r="B9" t="s">
        <v>42</v>
      </c>
    </row>
    <row r="10" spans="1:14" ht="20.100000000000001" customHeight="1" x14ac:dyDescent="0.25">
      <c r="B10" t="s">
        <v>43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8" activePane="bottomLeft" state="frozen"/>
      <selection pane="bottomLeft" activeCell="C16" sqref="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40" t="s">
        <v>44</v>
      </c>
      <c r="C3" s="41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  <c r="C5" t="s">
        <v>32</v>
      </c>
    </row>
    <row r="6" spans="1:14" ht="20.100000000000001" customHeight="1" x14ac:dyDescent="0.25">
      <c r="B6" t="s">
        <v>38</v>
      </c>
      <c r="C6" t="s">
        <v>33</v>
      </c>
    </row>
    <row r="7" spans="1:14" ht="20.100000000000001" customHeight="1" x14ac:dyDescent="0.25">
      <c r="B7" t="s">
        <v>38</v>
      </c>
      <c r="C7" t="s">
        <v>34</v>
      </c>
    </row>
    <row r="8" spans="1:14" ht="20.100000000000001" customHeight="1" x14ac:dyDescent="0.25">
      <c r="B8" t="s">
        <v>38</v>
      </c>
      <c r="C8" t="s">
        <v>36</v>
      </c>
    </row>
    <row r="9" spans="1:14" ht="20.100000000000001" customHeight="1" x14ac:dyDescent="0.25">
      <c r="B9" t="s">
        <v>38</v>
      </c>
      <c r="C9" t="s">
        <v>45</v>
      </c>
    </row>
    <row r="10" spans="1:14" ht="20.100000000000001" customHeight="1" x14ac:dyDescent="0.25">
      <c r="B10" t="s">
        <v>39</v>
      </c>
      <c r="C10" t="s">
        <v>46</v>
      </c>
    </row>
    <row r="11" spans="1:14" ht="20.100000000000001" customHeight="1" x14ac:dyDescent="0.25">
      <c r="B11" t="s">
        <v>39</v>
      </c>
      <c r="C11" t="s">
        <v>47</v>
      </c>
    </row>
    <row r="12" spans="1:14" ht="20.100000000000001" customHeight="1" x14ac:dyDescent="0.25">
      <c r="B12" t="s">
        <v>40</v>
      </c>
      <c r="C12" t="s">
        <v>48</v>
      </c>
    </row>
    <row r="13" spans="1:14" ht="20.100000000000001" customHeight="1" x14ac:dyDescent="0.25">
      <c r="B13" t="s">
        <v>40</v>
      </c>
      <c r="C13" t="s">
        <v>49</v>
      </c>
    </row>
    <row r="14" spans="1:14" ht="20.100000000000001" customHeight="1" x14ac:dyDescent="0.25">
      <c r="B14" t="s">
        <v>41</v>
      </c>
      <c r="C14" t="s">
        <v>50</v>
      </c>
    </row>
    <row r="15" spans="1:14" ht="20.100000000000001" customHeight="1" x14ac:dyDescent="0.25">
      <c r="B15" t="s">
        <v>42</v>
      </c>
      <c r="C15" t="s">
        <v>51</v>
      </c>
    </row>
    <row r="16" spans="1:14" ht="20.100000000000001" customHeight="1" x14ac:dyDescent="0.25">
      <c r="B16" t="s">
        <v>43</v>
      </c>
      <c r="C16" t="s">
        <v>59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customWidth="1"/>
    <col min="10" max="10" width="11.7109375" customWidth="1"/>
    <col min="11" max="11" width="13.5703125" customWidth="1"/>
    <col min="12" max="12" width="12.7109375" customWidth="1"/>
    <col min="13" max="15" width="9.140625" customWidth="1"/>
  </cols>
  <sheetData>
    <row r="1" spans="1:12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511</v>
      </c>
    </row>
    <row r="2" spans="1:12" ht="39.950000000000003" customHeight="1" x14ac:dyDescent="0.25">
      <c r="B2" s="7"/>
      <c r="C2" s="7"/>
      <c r="D2" s="7"/>
      <c r="E2" s="7"/>
      <c r="F2" s="7"/>
      <c r="G2" s="7"/>
      <c r="H2" s="7"/>
    </row>
    <row r="3" spans="1:12" s="13" customFormat="1" ht="45" customHeight="1" x14ac:dyDescent="0.25">
      <c r="B3" s="14" t="s">
        <v>52</v>
      </c>
      <c r="C3" s="14" t="s">
        <v>53</v>
      </c>
      <c r="D3" s="14" t="s">
        <v>54</v>
      </c>
      <c r="E3" s="14" t="s">
        <v>55</v>
      </c>
      <c r="F3" s="14" t="s">
        <v>56</v>
      </c>
      <c r="G3" s="14" t="s">
        <v>57</v>
      </c>
      <c r="H3" s="15" t="s">
        <v>58</v>
      </c>
      <c r="I3" s="14" t="s">
        <v>539</v>
      </c>
      <c r="J3" s="14" t="s">
        <v>540</v>
      </c>
      <c r="K3" s="14" t="s">
        <v>541</v>
      </c>
      <c r="L3" s="14" t="s">
        <v>542</v>
      </c>
    </row>
    <row r="4" spans="1:12" ht="20.100000000000001" customHeight="1" x14ac:dyDescent="0.25">
      <c r="B4" s="10">
        <v>42994.360242603791</v>
      </c>
      <c r="C4" s="10">
        <v>42957</v>
      </c>
      <c r="D4" s="10">
        <v>42972.730282070355</v>
      </c>
      <c r="E4" s="12" t="s">
        <v>24</v>
      </c>
      <c r="F4" s="12" t="s">
        <v>33</v>
      </c>
      <c r="G4" s="12" t="s">
        <v>60</v>
      </c>
      <c r="H4" s="11">
        <v>1133</v>
      </c>
      <c r="I4" s="12">
        <f>IF(TbRegistroEntradas[[#This Row],[Data do Caixa Realizado]]="",0,MONTH(TbRegistroEntradas[[#This Row],[Data do Caixa Realizado]]))</f>
        <v>9</v>
      </c>
      <c r="J4" s="12">
        <f>IF(TbRegistroEntradas[[#This Row],[Data do Caixa Realizado]]="",0,YEAR(TbRegistroEntradas[[#This Row],[Data do Caixa Realizado]]))</f>
        <v>2017</v>
      </c>
      <c r="K4" s="12">
        <f>IF(TbRegistroEntradas[[#This Row],[Data da Competência]]="",0,MONTH(TbRegistroEntradas[[#This Row],[Data da Competência]]))</f>
        <v>8</v>
      </c>
      <c r="L4" s="12">
        <f>IF(TbRegistroEntradas[[#This Row],[Data da Competência]]="",0,YEAR(TbRegistroEntradas[[#This Row],[Data da Competência]]))</f>
        <v>2017</v>
      </c>
    </row>
    <row r="5" spans="1:12" ht="20.100000000000001" customHeight="1" x14ac:dyDescent="0.25">
      <c r="B5" s="10">
        <v>42985.921072815276</v>
      </c>
      <c r="C5" s="10">
        <v>42960</v>
      </c>
      <c r="D5" s="10">
        <v>42985.08192799228</v>
      </c>
      <c r="E5" s="12" t="s">
        <v>24</v>
      </c>
      <c r="F5" s="12" t="s">
        <v>35</v>
      </c>
      <c r="G5" s="12" t="s">
        <v>61</v>
      </c>
      <c r="H5" s="11">
        <v>164</v>
      </c>
      <c r="I5" s="12">
        <f>IF(TbRegistroEntradas[[#This Row],[Data do Caixa Realizado]]="",0,MONTH(TbRegistroEntradas[[#This Row],[Data do Caixa Realizado]]))</f>
        <v>9</v>
      </c>
      <c r="J5" s="12">
        <f>IF(TbRegistroEntradas[[#This Row],[Data do Caixa Realizado]]="",0,YEAR(TbRegistroEntradas[[#This Row],[Data do Caixa Realizado]]))</f>
        <v>2017</v>
      </c>
      <c r="K5" s="12">
        <f>IF(TbRegistroEntradas[[#This Row],[Data da Competência]]="",0,MONTH(TbRegistroEntradas[[#This Row],[Data da Competência]]))</f>
        <v>8</v>
      </c>
      <c r="L5" s="12">
        <f>IF(TbRegistroEntradas[[#This Row],[Data da Competência]]="",0,YEAR(TbRegistroEntradas[[#This Row],[Data da Competência]]))</f>
        <v>2017</v>
      </c>
    </row>
    <row r="6" spans="1:12" ht="20.100000000000001" customHeight="1" x14ac:dyDescent="0.25">
      <c r="B6" s="10">
        <v>43007.497531597422</v>
      </c>
      <c r="C6" s="10">
        <v>42964</v>
      </c>
      <c r="D6" s="10">
        <v>43001.085754998392</v>
      </c>
      <c r="E6" s="12" t="s">
        <v>24</v>
      </c>
      <c r="F6" s="12" t="s">
        <v>35</v>
      </c>
      <c r="G6" s="12" t="s">
        <v>62</v>
      </c>
      <c r="H6" s="11">
        <v>2937</v>
      </c>
      <c r="I6" s="12">
        <f>IF(TbRegistroEntradas[[#This Row],[Data do Caixa Realizado]]="",0,MONTH(TbRegistroEntradas[[#This Row],[Data do Caixa Realizado]]))</f>
        <v>9</v>
      </c>
      <c r="J6" s="12">
        <f>IF(TbRegistroEntradas[[#This Row],[Data do Caixa Realizado]]="",0,YEAR(TbRegistroEntradas[[#This Row],[Data do Caixa Realizado]]))</f>
        <v>2017</v>
      </c>
      <c r="K6" s="12">
        <f>IF(TbRegistroEntradas[[#This Row],[Data da Competência]]="",0,MONTH(TbRegistroEntradas[[#This Row],[Data da Competência]]))</f>
        <v>8</v>
      </c>
      <c r="L6" s="12">
        <f>IF(TbRegistroEntradas[[#This Row],[Data da Competência]]="",0,YEAR(TbRegistroEntradas[[#This Row],[Data da Competência]]))</f>
        <v>2017</v>
      </c>
    </row>
    <row r="7" spans="1:12" ht="20.100000000000001" customHeight="1" x14ac:dyDescent="0.25">
      <c r="B7" s="10">
        <v>43020.93099062844</v>
      </c>
      <c r="C7" s="10">
        <v>42969</v>
      </c>
      <c r="D7" s="10">
        <v>43020.93099062844</v>
      </c>
      <c r="E7" s="12" t="s">
        <v>24</v>
      </c>
      <c r="F7" s="12" t="s">
        <v>36</v>
      </c>
      <c r="G7" s="12" t="s">
        <v>63</v>
      </c>
      <c r="H7" s="11">
        <v>807</v>
      </c>
      <c r="I7" s="12">
        <f>IF(TbRegistroEntradas[[#This Row],[Data do Caixa Realizado]]="",0,MONTH(TbRegistroEntradas[[#This Row],[Data do Caixa Realizado]]))</f>
        <v>10</v>
      </c>
      <c r="J7" s="12">
        <f>IF(TbRegistroEntradas[[#This Row],[Data do Caixa Realizado]]="",0,YEAR(TbRegistroEntradas[[#This Row],[Data do Caixa Realizado]]))</f>
        <v>2017</v>
      </c>
      <c r="K7" s="12">
        <f>IF(TbRegistroEntradas[[#This Row],[Data da Competência]]="",0,MONTH(TbRegistroEntradas[[#This Row],[Data da Competência]]))</f>
        <v>8</v>
      </c>
      <c r="L7" s="12">
        <f>IF(TbRegistroEntradas[[#This Row],[Data da Competência]]="",0,YEAR(TbRegistroEntradas[[#This Row],[Data da Competência]]))</f>
        <v>2017</v>
      </c>
    </row>
    <row r="8" spans="1:12" ht="20.100000000000001" customHeight="1" x14ac:dyDescent="0.25">
      <c r="B8" s="10">
        <v>43014.490029992223</v>
      </c>
      <c r="C8" s="10">
        <v>42972</v>
      </c>
      <c r="D8" s="10">
        <v>43014.490029992223</v>
      </c>
      <c r="E8" s="12" t="s">
        <v>24</v>
      </c>
      <c r="F8" s="12" t="s">
        <v>33</v>
      </c>
      <c r="G8" s="12" t="s">
        <v>64</v>
      </c>
      <c r="H8" s="11">
        <v>2612</v>
      </c>
      <c r="I8" s="12">
        <f>IF(TbRegistroEntradas[[#This Row],[Data do Caixa Realizado]]="",0,MONTH(TbRegistroEntradas[[#This Row],[Data do Caixa Realizado]]))</f>
        <v>10</v>
      </c>
      <c r="J8" s="12">
        <f>IF(TbRegistroEntradas[[#This Row],[Data do Caixa Realizado]]="",0,YEAR(TbRegistroEntradas[[#This Row],[Data do Caixa Realizado]]))</f>
        <v>2017</v>
      </c>
      <c r="K8" s="12">
        <f>IF(TbRegistroEntradas[[#This Row],[Data da Competência]]="",0,MONTH(TbRegistroEntradas[[#This Row],[Data da Competência]]))</f>
        <v>8</v>
      </c>
      <c r="L8" s="12">
        <f>IF(TbRegistroEntradas[[#This Row],[Data da Competência]]="",0,YEAR(TbRegistroEntradas[[#This Row],[Data da Competência]]))</f>
        <v>2017</v>
      </c>
    </row>
    <row r="9" spans="1:12" ht="20.100000000000001" customHeight="1" x14ac:dyDescent="0.25">
      <c r="B9" s="10">
        <v>43054.754604096757</v>
      </c>
      <c r="C9" s="10">
        <v>42974</v>
      </c>
      <c r="D9" s="10">
        <v>43030.597366701804</v>
      </c>
      <c r="E9" s="12" t="s">
        <v>24</v>
      </c>
      <c r="F9" s="12" t="s">
        <v>35</v>
      </c>
      <c r="G9" s="12" t="s">
        <v>65</v>
      </c>
      <c r="H9" s="11">
        <v>2483</v>
      </c>
      <c r="I9" s="12">
        <f>IF(TbRegistroEntradas[[#This Row],[Data do Caixa Realizado]]="",0,MONTH(TbRegistroEntradas[[#This Row],[Data do Caixa Realizado]]))</f>
        <v>11</v>
      </c>
      <c r="J9" s="12">
        <f>IF(TbRegistroEntradas[[#This Row],[Data do Caixa Realizado]]="",0,YEAR(TbRegistroEntradas[[#This Row],[Data do Caixa Realizado]]))</f>
        <v>2017</v>
      </c>
      <c r="K9" s="12">
        <f>IF(TbRegistroEntradas[[#This Row],[Data da Competência]]="",0,MONTH(TbRegistroEntradas[[#This Row],[Data da Competência]]))</f>
        <v>8</v>
      </c>
      <c r="L9" s="12">
        <f>IF(TbRegistroEntradas[[#This Row],[Data da Competência]]="",0,YEAR(TbRegistroEntradas[[#This Row],[Data da Competência]]))</f>
        <v>2017</v>
      </c>
    </row>
    <row r="10" spans="1:12" ht="20.100000000000001" customHeight="1" x14ac:dyDescent="0.25">
      <c r="B10" s="10">
        <v>43087.201387518355</v>
      </c>
      <c r="C10" s="10">
        <v>42979</v>
      </c>
      <c r="D10" s="10">
        <v>43009.803181410032</v>
      </c>
      <c r="E10" s="12" t="s">
        <v>24</v>
      </c>
      <c r="F10" s="12" t="s">
        <v>33</v>
      </c>
      <c r="G10" s="12" t="s">
        <v>66</v>
      </c>
      <c r="H10" s="11">
        <v>4387</v>
      </c>
      <c r="I10" s="12">
        <f>IF(TbRegistroEntradas[[#This Row],[Data do Caixa Realizado]]="",0,MONTH(TbRegistroEntradas[[#This Row],[Data do Caixa Realizado]]))</f>
        <v>12</v>
      </c>
      <c r="J10" s="12">
        <f>IF(TbRegistroEntradas[[#This Row],[Data do Caixa Realizado]]="",0,YEAR(TbRegistroEntradas[[#This Row],[Data do Caixa Realizado]]))</f>
        <v>2017</v>
      </c>
      <c r="K10" s="12">
        <f>IF(TbRegistroEntradas[[#This Row],[Data da Competência]]="",0,MONTH(TbRegistroEntradas[[#This Row],[Data da Competência]]))</f>
        <v>9</v>
      </c>
      <c r="L10" s="12">
        <f>IF(TbRegistroEntradas[[#This Row],[Data da Competência]]="",0,YEAR(TbRegistroEntradas[[#This Row],[Data da Competência]]))</f>
        <v>2017</v>
      </c>
    </row>
    <row r="11" spans="1:12" ht="20.100000000000001" customHeight="1" x14ac:dyDescent="0.25">
      <c r="B11" s="10">
        <v>43004.688402044558</v>
      </c>
      <c r="C11" s="10">
        <v>42980</v>
      </c>
      <c r="D11" s="10">
        <v>43004.688402044558</v>
      </c>
      <c r="E11" s="12" t="s">
        <v>24</v>
      </c>
      <c r="F11" s="12" t="s">
        <v>35</v>
      </c>
      <c r="G11" s="12" t="s">
        <v>67</v>
      </c>
      <c r="H11" s="11">
        <v>4268</v>
      </c>
      <c r="I11" s="12">
        <f>IF(TbRegistroEntradas[[#This Row],[Data do Caixa Realizado]]="",0,MONTH(TbRegistroEntradas[[#This Row],[Data do Caixa Realizado]]))</f>
        <v>9</v>
      </c>
      <c r="J11" s="12">
        <f>IF(TbRegistroEntradas[[#This Row],[Data do Caixa Realizado]]="",0,YEAR(TbRegistroEntradas[[#This Row],[Data do Caixa Realizado]]))</f>
        <v>2017</v>
      </c>
      <c r="K11" s="12">
        <f>IF(TbRegistroEntradas[[#This Row],[Data da Competência]]="",0,MONTH(TbRegistroEntradas[[#This Row],[Data da Competência]]))</f>
        <v>9</v>
      </c>
      <c r="L11" s="12">
        <f>IF(TbRegistroEntradas[[#This Row],[Data da Competência]]="",0,YEAR(TbRegistroEntradas[[#This Row],[Data da Competência]]))</f>
        <v>2017</v>
      </c>
    </row>
    <row r="12" spans="1:12" ht="20.100000000000001" customHeight="1" x14ac:dyDescent="0.25">
      <c r="B12" s="10">
        <v>43015.979718768547</v>
      </c>
      <c r="C12" s="10">
        <v>42984</v>
      </c>
      <c r="D12" s="10">
        <v>43015.979718768547</v>
      </c>
      <c r="E12" s="12" t="s">
        <v>24</v>
      </c>
      <c r="F12" s="12" t="s">
        <v>35</v>
      </c>
      <c r="G12" s="12" t="s">
        <v>68</v>
      </c>
      <c r="H12" s="11">
        <v>3761</v>
      </c>
      <c r="I12" s="12">
        <f>IF(TbRegistroEntradas[[#This Row],[Data do Caixa Realizado]]="",0,MONTH(TbRegistroEntradas[[#This Row],[Data do Caixa Realizado]]))</f>
        <v>10</v>
      </c>
      <c r="J12" s="12">
        <f>IF(TbRegistroEntradas[[#This Row],[Data do Caixa Realizado]]="",0,YEAR(TbRegistroEntradas[[#This Row],[Data do Caixa Realizado]]))</f>
        <v>2017</v>
      </c>
      <c r="K12" s="12">
        <f>IF(TbRegistroEntradas[[#This Row],[Data da Competência]]="",0,MONTH(TbRegistroEntradas[[#This Row],[Data da Competência]]))</f>
        <v>9</v>
      </c>
      <c r="L12" s="12">
        <f>IF(TbRegistroEntradas[[#This Row],[Data da Competência]]="",0,YEAR(TbRegistroEntradas[[#This Row],[Data da Competência]]))</f>
        <v>2017</v>
      </c>
    </row>
    <row r="13" spans="1:12" ht="20.100000000000001" customHeight="1" x14ac:dyDescent="0.25">
      <c r="B13" s="10" t="s">
        <v>69</v>
      </c>
      <c r="C13" s="10">
        <v>42988</v>
      </c>
      <c r="D13" s="10">
        <v>43013.954304648258</v>
      </c>
      <c r="E13" s="12" t="s">
        <v>24</v>
      </c>
      <c r="F13" s="12" t="s">
        <v>35</v>
      </c>
      <c r="G13" s="12" t="s">
        <v>70</v>
      </c>
      <c r="H13" s="11">
        <v>4983</v>
      </c>
      <c r="I13" s="12">
        <f>IF(TbRegistroEntradas[[#This Row],[Data do Caixa Realizado]]="",0,MONTH(TbRegistroEntradas[[#This Row],[Data do Caixa Realizado]]))</f>
        <v>0</v>
      </c>
      <c r="J13" s="12">
        <f>IF(TbRegistroEntradas[[#This Row],[Data do Caixa Realizado]]="",0,YEAR(TbRegistroEntradas[[#This Row],[Data do Caixa Realizado]]))</f>
        <v>0</v>
      </c>
      <c r="K13" s="12">
        <f>IF(TbRegistroEntradas[[#This Row],[Data da Competência]]="",0,MONTH(TbRegistroEntradas[[#This Row],[Data da Competência]]))</f>
        <v>9</v>
      </c>
      <c r="L13" s="12">
        <f>IF(TbRegistroEntradas[[#This Row],[Data da Competência]]="",0,YEAR(TbRegistroEntradas[[#This Row],[Data da Competência]]))</f>
        <v>2017</v>
      </c>
    </row>
    <row r="14" spans="1:12" ht="20.100000000000001" customHeight="1" x14ac:dyDescent="0.25">
      <c r="B14" s="10">
        <v>42997.551902670813</v>
      </c>
      <c r="C14" s="10">
        <v>42990</v>
      </c>
      <c r="D14" s="10">
        <v>42997.551902670813</v>
      </c>
      <c r="E14" s="12" t="s">
        <v>24</v>
      </c>
      <c r="F14" s="12" t="s">
        <v>32</v>
      </c>
      <c r="G14" s="12" t="s">
        <v>71</v>
      </c>
      <c r="H14" s="11">
        <v>2502</v>
      </c>
      <c r="I14" s="12">
        <f>IF(TbRegistroEntradas[[#This Row],[Data do Caixa Realizado]]="",0,MONTH(TbRegistroEntradas[[#This Row],[Data do Caixa Realizado]]))</f>
        <v>9</v>
      </c>
      <c r="J14" s="12">
        <f>IF(TbRegistroEntradas[[#This Row],[Data do Caixa Realizado]]="",0,YEAR(TbRegistroEntradas[[#This Row],[Data do Caixa Realizado]]))</f>
        <v>2017</v>
      </c>
      <c r="K14" s="12">
        <f>IF(TbRegistroEntradas[[#This Row],[Data da Competência]]="",0,MONTH(TbRegistroEntradas[[#This Row],[Data da Competência]]))</f>
        <v>9</v>
      </c>
      <c r="L14" s="12">
        <f>IF(TbRegistroEntradas[[#This Row],[Data da Competência]]="",0,YEAR(TbRegistroEntradas[[#This Row],[Data da Competência]]))</f>
        <v>2017</v>
      </c>
    </row>
    <row r="15" spans="1:12" ht="20.100000000000001" customHeight="1" x14ac:dyDescent="0.25">
      <c r="B15" s="10">
        <v>43002.856606349254</v>
      </c>
      <c r="C15" s="10">
        <v>42994</v>
      </c>
      <c r="D15" s="10">
        <v>43002.856606349254</v>
      </c>
      <c r="E15" s="12" t="s">
        <v>24</v>
      </c>
      <c r="F15" s="12" t="s">
        <v>35</v>
      </c>
      <c r="G15" s="12" t="s">
        <v>72</v>
      </c>
      <c r="H15" s="11">
        <v>2337</v>
      </c>
      <c r="I15" s="12">
        <f>IF(TbRegistroEntradas[[#This Row],[Data do Caixa Realizado]]="",0,MONTH(TbRegistroEntradas[[#This Row],[Data do Caixa Realizado]]))</f>
        <v>9</v>
      </c>
      <c r="J15" s="12">
        <f>IF(TbRegistroEntradas[[#This Row],[Data do Caixa Realizado]]="",0,YEAR(TbRegistroEntradas[[#This Row],[Data do Caixa Realizado]]))</f>
        <v>2017</v>
      </c>
      <c r="K15" s="12">
        <f>IF(TbRegistroEntradas[[#This Row],[Data da Competência]]="",0,MONTH(TbRegistroEntradas[[#This Row],[Data da Competência]]))</f>
        <v>9</v>
      </c>
      <c r="L15" s="12">
        <f>IF(TbRegistroEntradas[[#This Row],[Data da Competência]]="",0,YEAR(TbRegistroEntradas[[#This Row],[Data da Competência]]))</f>
        <v>2017</v>
      </c>
    </row>
    <row r="16" spans="1:12" ht="20.100000000000001" customHeight="1" x14ac:dyDescent="0.25">
      <c r="B16" s="10">
        <v>43001</v>
      </c>
      <c r="C16" s="10">
        <v>43001</v>
      </c>
      <c r="D16" s="10">
        <v>43001</v>
      </c>
      <c r="E16" s="12" t="s">
        <v>24</v>
      </c>
      <c r="F16" s="12" t="s">
        <v>34</v>
      </c>
      <c r="G16" s="12" t="s">
        <v>73</v>
      </c>
      <c r="H16" s="11">
        <v>3125</v>
      </c>
      <c r="I16" s="12">
        <f>IF(TbRegistroEntradas[[#This Row],[Data do Caixa Realizado]]="",0,MONTH(TbRegistroEntradas[[#This Row],[Data do Caixa Realizado]]))</f>
        <v>9</v>
      </c>
      <c r="J16" s="12">
        <f>IF(TbRegistroEntradas[[#This Row],[Data do Caixa Realizado]]="",0,YEAR(TbRegistroEntradas[[#This Row],[Data do Caixa Realizado]]))</f>
        <v>2017</v>
      </c>
      <c r="K16" s="12">
        <f>IF(TbRegistroEntradas[[#This Row],[Data da Competência]]="",0,MONTH(TbRegistroEntradas[[#This Row],[Data da Competência]]))</f>
        <v>9</v>
      </c>
      <c r="L16" s="12">
        <f>IF(TbRegistroEntradas[[#This Row],[Data da Competência]]="",0,YEAR(TbRegistroEntradas[[#This Row],[Data da Competência]]))</f>
        <v>2017</v>
      </c>
    </row>
    <row r="17" spans="2:12" ht="20.100000000000001" customHeight="1" x14ac:dyDescent="0.25">
      <c r="B17" s="10">
        <v>43056.628172621648</v>
      </c>
      <c r="C17" s="10">
        <v>43004</v>
      </c>
      <c r="D17" s="10">
        <v>43056.628172621648</v>
      </c>
      <c r="E17" s="12" t="s">
        <v>24</v>
      </c>
      <c r="F17" s="12" t="s">
        <v>35</v>
      </c>
      <c r="G17" s="12" t="s">
        <v>74</v>
      </c>
      <c r="H17" s="11">
        <v>1201</v>
      </c>
      <c r="I17" s="12">
        <f>IF(TbRegistroEntradas[[#This Row],[Data do Caixa Realizado]]="",0,MONTH(TbRegistroEntradas[[#This Row],[Data do Caixa Realizado]]))</f>
        <v>11</v>
      </c>
      <c r="J17" s="12">
        <f>IF(TbRegistroEntradas[[#This Row],[Data do Caixa Realizado]]="",0,YEAR(TbRegistroEntradas[[#This Row],[Data do Caixa Realizado]]))</f>
        <v>2017</v>
      </c>
      <c r="K17" s="12">
        <f>IF(TbRegistroEntradas[[#This Row],[Data da Competência]]="",0,MONTH(TbRegistroEntradas[[#This Row],[Data da Competência]]))</f>
        <v>9</v>
      </c>
      <c r="L17" s="12">
        <f>IF(TbRegistroEntradas[[#This Row],[Data da Competência]]="",0,YEAR(TbRegistroEntradas[[#This Row],[Data da Competência]]))</f>
        <v>2017</v>
      </c>
    </row>
    <row r="18" spans="2:12" x14ac:dyDescent="0.25">
      <c r="B18" s="10">
        <v>43018.800773350056</v>
      </c>
      <c r="C18" s="10">
        <v>43005</v>
      </c>
      <c r="D18" s="10">
        <v>43018.800773350056</v>
      </c>
      <c r="E18" s="12" t="s">
        <v>24</v>
      </c>
      <c r="F18" s="12" t="s">
        <v>33</v>
      </c>
      <c r="G18" s="12" t="s">
        <v>75</v>
      </c>
      <c r="H18" s="11">
        <v>4380</v>
      </c>
      <c r="I18" s="12">
        <f>IF(TbRegistroEntradas[[#This Row],[Data do Caixa Realizado]]="",0,MONTH(TbRegistroEntradas[[#This Row],[Data do Caixa Realizado]]))</f>
        <v>10</v>
      </c>
      <c r="J18" s="12">
        <f>IF(TbRegistroEntradas[[#This Row],[Data do Caixa Realizado]]="",0,YEAR(TbRegistroEntradas[[#This Row],[Data do Caixa Realizado]]))</f>
        <v>2017</v>
      </c>
      <c r="K18" s="12">
        <f>IF(TbRegistroEntradas[[#This Row],[Data da Competência]]="",0,MONTH(TbRegistroEntradas[[#This Row],[Data da Competência]]))</f>
        <v>9</v>
      </c>
      <c r="L18" s="12">
        <f>IF(TbRegistroEntradas[[#This Row],[Data da Competência]]="",0,YEAR(TbRegistroEntradas[[#This Row],[Data da Competência]]))</f>
        <v>2017</v>
      </c>
    </row>
    <row r="19" spans="2:12" x14ac:dyDescent="0.25">
      <c r="B19" s="10">
        <v>43019.580095755031</v>
      </c>
      <c r="C19" s="10">
        <v>43008</v>
      </c>
      <c r="D19" s="10">
        <v>43019.580095755031</v>
      </c>
      <c r="E19" s="12" t="s">
        <v>24</v>
      </c>
      <c r="F19" s="12" t="s">
        <v>34</v>
      </c>
      <c r="G19" s="12" t="s">
        <v>76</v>
      </c>
      <c r="H19" s="11">
        <v>919</v>
      </c>
      <c r="I19" s="12">
        <f>IF(TbRegistroEntradas[[#This Row],[Data do Caixa Realizado]]="",0,MONTH(TbRegistroEntradas[[#This Row],[Data do Caixa Realizado]]))</f>
        <v>10</v>
      </c>
      <c r="J19" s="12">
        <f>IF(TbRegistroEntradas[[#This Row],[Data do Caixa Realizado]]="",0,YEAR(TbRegistroEntradas[[#This Row],[Data do Caixa Realizado]]))</f>
        <v>2017</v>
      </c>
      <c r="K19" s="12">
        <f>IF(TbRegistroEntradas[[#This Row],[Data da Competência]]="",0,MONTH(TbRegistroEntradas[[#This Row],[Data da Competência]]))</f>
        <v>9</v>
      </c>
      <c r="L19" s="12">
        <f>IF(TbRegistroEntradas[[#This Row],[Data da Competência]]="",0,YEAR(TbRegistroEntradas[[#This Row],[Data da Competência]]))</f>
        <v>2017</v>
      </c>
    </row>
    <row r="20" spans="2:12" x14ac:dyDescent="0.25">
      <c r="B20" s="10">
        <v>43076.327812575037</v>
      </c>
      <c r="C20" s="10">
        <v>43012</v>
      </c>
      <c r="D20" s="10">
        <v>43025.995076094237</v>
      </c>
      <c r="E20" s="12" t="s">
        <v>24</v>
      </c>
      <c r="F20" s="12" t="s">
        <v>36</v>
      </c>
      <c r="G20" s="12" t="s">
        <v>77</v>
      </c>
      <c r="H20" s="11">
        <v>4590</v>
      </c>
      <c r="I20" s="12">
        <f>IF(TbRegistroEntradas[[#This Row],[Data do Caixa Realizado]]="",0,MONTH(TbRegistroEntradas[[#This Row],[Data do Caixa Realizado]]))</f>
        <v>12</v>
      </c>
      <c r="J20" s="12">
        <f>IF(TbRegistroEntradas[[#This Row],[Data do Caixa Realizado]]="",0,YEAR(TbRegistroEntradas[[#This Row],[Data do Caixa Realizado]]))</f>
        <v>2017</v>
      </c>
      <c r="K20" s="12">
        <f>IF(TbRegistroEntradas[[#This Row],[Data da Competência]]="",0,MONTH(TbRegistroEntradas[[#This Row],[Data da Competência]]))</f>
        <v>10</v>
      </c>
      <c r="L20" s="12">
        <f>IF(TbRegistroEntradas[[#This Row],[Data da Competência]]="",0,YEAR(TbRegistroEntradas[[#This Row],[Data da Competência]]))</f>
        <v>2017</v>
      </c>
    </row>
    <row r="21" spans="2:12" x14ac:dyDescent="0.25">
      <c r="B21" s="10">
        <v>43052.454388600381</v>
      </c>
      <c r="C21" s="10">
        <v>43015</v>
      </c>
      <c r="D21" s="10">
        <v>43052.454388600381</v>
      </c>
      <c r="E21" s="12" t="s">
        <v>24</v>
      </c>
      <c r="F21" s="12" t="s">
        <v>32</v>
      </c>
      <c r="G21" s="12" t="s">
        <v>78</v>
      </c>
      <c r="H21" s="11">
        <v>1958</v>
      </c>
      <c r="I21" s="12">
        <f>IF(TbRegistroEntradas[[#This Row],[Data do Caixa Realizado]]="",0,MONTH(TbRegistroEntradas[[#This Row],[Data do Caixa Realizado]]))</f>
        <v>11</v>
      </c>
      <c r="J21" s="12">
        <f>IF(TbRegistroEntradas[[#This Row],[Data do Caixa Realizado]]="",0,YEAR(TbRegistroEntradas[[#This Row],[Data do Caixa Realizado]]))</f>
        <v>2017</v>
      </c>
      <c r="K21" s="12">
        <f>IF(TbRegistroEntradas[[#This Row],[Data da Competência]]="",0,MONTH(TbRegistroEntradas[[#This Row],[Data da Competência]]))</f>
        <v>10</v>
      </c>
      <c r="L21" s="12">
        <f>IF(TbRegistroEntradas[[#This Row],[Data da Competência]]="",0,YEAR(TbRegistroEntradas[[#This Row],[Data da Competência]]))</f>
        <v>2017</v>
      </c>
    </row>
    <row r="22" spans="2:12" x14ac:dyDescent="0.25">
      <c r="B22" s="10">
        <v>43043.298497771881</v>
      </c>
      <c r="C22" s="10">
        <v>43017</v>
      </c>
      <c r="D22" s="10">
        <v>43043.298497771881</v>
      </c>
      <c r="E22" s="12" t="s">
        <v>24</v>
      </c>
      <c r="F22" s="12" t="s">
        <v>33</v>
      </c>
      <c r="G22" s="12" t="s">
        <v>79</v>
      </c>
      <c r="H22" s="11">
        <v>1171</v>
      </c>
      <c r="I22" s="12">
        <f>IF(TbRegistroEntradas[[#This Row],[Data do Caixa Realizado]]="",0,MONTH(TbRegistroEntradas[[#This Row],[Data do Caixa Realizado]]))</f>
        <v>11</v>
      </c>
      <c r="J22" s="12">
        <f>IF(TbRegistroEntradas[[#This Row],[Data do Caixa Realizado]]="",0,YEAR(TbRegistroEntradas[[#This Row],[Data do Caixa Realizado]]))</f>
        <v>2017</v>
      </c>
      <c r="K22" s="12">
        <f>IF(TbRegistroEntradas[[#This Row],[Data da Competência]]="",0,MONTH(TbRegistroEntradas[[#This Row],[Data da Competência]]))</f>
        <v>10</v>
      </c>
      <c r="L22" s="12">
        <f>IF(TbRegistroEntradas[[#This Row],[Data da Competência]]="",0,YEAR(TbRegistroEntradas[[#This Row],[Data da Competência]]))</f>
        <v>2017</v>
      </c>
    </row>
    <row r="23" spans="2:12" x14ac:dyDescent="0.25">
      <c r="B23" s="10">
        <v>43060.909367737389</v>
      </c>
      <c r="C23" s="10">
        <v>43019</v>
      </c>
      <c r="D23" s="10">
        <v>43060.909367737389</v>
      </c>
      <c r="E23" s="12" t="s">
        <v>24</v>
      </c>
      <c r="F23" s="12" t="s">
        <v>35</v>
      </c>
      <c r="G23" s="12" t="s">
        <v>80</v>
      </c>
      <c r="H23" s="11">
        <v>2587</v>
      </c>
      <c r="I23" s="12">
        <f>IF(TbRegistroEntradas[[#This Row],[Data do Caixa Realizado]]="",0,MONTH(TbRegistroEntradas[[#This Row],[Data do Caixa Realizado]]))</f>
        <v>11</v>
      </c>
      <c r="J23" s="12">
        <f>IF(TbRegistroEntradas[[#This Row],[Data do Caixa Realizado]]="",0,YEAR(TbRegistroEntradas[[#This Row],[Data do Caixa Realizado]]))</f>
        <v>2017</v>
      </c>
      <c r="K23" s="12">
        <f>IF(TbRegistroEntradas[[#This Row],[Data da Competência]]="",0,MONTH(TbRegistroEntradas[[#This Row],[Data da Competência]]))</f>
        <v>10</v>
      </c>
      <c r="L23" s="12">
        <f>IF(TbRegistroEntradas[[#This Row],[Data da Competência]]="",0,YEAR(TbRegistroEntradas[[#This Row],[Data da Competência]]))</f>
        <v>2017</v>
      </c>
    </row>
    <row r="24" spans="2:12" x14ac:dyDescent="0.25">
      <c r="B24" s="10" t="s">
        <v>69</v>
      </c>
      <c r="C24" s="10">
        <v>43023</v>
      </c>
      <c r="D24" s="10">
        <v>43045.105355406915</v>
      </c>
      <c r="E24" s="12" t="s">
        <v>24</v>
      </c>
      <c r="F24" s="12" t="s">
        <v>35</v>
      </c>
      <c r="G24" s="12" t="s">
        <v>81</v>
      </c>
      <c r="H24" s="11">
        <v>3425</v>
      </c>
      <c r="I24" s="12">
        <f>IF(TbRegistroEntradas[[#This Row],[Data do Caixa Realizado]]="",0,MONTH(TbRegistroEntradas[[#This Row],[Data do Caixa Realizado]]))</f>
        <v>0</v>
      </c>
      <c r="J24" s="12">
        <f>IF(TbRegistroEntradas[[#This Row],[Data do Caixa Realizado]]="",0,YEAR(TbRegistroEntradas[[#This Row],[Data do Caixa Realizado]]))</f>
        <v>0</v>
      </c>
      <c r="K24" s="12">
        <f>IF(TbRegistroEntradas[[#This Row],[Data da Competência]]="",0,MONTH(TbRegistroEntradas[[#This Row],[Data da Competência]]))</f>
        <v>10</v>
      </c>
      <c r="L24" s="12">
        <f>IF(TbRegistroEntradas[[#This Row],[Data da Competência]]="",0,YEAR(TbRegistroEntradas[[#This Row],[Data da Competência]]))</f>
        <v>2017</v>
      </c>
    </row>
    <row r="25" spans="2:12" x14ac:dyDescent="0.25">
      <c r="B25" s="10">
        <v>43113.929289703236</v>
      </c>
      <c r="C25" s="10">
        <v>43026</v>
      </c>
      <c r="D25" s="10">
        <v>43026</v>
      </c>
      <c r="E25" s="12" t="s">
        <v>24</v>
      </c>
      <c r="F25" s="12" t="s">
        <v>36</v>
      </c>
      <c r="G25" s="12" t="s">
        <v>82</v>
      </c>
      <c r="H25" s="11">
        <v>4454</v>
      </c>
      <c r="I25" s="12">
        <f>IF(TbRegistroEntradas[[#This Row],[Data do Caixa Realizado]]="",0,MONTH(TbRegistroEntradas[[#This Row],[Data do Caixa Realizado]]))</f>
        <v>1</v>
      </c>
      <c r="J25" s="12">
        <f>IF(TbRegistroEntradas[[#This Row],[Data do Caixa Realizado]]="",0,YEAR(TbRegistroEntradas[[#This Row],[Data do Caixa Realizado]]))</f>
        <v>2018</v>
      </c>
      <c r="K25" s="12">
        <f>IF(TbRegistroEntradas[[#This Row],[Data da Competência]]="",0,MONTH(TbRegistroEntradas[[#This Row],[Data da Competência]]))</f>
        <v>10</v>
      </c>
      <c r="L25" s="12">
        <f>IF(TbRegistroEntradas[[#This Row],[Data da Competência]]="",0,YEAR(TbRegistroEntradas[[#This Row],[Data da Competência]]))</f>
        <v>2017</v>
      </c>
    </row>
    <row r="26" spans="2:12" x14ac:dyDescent="0.25">
      <c r="B26" s="10">
        <v>43030</v>
      </c>
      <c r="C26" s="10">
        <v>43030</v>
      </c>
      <c r="D26" s="10">
        <v>43030</v>
      </c>
      <c r="E26" s="12" t="s">
        <v>24</v>
      </c>
      <c r="F26" s="12" t="s">
        <v>33</v>
      </c>
      <c r="G26" s="12" t="s">
        <v>83</v>
      </c>
      <c r="H26" s="11">
        <v>2134</v>
      </c>
      <c r="I26" s="12">
        <f>IF(TbRegistroEntradas[[#This Row],[Data do Caixa Realizado]]="",0,MONTH(TbRegistroEntradas[[#This Row],[Data do Caixa Realizado]]))</f>
        <v>10</v>
      </c>
      <c r="J26" s="12">
        <f>IF(TbRegistroEntradas[[#This Row],[Data do Caixa Realizado]]="",0,YEAR(TbRegistroEntradas[[#This Row],[Data do Caixa Realizado]]))</f>
        <v>2017</v>
      </c>
      <c r="K26" s="12">
        <f>IF(TbRegistroEntradas[[#This Row],[Data da Competência]]="",0,MONTH(TbRegistroEntradas[[#This Row],[Data da Competência]]))</f>
        <v>10</v>
      </c>
      <c r="L26" s="12">
        <f>IF(TbRegistroEntradas[[#This Row],[Data da Competência]]="",0,YEAR(TbRegistroEntradas[[#This Row],[Data da Competência]]))</f>
        <v>2017</v>
      </c>
    </row>
    <row r="27" spans="2:12" x14ac:dyDescent="0.25">
      <c r="B27" s="10">
        <v>43032</v>
      </c>
      <c r="C27" s="10">
        <v>43032</v>
      </c>
      <c r="D27" s="10">
        <v>43032</v>
      </c>
      <c r="E27" s="12" t="s">
        <v>24</v>
      </c>
      <c r="F27" s="12" t="s">
        <v>32</v>
      </c>
      <c r="G27" s="12" t="s">
        <v>84</v>
      </c>
      <c r="H27" s="11">
        <v>257</v>
      </c>
      <c r="I27" s="12">
        <f>IF(TbRegistroEntradas[[#This Row],[Data do Caixa Realizado]]="",0,MONTH(TbRegistroEntradas[[#This Row],[Data do Caixa Realizado]]))</f>
        <v>10</v>
      </c>
      <c r="J27" s="12">
        <f>IF(TbRegistroEntradas[[#This Row],[Data do Caixa Realizado]]="",0,YEAR(TbRegistroEntradas[[#This Row],[Data do Caixa Realizado]]))</f>
        <v>2017</v>
      </c>
      <c r="K27" s="12">
        <f>IF(TbRegistroEntradas[[#This Row],[Data da Competência]]="",0,MONTH(TbRegistroEntradas[[#This Row],[Data da Competência]]))</f>
        <v>10</v>
      </c>
      <c r="L27" s="12">
        <f>IF(TbRegistroEntradas[[#This Row],[Data da Competência]]="",0,YEAR(TbRegistroEntradas[[#This Row],[Data da Competência]]))</f>
        <v>2017</v>
      </c>
    </row>
    <row r="28" spans="2:12" x14ac:dyDescent="0.25">
      <c r="B28" s="10">
        <v>43122.591496581808</v>
      </c>
      <c r="C28" s="10">
        <v>43032</v>
      </c>
      <c r="D28" s="10">
        <v>43068.089414353737</v>
      </c>
      <c r="E28" s="12" t="s">
        <v>24</v>
      </c>
      <c r="F28" s="12" t="s">
        <v>34</v>
      </c>
      <c r="G28" s="12" t="s">
        <v>85</v>
      </c>
      <c r="H28" s="11">
        <v>2019</v>
      </c>
      <c r="I28" s="12">
        <f>IF(TbRegistroEntradas[[#This Row],[Data do Caixa Realizado]]="",0,MONTH(TbRegistroEntradas[[#This Row],[Data do Caixa Realizado]]))</f>
        <v>1</v>
      </c>
      <c r="J28" s="12">
        <f>IF(TbRegistroEntradas[[#This Row],[Data do Caixa Realizado]]="",0,YEAR(TbRegistroEntradas[[#This Row],[Data do Caixa Realizado]]))</f>
        <v>2018</v>
      </c>
      <c r="K28" s="12">
        <f>IF(TbRegistroEntradas[[#This Row],[Data da Competência]]="",0,MONTH(TbRegistroEntradas[[#This Row],[Data da Competência]]))</f>
        <v>10</v>
      </c>
      <c r="L28" s="12">
        <f>IF(TbRegistroEntradas[[#This Row],[Data da Competência]]="",0,YEAR(TbRegistroEntradas[[#This Row],[Data da Competência]]))</f>
        <v>2017</v>
      </c>
    </row>
    <row r="29" spans="2:12" x14ac:dyDescent="0.25">
      <c r="B29" s="10">
        <v>43034</v>
      </c>
      <c r="C29" s="10">
        <v>43034</v>
      </c>
      <c r="D29" s="10">
        <v>43034</v>
      </c>
      <c r="E29" s="12" t="s">
        <v>24</v>
      </c>
      <c r="F29" s="12" t="s">
        <v>35</v>
      </c>
      <c r="G29" s="12" t="s">
        <v>86</v>
      </c>
      <c r="H29" s="11">
        <v>3696</v>
      </c>
      <c r="I29" s="12">
        <f>IF(TbRegistroEntradas[[#This Row],[Data do Caixa Realizado]]="",0,MONTH(TbRegistroEntradas[[#This Row],[Data do Caixa Realizado]]))</f>
        <v>10</v>
      </c>
      <c r="J29" s="12">
        <f>IF(TbRegistroEntradas[[#This Row],[Data do Caixa Realizado]]="",0,YEAR(TbRegistroEntradas[[#This Row],[Data do Caixa Realizado]]))</f>
        <v>2017</v>
      </c>
      <c r="K29" s="12">
        <f>IF(TbRegistroEntradas[[#This Row],[Data da Competência]]="",0,MONTH(TbRegistroEntradas[[#This Row],[Data da Competência]]))</f>
        <v>10</v>
      </c>
      <c r="L29" s="12">
        <f>IF(TbRegistroEntradas[[#This Row],[Data da Competência]]="",0,YEAR(TbRegistroEntradas[[#This Row],[Data da Competência]]))</f>
        <v>2017</v>
      </c>
    </row>
    <row r="30" spans="2:12" x14ac:dyDescent="0.25">
      <c r="B30" s="10">
        <v>43052.461098465239</v>
      </c>
      <c r="C30" s="10">
        <v>43038</v>
      </c>
      <c r="D30" s="10">
        <v>43052.461098465239</v>
      </c>
      <c r="E30" s="12" t="s">
        <v>24</v>
      </c>
      <c r="F30" s="12" t="s">
        <v>34</v>
      </c>
      <c r="G30" s="12" t="s">
        <v>87</v>
      </c>
      <c r="H30" s="11">
        <v>4446</v>
      </c>
      <c r="I30" s="12">
        <f>IF(TbRegistroEntradas[[#This Row],[Data do Caixa Realizado]]="",0,MONTH(TbRegistroEntradas[[#This Row],[Data do Caixa Realizado]]))</f>
        <v>11</v>
      </c>
      <c r="J30" s="12">
        <f>IF(TbRegistroEntradas[[#This Row],[Data do Caixa Realizado]]="",0,YEAR(TbRegistroEntradas[[#This Row],[Data do Caixa Realizado]]))</f>
        <v>2017</v>
      </c>
      <c r="K30" s="12">
        <f>IF(TbRegistroEntradas[[#This Row],[Data da Competência]]="",0,MONTH(TbRegistroEntradas[[#This Row],[Data da Competência]]))</f>
        <v>10</v>
      </c>
      <c r="L30" s="12">
        <f>IF(TbRegistroEntradas[[#This Row],[Data da Competência]]="",0,YEAR(TbRegistroEntradas[[#This Row],[Data da Competência]]))</f>
        <v>2017</v>
      </c>
    </row>
    <row r="31" spans="2:12" x14ac:dyDescent="0.25">
      <c r="B31" s="10" t="s">
        <v>69</v>
      </c>
      <c r="C31" s="10">
        <v>43040</v>
      </c>
      <c r="D31" s="10">
        <v>43057.597589016004</v>
      </c>
      <c r="E31" s="12" t="s">
        <v>24</v>
      </c>
      <c r="F31" s="12" t="s">
        <v>34</v>
      </c>
      <c r="G31" s="12" t="s">
        <v>88</v>
      </c>
      <c r="H31" s="11">
        <v>1445</v>
      </c>
      <c r="I31" s="12">
        <f>IF(TbRegistroEntradas[[#This Row],[Data do Caixa Realizado]]="",0,MONTH(TbRegistroEntradas[[#This Row],[Data do Caixa Realizado]]))</f>
        <v>0</v>
      </c>
      <c r="J31" s="12">
        <f>IF(TbRegistroEntradas[[#This Row],[Data do Caixa Realizado]]="",0,YEAR(TbRegistroEntradas[[#This Row],[Data do Caixa Realizado]]))</f>
        <v>0</v>
      </c>
      <c r="K31" s="12">
        <f>IF(TbRegistroEntradas[[#This Row],[Data da Competência]]="",0,MONTH(TbRegistroEntradas[[#This Row],[Data da Competência]]))</f>
        <v>11</v>
      </c>
      <c r="L31" s="12">
        <f>IF(TbRegistroEntradas[[#This Row],[Data da Competência]]="",0,YEAR(TbRegistroEntradas[[#This Row],[Data da Competência]]))</f>
        <v>2017</v>
      </c>
    </row>
    <row r="32" spans="2:12" x14ac:dyDescent="0.25">
      <c r="B32" s="10">
        <v>43117.112335916849</v>
      </c>
      <c r="C32" s="10">
        <v>43043</v>
      </c>
      <c r="D32" s="10">
        <v>43068.583109095191</v>
      </c>
      <c r="E32" s="12" t="s">
        <v>24</v>
      </c>
      <c r="F32" s="12" t="s">
        <v>33</v>
      </c>
      <c r="G32" s="12" t="s">
        <v>89</v>
      </c>
      <c r="H32" s="11">
        <v>3559</v>
      </c>
      <c r="I32" s="12">
        <f>IF(TbRegistroEntradas[[#This Row],[Data do Caixa Realizado]]="",0,MONTH(TbRegistroEntradas[[#This Row],[Data do Caixa Realizado]]))</f>
        <v>1</v>
      </c>
      <c r="J32" s="12">
        <f>IF(TbRegistroEntradas[[#This Row],[Data do Caixa Realizado]]="",0,YEAR(TbRegistroEntradas[[#This Row],[Data do Caixa Realizado]]))</f>
        <v>2018</v>
      </c>
      <c r="K32" s="12">
        <f>IF(TbRegistroEntradas[[#This Row],[Data da Competência]]="",0,MONTH(TbRegistroEntradas[[#This Row],[Data da Competência]]))</f>
        <v>11</v>
      </c>
      <c r="L32" s="12">
        <f>IF(TbRegistroEntradas[[#This Row],[Data da Competência]]="",0,YEAR(TbRegistroEntradas[[#This Row],[Data da Competência]]))</f>
        <v>2017</v>
      </c>
    </row>
    <row r="33" spans="2:12" x14ac:dyDescent="0.25">
      <c r="B33" s="10">
        <v>43047</v>
      </c>
      <c r="C33" s="10">
        <v>43047</v>
      </c>
      <c r="D33" s="10">
        <v>43047</v>
      </c>
      <c r="E33" s="12" t="s">
        <v>24</v>
      </c>
      <c r="F33" s="12" t="s">
        <v>35</v>
      </c>
      <c r="G33" s="12" t="s">
        <v>90</v>
      </c>
      <c r="H33" s="11">
        <v>547</v>
      </c>
      <c r="I33" s="12">
        <f>IF(TbRegistroEntradas[[#This Row],[Data do Caixa Realizado]]="",0,MONTH(TbRegistroEntradas[[#This Row],[Data do Caixa Realizado]]))</f>
        <v>11</v>
      </c>
      <c r="J33" s="12">
        <f>IF(TbRegistroEntradas[[#This Row],[Data do Caixa Realizado]]="",0,YEAR(TbRegistroEntradas[[#This Row],[Data do Caixa Realizado]]))</f>
        <v>2017</v>
      </c>
      <c r="K33" s="12">
        <f>IF(TbRegistroEntradas[[#This Row],[Data da Competência]]="",0,MONTH(TbRegistroEntradas[[#This Row],[Data da Competência]]))</f>
        <v>11</v>
      </c>
      <c r="L33" s="12">
        <f>IF(TbRegistroEntradas[[#This Row],[Data da Competência]]="",0,YEAR(TbRegistroEntradas[[#This Row],[Data da Competência]]))</f>
        <v>2017</v>
      </c>
    </row>
    <row r="34" spans="2:12" x14ac:dyDescent="0.25">
      <c r="B34" s="10">
        <v>43077.008095981109</v>
      </c>
      <c r="C34" s="10">
        <v>43051</v>
      </c>
      <c r="D34" s="10">
        <v>43051</v>
      </c>
      <c r="E34" s="12" t="s">
        <v>24</v>
      </c>
      <c r="F34" s="12" t="s">
        <v>35</v>
      </c>
      <c r="G34" s="12" t="s">
        <v>91</v>
      </c>
      <c r="H34" s="11">
        <v>1221</v>
      </c>
      <c r="I34" s="12">
        <f>IF(TbRegistroEntradas[[#This Row],[Data do Caixa Realizado]]="",0,MONTH(TbRegistroEntradas[[#This Row],[Data do Caixa Realizado]]))</f>
        <v>12</v>
      </c>
      <c r="J34" s="12">
        <f>IF(TbRegistroEntradas[[#This Row],[Data do Caixa Realizado]]="",0,YEAR(TbRegistroEntradas[[#This Row],[Data do Caixa Realizado]]))</f>
        <v>2017</v>
      </c>
      <c r="K34" s="12">
        <f>IF(TbRegistroEntradas[[#This Row],[Data da Competência]]="",0,MONTH(TbRegistroEntradas[[#This Row],[Data da Competência]]))</f>
        <v>11</v>
      </c>
      <c r="L34" s="12">
        <f>IF(TbRegistroEntradas[[#This Row],[Data da Competência]]="",0,YEAR(TbRegistroEntradas[[#This Row],[Data da Competência]]))</f>
        <v>2017</v>
      </c>
    </row>
    <row r="35" spans="2:12" x14ac:dyDescent="0.25">
      <c r="B35" s="10">
        <v>43101.638058855067</v>
      </c>
      <c r="C35" s="10">
        <v>43053</v>
      </c>
      <c r="D35" s="10">
        <v>43101.638058855067</v>
      </c>
      <c r="E35" s="12" t="s">
        <v>24</v>
      </c>
      <c r="F35" s="12" t="s">
        <v>34</v>
      </c>
      <c r="G35" s="12" t="s">
        <v>92</v>
      </c>
      <c r="H35" s="11">
        <v>4108</v>
      </c>
      <c r="I35" s="12">
        <f>IF(TbRegistroEntradas[[#This Row],[Data do Caixa Realizado]]="",0,MONTH(TbRegistroEntradas[[#This Row],[Data do Caixa Realizado]]))</f>
        <v>1</v>
      </c>
      <c r="J35" s="12">
        <f>IF(TbRegistroEntradas[[#This Row],[Data do Caixa Realizado]]="",0,YEAR(TbRegistroEntradas[[#This Row],[Data do Caixa Realizado]]))</f>
        <v>2018</v>
      </c>
      <c r="K35" s="12">
        <f>IF(TbRegistroEntradas[[#This Row],[Data da Competência]]="",0,MONTH(TbRegistroEntradas[[#This Row],[Data da Competência]]))</f>
        <v>11</v>
      </c>
      <c r="L35" s="12">
        <f>IF(TbRegistroEntradas[[#This Row],[Data da Competência]]="",0,YEAR(TbRegistroEntradas[[#This Row],[Data da Competência]]))</f>
        <v>2017</v>
      </c>
    </row>
    <row r="36" spans="2:12" x14ac:dyDescent="0.25">
      <c r="B36" s="10">
        <v>43055</v>
      </c>
      <c r="C36" s="10">
        <v>43055</v>
      </c>
      <c r="D36" s="10">
        <v>43055</v>
      </c>
      <c r="E36" s="12" t="s">
        <v>24</v>
      </c>
      <c r="F36" s="12" t="s">
        <v>35</v>
      </c>
      <c r="G36" s="12" t="s">
        <v>93</v>
      </c>
      <c r="H36" s="11">
        <v>3714</v>
      </c>
      <c r="I36" s="12">
        <f>IF(TbRegistroEntradas[[#This Row],[Data do Caixa Realizado]]="",0,MONTH(TbRegistroEntradas[[#This Row],[Data do Caixa Realizado]]))</f>
        <v>11</v>
      </c>
      <c r="J36" s="12">
        <f>IF(TbRegistroEntradas[[#This Row],[Data do Caixa Realizado]]="",0,YEAR(TbRegistroEntradas[[#This Row],[Data do Caixa Realizado]]))</f>
        <v>2017</v>
      </c>
      <c r="K36" s="12">
        <f>IF(TbRegistroEntradas[[#This Row],[Data da Competência]]="",0,MONTH(TbRegistroEntradas[[#This Row],[Data da Competência]]))</f>
        <v>11</v>
      </c>
      <c r="L36" s="12">
        <f>IF(TbRegistroEntradas[[#This Row],[Data da Competência]]="",0,YEAR(TbRegistroEntradas[[#This Row],[Data da Competência]]))</f>
        <v>2017</v>
      </c>
    </row>
    <row r="37" spans="2:12" x14ac:dyDescent="0.25">
      <c r="B37" s="10" t="s">
        <v>69</v>
      </c>
      <c r="C37" s="10">
        <v>43057</v>
      </c>
      <c r="D37" s="10">
        <v>43101.376481739084</v>
      </c>
      <c r="E37" s="12" t="s">
        <v>24</v>
      </c>
      <c r="F37" s="12" t="s">
        <v>32</v>
      </c>
      <c r="G37" s="12" t="s">
        <v>94</v>
      </c>
      <c r="H37" s="11">
        <v>4843</v>
      </c>
      <c r="I37" s="12">
        <f>IF(TbRegistroEntradas[[#This Row],[Data do Caixa Realizado]]="",0,MONTH(TbRegistroEntradas[[#This Row],[Data do Caixa Realizado]]))</f>
        <v>0</v>
      </c>
      <c r="J37" s="12">
        <f>IF(TbRegistroEntradas[[#This Row],[Data do Caixa Realizado]]="",0,YEAR(TbRegistroEntradas[[#This Row],[Data do Caixa Realizado]]))</f>
        <v>0</v>
      </c>
      <c r="K37" s="12">
        <f>IF(TbRegistroEntradas[[#This Row],[Data da Competência]]="",0,MONTH(TbRegistroEntradas[[#This Row],[Data da Competência]]))</f>
        <v>11</v>
      </c>
      <c r="L37" s="12">
        <f>IF(TbRegistroEntradas[[#This Row],[Data da Competência]]="",0,YEAR(TbRegistroEntradas[[#This Row],[Data da Competência]]))</f>
        <v>2017</v>
      </c>
    </row>
    <row r="38" spans="2:12" x14ac:dyDescent="0.25">
      <c r="B38" s="10">
        <v>43090.626109903205</v>
      </c>
      <c r="C38" s="10">
        <v>43058</v>
      </c>
      <c r="D38" s="10">
        <v>43090.626109903205</v>
      </c>
      <c r="E38" s="12" t="s">
        <v>24</v>
      </c>
      <c r="F38" s="12" t="s">
        <v>36</v>
      </c>
      <c r="G38" s="12" t="s">
        <v>95</v>
      </c>
      <c r="H38" s="11">
        <v>4831</v>
      </c>
      <c r="I38" s="12">
        <f>IF(TbRegistroEntradas[[#This Row],[Data do Caixa Realizado]]="",0,MONTH(TbRegistroEntradas[[#This Row],[Data do Caixa Realizado]]))</f>
        <v>12</v>
      </c>
      <c r="J38" s="12">
        <f>IF(TbRegistroEntradas[[#This Row],[Data do Caixa Realizado]]="",0,YEAR(TbRegistroEntradas[[#This Row],[Data do Caixa Realizado]]))</f>
        <v>2017</v>
      </c>
      <c r="K38" s="12">
        <f>IF(TbRegistroEntradas[[#This Row],[Data da Competência]]="",0,MONTH(TbRegistroEntradas[[#This Row],[Data da Competência]]))</f>
        <v>11</v>
      </c>
      <c r="L38" s="12">
        <f>IF(TbRegistroEntradas[[#This Row],[Data da Competência]]="",0,YEAR(TbRegistroEntradas[[#This Row],[Data da Competência]]))</f>
        <v>2017</v>
      </c>
    </row>
    <row r="39" spans="2:12" x14ac:dyDescent="0.25">
      <c r="B39" s="10">
        <v>43059</v>
      </c>
      <c r="C39" s="10">
        <v>43059</v>
      </c>
      <c r="D39" s="10">
        <v>43059</v>
      </c>
      <c r="E39" s="12" t="s">
        <v>24</v>
      </c>
      <c r="F39" s="12" t="s">
        <v>35</v>
      </c>
      <c r="G39" s="12" t="s">
        <v>96</v>
      </c>
      <c r="H39" s="11">
        <v>2072</v>
      </c>
      <c r="I39" s="12">
        <f>IF(TbRegistroEntradas[[#This Row],[Data do Caixa Realizado]]="",0,MONTH(TbRegistroEntradas[[#This Row],[Data do Caixa Realizado]]))</f>
        <v>11</v>
      </c>
      <c r="J39" s="12">
        <f>IF(TbRegistroEntradas[[#This Row],[Data do Caixa Realizado]]="",0,YEAR(TbRegistroEntradas[[#This Row],[Data do Caixa Realizado]]))</f>
        <v>2017</v>
      </c>
      <c r="K39" s="12">
        <f>IF(TbRegistroEntradas[[#This Row],[Data da Competência]]="",0,MONTH(TbRegistroEntradas[[#This Row],[Data da Competência]]))</f>
        <v>11</v>
      </c>
      <c r="L39" s="12">
        <f>IF(TbRegistroEntradas[[#This Row],[Data da Competência]]="",0,YEAR(TbRegistroEntradas[[#This Row],[Data da Competência]]))</f>
        <v>2017</v>
      </c>
    </row>
    <row r="40" spans="2:12" x14ac:dyDescent="0.25">
      <c r="B40" s="10">
        <v>43122.64068927092</v>
      </c>
      <c r="C40" s="10">
        <v>43063</v>
      </c>
      <c r="D40" s="10">
        <v>43122.64068927092</v>
      </c>
      <c r="E40" s="12" t="s">
        <v>24</v>
      </c>
      <c r="F40" s="12" t="s">
        <v>33</v>
      </c>
      <c r="G40" s="12" t="s">
        <v>97</v>
      </c>
      <c r="H40" s="11">
        <v>3992</v>
      </c>
      <c r="I40" s="12">
        <f>IF(TbRegistroEntradas[[#This Row],[Data do Caixa Realizado]]="",0,MONTH(TbRegistroEntradas[[#This Row],[Data do Caixa Realizado]]))</f>
        <v>1</v>
      </c>
      <c r="J40" s="12">
        <f>IF(TbRegistroEntradas[[#This Row],[Data do Caixa Realizado]]="",0,YEAR(TbRegistroEntradas[[#This Row],[Data do Caixa Realizado]]))</f>
        <v>2018</v>
      </c>
      <c r="K40" s="12">
        <f>IF(TbRegistroEntradas[[#This Row],[Data da Competência]]="",0,MONTH(TbRegistroEntradas[[#This Row],[Data da Competência]]))</f>
        <v>11</v>
      </c>
      <c r="L40" s="12">
        <f>IF(TbRegistroEntradas[[#This Row],[Data da Competência]]="",0,YEAR(TbRegistroEntradas[[#This Row],[Data da Competência]]))</f>
        <v>2017</v>
      </c>
    </row>
    <row r="41" spans="2:12" x14ac:dyDescent="0.25">
      <c r="B41" s="10">
        <v>43114.272202327113</v>
      </c>
      <c r="C41" s="10">
        <v>43068</v>
      </c>
      <c r="D41" s="10">
        <v>43068</v>
      </c>
      <c r="E41" s="12" t="s">
        <v>24</v>
      </c>
      <c r="F41" s="12" t="s">
        <v>32</v>
      </c>
      <c r="G41" s="12" t="s">
        <v>98</v>
      </c>
      <c r="H41" s="11">
        <v>1284</v>
      </c>
      <c r="I41" s="12">
        <f>IF(TbRegistroEntradas[[#This Row],[Data do Caixa Realizado]]="",0,MONTH(TbRegistroEntradas[[#This Row],[Data do Caixa Realizado]]))</f>
        <v>1</v>
      </c>
      <c r="J41" s="12">
        <f>IF(TbRegistroEntradas[[#This Row],[Data do Caixa Realizado]]="",0,YEAR(TbRegistroEntradas[[#This Row],[Data do Caixa Realizado]]))</f>
        <v>2018</v>
      </c>
      <c r="K41" s="12">
        <f>IF(TbRegistroEntradas[[#This Row],[Data da Competência]]="",0,MONTH(TbRegistroEntradas[[#This Row],[Data da Competência]]))</f>
        <v>11</v>
      </c>
      <c r="L41" s="12">
        <f>IF(TbRegistroEntradas[[#This Row],[Data da Competência]]="",0,YEAR(TbRegistroEntradas[[#This Row],[Data da Competência]]))</f>
        <v>2017</v>
      </c>
    </row>
    <row r="42" spans="2:12" x14ac:dyDescent="0.25">
      <c r="B42" s="10">
        <v>43073</v>
      </c>
      <c r="C42" s="10">
        <v>43073</v>
      </c>
      <c r="D42" s="10">
        <v>43073</v>
      </c>
      <c r="E42" s="12" t="s">
        <v>24</v>
      </c>
      <c r="F42" s="12" t="s">
        <v>33</v>
      </c>
      <c r="G42" s="12" t="s">
        <v>99</v>
      </c>
      <c r="H42" s="11">
        <v>4073</v>
      </c>
      <c r="I42" s="12">
        <f>IF(TbRegistroEntradas[[#This Row],[Data do Caixa Realizado]]="",0,MONTH(TbRegistroEntradas[[#This Row],[Data do Caixa Realizado]]))</f>
        <v>12</v>
      </c>
      <c r="J42" s="12">
        <f>IF(TbRegistroEntradas[[#This Row],[Data do Caixa Realizado]]="",0,YEAR(TbRegistroEntradas[[#This Row],[Data do Caixa Realizado]]))</f>
        <v>2017</v>
      </c>
      <c r="K42" s="12">
        <f>IF(TbRegistroEntradas[[#This Row],[Data da Competência]]="",0,MONTH(TbRegistroEntradas[[#This Row],[Data da Competência]]))</f>
        <v>12</v>
      </c>
      <c r="L42" s="12">
        <f>IF(TbRegistroEntradas[[#This Row],[Data da Competência]]="",0,YEAR(TbRegistroEntradas[[#This Row],[Data da Competência]]))</f>
        <v>2017</v>
      </c>
    </row>
    <row r="43" spans="2:12" x14ac:dyDescent="0.25">
      <c r="B43" s="10">
        <v>43073</v>
      </c>
      <c r="C43" s="10">
        <v>43073</v>
      </c>
      <c r="D43" s="10">
        <v>43073</v>
      </c>
      <c r="E43" s="12" t="s">
        <v>24</v>
      </c>
      <c r="F43" s="12" t="s">
        <v>32</v>
      </c>
      <c r="G43" s="12" t="s">
        <v>100</v>
      </c>
      <c r="H43" s="11">
        <v>3008</v>
      </c>
      <c r="I43" s="12">
        <f>IF(TbRegistroEntradas[[#This Row],[Data do Caixa Realizado]]="",0,MONTH(TbRegistroEntradas[[#This Row],[Data do Caixa Realizado]]))</f>
        <v>12</v>
      </c>
      <c r="J43" s="12">
        <f>IF(TbRegistroEntradas[[#This Row],[Data do Caixa Realizado]]="",0,YEAR(TbRegistroEntradas[[#This Row],[Data do Caixa Realizado]]))</f>
        <v>2017</v>
      </c>
      <c r="K43" s="12">
        <f>IF(TbRegistroEntradas[[#This Row],[Data da Competência]]="",0,MONTH(TbRegistroEntradas[[#This Row],[Data da Competência]]))</f>
        <v>12</v>
      </c>
      <c r="L43" s="12">
        <f>IF(TbRegistroEntradas[[#This Row],[Data da Competência]]="",0,YEAR(TbRegistroEntradas[[#This Row],[Data da Competência]]))</f>
        <v>2017</v>
      </c>
    </row>
    <row r="44" spans="2:12" x14ac:dyDescent="0.25">
      <c r="B44" s="10">
        <v>43103.570938486708</v>
      </c>
      <c r="C44" s="10">
        <v>43080</v>
      </c>
      <c r="D44" s="10">
        <v>43080</v>
      </c>
      <c r="E44" s="12" t="s">
        <v>24</v>
      </c>
      <c r="F44" s="12" t="s">
        <v>32</v>
      </c>
      <c r="G44" s="12" t="s">
        <v>101</v>
      </c>
      <c r="H44" s="11">
        <v>1267</v>
      </c>
      <c r="I44" s="12">
        <f>IF(TbRegistroEntradas[[#This Row],[Data do Caixa Realizado]]="",0,MONTH(TbRegistroEntradas[[#This Row],[Data do Caixa Realizado]]))</f>
        <v>1</v>
      </c>
      <c r="J44" s="12">
        <f>IF(TbRegistroEntradas[[#This Row],[Data do Caixa Realizado]]="",0,YEAR(TbRegistroEntradas[[#This Row],[Data do Caixa Realizado]]))</f>
        <v>2018</v>
      </c>
      <c r="K44" s="12">
        <f>IF(TbRegistroEntradas[[#This Row],[Data da Competência]]="",0,MONTH(TbRegistroEntradas[[#This Row],[Data da Competência]]))</f>
        <v>12</v>
      </c>
      <c r="L44" s="12">
        <f>IF(TbRegistroEntradas[[#This Row],[Data da Competência]]="",0,YEAR(TbRegistroEntradas[[#This Row],[Data da Competência]]))</f>
        <v>2017</v>
      </c>
    </row>
    <row r="45" spans="2:12" x14ac:dyDescent="0.25">
      <c r="B45" s="10">
        <v>43103.027346399656</v>
      </c>
      <c r="C45" s="10">
        <v>43082</v>
      </c>
      <c r="D45" s="10">
        <v>43103.027346399656</v>
      </c>
      <c r="E45" s="12" t="s">
        <v>24</v>
      </c>
      <c r="F45" s="12" t="s">
        <v>32</v>
      </c>
      <c r="G45" s="12" t="s">
        <v>102</v>
      </c>
      <c r="H45" s="11">
        <v>284</v>
      </c>
      <c r="I45" s="12">
        <f>IF(TbRegistroEntradas[[#This Row],[Data do Caixa Realizado]]="",0,MONTH(TbRegistroEntradas[[#This Row],[Data do Caixa Realizado]]))</f>
        <v>1</v>
      </c>
      <c r="J45" s="12">
        <f>IF(TbRegistroEntradas[[#This Row],[Data do Caixa Realizado]]="",0,YEAR(TbRegistroEntradas[[#This Row],[Data do Caixa Realizado]]))</f>
        <v>2018</v>
      </c>
      <c r="K45" s="12">
        <f>IF(TbRegistroEntradas[[#This Row],[Data da Competência]]="",0,MONTH(TbRegistroEntradas[[#This Row],[Data da Competência]]))</f>
        <v>12</v>
      </c>
      <c r="L45" s="12">
        <f>IF(TbRegistroEntradas[[#This Row],[Data da Competência]]="",0,YEAR(TbRegistroEntradas[[#This Row],[Data da Competência]]))</f>
        <v>2017</v>
      </c>
    </row>
    <row r="46" spans="2:12" x14ac:dyDescent="0.25">
      <c r="B46" s="10">
        <v>43086.779201496618</v>
      </c>
      <c r="C46" s="10">
        <v>43083</v>
      </c>
      <c r="D46" s="10">
        <v>43086.779201496618</v>
      </c>
      <c r="E46" s="12" t="s">
        <v>24</v>
      </c>
      <c r="F46" s="12" t="s">
        <v>35</v>
      </c>
      <c r="G46" s="12" t="s">
        <v>103</v>
      </c>
      <c r="H46" s="11">
        <v>2046</v>
      </c>
      <c r="I46" s="12">
        <f>IF(TbRegistroEntradas[[#This Row],[Data do Caixa Realizado]]="",0,MONTH(TbRegistroEntradas[[#This Row],[Data do Caixa Realizado]]))</f>
        <v>12</v>
      </c>
      <c r="J46" s="12">
        <f>IF(TbRegistroEntradas[[#This Row],[Data do Caixa Realizado]]="",0,YEAR(TbRegistroEntradas[[#This Row],[Data do Caixa Realizado]]))</f>
        <v>2017</v>
      </c>
      <c r="K46" s="12">
        <f>IF(TbRegistroEntradas[[#This Row],[Data da Competência]]="",0,MONTH(TbRegistroEntradas[[#This Row],[Data da Competência]]))</f>
        <v>12</v>
      </c>
      <c r="L46" s="12">
        <f>IF(TbRegistroEntradas[[#This Row],[Data da Competência]]="",0,YEAR(TbRegistroEntradas[[#This Row],[Data da Competência]]))</f>
        <v>2017</v>
      </c>
    </row>
    <row r="47" spans="2:12" x14ac:dyDescent="0.25">
      <c r="B47" s="10">
        <v>43122.788615114718</v>
      </c>
      <c r="C47" s="10">
        <v>43085</v>
      </c>
      <c r="D47" s="10">
        <v>43122.788615114718</v>
      </c>
      <c r="E47" s="12" t="s">
        <v>24</v>
      </c>
      <c r="F47" s="12" t="s">
        <v>33</v>
      </c>
      <c r="G47" s="12" t="s">
        <v>104</v>
      </c>
      <c r="H47" s="11">
        <v>3880</v>
      </c>
      <c r="I47" s="12">
        <f>IF(TbRegistroEntradas[[#This Row],[Data do Caixa Realizado]]="",0,MONTH(TbRegistroEntradas[[#This Row],[Data do Caixa Realizado]]))</f>
        <v>1</v>
      </c>
      <c r="J47" s="12">
        <f>IF(TbRegistroEntradas[[#This Row],[Data do Caixa Realizado]]="",0,YEAR(TbRegistroEntradas[[#This Row],[Data do Caixa Realizado]]))</f>
        <v>2018</v>
      </c>
      <c r="K47" s="12">
        <f>IF(TbRegistroEntradas[[#This Row],[Data da Competência]]="",0,MONTH(TbRegistroEntradas[[#This Row],[Data da Competência]]))</f>
        <v>12</v>
      </c>
      <c r="L47" s="12">
        <f>IF(TbRegistroEntradas[[#This Row],[Data da Competência]]="",0,YEAR(TbRegistroEntradas[[#This Row],[Data da Competência]]))</f>
        <v>2017</v>
      </c>
    </row>
    <row r="48" spans="2:12" x14ac:dyDescent="0.25">
      <c r="B48" s="10">
        <v>43123.054998054176</v>
      </c>
      <c r="C48" s="10">
        <v>43086</v>
      </c>
      <c r="D48" s="10">
        <v>43123.054998054176</v>
      </c>
      <c r="E48" s="12" t="s">
        <v>24</v>
      </c>
      <c r="F48" s="12" t="s">
        <v>33</v>
      </c>
      <c r="G48" s="12" t="s">
        <v>105</v>
      </c>
      <c r="H48" s="11">
        <v>3149</v>
      </c>
      <c r="I48" s="12">
        <f>IF(TbRegistroEntradas[[#This Row],[Data do Caixa Realizado]]="",0,MONTH(TbRegistroEntradas[[#This Row],[Data do Caixa Realizado]]))</f>
        <v>1</v>
      </c>
      <c r="J48" s="12">
        <f>IF(TbRegistroEntradas[[#This Row],[Data do Caixa Realizado]]="",0,YEAR(TbRegistroEntradas[[#This Row],[Data do Caixa Realizado]]))</f>
        <v>2018</v>
      </c>
      <c r="K48" s="12">
        <f>IF(TbRegistroEntradas[[#This Row],[Data da Competência]]="",0,MONTH(TbRegistroEntradas[[#This Row],[Data da Competência]]))</f>
        <v>12</v>
      </c>
      <c r="L48" s="12">
        <f>IF(TbRegistroEntradas[[#This Row],[Data da Competência]]="",0,YEAR(TbRegistroEntradas[[#This Row],[Data da Competência]]))</f>
        <v>2017</v>
      </c>
    </row>
    <row r="49" spans="2:12" x14ac:dyDescent="0.25">
      <c r="B49" s="10">
        <v>43125.461755740398</v>
      </c>
      <c r="C49" s="10">
        <v>43088</v>
      </c>
      <c r="D49" s="10">
        <v>43125.461755740398</v>
      </c>
      <c r="E49" s="12" t="s">
        <v>24</v>
      </c>
      <c r="F49" s="12" t="s">
        <v>35</v>
      </c>
      <c r="G49" s="12" t="s">
        <v>106</v>
      </c>
      <c r="H49" s="11">
        <v>668</v>
      </c>
      <c r="I49" s="12">
        <f>IF(TbRegistroEntradas[[#This Row],[Data do Caixa Realizado]]="",0,MONTH(TbRegistroEntradas[[#This Row],[Data do Caixa Realizado]]))</f>
        <v>1</v>
      </c>
      <c r="J49" s="12">
        <f>IF(TbRegistroEntradas[[#This Row],[Data do Caixa Realizado]]="",0,YEAR(TbRegistroEntradas[[#This Row],[Data do Caixa Realizado]]))</f>
        <v>2018</v>
      </c>
      <c r="K49" s="12">
        <f>IF(TbRegistroEntradas[[#This Row],[Data da Competência]]="",0,MONTH(TbRegistroEntradas[[#This Row],[Data da Competência]]))</f>
        <v>12</v>
      </c>
      <c r="L49" s="12">
        <f>IF(TbRegistroEntradas[[#This Row],[Data da Competência]]="",0,YEAR(TbRegistroEntradas[[#This Row],[Data da Competência]]))</f>
        <v>2017</v>
      </c>
    </row>
    <row r="50" spans="2:12" x14ac:dyDescent="0.25">
      <c r="B50" s="10">
        <v>43089</v>
      </c>
      <c r="C50" s="10">
        <v>43089</v>
      </c>
      <c r="D50" s="10">
        <v>43089</v>
      </c>
      <c r="E50" s="12" t="s">
        <v>24</v>
      </c>
      <c r="F50" s="12" t="s">
        <v>36</v>
      </c>
      <c r="G50" s="12" t="s">
        <v>107</v>
      </c>
      <c r="H50" s="11">
        <v>3721</v>
      </c>
      <c r="I50" s="12">
        <f>IF(TbRegistroEntradas[[#This Row],[Data do Caixa Realizado]]="",0,MONTH(TbRegistroEntradas[[#This Row],[Data do Caixa Realizado]]))</f>
        <v>12</v>
      </c>
      <c r="J50" s="12">
        <f>IF(TbRegistroEntradas[[#This Row],[Data do Caixa Realizado]]="",0,YEAR(TbRegistroEntradas[[#This Row],[Data do Caixa Realizado]]))</f>
        <v>2017</v>
      </c>
      <c r="K50" s="12">
        <f>IF(TbRegistroEntradas[[#This Row],[Data da Competência]]="",0,MONTH(TbRegistroEntradas[[#This Row],[Data da Competência]]))</f>
        <v>12</v>
      </c>
      <c r="L50" s="12">
        <f>IF(TbRegistroEntradas[[#This Row],[Data da Competência]]="",0,YEAR(TbRegistroEntradas[[#This Row],[Data da Competência]]))</f>
        <v>2017</v>
      </c>
    </row>
    <row r="51" spans="2:12" x14ac:dyDescent="0.25">
      <c r="B51" s="10">
        <v>43133.821281134544</v>
      </c>
      <c r="C51" s="10">
        <v>43091</v>
      </c>
      <c r="D51" s="10">
        <v>43133.821281134544</v>
      </c>
      <c r="E51" s="12" t="s">
        <v>24</v>
      </c>
      <c r="F51" s="12" t="s">
        <v>33</v>
      </c>
      <c r="G51" s="12" t="s">
        <v>108</v>
      </c>
      <c r="H51" s="11">
        <v>3114</v>
      </c>
      <c r="I51" s="12">
        <f>IF(TbRegistroEntradas[[#This Row],[Data do Caixa Realizado]]="",0,MONTH(TbRegistroEntradas[[#This Row],[Data do Caixa Realizado]]))</f>
        <v>2</v>
      </c>
      <c r="J51" s="12">
        <f>IF(TbRegistroEntradas[[#This Row],[Data do Caixa Realizado]]="",0,YEAR(TbRegistroEntradas[[#This Row],[Data do Caixa Realizado]]))</f>
        <v>2018</v>
      </c>
      <c r="K51" s="12">
        <f>IF(TbRegistroEntradas[[#This Row],[Data da Competência]]="",0,MONTH(TbRegistroEntradas[[#This Row],[Data da Competência]]))</f>
        <v>12</v>
      </c>
      <c r="L51" s="12">
        <f>IF(TbRegistroEntradas[[#This Row],[Data da Competência]]="",0,YEAR(TbRegistroEntradas[[#This Row],[Data da Competência]]))</f>
        <v>2017</v>
      </c>
    </row>
    <row r="52" spans="2:12" x14ac:dyDescent="0.25">
      <c r="B52" s="10">
        <v>43182.993743135186</v>
      </c>
      <c r="C52" s="10">
        <v>43095</v>
      </c>
      <c r="D52" s="10">
        <v>43095</v>
      </c>
      <c r="E52" s="12" t="s">
        <v>24</v>
      </c>
      <c r="F52" s="12" t="s">
        <v>35</v>
      </c>
      <c r="G52" s="12" t="s">
        <v>109</v>
      </c>
      <c r="H52" s="11">
        <v>1436</v>
      </c>
      <c r="I52" s="12">
        <f>IF(TbRegistroEntradas[[#This Row],[Data do Caixa Realizado]]="",0,MONTH(TbRegistroEntradas[[#This Row],[Data do Caixa Realizado]]))</f>
        <v>3</v>
      </c>
      <c r="J52" s="12">
        <f>IF(TbRegistroEntradas[[#This Row],[Data do Caixa Realizado]]="",0,YEAR(TbRegistroEntradas[[#This Row],[Data do Caixa Realizado]]))</f>
        <v>2018</v>
      </c>
      <c r="K52" s="12">
        <f>IF(TbRegistroEntradas[[#This Row],[Data da Competência]]="",0,MONTH(TbRegistroEntradas[[#This Row],[Data da Competência]]))</f>
        <v>12</v>
      </c>
      <c r="L52" s="12">
        <f>IF(TbRegistroEntradas[[#This Row],[Data da Competência]]="",0,YEAR(TbRegistroEntradas[[#This Row],[Data da Competência]]))</f>
        <v>2017</v>
      </c>
    </row>
    <row r="53" spans="2:12" x14ac:dyDescent="0.25">
      <c r="B53" s="10">
        <v>43101.6816504218</v>
      </c>
      <c r="C53" s="10">
        <v>43099</v>
      </c>
      <c r="D53" s="10">
        <v>43101.6816504218</v>
      </c>
      <c r="E53" s="12" t="s">
        <v>24</v>
      </c>
      <c r="F53" s="12" t="s">
        <v>35</v>
      </c>
      <c r="G53" s="12" t="s">
        <v>110</v>
      </c>
      <c r="H53" s="11">
        <v>3192</v>
      </c>
      <c r="I53" s="12">
        <f>IF(TbRegistroEntradas[[#This Row],[Data do Caixa Realizado]]="",0,MONTH(TbRegistroEntradas[[#This Row],[Data do Caixa Realizado]]))</f>
        <v>1</v>
      </c>
      <c r="J53" s="12">
        <f>IF(TbRegistroEntradas[[#This Row],[Data do Caixa Realizado]]="",0,YEAR(TbRegistroEntradas[[#This Row],[Data do Caixa Realizado]]))</f>
        <v>2018</v>
      </c>
      <c r="K53" s="12">
        <f>IF(TbRegistroEntradas[[#This Row],[Data da Competência]]="",0,MONTH(TbRegistroEntradas[[#This Row],[Data da Competência]]))</f>
        <v>12</v>
      </c>
      <c r="L53" s="12">
        <f>IF(TbRegistroEntradas[[#This Row],[Data da Competência]]="",0,YEAR(TbRegistroEntradas[[#This Row],[Data da Competência]]))</f>
        <v>2017</v>
      </c>
    </row>
    <row r="54" spans="2:12" x14ac:dyDescent="0.25">
      <c r="B54" s="10">
        <v>43144.070709460881</v>
      </c>
      <c r="C54" s="10">
        <v>43100</v>
      </c>
      <c r="D54" s="10">
        <v>43144.070709460881</v>
      </c>
      <c r="E54" s="12" t="s">
        <v>24</v>
      </c>
      <c r="F54" s="12" t="s">
        <v>36</v>
      </c>
      <c r="G54" s="12" t="s">
        <v>111</v>
      </c>
      <c r="H54" s="11">
        <v>2687</v>
      </c>
      <c r="I54" s="12">
        <f>IF(TbRegistroEntradas[[#This Row],[Data do Caixa Realizado]]="",0,MONTH(TbRegistroEntradas[[#This Row],[Data do Caixa Realizado]]))</f>
        <v>2</v>
      </c>
      <c r="J54" s="12">
        <f>IF(TbRegistroEntradas[[#This Row],[Data do Caixa Realizado]]="",0,YEAR(TbRegistroEntradas[[#This Row],[Data do Caixa Realizado]]))</f>
        <v>2018</v>
      </c>
      <c r="K54" s="12">
        <f>IF(TbRegistroEntradas[[#This Row],[Data da Competência]]="",0,MONTH(TbRegistroEntradas[[#This Row],[Data da Competência]]))</f>
        <v>12</v>
      </c>
      <c r="L54" s="12">
        <f>IF(TbRegistroEntradas[[#This Row],[Data da Competência]]="",0,YEAR(TbRegistroEntradas[[#This Row],[Data da Competência]]))</f>
        <v>2017</v>
      </c>
    </row>
    <row r="55" spans="2:12" x14ac:dyDescent="0.25">
      <c r="B55" s="10" t="s">
        <v>69</v>
      </c>
      <c r="C55" s="10">
        <v>43103</v>
      </c>
      <c r="D55" s="10">
        <v>43159.768399969107</v>
      </c>
      <c r="E55" s="12" t="s">
        <v>24</v>
      </c>
      <c r="F55" s="12" t="s">
        <v>35</v>
      </c>
      <c r="G55" s="12" t="s">
        <v>112</v>
      </c>
      <c r="H55" s="11">
        <v>1561</v>
      </c>
      <c r="I55" s="12">
        <f>IF(TbRegistroEntradas[[#This Row],[Data do Caixa Realizado]]="",0,MONTH(TbRegistroEntradas[[#This Row],[Data do Caixa Realizado]]))</f>
        <v>0</v>
      </c>
      <c r="J55" s="12">
        <f>IF(TbRegistroEntradas[[#This Row],[Data do Caixa Realizado]]="",0,YEAR(TbRegistroEntradas[[#This Row],[Data do Caixa Realizado]]))</f>
        <v>0</v>
      </c>
      <c r="K55" s="12">
        <f>IF(TbRegistroEntradas[[#This Row],[Data da Competência]]="",0,MONTH(TbRegistroEntradas[[#This Row],[Data da Competência]]))</f>
        <v>1</v>
      </c>
      <c r="L55" s="12">
        <f>IF(TbRegistroEntradas[[#This Row],[Data da Competência]]="",0,YEAR(TbRegistroEntradas[[#This Row],[Data da Competência]]))</f>
        <v>2018</v>
      </c>
    </row>
    <row r="56" spans="2:12" x14ac:dyDescent="0.25">
      <c r="B56" s="10">
        <v>43155.100064187347</v>
      </c>
      <c r="C56" s="10">
        <v>43109</v>
      </c>
      <c r="D56" s="10">
        <v>43113.535870555577</v>
      </c>
      <c r="E56" s="12" t="s">
        <v>24</v>
      </c>
      <c r="F56" s="12" t="s">
        <v>35</v>
      </c>
      <c r="G56" s="12" t="s">
        <v>113</v>
      </c>
      <c r="H56" s="11">
        <v>1573</v>
      </c>
      <c r="I56" s="12">
        <f>IF(TbRegistroEntradas[[#This Row],[Data do Caixa Realizado]]="",0,MONTH(TbRegistroEntradas[[#This Row],[Data do Caixa Realizado]]))</f>
        <v>2</v>
      </c>
      <c r="J56" s="12">
        <f>IF(TbRegistroEntradas[[#This Row],[Data do Caixa Realizado]]="",0,YEAR(TbRegistroEntradas[[#This Row],[Data do Caixa Realizado]]))</f>
        <v>2018</v>
      </c>
      <c r="K56" s="12">
        <f>IF(TbRegistroEntradas[[#This Row],[Data da Competência]]="",0,MONTH(TbRegistroEntradas[[#This Row],[Data da Competência]]))</f>
        <v>1</v>
      </c>
      <c r="L56" s="12">
        <f>IF(TbRegistroEntradas[[#This Row],[Data da Competência]]="",0,YEAR(TbRegistroEntradas[[#This Row],[Data da Competência]]))</f>
        <v>2018</v>
      </c>
    </row>
    <row r="57" spans="2:12" x14ac:dyDescent="0.25">
      <c r="B57" s="10">
        <v>43117</v>
      </c>
      <c r="C57" s="10">
        <v>43117</v>
      </c>
      <c r="D57" s="10">
        <v>43117</v>
      </c>
      <c r="E57" s="12" t="s">
        <v>24</v>
      </c>
      <c r="F57" s="12" t="s">
        <v>35</v>
      </c>
      <c r="G57" s="12" t="s">
        <v>114</v>
      </c>
      <c r="H57" s="11">
        <v>1364</v>
      </c>
      <c r="I57" s="12">
        <f>IF(TbRegistroEntradas[[#This Row],[Data do Caixa Realizado]]="",0,MONTH(TbRegistroEntradas[[#This Row],[Data do Caixa Realizado]]))</f>
        <v>1</v>
      </c>
      <c r="J57" s="12">
        <f>IF(TbRegistroEntradas[[#This Row],[Data do Caixa Realizado]]="",0,YEAR(TbRegistroEntradas[[#This Row],[Data do Caixa Realizado]]))</f>
        <v>2018</v>
      </c>
      <c r="K57" s="12">
        <f>IF(TbRegistroEntradas[[#This Row],[Data da Competência]]="",0,MONTH(TbRegistroEntradas[[#This Row],[Data da Competência]]))</f>
        <v>1</v>
      </c>
      <c r="L57" s="12">
        <f>IF(TbRegistroEntradas[[#This Row],[Data da Competência]]="",0,YEAR(TbRegistroEntradas[[#This Row],[Data da Competência]]))</f>
        <v>2018</v>
      </c>
    </row>
    <row r="58" spans="2:12" x14ac:dyDescent="0.25">
      <c r="B58" s="10">
        <v>43166.506331380886</v>
      </c>
      <c r="C58" s="10">
        <v>43121</v>
      </c>
      <c r="D58" s="10">
        <v>43166.506331380886</v>
      </c>
      <c r="E58" s="12" t="s">
        <v>24</v>
      </c>
      <c r="F58" s="12" t="s">
        <v>36</v>
      </c>
      <c r="G58" s="12" t="s">
        <v>115</v>
      </c>
      <c r="H58" s="11">
        <v>783</v>
      </c>
      <c r="I58" s="12">
        <f>IF(TbRegistroEntradas[[#This Row],[Data do Caixa Realizado]]="",0,MONTH(TbRegistroEntradas[[#This Row],[Data do Caixa Realizado]]))</f>
        <v>3</v>
      </c>
      <c r="J58" s="12">
        <f>IF(TbRegistroEntradas[[#This Row],[Data do Caixa Realizado]]="",0,YEAR(TbRegistroEntradas[[#This Row],[Data do Caixa Realizado]]))</f>
        <v>2018</v>
      </c>
      <c r="K58" s="12">
        <f>IF(TbRegistroEntradas[[#This Row],[Data da Competência]]="",0,MONTH(TbRegistroEntradas[[#This Row],[Data da Competência]]))</f>
        <v>1</v>
      </c>
      <c r="L58" s="12">
        <f>IF(TbRegistroEntradas[[#This Row],[Data da Competência]]="",0,YEAR(TbRegistroEntradas[[#This Row],[Data da Competência]]))</f>
        <v>2018</v>
      </c>
    </row>
    <row r="59" spans="2:12" x14ac:dyDescent="0.25">
      <c r="B59" s="10">
        <v>43145.930248245008</v>
      </c>
      <c r="C59" s="10">
        <v>43122</v>
      </c>
      <c r="D59" s="10">
        <v>43145.930248245008</v>
      </c>
      <c r="E59" s="12" t="s">
        <v>24</v>
      </c>
      <c r="F59" s="12" t="s">
        <v>36</v>
      </c>
      <c r="G59" s="12" t="s">
        <v>116</v>
      </c>
      <c r="H59" s="11">
        <v>3928</v>
      </c>
      <c r="I59" s="12">
        <f>IF(TbRegistroEntradas[[#This Row],[Data do Caixa Realizado]]="",0,MONTH(TbRegistroEntradas[[#This Row],[Data do Caixa Realizado]]))</f>
        <v>2</v>
      </c>
      <c r="J59" s="12">
        <f>IF(TbRegistroEntradas[[#This Row],[Data do Caixa Realizado]]="",0,YEAR(TbRegistroEntradas[[#This Row],[Data do Caixa Realizado]]))</f>
        <v>2018</v>
      </c>
      <c r="K59" s="12">
        <f>IF(TbRegistroEntradas[[#This Row],[Data da Competência]]="",0,MONTH(TbRegistroEntradas[[#This Row],[Data da Competência]]))</f>
        <v>1</v>
      </c>
      <c r="L59" s="12">
        <f>IF(TbRegistroEntradas[[#This Row],[Data da Competência]]="",0,YEAR(TbRegistroEntradas[[#This Row],[Data da Competência]]))</f>
        <v>2018</v>
      </c>
    </row>
    <row r="60" spans="2:12" x14ac:dyDescent="0.25">
      <c r="B60" s="10">
        <v>43142.713591319029</v>
      </c>
      <c r="C60" s="10">
        <v>43124</v>
      </c>
      <c r="D60" s="10">
        <v>43142.713591319029</v>
      </c>
      <c r="E60" s="12" t="s">
        <v>24</v>
      </c>
      <c r="F60" s="12" t="s">
        <v>33</v>
      </c>
      <c r="G60" s="12" t="s">
        <v>117</v>
      </c>
      <c r="H60" s="11">
        <v>3843</v>
      </c>
      <c r="I60" s="12">
        <f>IF(TbRegistroEntradas[[#This Row],[Data do Caixa Realizado]]="",0,MONTH(TbRegistroEntradas[[#This Row],[Data do Caixa Realizado]]))</f>
        <v>2</v>
      </c>
      <c r="J60" s="12">
        <f>IF(TbRegistroEntradas[[#This Row],[Data do Caixa Realizado]]="",0,YEAR(TbRegistroEntradas[[#This Row],[Data do Caixa Realizado]]))</f>
        <v>2018</v>
      </c>
      <c r="K60" s="12">
        <f>IF(TbRegistroEntradas[[#This Row],[Data da Competência]]="",0,MONTH(TbRegistroEntradas[[#This Row],[Data da Competência]]))</f>
        <v>1</v>
      </c>
      <c r="L60" s="12">
        <f>IF(TbRegistroEntradas[[#This Row],[Data da Competência]]="",0,YEAR(TbRegistroEntradas[[#This Row],[Data da Competência]]))</f>
        <v>2018</v>
      </c>
    </row>
    <row r="61" spans="2:12" x14ac:dyDescent="0.25">
      <c r="B61" s="10">
        <v>43206.953979998216</v>
      </c>
      <c r="C61" s="10">
        <v>43125</v>
      </c>
      <c r="D61" s="10">
        <v>43129.375302218272</v>
      </c>
      <c r="E61" s="12" t="s">
        <v>24</v>
      </c>
      <c r="F61" s="12" t="s">
        <v>32</v>
      </c>
      <c r="G61" s="12" t="s">
        <v>118</v>
      </c>
      <c r="H61" s="11">
        <v>1864</v>
      </c>
      <c r="I61" s="12">
        <f>IF(TbRegistroEntradas[[#This Row],[Data do Caixa Realizado]]="",0,MONTH(TbRegistroEntradas[[#This Row],[Data do Caixa Realizado]]))</f>
        <v>4</v>
      </c>
      <c r="J61" s="12">
        <f>IF(TbRegistroEntradas[[#This Row],[Data do Caixa Realizado]]="",0,YEAR(TbRegistroEntradas[[#This Row],[Data do Caixa Realizado]]))</f>
        <v>2018</v>
      </c>
      <c r="K61" s="12">
        <f>IF(TbRegistroEntradas[[#This Row],[Data da Competência]]="",0,MONTH(TbRegistroEntradas[[#This Row],[Data da Competência]]))</f>
        <v>1</v>
      </c>
      <c r="L61" s="12">
        <f>IF(TbRegistroEntradas[[#This Row],[Data da Competência]]="",0,YEAR(TbRegistroEntradas[[#This Row],[Data da Competência]]))</f>
        <v>2018</v>
      </c>
    </row>
    <row r="62" spans="2:12" x14ac:dyDescent="0.25">
      <c r="B62" s="10">
        <v>43137.816615801683</v>
      </c>
      <c r="C62" s="10">
        <v>43128</v>
      </c>
      <c r="D62" s="10">
        <v>43128</v>
      </c>
      <c r="E62" s="12" t="s">
        <v>24</v>
      </c>
      <c r="F62" s="12" t="s">
        <v>35</v>
      </c>
      <c r="G62" s="12" t="s">
        <v>119</v>
      </c>
      <c r="H62" s="11">
        <v>1184</v>
      </c>
      <c r="I62" s="12">
        <f>IF(TbRegistroEntradas[[#This Row],[Data do Caixa Realizado]]="",0,MONTH(TbRegistroEntradas[[#This Row],[Data do Caixa Realizado]]))</f>
        <v>2</v>
      </c>
      <c r="J62" s="12">
        <f>IF(TbRegistroEntradas[[#This Row],[Data do Caixa Realizado]]="",0,YEAR(TbRegistroEntradas[[#This Row],[Data do Caixa Realizado]]))</f>
        <v>2018</v>
      </c>
      <c r="K62" s="12">
        <f>IF(TbRegistroEntradas[[#This Row],[Data da Competência]]="",0,MONTH(TbRegistroEntradas[[#This Row],[Data da Competência]]))</f>
        <v>1</v>
      </c>
      <c r="L62" s="12">
        <f>IF(TbRegistroEntradas[[#This Row],[Data da Competência]]="",0,YEAR(TbRegistroEntradas[[#This Row],[Data da Competência]]))</f>
        <v>2018</v>
      </c>
    </row>
    <row r="63" spans="2:12" x14ac:dyDescent="0.25">
      <c r="B63" s="10">
        <v>43161.227605046144</v>
      </c>
      <c r="C63" s="10">
        <v>43129</v>
      </c>
      <c r="D63" s="10">
        <v>43161.227605046144</v>
      </c>
      <c r="E63" s="12" t="s">
        <v>24</v>
      </c>
      <c r="F63" s="12" t="s">
        <v>35</v>
      </c>
      <c r="G63" s="12" t="s">
        <v>120</v>
      </c>
      <c r="H63" s="11">
        <v>4055</v>
      </c>
      <c r="I63" s="12">
        <f>IF(TbRegistroEntradas[[#This Row],[Data do Caixa Realizado]]="",0,MONTH(TbRegistroEntradas[[#This Row],[Data do Caixa Realizado]]))</f>
        <v>3</v>
      </c>
      <c r="J63" s="12">
        <f>IF(TbRegistroEntradas[[#This Row],[Data do Caixa Realizado]]="",0,YEAR(TbRegistroEntradas[[#This Row],[Data do Caixa Realizado]]))</f>
        <v>2018</v>
      </c>
      <c r="K63" s="12">
        <f>IF(TbRegistroEntradas[[#This Row],[Data da Competência]]="",0,MONTH(TbRegistroEntradas[[#This Row],[Data da Competência]]))</f>
        <v>1</v>
      </c>
      <c r="L63" s="12">
        <f>IF(TbRegistroEntradas[[#This Row],[Data da Competência]]="",0,YEAR(TbRegistroEntradas[[#This Row],[Data da Competência]]))</f>
        <v>2018</v>
      </c>
    </row>
    <row r="64" spans="2:12" x14ac:dyDescent="0.25">
      <c r="B64" s="10">
        <v>43178.327075601032</v>
      </c>
      <c r="C64" s="10">
        <v>43130</v>
      </c>
      <c r="D64" s="10">
        <v>43178.327075601032</v>
      </c>
      <c r="E64" s="12" t="s">
        <v>24</v>
      </c>
      <c r="F64" s="12" t="s">
        <v>35</v>
      </c>
      <c r="G64" s="12" t="s">
        <v>121</v>
      </c>
      <c r="H64" s="11">
        <v>427</v>
      </c>
      <c r="I64" s="12">
        <f>IF(TbRegistroEntradas[[#This Row],[Data do Caixa Realizado]]="",0,MONTH(TbRegistroEntradas[[#This Row],[Data do Caixa Realizado]]))</f>
        <v>3</v>
      </c>
      <c r="J64" s="12">
        <f>IF(TbRegistroEntradas[[#This Row],[Data do Caixa Realizado]]="",0,YEAR(TbRegistroEntradas[[#This Row],[Data do Caixa Realizado]]))</f>
        <v>2018</v>
      </c>
      <c r="K64" s="12">
        <f>IF(TbRegistroEntradas[[#This Row],[Data da Competência]]="",0,MONTH(TbRegistroEntradas[[#This Row],[Data da Competência]]))</f>
        <v>1</v>
      </c>
      <c r="L64" s="12">
        <f>IF(TbRegistroEntradas[[#This Row],[Data da Competência]]="",0,YEAR(TbRegistroEntradas[[#This Row],[Data da Competência]]))</f>
        <v>2018</v>
      </c>
    </row>
    <row r="65" spans="2:12" x14ac:dyDescent="0.25">
      <c r="B65" s="10">
        <v>43138.085439585935</v>
      </c>
      <c r="C65" s="10">
        <v>43133</v>
      </c>
      <c r="D65" s="10">
        <v>43138.085439585935</v>
      </c>
      <c r="E65" s="12" t="s">
        <v>24</v>
      </c>
      <c r="F65" s="12" t="s">
        <v>34</v>
      </c>
      <c r="G65" s="12" t="s">
        <v>122</v>
      </c>
      <c r="H65" s="11">
        <v>460</v>
      </c>
      <c r="I65" s="12">
        <f>IF(TbRegistroEntradas[[#This Row],[Data do Caixa Realizado]]="",0,MONTH(TbRegistroEntradas[[#This Row],[Data do Caixa Realizado]]))</f>
        <v>2</v>
      </c>
      <c r="J65" s="12">
        <f>IF(TbRegistroEntradas[[#This Row],[Data do Caixa Realizado]]="",0,YEAR(TbRegistroEntradas[[#This Row],[Data do Caixa Realizado]]))</f>
        <v>2018</v>
      </c>
      <c r="K65" s="12">
        <f>IF(TbRegistroEntradas[[#This Row],[Data da Competência]]="",0,MONTH(TbRegistroEntradas[[#This Row],[Data da Competência]]))</f>
        <v>2</v>
      </c>
      <c r="L65" s="12">
        <f>IF(TbRegistroEntradas[[#This Row],[Data da Competência]]="",0,YEAR(TbRegistroEntradas[[#This Row],[Data da Competência]]))</f>
        <v>2018</v>
      </c>
    </row>
    <row r="66" spans="2:12" x14ac:dyDescent="0.25">
      <c r="B66" s="10" t="s">
        <v>69</v>
      </c>
      <c r="C66" s="10">
        <v>43136</v>
      </c>
      <c r="D66" s="10">
        <v>43190.17599100792</v>
      </c>
      <c r="E66" s="12" t="s">
        <v>24</v>
      </c>
      <c r="F66" s="12" t="s">
        <v>36</v>
      </c>
      <c r="G66" s="12" t="s">
        <v>123</v>
      </c>
      <c r="H66" s="11">
        <v>964</v>
      </c>
      <c r="I66" s="12">
        <f>IF(TbRegistroEntradas[[#This Row],[Data do Caixa Realizado]]="",0,MONTH(TbRegistroEntradas[[#This Row],[Data do Caixa Realizado]]))</f>
        <v>0</v>
      </c>
      <c r="J66" s="12">
        <f>IF(TbRegistroEntradas[[#This Row],[Data do Caixa Realizado]]="",0,YEAR(TbRegistroEntradas[[#This Row],[Data do Caixa Realizado]]))</f>
        <v>0</v>
      </c>
      <c r="K66" s="12">
        <f>IF(TbRegistroEntradas[[#This Row],[Data da Competência]]="",0,MONTH(TbRegistroEntradas[[#This Row],[Data da Competência]]))</f>
        <v>2</v>
      </c>
      <c r="L66" s="12">
        <f>IF(TbRegistroEntradas[[#This Row],[Data da Competência]]="",0,YEAR(TbRegistroEntradas[[#This Row],[Data da Competência]]))</f>
        <v>2018</v>
      </c>
    </row>
    <row r="67" spans="2:12" x14ac:dyDescent="0.25">
      <c r="B67" s="10">
        <v>43145.940969359632</v>
      </c>
      <c r="C67" s="10">
        <v>43140</v>
      </c>
      <c r="D67" s="10">
        <v>43145.940969359632</v>
      </c>
      <c r="E67" s="12" t="s">
        <v>24</v>
      </c>
      <c r="F67" s="12" t="s">
        <v>35</v>
      </c>
      <c r="G67" s="12" t="s">
        <v>124</v>
      </c>
      <c r="H67" s="11">
        <v>3412</v>
      </c>
      <c r="I67" s="12">
        <f>IF(TbRegistroEntradas[[#This Row],[Data do Caixa Realizado]]="",0,MONTH(TbRegistroEntradas[[#This Row],[Data do Caixa Realizado]]))</f>
        <v>2</v>
      </c>
      <c r="J67" s="12">
        <f>IF(TbRegistroEntradas[[#This Row],[Data do Caixa Realizado]]="",0,YEAR(TbRegistroEntradas[[#This Row],[Data do Caixa Realizado]]))</f>
        <v>2018</v>
      </c>
      <c r="K67" s="12">
        <f>IF(TbRegistroEntradas[[#This Row],[Data da Competência]]="",0,MONTH(TbRegistroEntradas[[#This Row],[Data da Competência]]))</f>
        <v>2</v>
      </c>
      <c r="L67" s="12">
        <f>IF(TbRegistroEntradas[[#This Row],[Data da Competência]]="",0,YEAR(TbRegistroEntradas[[#This Row],[Data da Competência]]))</f>
        <v>2018</v>
      </c>
    </row>
    <row r="68" spans="2:12" x14ac:dyDescent="0.25">
      <c r="B68" s="10">
        <v>43146.225751185812</v>
      </c>
      <c r="C68" s="10">
        <v>43142</v>
      </c>
      <c r="D68" s="10">
        <v>43146.225751185812</v>
      </c>
      <c r="E68" s="12" t="s">
        <v>24</v>
      </c>
      <c r="F68" s="12" t="s">
        <v>33</v>
      </c>
      <c r="G68" s="12" t="s">
        <v>125</v>
      </c>
      <c r="H68" s="11">
        <v>3095</v>
      </c>
      <c r="I68" s="12">
        <f>IF(TbRegistroEntradas[[#This Row],[Data do Caixa Realizado]]="",0,MONTH(TbRegistroEntradas[[#This Row],[Data do Caixa Realizado]]))</f>
        <v>2</v>
      </c>
      <c r="J68" s="12">
        <f>IF(TbRegistroEntradas[[#This Row],[Data do Caixa Realizado]]="",0,YEAR(TbRegistroEntradas[[#This Row],[Data do Caixa Realizado]]))</f>
        <v>2018</v>
      </c>
      <c r="K68" s="12">
        <f>IF(TbRegistroEntradas[[#This Row],[Data da Competência]]="",0,MONTH(TbRegistroEntradas[[#This Row],[Data da Competência]]))</f>
        <v>2</v>
      </c>
      <c r="L68" s="12">
        <f>IF(TbRegistroEntradas[[#This Row],[Data da Competência]]="",0,YEAR(TbRegistroEntradas[[#This Row],[Data da Competência]]))</f>
        <v>2018</v>
      </c>
    </row>
    <row r="69" spans="2:12" x14ac:dyDescent="0.25">
      <c r="B69" s="10">
        <v>43193.467827275977</v>
      </c>
      <c r="C69" s="10">
        <v>43148</v>
      </c>
      <c r="D69" s="10">
        <v>43193.467827275977</v>
      </c>
      <c r="E69" s="12" t="s">
        <v>24</v>
      </c>
      <c r="F69" s="12" t="s">
        <v>34</v>
      </c>
      <c r="G69" s="12" t="s">
        <v>126</v>
      </c>
      <c r="H69" s="11">
        <v>1532</v>
      </c>
      <c r="I69" s="12">
        <f>IF(TbRegistroEntradas[[#This Row],[Data do Caixa Realizado]]="",0,MONTH(TbRegistroEntradas[[#This Row],[Data do Caixa Realizado]]))</f>
        <v>4</v>
      </c>
      <c r="J69" s="12">
        <f>IF(TbRegistroEntradas[[#This Row],[Data do Caixa Realizado]]="",0,YEAR(TbRegistroEntradas[[#This Row],[Data do Caixa Realizado]]))</f>
        <v>2018</v>
      </c>
      <c r="K69" s="12">
        <f>IF(TbRegistroEntradas[[#This Row],[Data da Competência]]="",0,MONTH(TbRegistroEntradas[[#This Row],[Data da Competência]]))</f>
        <v>2</v>
      </c>
      <c r="L69" s="12">
        <f>IF(TbRegistroEntradas[[#This Row],[Data da Competência]]="",0,YEAR(TbRegistroEntradas[[#This Row],[Data da Competência]]))</f>
        <v>2018</v>
      </c>
    </row>
    <row r="70" spans="2:12" x14ac:dyDescent="0.25">
      <c r="B70" s="10">
        <v>43193.409618971542</v>
      </c>
      <c r="C70" s="10">
        <v>43151</v>
      </c>
      <c r="D70" s="10">
        <v>43193.409618971542</v>
      </c>
      <c r="E70" s="12" t="s">
        <v>24</v>
      </c>
      <c r="F70" s="12" t="s">
        <v>34</v>
      </c>
      <c r="G70" s="12" t="s">
        <v>127</v>
      </c>
      <c r="H70" s="11">
        <v>3726</v>
      </c>
      <c r="I70" s="12">
        <f>IF(TbRegistroEntradas[[#This Row],[Data do Caixa Realizado]]="",0,MONTH(TbRegistroEntradas[[#This Row],[Data do Caixa Realizado]]))</f>
        <v>4</v>
      </c>
      <c r="J70" s="12">
        <f>IF(TbRegistroEntradas[[#This Row],[Data do Caixa Realizado]]="",0,YEAR(TbRegistroEntradas[[#This Row],[Data do Caixa Realizado]]))</f>
        <v>2018</v>
      </c>
      <c r="K70" s="12">
        <f>IF(TbRegistroEntradas[[#This Row],[Data da Competência]]="",0,MONTH(TbRegistroEntradas[[#This Row],[Data da Competência]]))</f>
        <v>2</v>
      </c>
      <c r="L70" s="12">
        <f>IF(TbRegistroEntradas[[#This Row],[Data da Competência]]="",0,YEAR(TbRegistroEntradas[[#This Row],[Data da Competência]]))</f>
        <v>2018</v>
      </c>
    </row>
    <row r="71" spans="2:12" x14ac:dyDescent="0.25">
      <c r="B71" s="10">
        <v>43154</v>
      </c>
      <c r="C71" s="10">
        <v>43154</v>
      </c>
      <c r="D71" s="10">
        <v>43154</v>
      </c>
      <c r="E71" s="12" t="s">
        <v>24</v>
      </c>
      <c r="F71" s="12" t="s">
        <v>35</v>
      </c>
      <c r="G71" s="12" t="s">
        <v>128</v>
      </c>
      <c r="H71" s="11">
        <v>4322</v>
      </c>
      <c r="I71" s="12">
        <f>IF(TbRegistroEntradas[[#This Row],[Data do Caixa Realizado]]="",0,MONTH(TbRegistroEntradas[[#This Row],[Data do Caixa Realizado]]))</f>
        <v>2</v>
      </c>
      <c r="J71" s="12">
        <f>IF(TbRegistroEntradas[[#This Row],[Data do Caixa Realizado]]="",0,YEAR(TbRegistroEntradas[[#This Row],[Data do Caixa Realizado]]))</f>
        <v>2018</v>
      </c>
      <c r="K71" s="12">
        <f>IF(TbRegistroEntradas[[#This Row],[Data da Competência]]="",0,MONTH(TbRegistroEntradas[[#This Row],[Data da Competência]]))</f>
        <v>2</v>
      </c>
      <c r="L71" s="12">
        <f>IF(TbRegistroEntradas[[#This Row],[Data da Competência]]="",0,YEAR(TbRegistroEntradas[[#This Row],[Data da Competência]]))</f>
        <v>2018</v>
      </c>
    </row>
    <row r="72" spans="2:12" x14ac:dyDescent="0.25">
      <c r="B72" s="10" t="s">
        <v>69</v>
      </c>
      <c r="C72" s="10">
        <v>43156</v>
      </c>
      <c r="D72" s="10">
        <v>43205.753397319932</v>
      </c>
      <c r="E72" s="12" t="s">
        <v>24</v>
      </c>
      <c r="F72" s="12" t="s">
        <v>33</v>
      </c>
      <c r="G72" s="12" t="s">
        <v>129</v>
      </c>
      <c r="H72" s="11">
        <v>3998</v>
      </c>
      <c r="I72" s="12">
        <f>IF(TbRegistroEntradas[[#This Row],[Data do Caixa Realizado]]="",0,MONTH(TbRegistroEntradas[[#This Row],[Data do Caixa Realizado]]))</f>
        <v>0</v>
      </c>
      <c r="J72" s="12">
        <f>IF(TbRegistroEntradas[[#This Row],[Data do Caixa Realizado]]="",0,YEAR(TbRegistroEntradas[[#This Row],[Data do Caixa Realizado]]))</f>
        <v>0</v>
      </c>
      <c r="K72" s="12">
        <f>IF(TbRegistroEntradas[[#This Row],[Data da Competência]]="",0,MONTH(TbRegistroEntradas[[#This Row],[Data da Competência]]))</f>
        <v>2</v>
      </c>
      <c r="L72" s="12">
        <f>IF(TbRegistroEntradas[[#This Row],[Data da Competência]]="",0,YEAR(TbRegistroEntradas[[#This Row],[Data da Competência]]))</f>
        <v>2018</v>
      </c>
    </row>
    <row r="73" spans="2:12" x14ac:dyDescent="0.25">
      <c r="B73" s="10">
        <v>43246.588095978033</v>
      </c>
      <c r="C73" s="10">
        <v>43158</v>
      </c>
      <c r="D73" s="10">
        <v>43188.829564949629</v>
      </c>
      <c r="E73" s="12" t="s">
        <v>24</v>
      </c>
      <c r="F73" s="12" t="s">
        <v>33</v>
      </c>
      <c r="G73" s="12" t="s">
        <v>130</v>
      </c>
      <c r="H73" s="11">
        <v>3252</v>
      </c>
      <c r="I73" s="12">
        <f>IF(TbRegistroEntradas[[#This Row],[Data do Caixa Realizado]]="",0,MONTH(TbRegistroEntradas[[#This Row],[Data do Caixa Realizado]]))</f>
        <v>5</v>
      </c>
      <c r="J73" s="12">
        <f>IF(TbRegistroEntradas[[#This Row],[Data do Caixa Realizado]]="",0,YEAR(TbRegistroEntradas[[#This Row],[Data do Caixa Realizado]]))</f>
        <v>2018</v>
      </c>
      <c r="K73" s="12">
        <f>IF(TbRegistroEntradas[[#This Row],[Data da Competência]]="",0,MONTH(TbRegistroEntradas[[#This Row],[Data da Competência]]))</f>
        <v>2</v>
      </c>
      <c r="L73" s="12">
        <f>IF(TbRegistroEntradas[[#This Row],[Data da Competência]]="",0,YEAR(TbRegistroEntradas[[#This Row],[Data da Competência]]))</f>
        <v>2018</v>
      </c>
    </row>
    <row r="74" spans="2:12" x14ac:dyDescent="0.25">
      <c r="B74" s="10">
        <v>43169.443907551016</v>
      </c>
      <c r="C74" s="10">
        <v>43160</v>
      </c>
      <c r="D74" s="10">
        <v>43169.443907551016</v>
      </c>
      <c r="E74" s="12" t="s">
        <v>24</v>
      </c>
      <c r="F74" s="12" t="s">
        <v>34</v>
      </c>
      <c r="G74" s="12" t="s">
        <v>131</v>
      </c>
      <c r="H74" s="11">
        <v>3701</v>
      </c>
      <c r="I74" s="12">
        <f>IF(TbRegistroEntradas[[#This Row],[Data do Caixa Realizado]]="",0,MONTH(TbRegistroEntradas[[#This Row],[Data do Caixa Realizado]]))</f>
        <v>3</v>
      </c>
      <c r="J74" s="12">
        <f>IF(TbRegistroEntradas[[#This Row],[Data do Caixa Realizado]]="",0,YEAR(TbRegistroEntradas[[#This Row],[Data do Caixa Realizado]]))</f>
        <v>2018</v>
      </c>
      <c r="K74" s="12">
        <f>IF(TbRegistroEntradas[[#This Row],[Data da Competência]]="",0,MONTH(TbRegistroEntradas[[#This Row],[Data da Competência]]))</f>
        <v>3</v>
      </c>
      <c r="L74" s="12">
        <f>IF(TbRegistroEntradas[[#This Row],[Data da Competência]]="",0,YEAR(TbRegistroEntradas[[#This Row],[Data da Competência]]))</f>
        <v>2018</v>
      </c>
    </row>
    <row r="75" spans="2:12" x14ac:dyDescent="0.25">
      <c r="B75" s="10" t="s">
        <v>69</v>
      </c>
      <c r="C75" s="10">
        <v>43162</v>
      </c>
      <c r="D75" s="10">
        <v>43202.812742183109</v>
      </c>
      <c r="E75" s="12" t="s">
        <v>24</v>
      </c>
      <c r="F75" s="12" t="s">
        <v>36</v>
      </c>
      <c r="G75" s="12" t="s">
        <v>132</v>
      </c>
      <c r="H75" s="11">
        <v>1977</v>
      </c>
      <c r="I75" s="12">
        <f>IF(TbRegistroEntradas[[#This Row],[Data do Caixa Realizado]]="",0,MONTH(TbRegistroEntradas[[#This Row],[Data do Caixa Realizado]]))</f>
        <v>0</v>
      </c>
      <c r="J75" s="12">
        <f>IF(TbRegistroEntradas[[#This Row],[Data do Caixa Realizado]]="",0,YEAR(TbRegistroEntradas[[#This Row],[Data do Caixa Realizado]]))</f>
        <v>0</v>
      </c>
      <c r="K75" s="12">
        <f>IF(TbRegistroEntradas[[#This Row],[Data da Competência]]="",0,MONTH(TbRegistroEntradas[[#This Row],[Data da Competência]]))</f>
        <v>3</v>
      </c>
      <c r="L75" s="12">
        <f>IF(TbRegistroEntradas[[#This Row],[Data da Competência]]="",0,YEAR(TbRegistroEntradas[[#This Row],[Data da Competência]]))</f>
        <v>2018</v>
      </c>
    </row>
    <row r="76" spans="2:12" x14ac:dyDescent="0.25">
      <c r="B76" s="10">
        <v>43287.614168362117</v>
      </c>
      <c r="C76" s="10">
        <v>43163</v>
      </c>
      <c r="D76" s="10">
        <v>43211.113627447019</v>
      </c>
      <c r="E76" s="12" t="s">
        <v>24</v>
      </c>
      <c r="F76" s="12" t="s">
        <v>34</v>
      </c>
      <c r="G76" s="12" t="s">
        <v>133</v>
      </c>
      <c r="H76" s="11">
        <v>1217</v>
      </c>
      <c r="I76" s="12">
        <f>IF(TbRegistroEntradas[[#This Row],[Data do Caixa Realizado]]="",0,MONTH(TbRegistroEntradas[[#This Row],[Data do Caixa Realizado]]))</f>
        <v>7</v>
      </c>
      <c r="J76" s="12">
        <f>IF(TbRegistroEntradas[[#This Row],[Data do Caixa Realizado]]="",0,YEAR(TbRegistroEntradas[[#This Row],[Data do Caixa Realizado]]))</f>
        <v>2018</v>
      </c>
      <c r="K76" s="12">
        <f>IF(TbRegistroEntradas[[#This Row],[Data da Competência]]="",0,MONTH(TbRegistroEntradas[[#This Row],[Data da Competência]]))</f>
        <v>3</v>
      </c>
      <c r="L76" s="12">
        <f>IF(TbRegistroEntradas[[#This Row],[Data da Competência]]="",0,YEAR(TbRegistroEntradas[[#This Row],[Data da Competência]]))</f>
        <v>2018</v>
      </c>
    </row>
    <row r="77" spans="2:12" x14ac:dyDescent="0.25">
      <c r="B77" s="10">
        <v>43203.174471123319</v>
      </c>
      <c r="C77" s="10">
        <v>43166</v>
      </c>
      <c r="D77" s="10">
        <v>43203.174471123319</v>
      </c>
      <c r="E77" s="12" t="s">
        <v>24</v>
      </c>
      <c r="F77" s="12" t="s">
        <v>32</v>
      </c>
      <c r="G77" s="12" t="s">
        <v>134</v>
      </c>
      <c r="H77" s="11">
        <v>1660</v>
      </c>
      <c r="I77" s="12">
        <f>IF(TbRegistroEntradas[[#This Row],[Data do Caixa Realizado]]="",0,MONTH(TbRegistroEntradas[[#This Row],[Data do Caixa Realizado]]))</f>
        <v>4</v>
      </c>
      <c r="J77" s="12">
        <f>IF(TbRegistroEntradas[[#This Row],[Data do Caixa Realizado]]="",0,YEAR(TbRegistroEntradas[[#This Row],[Data do Caixa Realizado]]))</f>
        <v>2018</v>
      </c>
      <c r="K77" s="12">
        <f>IF(TbRegistroEntradas[[#This Row],[Data da Competência]]="",0,MONTH(TbRegistroEntradas[[#This Row],[Data da Competência]]))</f>
        <v>3</v>
      </c>
      <c r="L77" s="12">
        <f>IF(TbRegistroEntradas[[#This Row],[Data da Competência]]="",0,YEAR(TbRegistroEntradas[[#This Row],[Data da Competência]]))</f>
        <v>2018</v>
      </c>
    </row>
    <row r="78" spans="2:12" x14ac:dyDescent="0.25">
      <c r="B78" s="10">
        <v>43169</v>
      </c>
      <c r="C78" s="10">
        <v>43169</v>
      </c>
      <c r="D78" s="10">
        <v>43169</v>
      </c>
      <c r="E78" s="12" t="s">
        <v>24</v>
      </c>
      <c r="F78" s="12" t="s">
        <v>32</v>
      </c>
      <c r="G78" s="12" t="s">
        <v>135</v>
      </c>
      <c r="H78" s="11">
        <v>837</v>
      </c>
      <c r="I78" s="12">
        <f>IF(TbRegistroEntradas[[#This Row],[Data do Caixa Realizado]]="",0,MONTH(TbRegistroEntradas[[#This Row],[Data do Caixa Realizado]]))</f>
        <v>3</v>
      </c>
      <c r="J78" s="12">
        <f>IF(TbRegistroEntradas[[#This Row],[Data do Caixa Realizado]]="",0,YEAR(TbRegistroEntradas[[#This Row],[Data do Caixa Realizado]]))</f>
        <v>2018</v>
      </c>
      <c r="K78" s="12">
        <f>IF(TbRegistroEntradas[[#This Row],[Data da Competência]]="",0,MONTH(TbRegistroEntradas[[#This Row],[Data da Competência]]))</f>
        <v>3</v>
      </c>
      <c r="L78" s="12">
        <f>IF(TbRegistroEntradas[[#This Row],[Data da Competência]]="",0,YEAR(TbRegistroEntradas[[#This Row],[Data da Competência]]))</f>
        <v>2018</v>
      </c>
    </row>
    <row r="79" spans="2:12" x14ac:dyDescent="0.25">
      <c r="B79" s="10">
        <v>43274.948349329374</v>
      </c>
      <c r="C79" s="10">
        <v>43171</v>
      </c>
      <c r="D79" s="10">
        <v>43200.147034627953</v>
      </c>
      <c r="E79" s="12" t="s">
        <v>24</v>
      </c>
      <c r="F79" s="12" t="s">
        <v>35</v>
      </c>
      <c r="G79" s="12" t="s">
        <v>136</v>
      </c>
      <c r="H79" s="11">
        <v>1838</v>
      </c>
      <c r="I79" s="12">
        <f>IF(TbRegistroEntradas[[#This Row],[Data do Caixa Realizado]]="",0,MONTH(TbRegistroEntradas[[#This Row],[Data do Caixa Realizado]]))</f>
        <v>6</v>
      </c>
      <c r="J79" s="12">
        <f>IF(TbRegistroEntradas[[#This Row],[Data do Caixa Realizado]]="",0,YEAR(TbRegistroEntradas[[#This Row],[Data do Caixa Realizado]]))</f>
        <v>2018</v>
      </c>
      <c r="K79" s="12">
        <f>IF(TbRegistroEntradas[[#This Row],[Data da Competência]]="",0,MONTH(TbRegistroEntradas[[#This Row],[Data da Competência]]))</f>
        <v>3</v>
      </c>
      <c r="L79" s="12">
        <f>IF(TbRegistroEntradas[[#This Row],[Data da Competência]]="",0,YEAR(TbRegistroEntradas[[#This Row],[Data da Competência]]))</f>
        <v>2018</v>
      </c>
    </row>
    <row r="80" spans="2:12" x14ac:dyDescent="0.25">
      <c r="B80" s="10">
        <v>43176</v>
      </c>
      <c r="C80" s="10">
        <v>43176</v>
      </c>
      <c r="D80" s="10">
        <v>43176</v>
      </c>
      <c r="E80" s="12" t="s">
        <v>24</v>
      </c>
      <c r="F80" s="12" t="s">
        <v>36</v>
      </c>
      <c r="G80" s="12" t="s">
        <v>137</v>
      </c>
      <c r="H80" s="11">
        <v>4471</v>
      </c>
      <c r="I80" s="12">
        <f>IF(TbRegistroEntradas[[#This Row],[Data do Caixa Realizado]]="",0,MONTH(TbRegistroEntradas[[#This Row],[Data do Caixa Realizado]]))</f>
        <v>3</v>
      </c>
      <c r="J80" s="12">
        <f>IF(TbRegistroEntradas[[#This Row],[Data do Caixa Realizado]]="",0,YEAR(TbRegistroEntradas[[#This Row],[Data do Caixa Realizado]]))</f>
        <v>2018</v>
      </c>
      <c r="K80" s="12">
        <f>IF(TbRegistroEntradas[[#This Row],[Data da Competência]]="",0,MONTH(TbRegistroEntradas[[#This Row],[Data da Competência]]))</f>
        <v>3</v>
      </c>
      <c r="L80" s="12">
        <f>IF(TbRegistroEntradas[[#This Row],[Data da Competência]]="",0,YEAR(TbRegistroEntradas[[#This Row],[Data da Competência]]))</f>
        <v>2018</v>
      </c>
    </row>
    <row r="81" spans="2:12" x14ac:dyDescent="0.25">
      <c r="B81" s="10">
        <v>43177</v>
      </c>
      <c r="C81" s="10">
        <v>43177</v>
      </c>
      <c r="D81" s="10">
        <v>43177</v>
      </c>
      <c r="E81" s="12" t="s">
        <v>24</v>
      </c>
      <c r="F81" s="12" t="s">
        <v>35</v>
      </c>
      <c r="G81" s="12" t="s">
        <v>138</v>
      </c>
      <c r="H81" s="11">
        <v>3540</v>
      </c>
      <c r="I81" s="12">
        <f>IF(TbRegistroEntradas[[#This Row],[Data do Caixa Realizado]]="",0,MONTH(TbRegistroEntradas[[#This Row],[Data do Caixa Realizado]]))</f>
        <v>3</v>
      </c>
      <c r="J81" s="12">
        <f>IF(TbRegistroEntradas[[#This Row],[Data do Caixa Realizado]]="",0,YEAR(TbRegistroEntradas[[#This Row],[Data do Caixa Realizado]]))</f>
        <v>2018</v>
      </c>
      <c r="K81" s="12">
        <f>IF(TbRegistroEntradas[[#This Row],[Data da Competência]]="",0,MONTH(TbRegistroEntradas[[#This Row],[Data da Competência]]))</f>
        <v>3</v>
      </c>
      <c r="L81" s="12">
        <f>IF(TbRegistroEntradas[[#This Row],[Data da Competência]]="",0,YEAR(TbRegistroEntradas[[#This Row],[Data da Competência]]))</f>
        <v>2018</v>
      </c>
    </row>
    <row r="82" spans="2:12" x14ac:dyDescent="0.25">
      <c r="B82" s="10">
        <v>43225.452196527214</v>
      </c>
      <c r="C82" s="10">
        <v>43180</v>
      </c>
      <c r="D82" s="10">
        <v>43180</v>
      </c>
      <c r="E82" s="12" t="s">
        <v>24</v>
      </c>
      <c r="F82" s="12" t="s">
        <v>35</v>
      </c>
      <c r="G82" s="12" t="s">
        <v>139</v>
      </c>
      <c r="H82" s="11">
        <v>4606</v>
      </c>
      <c r="I82" s="12">
        <f>IF(TbRegistroEntradas[[#This Row],[Data do Caixa Realizado]]="",0,MONTH(TbRegistroEntradas[[#This Row],[Data do Caixa Realizado]]))</f>
        <v>5</v>
      </c>
      <c r="J82" s="12">
        <f>IF(TbRegistroEntradas[[#This Row],[Data do Caixa Realizado]]="",0,YEAR(TbRegistroEntradas[[#This Row],[Data do Caixa Realizado]]))</f>
        <v>2018</v>
      </c>
      <c r="K82" s="12">
        <f>IF(TbRegistroEntradas[[#This Row],[Data da Competência]]="",0,MONTH(TbRegistroEntradas[[#This Row],[Data da Competência]]))</f>
        <v>3</v>
      </c>
      <c r="L82" s="12">
        <f>IF(TbRegistroEntradas[[#This Row],[Data da Competência]]="",0,YEAR(TbRegistroEntradas[[#This Row],[Data da Competência]]))</f>
        <v>2018</v>
      </c>
    </row>
    <row r="83" spans="2:12" x14ac:dyDescent="0.25">
      <c r="B83" s="10">
        <v>43199.063059084292</v>
      </c>
      <c r="C83" s="10">
        <v>43182</v>
      </c>
      <c r="D83" s="10">
        <v>43199.063059084292</v>
      </c>
      <c r="E83" s="12" t="s">
        <v>24</v>
      </c>
      <c r="F83" s="12" t="s">
        <v>33</v>
      </c>
      <c r="G83" s="12" t="s">
        <v>140</v>
      </c>
      <c r="H83" s="11">
        <v>2388</v>
      </c>
      <c r="I83" s="12">
        <f>IF(TbRegistroEntradas[[#This Row],[Data do Caixa Realizado]]="",0,MONTH(TbRegistroEntradas[[#This Row],[Data do Caixa Realizado]]))</f>
        <v>4</v>
      </c>
      <c r="J83" s="12">
        <f>IF(TbRegistroEntradas[[#This Row],[Data do Caixa Realizado]]="",0,YEAR(TbRegistroEntradas[[#This Row],[Data do Caixa Realizado]]))</f>
        <v>2018</v>
      </c>
      <c r="K83" s="12">
        <f>IF(TbRegistroEntradas[[#This Row],[Data da Competência]]="",0,MONTH(TbRegistroEntradas[[#This Row],[Data da Competência]]))</f>
        <v>3</v>
      </c>
      <c r="L83" s="12">
        <f>IF(TbRegistroEntradas[[#This Row],[Data da Competência]]="",0,YEAR(TbRegistroEntradas[[#This Row],[Data da Competência]]))</f>
        <v>2018</v>
      </c>
    </row>
    <row r="84" spans="2:12" x14ac:dyDescent="0.25">
      <c r="B84" s="10">
        <v>43187.544050679455</v>
      </c>
      <c r="C84" s="10">
        <v>43184</v>
      </c>
      <c r="D84" s="10">
        <v>43187.544050679455</v>
      </c>
      <c r="E84" s="12" t="s">
        <v>24</v>
      </c>
      <c r="F84" s="12" t="s">
        <v>32</v>
      </c>
      <c r="G84" s="12" t="s">
        <v>141</v>
      </c>
      <c r="H84" s="11">
        <v>2303</v>
      </c>
      <c r="I84" s="12">
        <f>IF(TbRegistroEntradas[[#This Row],[Data do Caixa Realizado]]="",0,MONTH(TbRegistroEntradas[[#This Row],[Data do Caixa Realizado]]))</f>
        <v>3</v>
      </c>
      <c r="J84" s="12">
        <f>IF(TbRegistroEntradas[[#This Row],[Data do Caixa Realizado]]="",0,YEAR(TbRegistroEntradas[[#This Row],[Data do Caixa Realizado]]))</f>
        <v>2018</v>
      </c>
      <c r="K84" s="12">
        <f>IF(TbRegistroEntradas[[#This Row],[Data da Competência]]="",0,MONTH(TbRegistroEntradas[[#This Row],[Data da Competência]]))</f>
        <v>3</v>
      </c>
      <c r="L84" s="12">
        <f>IF(TbRegistroEntradas[[#This Row],[Data da Competência]]="",0,YEAR(TbRegistroEntradas[[#This Row],[Data da Competência]]))</f>
        <v>2018</v>
      </c>
    </row>
    <row r="85" spans="2:12" x14ac:dyDescent="0.25">
      <c r="B85" s="10">
        <v>43257.290571168443</v>
      </c>
      <c r="C85" s="10">
        <v>43187</v>
      </c>
      <c r="D85" s="10">
        <v>43205.258677559352</v>
      </c>
      <c r="E85" s="12" t="s">
        <v>24</v>
      </c>
      <c r="F85" s="12" t="s">
        <v>36</v>
      </c>
      <c r="G85" s="12" t="s">
        <v>142</v>
      </c>
      <c r="H85" s="11">
        <v>1662</v>
      </c>
      <c r="I85" s="12">
        <f>IF(TbRegistroEntradas[[#This Row],[Data do Caixa Realizado]]="",0,MONTH(TbRegistroEntradas[[#This Row],[Data do Caixa Realizado]]))</f>
        <v>6</v>
      </c>
      <c r="J85" s="12">
        <f>IF(TbRegistroEntradas[[#This Row],[Data do Caixa Realizado]]="",0,YEAR(TbRegistroEntradas[[#This Row],[Data do Caixa Realizado]]))</f>
        <v>2018</v>
      </c>
      <c r="K85" s="12">
        <f>IF(TbRegistroEntradas[[#This Row],[Data da Competência]]="",0,MONTH(TbRegistroEntradas[[#This Row],[Data da Competência]]))</f>
        <v>3</v>
      </c>
      <c r="L85" s="12">
        <f>IF(TbRegistroEntradas[[#This Row],[Data da Competência]]="",0,YEAR(TbRegistroEntradas[[#This Row],[Data da Competência]]))</f>
        <v>2018</v>
      </c>
    </row>
    <row r="86" spans="2:12" x14ac:dyDescent="0.25">
      <c r="B86" s="10">
        <v>43214.579291437891</v>
      </c>
      <c r="C86" s="10">
        <v>43189</v>
      </c>
      <c r="D86" s="10">
        <v>43189</v>
      </c>
      <c r="E86" s="12" t="s">
        <v>24</v>
      </c>
      <c r="F86" s="12" t="s">
        <v>33</v>
      </c>
      <c r="G86" s="12" t="s">
        <v>143</v>
      </c>
      <c r="H86" s="11">
        <v>3241</v>
      </c>
      <c r="I86" s="12">
        <f>IF(TbRegistroEntradas[[#This Row],[Data do Caixa Realizado]]="",0,MONTH(TbRegistroEntradas[[#This Row],[Data do Caixa Realizado]]))</f>
        <v>4</v>
      </c>
      <c r="J86" s="12">
        <f>IF(TbRegistroEntradas[[#This Row],[Data do Caixa Realizado]]="",0,YEAR(TbRegistroEntradas[[#This Row],[Data do Caixa Realizado]]))</f>
        <v>2018</v>
      </c>
      <c r="K86" s="12">
        <f>IF(TbRegistroEntradas[[#This Row],[Data da Competência]]="",0,MONTH(TbRegistroEntradas[[#This Row],[Data da Competência]]))</f>
        <v>3</v>
      </c>
      <c r="L86" s="12">
        <f>IF(TbRegistroEntradas[[#This Row],[Data da Competência]]="",0,YEAR(TbRegistroEntradas[[#This Row],[Data da Competência]]))</f>
        <v>2018</v>
      </c>
    </row>
    <row r="87" spans="2:12" x14ac:dyDescent="0.25">
      <c r="B87" s="10">
        <v>43306.825006724808</v>
      </c>
      <c r="C87" s="10">
        <v>43190</v>
      </c>
      <c r="D87" s="10">
        <v>43228.526498585612</v>
      </c>
      <c r="E87" s="12" t="s">
        <v>24</v>
      </c>
      <c r="F87" s="12" t="s">
        <v>36</v>
      </c>
      <c r="G87" s="12" t="s">
        <v>144</v>
      </c>
      <c r="H87" s="11">
        <v>4017</v>
      </c>
      <c r="I87" s="12">
        <f>IF(TbRegistroEntradas[[#This Row],[Data do Caixa Realizado]]="",0,MONTH(TbRegistroEntradas[[#This Row],[Data do Caixa Realizado]]))</f>
        <v>7</v>
      </c>
      <c r="J87" s="12">
        <f>IF(TbRegistroEntradas[[#This Row],[Data do Caixa Realizado]]="",0,YEAR(TbRegistroEntradas[[#This Row],[Data do Caixa Realizado]]))</f>
        <v>2018</v>
      </c>
      <c r="K87" s="12">
        <f>IF(TbRegistroEntradas[[#This Row],[Data da Competência]]="",0,MONTH(TbRegistroEntradas[[#This Row],[Data da Competência]]))</f>
        <v>3</v>
      </c>
      <c r="L87" s="12">
        <f>IF(TbRegistroEntradas[[#This Row],[Data da Competência]]="",0,YEAR(TbRegistroEntradas[[#This Row],[Data da Competência]]))</f>
        <v>2018</v>
      </c>
    </row>
    <row r="88" spans="2:12" x14ac:dyDescent="0.25">
      <c r="B88" s="10">
        <v>43193</v>
      </c>
      <c r="C88" s="10">
        <v>43193</v>
      </c>
      <c r="D88" s="10">
        <v>43193</v>
      </c>
      <c r="E88" s="12" t="s">
        <v>24</v>
      </c>
      <c r="F88" s="12" t="s">
        <v>35</v>
      </c>
      <c r="G88" s="12" t="s">
        <v>145</v>
      </c>
      <c r="H88" s="11">
        <v>3586</v>
      </c>
      <c r="I88" s="12">
        <f>IF(TbRegistroEntradas[[#This Row],[Data do Caixa Realizado]]="",0,MONTH(TbRegistroEntradas[[#This Row],[Data do Caixa Realizado]]))</f>
        <v>4</v>
      </c>
      <c r="J88" s="12">
        <f>IF(TbRegistroEntradas[[#This Row],[Data do Caixa Realizado]]="",0,YEAR(TbRegistroEntradas[[#This Row],[Data do Caixa Realizado]]))</f>
        <v>2018</v>
      </c>
      <c r="K88" s="12">
        <f>IF(TbRegistroEntradas[[#This Row],[Data da Competência]]="",0,MONTH(TbRegistroEntradas[[#This Row],[Data da Competência]]))</f>
        <v>4</v>
      </c>
      <c r="L88" s="12">
        <f>IF(TbRegistroEntradas[[#This Row],[Data da Competência]]="",0,YEAR(TbRegistroEntradas[[#This Row],[Data da Competência]]))</f>
        <v>2018</v>
      </c>
    </row>
    <row r="89" spans="2:12" x14ac:dyDescent="0.25">
      <c r="B89" s="10">
        <v>43196</v>
      </c>
      <c r="C89" s="10">
        <v>43196</v>
      </c>
      <c r="D89" s="10">
        <v>43196</v>
      </c>
      <c r="E89" s="12" t="s">
        <v>24</v>
      </c>
      <c r="F89" s="12" t="s">
        <v>33</v>
      </c>
      <c r="G89" s="12" t="s">
        <v>146</v>
      </c>
      <c r="H89" s="11">
        <v>4467</v>
      </c>
      <c r="I89" s="12">
        <f>IF(TbRegistroEntradas[[#This Row],[Data do Caixa Realizado]]="",0,MONTH(TbRegistroEntradas[[#This Row],[Data do Caixa Realizado]]))</f>
        <v>4</v>
      </c>
      <c r="J89" s="12">
        <f>IF(TbRegistroEntradas[[#This Row],[Data do Caixa Realizado]]="",0,YEAR(TbRegistroEntradas[[#This Row],[Data do Caixa Realizado]]))</f>
        <v>2018</v>
      </c>
      <c r="K89" s="12">
        <f>IF(TbRegistroEntradas[[#This Row],[Data da Competência]]="",0,MONTH(TbRegistroEntradas[[#This Row],[Data da Competência]]))</f>
        <v>4</v>
      </c>
      <c r="L89" s="12">
        <f>IF(TbRegistroEntradas[[#This Row],[Data da Competência]]="",0,YEAR(TbRegistroEntradas[[#This Row],[Data da Competência]]))</f>
        <v>2018</v>
      </c>
    </row>
    <row r="90" spans="2:12" x14ac:dyDescent="0.25">
      <c r="B90" s="10">
        <v>43251.171133907985</v>
      </c>
      <c r="C90" s="10">
        <v>43199</v>
      </c>
      <c r="D90" s="10">
        <v>43251.171133907985</v>
      </c>
      <c r="E90" s="12" t="s">
        <v>24</v>
      </c>
      <c r="F90" s="12" t="s">
        <v>35</v>
      </c>
      <c r="G90" s="12" t="s">
        <v>147</v>
      </c>
      <c r="H90" s="11">
        <v>4262</v>
      </c>
      <c r="I90" s="12">
        <f>IF(TbRegistroEntradas[[#This Row],[Data do Caixa Realizado]]="",0,MONTH(TbRegistroEntradas[[#This Row],[Data do Caixa Realizado]]))</f>
        <v>5</v>
      </c>
      <c r="J90" s="12">
        <f>IF(TbRegistroEntradas[[#This Row],[Data do Caixa Realizado]]="",0,YEAR(TbRegistroEntradas[[#This Row],[Data do Caixa Realizado]]))</f>
        <v>2018</v>
      </c>
      <c r="K90" s="12">
        <f>IF(TbRegistroEntradas[[#This Row],[Data da Competência]]="",0,MONTH(TbRegistroEntradas[[#This Row],[Data da Competência]]))</f>
        <v>4</v>
      </c>
      <c r="L90" s="12">
        <f>IF(TbRegistroEntradas[[#This Row],[Data da Competência]]="",0,YEAR(TbRegistroEntradas[[#This Row],[Data da Competência]]))</f>
        <v>2018</v>
      </c>
    </row>
    <row r="91" spans="2:12" x14ac:dyDescent="0.25">
      <c r="B91" s="10" t="s">
        <v>69</v>
      </c>
      <c r="C91" s="10">
        <v>43201</v>
      </c>
      <c r="D91" s="10">
        <v>43260.535750034454</v>
      </c>
      <c r="E91" s="12" t="s">
        <v>24</v>
      </c>
      <c r="F91" s="12" t="s">
        <v>35</v>
      </c>
      <c r="G91" s="12" t="s">
        <v>148</v>
      </c>
      <c r="H91" s="11">
        <v>2593</v>
      </c>
      <c r="I91" s="12">
        <f>IF(TbRegistroEntradas[[#This Row],[Data do Caixa Realizado]]="",0,MONTH(TbRegistroEntradas[[#This Row],[Data do Caixa Realizado]]))</f>
        <v>0</v>
      </c>
      <c r="J91" s="12">
        <f>IF(TbRegistroEntradas[[#This Row],[Data do Caixa Realizado]]="",0,YEAR(TbRegistroEntradas[[#This Row],[Data do Caixa Realizado]]))</f>
        <v>0</v>
      </c>
      <c r="K91" s="12">
        <f>IF(TbRegistroEntradas[[#This Row],[Data da Competência]]="",0,MONTH(TbRegistroEntradas[[#This Row],[Data da Competência]]))</f>
        <v>4</v>
      </c>
      <c r="L91" s="12">
        <f>IF(TbRegistroEntradas[[#This Row],[Data da Competência]]="",0,YEAR(TbRegistroEntradas[[#This Row],[Data da Competência]]))</f>
        <v>2018</v>
      </c>
    </row>
    <row r="92" spans="2:12" x14ac:dyDescent="0.25">
      <c r="B92" s="10">
        <v>43224.851474146271</v>
      </c>
      <c r="C92" s="10">
        <v>43204</v>
      </c>
      <c r="D92" s="10">
        <v>43224.851474146271</v>
      </c>
      <c r="E92" s="12" t="s">
        <v>24</v>
      </c>
      <c r="F92" s="12" t="s">
        <v>35</v>
      </c>
      <c r="G92" s="12" t="s">
        <v>149</v>
      </c>
      <c r="H92" s="11">
        <v>1885</v>
      </c>
      <c r="I92" s="12">
        <f>IF(TbRegistroEntradas[[#This Row],[Data do Caixa Realizado]]="",0,MONTH(TbRegistroEntradas[[#This Row],[Data do Caixa Realizado]]))</f>
        <v>5</v>
      </c>
      <c r="J92" s="12">
        <f>IF(TbRegistroEntradas[[#This Row],[Data do Caixa Realizado]]="",0,YEAR(TbRegistroEntradas[[#This Row],[Data do Caixa Realizado]]))</f>
        <v>2018</v>
      </c>
      <c r="K92" s="12">
        <f>IF(TbRegistroEntradas[[#This Row],[Data da Competência]]="",0,MONTH(TbRegistroEntradas[[#This Row],[Data da Competência]]))</f>
        <v>4</v>
      </c>
      <c r="L92" s="12">
        <f>IF(TbRegistroEntradas[[#This Row],[Data da Competência]]="",0,YEAR(TbRegistroEntradas[[#This Row],[Data da Competência]]))</f>
        <v>2018</v>
      </c>
    </row>
    <row r="93" spans="2:12" x14ac:dyDescent="0.25">
      <c r="B93" s="10">
        <v>43295.696952017293</v>
      </c>
      <c r="C93" s="10">
        <v>43209</v>
      </c>
      <c r="D93" s="10">
        <v>43209</v>
      </c>
      <c r="E93" s="12" t="s">
        <v>24</v>
      </c>
      <c r="F93" s="12" t="s">
        <v>35</v>
      </c>
      <c r="G93" s="12" t="s">
        <v>150</v>
      </c>
      <c r="H93" s="11">
        <v>2224</v>
      </c>
      <c r="I93" s="12">
        <f>IF(TbRegistroEntradas[[#This Row],[Data do Caixa Realizado]]="",0,MONTH(TbRegistroEntradas[[#This Row],[Data do Caixa Realizado]]))</f>
        <v>7</v>
      </c>
      <c r="J93" s="12">
        <f>IF(TbRegistroEntradas[[#This Row],[Data do Caixa Realizado]]="",0,YEAR(TbRegistroEntradas[[#This Row],[Data do Caixa Realizado]]))</f>
        <v>2018</v>
      </c>
      <c r="K93" s="12">
        <f>IF(TbRegistroEntradas[[#This Row],[Data da Competência]]="",0,MONTH(TbRegistroEntradas[[#This Row],[Data da Competência]]))</f>
        <v>4</v>
      </c>
      <c r="L93" s="12">
        <f>IF(TbRegistroEntradas[[#This Row],[Data da Competência]]="",0,YEAR(TbRegistroEntradas[[#This Row],[Data da Competência]]))</f>
        <v>2018</v>
      </c>
    </row>
    <row r="94" spans="2:12" x14ac:dyDescent="0.25">
      <c r="B94" s="10">
        <v>43234.087727619473</v>
      </c>
      <c r="C94" s="10">
        <v>43213</v>
      </c>
      <c r="D94" s="10">
        <v>43234.087727619473</v>
      </c>
      <c r="E94" s="12" t="s">
        <v>24</v>
      </c>
      <c r="F94" s="12" t="s">
        <v>35</v>
      </c>
      <c r="G94" s="12" t="s">
        <v>151</v>
      </c>
      <c r="H94" s="11">
        <v>3223</v>
      </c>
      <c r="I94" s="12">
        <f>IF(TbRegistroEntradas[[#This Row],[Data do Caixa Realizado]]="",0,MONTH(TbRegistroEntradas[[#This Row],[Data do Caixa Realizado]]))</f>
        <v>5</v>
      </c>
      <c r="J94" s="12">
        <f>IF(TbRegistroEntradas[[#This Row],[Data do Caixa Realizado]]="",0,YEAR(TbRegistroEntradas[[#This Row],[Data do Caixa Realizado]]))</f>
        <v>2018</v>
      </c>
      <c r="K94" s="12">
        <f>IF(TbRegistroEntradas[[#This Row],[Data da Competência]]="",0,MONTH(TbRegistroEntradas[[#This Row],[Data da Competência]]))</f>
        <v>4</v>
      </c>
      <c r="L94" s="12">
        <f>IF(TbRegistroEntradas[[#This Row],[Data da Competência]]="",0,YEAR(TbRegistroEntradas[[#This Row],[Data da Competência]]))</f>
        <v>2018</v>
      </c>
    </row>
    <row r="95" spans="2:12" x14ac:dyDescent="0.25">
      <c r="B95" s="10">
        <v>43216</v>
      </c>
      <c r="C95" s="10">
        <v>43216</v>
      </c>
      <c r="D95" s="10">
        <v>43216</v>
      </c>
      <c r="E95" s="12" t="s">
        <v>24</v>
      </c>
      <c r="F95" s="12" t="s">
        <v>34</v>
      </c>
      <c r="G95" s="12" t="s">
        <v>152</v>
      </c>
      <c r="H95" s="11">
        <v>3446</v>
      </c>
      <c r="I95" s="12">
        <f>IF(TbRegistroEntradas[[#This Row],[Data do Caixa Realizado]]="",0,MONTH(TbRegistroEntradas[[#This Row],[Data do Caixa Realizado]]))</f>
        <v>4</v>
      </c>
      <c r="J95" s="12">
        <f>IF(TbRegistroEntradas[[#This Row],[Data do Caixa Realizado]]="",0,YEAR(TbRegistroEntradas[[#This Row],[Data do Caixa Realizado]]))</f>
        <v>2018</v>
      </c>
      <c r="K95" s="12">
        <f>IF(TbRegistroEntradas[[#This Row],[Data da Competência]]="",0,MONTH(TbRegistroEntradas[[#This Row],[Data da Competência]]))</f>
        <v>4</v>
      </c>
      <c r="L95" s="12">
        <f>IF(TbRegistroEntradas[[#This Row],[Data da Competência]]="",0,YEAR(TbRegistroEntradas[[#This Row],[Data da Competência]]))</f>
        <v>2018</v>
      </c>
    </row>
    <row r="96" spans="2:12" x14ac:dyDescent="0.25">
      <c r="B96" s="10">
        <v>43226.996302594947</v>
      </c>
      <c r="C96" s="10">
        <v>43220</v>
      </c>
      <c r="D96" s="10">
        <v>43220</v>
      </c>
      <c r="E96" s="12" t="s">
        <v>24</v>
      </c>
      <c r="F96" s="12" t="s">
        <v>35</v>
      </c>
      <c r="G96" s="12" t="s">
        <v>153</v>
      </c>
      <c r="H96" s="11">
        <v>4540</v>
      </c>
      <c r="I96" s="12">
        <f>IF(TbRegistroEntradas[[#This Row],[Data do Caixa Realizado]]="",0,MONTH(TbRegistroEntradas[[#This Row],[Data do Caixa Realizado]]))</f>
        <v>5</v>
      </c>
      <c r="J96" s="12">
        <f>IF(TbRegistroEntradas[[#This Row],[Data do Caixa Realizado]]="",0,YEAR(TbRegistroEntradas[[#This Row],[Data do Caixa Realizado]]))</f>
        <v>2018</v>
      </c>
      <c r="K96" s="12">
        <f>IF(TbRegistroEntradas[[#This Row],[Data da Competência]]="",0,MONTH(TbRegistroEntradas[[#This Row],[Data da Competência]]))</f>
        <v>4</v>
      </c>
      <c r="L96" s="12">
        <f>IF(TbRegistroEntradas[[#This Row],[Data da Competência]]="",0,YEAR(TbRegistroEntradas[[#This Row],[Data da Competência]]))</f>
        <v>2018</v>
      </c>
    </row>
    <row r="97" spans="2:12" x14ac:dyDescent="0.25">
      <c r="B97" s="10">
        <v>43283.921086983224</v>
      </c>
      <c r="C97" s="10">
        <v>43228</v>
      </c>
      <c r="D97" s="10">
        <v>43283.921086983224</v>
      </c>
      <c r="E97" s="12" t="s">
        <v>24</v>
      </c>
      <c r="F97" s="12" t="s">
        <v>36</v>
      </c>
      <c r="G97" s="12" t="s">
        <v>154</v>
      </c>
      <c r="H97" s="11">
        <v>3862</v>
      </c>
      <c r="I97" s="12">
        <f>IF(TbRegistroEntradas[[#This Row],[Data do Caixa Realizado]]="",0,MONTH(TbRegistroEntradas[[#This Row],[Data do Caixa Realizado]]))</f>
        <v>7</v>
      </c>
      <c r="J97" s="12">
        <f>IF(TbRegistroEntradas[[#This Row],[Data do Caixa Realizado]]="",0,YEAR(TbRegistroEntradas[[#This Row],[Data do Caixa Realizado]]))</f>
        <v>2018</v>
      </c>
      <c r="K97" s="12">
        <f>IF(TbRegistroEntradas[[#This Row],[Data da Competência]]="",0,MONTH(TbRegistroEntradas[[#This Row],[Data da Competência]]))</f>
        <v>5</v>
      </c>
      <c r="L97" s="12">
        <f>IF(TbRegistroEntradas[[#This Row],[Data da Competência]]="",0,YEAR(TbRegistroEntradas[[#This Row],[Data da Competência]]))</f>
        <v>2018</v>
      </c>
    </row>
    <row r="98" spans="2:12" x14ac:dyDescent="0.25">
      <c r="B98" s="10">
        <v>43311.771640605511</v>
      </c>
      <c r="C98" s="10">
        <v>43231</v>
      </c>
      <c r="D98" s="10">
        <v>43279.381017407846</v>
      </c>
      <c r="E98" s="12" t="s">
        <v>24</v>
      </c>
      <c r="F98" s="12" t="s">
        <v>34</v>
      </c>
      <c r="G98" s="12" t="s">
        <v>155</v>
      </c>
      <c r="H98" s="11">
        <v>611</v>
      </c>
      <c r="I98" s="12">
        <f>IF(TbRegistroEntradas[[#This Row],[Data do Caixa Realizado]]="",0,MONTH(TbRegistroEntradas[[#This Row],[Data do Caixa Realizado]]))</f>
        <v>7</v>
      </c>
      <c r="J98" s="12">
        <f>IF(TbRegistroEntradas[[#This Row],[Data do Caixa Realizado]]="",0,YEAR(TbRegistroEntradas[[#This Row],[Data do Caixa Realizado]]))</f>
        <v>2018</v>
      </c>
      <c r="K98" s="12">
        <f>IF(TbRegistroEntradas[[#This Row],[Data da Competência]]="",0,MONTH(TbRegistroEntradas[[#This Row],[Data da Competência]]))</f>
        <v>5</v>
      </c>
      <c r="L98" s="12">
        <f>IF(TbRegistroEntradas[[#This Row],[Data da Competência]]="",0,YEAR(TbRegistroEntradas[[#This Row],[Data da Competência]]))</f>
        <v>2018</v>
      </c>
    </row>
    <row r="99" spans="2:12" x14ac:dyDescent="0.25">
      <c r="B99" s="10">
        <v>43233</v>
      </c>
      <c r="C99" s="10">
        <v>43233</v>
      </c>
      <c r="D99" s="10">
        <v>43233</v>
      </c>
      <c r="E99" s="12" t="s">
        <v>24</v>
      </c>
      <c r="F99" s="12" t="s">
        <v>32</v>
      </c>
      <c r="G99" s="12" t="s">
        <v>156</v>
      </c>
      <c r="H99" s="11">
        <v>1486</v>
      </c>
      <c r="I99" s="12">
        <f>IF(TbRegistroEntradas[[#This Row],[Data do Caixa Realizado]]="",0,MONTH(TbRegistroEntradas[[#This Row],[Data do Caixa Realizado]]))</f>
        <v>5</v>
      </c>
      <c r="J99" s="12">
        <f>IF(TbRegistroEntradas[[#This Row],[Data do Caixa Realizado]]="",0,YEAR(TbRegistroEntradas[[#This Row],[Data do Caixa Realizado]]))</f>
        <v>2018</v>
      </c>
      <c r="K99" s="12">
        <f>IF(TbRegistroEntradas[[#This Row],[Data da Competência]]="",0,MONTH(TbRegistroEntradas[[#This Row],[Data da Competência]]))</f>
        <v>5</v>
      </c>
      <c r="L99" s="12">
        <f>IF(TbRegistroEntradas[[#This Row],[Data da Competência]]="",0,YEAR(TbRegistroEntradas[[#This Row],[Data da Competência]]))</f>
        <v>2018</v>
      </c>
    </row>
    <row r="100" spans="2:12" x14ac:dyDescent="0.25">
      <c r="B100" s="10">
        <v>43252.121501784946</v>
      </c>
      <c r="C100" s="10">
        <v>43241</v>
      </c>
      <c r="D100" s="10">
        <v>43252.121501784946</v>
      </c>
      <c r="E100" s="12" t="s">
        <v>24</v>
      </c>
      <c r="F100" s="12" t="s">
        <v>35</v>
      </c>
      <c r="G100" s="12" t="s">
        <v>157</v>
      </c>
      <c r="H100" s="11">
        <v>4850</v>
      </c>
      <c r="I100" s="12">
        <f>IF(TbRegistroEntradas[[#This Row],[Data do Caixa Realizado]]="",0,MONTH(TbRegistroEntradas[[#This Row],[Data do Caixa Realizado]]))</f>
        <v>6</v>
      </c>
      <c r="J100" s="12">
        <f>IF(TbRegistroEntradas[[#This Row],[Data do Caixa Realizado]]="",0,YEAR(TbRegistroEntradas[[#This Row],[Data do Caixa Realizado]]))</f>
        <v>2018</v>
      </c>
      <c r="K100" s="12">
        <f>IF(TbRegistroEntradas[[#This Row],[Data da Competência]]="",0,MONTH(TbRegistroEntradas[[#This Row],[Data da Competência]]))</f>
        <v>5</v>
      </c>
      <c r="L100" s="12">
        <f>IF(TbRegistroEntradas[[#This Row],[Data da Competência]]="",0,YEAR(TbRegistroEntradas[[#This Row],[Data da Competência]]))</f>
        <v>2018</v>
      </c>
    </row>
    <row r="101" spans="2:12" x14ac:dyDescent="0.25">
      <c r="B101" s="10">
        <v>43275.457463184524</v>
      </c>
      <c r="C101" s="10">
        <v>43244</v>
      </c>
      <c r="D101" s="10">
        <v>43275.457463184524</v>
      </c>
      <c r="E101" s="12" t="s">
        <v>24</v>
      </c>
      <c r="F101" s="12" t="s">
        <v>32</v>
      </c>
      <c r="G101" s="12" t="s">
        <v>96</v>
      </c>
      <c r="H101" s="11">
        <v>3878</v>
      </c>
      <c r="I101" s="12">
        <f>IF(TbRegistroEntradas[[#This Row],[Data do Caixa Realizado]]="",0,MONTH(TbRegistroEntradas[[#This Row],[Data do Caixa Realizado]]))</f>
        <v>6</v>
      </c>
      <c r="J101" s="12">
        <f>IF(TbRegistroEntradas[[#This Row],[Data do Caixa Realizado]]="",0,YEAR(TbRegistroEntradas[[#This Row],[Data do Caixa Realizado]]))</f>
        <v>2018</v>
      </c>
      <c r="K101" s="12">
        <f>IF(TbRegistroEntradas[[#This Row],[Data da Competência]]="",0,MONTH(TbRegistroEntradas[[#This Row],[Data da Competência]]))</f>
        <v>5</v>
      </c>
      <c r="L101" s="12">
        <f>IF(TbRegistroEntradas[[#This Row],[Data da Competência]]="",0,YEAR(TbRegistroEntradas[[#This Row],[Data da Competência]]))</f>
        <v>2018</v>
      </c>
    </row>
    <row r="102" spans="2:12" x14ac:dyDescent="0.25">
      <c r="B102" s="10">
        <v>43275.663970819842</v>
      </c>
      <c r="C102" s="10">
        <v>43249</v>
      </c>
      <c r="D102" s="10">
        <v>43275.663970819842</v>
      </c>
      <c r="E102" s="12" t="s">
        <v>24</v>
      </c>
      <c r="F102" s="12" t="s">
        <v>32</v>
      </c>
      <c r="G102" s="12" t="s">
        <v>158</v>
      </c>
      <c r="H102" s="11">
        <v>976</v>
      </c>
      <c r="I102" s="12">
        <f>IF(TbRegistroEntradas[[#This Row],[Data do Caixa Realizado]]="",0,MONTH(TbRegistroEntradas[[#This Row],[Data do Caixa Realizado]]))</f>
        <v>6</v>
      </c>
      <c r="J102" s="12">
        <f>IF(TbRegistroEntradas[[#This Row],[Data do Caixa Realizado]]="",0,YEAR(TbRegistroEntradas[[#This Row],[Data do Caixa Realizado]]))</f>
        <v>2018</v>
      </c>
      <c r="K102" s="12">
        <f>IF(TbRegistroEntradas[[#This Row],[Data da Competência]]="",0,MONTH(TbRegistroEntradas[[#This Row],[Data da Competência]]))</f>
        <v>5</v>
      </c>
      <c r="L102" s="12">
        <f>IF(TbRegistroEntradas[[#This Row],[Data da Competência]]="",0,YEAR(TbRegistroEntradas[[#This Row],[Data da Competência]]))</f>
        <v>2018</v>
      </c>
    </row>
    <row r="103" spans="2:12" x14ac:dyDescent="0.25">
      <c r="B103" s="10">
        <v>43265.40932974538</v>
      </c>
      <c r="C103" s="10">
        <v>43250</v>
      </c>
      <c r="D103" s="10">
        <v>43265.40932974538</v>
      </c>
      <c r="E103" s="12" t="s">
        <v>24</v>
      </c>
      <c r="F103" s="12" t="s">
        <v>36</v>
      </c>
      <c r="G103" s="12" t="s">
        <v>159</v>
      </c>
      <c r="H103" s="11">
        <v>3346</v>
      </c>
      <c r="I103" s="12">
        <f>IF(TbRegistroEntradas[[#This Row],[Data do Caixa Realizado]]="",0,MONTH(TbRegistroEntradas[[#This Row],[Data do Caixa Realizado]]))</f>
        <v>6</v>
      </c>
      <c r="J103" s="12">
        <f>IF(TbRegistroEntradas[[#This Row],[Data do Caixa Realizado]]="",0,YEAR(TbRegistroEntradas[[#This Row],[Data do Caixa Realizado]]))</f>
        <v>2018</v>
      </c>
      <c r="K103" s="12">
        <f>IF(TbRegistroEntradas[[#This Row],[Data da Competência]]="",0,MONTH(TbRegistroEntradas[[#This Row],[Data da Competência]]))</f>
        <v>5</v>
      </c>
      <c r="L103" s="12">
        <f>IF(TbRegistroEntradas[[#This Row],[Data da Competência]]="",0,YEAR(TbRegistroEntradas[[#This Row],[Data da Competência]]))</f>
        <v>2018</v>
      </c>
    </row>
    <row r="104" spans="2:12" x14ac:dyDescent="0.25">
      <c r="B104" s="10">
        <v>43340.188642379559</v>
      </c>
      <c r="C104" s="10">
        <v>43254</v>
      </c>
      <c r="D104" s="10">
        <v>43313.778330733978</v>
      </c>
      <c r="E104" s="12" t="s">
        <v>24</v>
      </c>
      <c r="F104" s="12" t="s">
        <v>34</v>
      </c>
      <c r="G104" s="12" t="s">
        <v>160</v>
      </c>
      <c r="H104" s="11">
        <v>443</v>
      </c>
      <c r="I104" s="12">
        <f>IF(TbRegistroEntradas[[#This Row],[Data do Caixa Realizado]]="",0,MONTH(TbRegistroEntradas[[#This Row],[Data do Caixa Realizado]]))</f>
        <v>8</v>
      </c>
      <c r="J104" s="12">
        <f>IF(TbRegistroEntradas[[#This Row],[Data do Caixa Realizado]]="",0,YEAR(TbRegistroEntradas[[#This Row],[Data do Caixa Realizado]]))</f>
        <v>2018</v>
      </c>
      <c r="K104" s="12">
        <f>IF(TbRegistroEntradas[[#This Row],[Data da Competência]]="",0,MONTH(TbRegistroEntradas[[#This Row],[Data da Competência]]))</f>
        <v>6</v>
      </c>
      <c r="L104" s="12">
        <f>IF(TbRegistroEntradas[[#This Row],[Data da Competência]]="",0,YEAR(TbRegistroEntradas[[#This Row],[Data da Competência]]))</f>
        <v>2018</v>
      </c>
    </row>
    <row r="105" spans="2:12" x14ac:dyDescent="0.25">
      <c r="B105" s="10">
        <v>43255</v>
      </c>
      <c r="C105" s="10">
        <v>43255</v>
      </c>
      <c r="D105" s="10">
        <v>43255</v>
      </c>
      <c r="E105" s="12" t="s">
        <v>24</v>
      </c>
      <c r="F105" s="12" t="s">
        <v>34</v>
      </c>
      <c r="G105" s="12" t="s">
        <v>161</v>
      </c>
      <c r="H105" s="11">
        <v>2781</v>
      </c>
      <c r="I105" s="12">
        <f>IF(TbRegistroEntradas[[#This Row],[Data do Caixa Realizado]]="",0,MONTH(TbRegistroEntradas[[#This Row],[Data do Caixa Realizado]]))</f>
        <v>6</v>
      </c>
      <c r="J105" s="12">
        <f>IF(TbRegistroEntradas[[#This Row],[Data do Caixa Realizado]]="",0,YEAR(TbRegistroEntradas[[#This Row],[Data do Caixa Realizado]]))</f>
        <v>2018</v>
      </c>
      <c r="K105" s="12">
        <f>IF(TbRegistroEntradas[[#This Row],[Data da Competência]]="",0,MONTH(TbRegistroEntradas[[#This Row],[Data da Competência]]))</f>
        <v>6</v>
      </c>
      <c r="L105" s="12">
        <f>IF(TbRegistroEntradas[[#This Row],[Data da Competência]]="",0,YEAR(TbRegistroEntradas[[#This Row],[Data da Competência]]))</f>
        <v>2018</v>
      </c>
    </row>
    <row r="106" spans="2:12" x14ac:dyDescent="0.25">
      <c r="B106" s="10">
        <v>43267.639792395334</v>
      </c>
      <c r="C106" s="10">
        <v>43256</v>
      </c>
      <c r="D106" s="10">
        <v>43267.639792395334</v>
      </c>
      <c r="E106" s="12" t="s">
        <v>24</v>
      </c>
      <c r="F106" s="12" t="s">
        <v>32</v>
      </c>
      <c r="G106" s="12" t="s">
        <v>162</v>
      </c>
      <c r="H106" s="11">
        <v>1875</v>
      </c>
      <c r="I106" s="12">
        <f>IF(TbRegistroEntradas[[#This Row],[Data do Caixa Realizado]]="",0,MONTH(TbRegistroEntradas[[#This Row],[Data do Caixa Realizado]]))</f>
        <v>6</v>
      </c>
      <c r="J106" s="12">
        <f>IF(TbRegistroEntradas[[#This Row],[Data do Caixa Realizado]]="",0,YEAR(TbRegistroEntradas[[#This Row],[Data do Caixa Realizado]]))</f>
        <v>2018</v>
      </c>
      <c r="K106" s="12">
        <f>IF(TbRegistroEntradas[[#This Row],[Data da Competência]]="",0,MONTH(TbRegistroEntradas[[#This Row],[Data da Competência]]))</f>
        <v>6</v>
      </c>
      <c r="L106" s="12">
        <f>IF(TbRegistroEntradas[[#This Row],[Data da Competência]]="",0,YEAR(TbRegistroEntradas[[#This Row],[Data da Competência]]))</f>
        <v>2018</v>
      </c>
    </row>
    <row r="107" spans="2:12" x14ac:dyDescent="0.25">
      <c r="B107" s="10">
        <v>43259</v>
      </c>
      <c r="C107" s="10">
        <v>43259</v>
      </c>
      <c r="D107" s="10">
        <v>43259</v>
      </c>
      <c r="E107" s="12" t="s">
        <v>24</v>
      </c>
      <c r="F107" s="12" t="s">
        <v>35</v>
      </c>
      <c r="G107" s="12" t="s">
        <v>163</v>
      </c>
      <c r="H107" s="11">
        <v>3134</v>
      </c>
      <c r="I107" s="12">
        <f>IF(TbRegistroEntradas[[#This Row],[Data do Caixa Realizado]]="",0,MONTH(TbRegistroEntradas[[#This Row],[Data do Caixa Realizado]]))</f>
        <v>6</v>
      </c>
      <c r="J107" s="12">
        <f>IF(TbRegistroEntradas[[#This Row],[Data do Caixa Realizado]]="",0,YEAR(TbRegistroEntradas[[#This Row],[Data do Caixa Realizado]]))</f>
        <v>2018</v>
      </c>
      <c r="K107" s="12">
        <f>IF(TbRegistroEntradas[[#This Row],[Data da Competência]]="",0,MONTH(TbRegistroEntradas[[#This Row],[Data da Competência]]))</f>
        <v>6</v>
      </c>
      <c r="L107" s="12">
        <f>IF(TbRegistroEntradas[[#This Row],[Data da Competência]]="",0,YEAR(TbRegistroEntradas[[#This Row],[Data da Competência]]))</f>
        <v>2018</v>
      </c>
    </row>
    <row r="108" spans="2:12" x14ac:dyDescent="0.25">
      <c r="B108" s="10">
        <v>43276.511490365912</v>
      </c>
      <c r="C108" s="10">
        <v>43261</v>
      </c>
      <c r="D108" s="10">
        <v>43276.511490365912</v>
      </c>
      <c r="E108" s="12" t="s">
        <v>24</v>
      </c>
      <c r="F108" s="12" t="s">
        <v>33</v>
      </c>
      <c r="G108" s="12" t="s">
        <v>164</v>
      </c>
      <c r="H108" s="11">
        <v>2114</v>
      </c>
      <c r="I108" s="12">
        <f>IF(TbRegistroEntradas[[#This Row],[Data do Caixa Realizado]]="",0,MONTH(TbRegistroEntradas[[#This Row],[Data do Caixa Realizado]]))</f>
        <v>6</v>
      </c>
      <c r="J108" s="12">
        <f>IF(TbRegistroEntradas[[#This Row],[Data do Caixa Realizado]]="",0,YEAR(TbRegistroEntradas[[#This Row],[Data do Caixa Realizado]]))</f>
        <v>2018</v>
      </c>
      <c r="K108" s="12">
        <f>IF(TbRegistroEntradas[[#This Row],[Data da Competência]]="",0,MONTH(TbRegistroEntradas[[#This Row],[Data da Competência]]))</f>
        <v>6</v>
      </c>
      <c r="L108" s="12">
        <f>IF(TbRegistroEntradas[[#This Row],[Data da Competência]]="",0,YEAR(TbRegistroEntradas[[#This Row],[Data da Competência]]))</f>
        <v>2018</v>
      </c>
    </row>
    <row r="109" spans="2:12" x14ac:dyDescent="0.25">
      <c r="B109" s="10">
        <v>43320.151513939236</v>
      </c>
      <c r="C109" s="10">
        <v>43264</v>
      </c>
      <c r="D109" s="10">
        <v>43320.151513939236</v>
      </c>
      <c r="E109" s="12" t="s">
        <v>24</v>
      </c>
      <c r="F109" s="12" t="s">
        <v>32</v>
      </c>
      <c r="G109" s="12" t="s">
        <v>165</v>
      </c>
      <c r="H109" s="11">
        <v>4961</v>
      </c>
      <c r="I109" s="12">
        <f>IF(TbRegistroEntradas[[#This Row],[Data do Caixa Realizado]]="",0,MONTH(TbRegistroEntradas[[#This Row],[Data do Caixa Realizado]]))</f>
        <v>8</v>
      </c>
      <c r="J109" s="12">
        <f>IF(TbRegistroEntradas[[#This Row],[Data do Caixa Realizado]]="",0,YEAR(TbRegistroEntradas[[#This Row],[Data do Caixa Realizado]]))</f>
        <v>2018</v>
      </c>
      <c r="K109" s="12">
        <f>IF(TbRegistroEntradas[[#This Row],[Data da Competência]]="",0,MONTH(TbRegistroEntradas[[#This Row],[Data da Competência]]))</f>
        <v>6</v>
      </c>
      <c r="L109" s="12">
        <f>IF(TbRegistroEntradas[[#This Row],[Data da Competência]]="",0,YEAR(TbRegistroEntradas[[#This Row],[Data da Competência]]))</f>
        <v>2018</v>
      </c>
    </row>
    <row r="110" spans="2:12" x14ac:dyDescent="0.25">
      <c r="B110" s="10">
        <v>43303.335943391627</v>
      </c>
      <c r="C110" s="10">
        <v>43265</v>
      </c>
      <c r="D110" s="10">
        <v>43303.335943391627</v>
      </c>
      <c r="E110" s="12" t="s">
        <v>24</v>
      </c>
      <c r="F110" s="12" t="s">
        <v>35</v>
      </c>
      <c r="G110" s="12" t="s">
        <v>166</v>
      </c>
      <c r="H110" s="11">
        <v>909</v>
      </c>
      <c r="I110" s="12">
        <f>IF(TbRegistroEntradas[[#This Row],[Data do Caixa Realizado]]="",0,MONTH(TbRegistroEntradas[[#This Row],[Data do Caixa Realizado]]))</f>
        <v>7</v>
      </c>
      <c r="J110" s="12">
        <f>IF(TbRegistroEntradas[[#This Row],[Data do Caixa Realizado]]="",0,YEAR(TbRegistroEntradas[[#This Row],[Data do Caixa Realizado]]))</f>
        <v>2018</v>
      </c>
      <c r="K110" s="12">
        <f>IF(TbRegistroEntradas[[#This Row],[Data da Competência]]="",0,MONTH(TbRegistroEntradas[[#This Row],[Data da Competência]]))</f>
        <v>6</v>
      </c>
      <c r="L110" s="12">
        <f>IF(TbRegistroEntradas[[#This Row],[Data da Competência]]="",0,YEAR(TbRegistroEntradas[[#This Row],[Data da Competência]]))</f>
        <v>2018</v>
      </c>
    </row>
    <row r="111" spans="2:12" x14ac:dyDescent="0.25">
      <c r="B111" s="10">
        <v>43293.385542692129</v>
      </c>
      <c r="C111" s="10">
        <v>43266</v>
      </c>
      <c r="D111" s="10">
        <v>43293.385542692129</v>
      </c>
      <c r="E111" s="12" t="s">
        <v>24</v>
      </c>
      <c r="F111" s="12" t="s">
        <v>35</v>
      </c>
      <c r="G111" s="12" t="s">
        <v>167</v>
      </c>
      <c r="H111" s="11">
        <v>2197</v>
      </c>
      <c r="I111" s="12">
        <f>IF(TbRegistroEntradas[[#This Row],[Data do Caixa Realizado]]="",0,MONTH(TbRegistroEntradas[[#This Row],[Data do Caixa Realizado]]))</f>
        <v>7</v>
      </c>
      <c r="J111" s="12">
        <f>IF(TbRegistroEntradas[[#This Row],[Data do Caixa Realizado]]="",0,YEAR(TbRegistroEntradas[[#This Row],[Data do Caixa Realizado]]))</f>
        <v>2018</v>
      </c>
      <c r="K111" s="12">
        <f>IF(TbRegistroEntradas[[#This Row],[Data da Competência]]="",0,MONTH(TbRegistroEntradas[[#This Row],[Data da Competência]]))</f>
        <v>6</v>
      </c>
      <c r="L111" s="12">
        <f>IF(TbRegistroEntradas[[#This Row],[Data da Competência]]="",0,YEAR(TbRegistroEntradas[[#This Row],[Data da Competência]]))</f>
        <v>2018</v>
      </c>
    </row>
    <row r="112" spans="2:12" x14ac:dyDescent="0.25">
      <c r="B112" s="10">
        <v>43268</v>
      </c>
      <c r="C112" s="10">
        <v>43268</v>
      </c>
      <c r="D112" s="10">
        <v>43268</v>
      </c>
      <c r="E112" s="12" t="s">
        <v>24</v>
      </c>
      <c r="F112" s="12" t="s">
        <v>36</v>
      </c>
      <c r="G112" s="12" t="s">
        <v>168</v>
      </c>
      <c r="H112" s="11">
        <v>3045</v>
      </c>
      <c r="I112" s="12">
        <f>IF(TbRegistroEntradas[[#This Row],[Data do Caixa Realizado]]="",0,MONTH(TbRegistroEntradas[[#This Row],[Data do Caixa Realizado]]))</f>
        <v>6</v>
      </c>
      <c r="J112" s="12">
        <f>IF(TbRegistroEntradas[[#This Row],[Data do Caixa Realizado]]="",0,YEAR(TbRegistroEntradas[[#This Row],[Data do Caixa Realizado]]))</f>
        <v>2018</v>
      </c>
      <c r="K112" s="12">
        <f>IF(TbRegistroEntradas[[#This Row],[Data da Competência]]="",0,MONTH(TbRegistroEntradas[[#This Row],[Data da Competência]]))</f>
        <v>6</v>
      </c>
      <c r="L112" s="12">
        <f>IF(TbRegistroEntradas[[#This Row],[Data da Competência]]="",0,YEAR(TbRegistroEntradas[[#This Row],[Data da Competência]]))</f>
        <v>2018</v>
      </c>
    </row>
    <row r="113" spans="2:12" x14ac:dyDescent="0.25">
      <c r="B113" s="10">
        <v>43326.374496804972</v>
      </c>
      <c r="C113" s="10">
        <v>43272</v>
      </c>
      <c r="D113" s="10">
        <v>43309.393451525575</v>
      </c>
      <c r="E113" s="12" t="s">
        <v>24</v>
      </c>
      <c r="F113" s="12" t="s">
        <v>36</v>
      </c>
      <c r="G113" s="12" t="s">
        <v>169</v>
      </c>
      <c r="H113" s="11">
        <v>460</v>
      </c>
      <c r="I113" s="12">
        <f>IF(TbRegistroEntradas[[#This Row],[Data do Caixa Realizado]]="",0,MONTH(TbRegistroEntradas[[#This Row],[Data do Caixa Realizado]]))</f>
        <v>8</v>
      </c>
      <c r="J113" s="12">
        <f>IF(TbRegistroEntradas[[#This Row],[Data do Caixa Realizado]]="",0,YEAR(TbRegistroEntradas[[#This Row],[Data do Caixa Realizado]]))</f>
        <v>2018</v>
      </c>
      <c r="K113" s="12">
        <f>IF(TbRegistroEntradas[[#This Row],[Data da Competência]]="",0,MONTH(TbRegistroEntradas[[#This Row],[Data da Competência]]))</f>
        <v>6</v>
      </c>
      <c r="L113" s="12">
        <f>IF(TbRegistroEntradas[[#This Row],[Data da Competência]]="",0,YEAR(TbRegistroEntradas[[#This Row],[Data da Competência]]))</f>
        <v>2018</v>
      </c>
    </row>
    <row r="114" spans="2:12" x14ac:dyDescent="0.25">
      <c r="B114" s="10">
        <v>43313.637699425337</v>
      </c>
      <c r="C114" s="10">
        <v>43275</v>
      </c>
      <c r="D114" s="10">
        <v>43313.637699425337</v>
      </c>
      <c r="E114" s="12" t="s">
        <v>24</v>
      </c>
      <c r="F114" s="12" t="s">
        <v>36</v>
      </c>
      <c r="G114" s="12" t="s">
        <v>170</v>
      </c>
      <c r="H114" s="11">
        <v>770</v>
      </c>
      <c r="I114" s="12">
        <f>IF(TbRegistroEntradas[[#This Row],[Data do Caixa Realizado]]="",0,MONTH(TbRegistroEntradas[[#This Row],[Data do Caixa Realizado]]))</f>
        <v>8</v>
      </c>
      <c r="J114" s="12">
        <f>IF(TbRegistroEntradas[[#This Row],[Data do Caixa Realizado]]="",0,YEAR(TbRegistroEntradas[[#This Row],[Data do Caixa Realizado]]))</f>
        <v>2018</v>
      </c>
      <c r="K114" s="12">
        <f>IF(TbRegistroEntradas[[#This Row],[Data da Competência]]="",0,MONTH(TbRegistroEntradas[[#This Row],[Data da Competência]]))</f>
        <v>6</v>
      </c>
      <c r="L114" s="12">
        <f>IF(TbRegistroEntradas[[#This Row],[Data da Competência]]="",0,YEAR(TbRegistroEntradas[[#This Row],[Data da Competência]]))</f>
        <v>2018</v>
      </c>
    </row>
    <row r="115" spans="2:12" x14ac:dyDescent="0.25">
      <c r="B115" s="10">
        <v>43317.738042183715</v>
      </c>
      <c r="C115" s="10">
        <v>43276</v>
      </c>
      <c r="D115" s="10">
        <v>43317.738042183715</v>
      </c>
      <c r="E115" s="12" t="s">
        <v>24</v>
      </c>
      <c r="F115" s="12" t="s">
        <v>35</v>
      </c>
      <c r="G115" s="12" t="s">
        <v>171</v>
      </c>
      <c r="H115" s="11">
        <v>3646</v>
      </c>
      <c r="I115" s="12">
        <f>IF(TbRegistroEntradas[[#This Row],[Data do Caixa Realizado]]="",0,MONTH(TbRegistroEntradas[[#This Row],[Data do Caixa Realizado]]))</f>
        <v>8</v>
      </c>
      <c r="J115" s="12">
        <f>IF(TbRegistroEntradas[[#This Row],[Data do Caixa Realizado]]="",0,YEAR(TbRegistroEntradas[[#This Row],[Data do Caixa Realizado]]))</f>
        <v>2018</v>
      </c>
      <c r="K115" s="12">
        <f>IF(TbRegistroEntradas[[#This Row],[Data da Competência]]="",0,MONTH(TbRegistroEntradas[[#This Row],[Data da Competência]]))</f>
        <v>6</v>
      </c>
      <c r="L115" s="12">
        <f>IF(TbRegistroEntradas[[#This Row],[Data da Competência]]="",0,YEAR(TbRegistroEntradas[[#This Row],[Data da Competência]]))</f>
        <v>2018</v>
      </c>
    </row>
    <row r="116" spans="2:12" x14ac:dyDescent="0.25">
      <c r="B116" s="10">
        <v>43328.896220051167</v>
      </c>
      <c r="C116" s="10">
        <v>43280</v>
      </c>
      <c r="D116" s="10">
        <v>43328.896220051167</v>
      </c>
      <c r="E116" s="12" t="s">
        <v>24</v>
      </c>
      <c r="F116" s="12" t="s">
        <v>35</v>
      </c>
      <c r="G116" s="12" t="s">
        <v>172</v>
      </c>
      <c r="H116" s="11">
        <v>2376</v>
      </c>
      <c r="I116" s="12">
        <f>IF(TbRegistroEntradas[[#This Row],[Data do Caixa Realizado]]="",0,MONTH(TbRegistroEntradas[[#This Row],[Data do Caixa Realizado]]))</f>
        <v>8</v>
      </c>
      <c r="J116" s="12">
        <f>IF(TbRegistroEntradas[[#This Row],[Data do Caixa Realizado]]="",0,YEAR(TbRegistroEntradas[[#This Row],[Data do Caixa Realizado]]))</f>
        <v>2018</v>
      </c>
      <c r="K116" s="12">
        <f>IF(TbRegistroEntradas[[#This Row],[Data da Competência]]="",0,MONTH(TbRegistroEntradas[[#This Row],[Data da Competência]]))</f>
        <v>6</v>
      </c>
      <c r="L116" s="12">
        <f>IF(TbRegistroEntradas[[#This Row],[Data da Competência]]="",0,YEAR(TbRegistroEntradas[[#This Row],[Data da Competência]]))</f>
        <v>2018</v>
      </c>
    </row>
    <row r="117" spans="2:12" x14ac:dyDescent="0.25">
      <c r="B117" s="10">
        <v>43398.744454202555</v>
      </c>
      <c r="C117" s="10">
        <v>43284</v>
      </c>
      <c r="D117" s="10">
        <v>43310.362560784597</v>
      </c>
      <c r="E117" s="12" t="s">
        <v>24</v>
      </c>
      <c r="F117" s="12" t="s">
        <v>35</v>
      </c>
      <c r="G117" s="12" t="s">
        <v>173</v>
      </c>
      <c r="H117" s="11">
        <v>3940</v>
      </c>
      <c r="I117" s="12">
        <f>IF(TbRegistroEntradas[[#This Row],[Data do Caixa Realizado]]="",0,MONTH(TbRegistroEntradas[[#This Row],[Data do Caixa Realizado]]))</f>
        <v>10</v>
      </c>
      <c r="J117" s="12">
        <f>IF(TbRegistroEntradas[[#This Row],[Data do Caixa Realizado]]="",0,YEAR(TbRegistroEntradas[[#This Row],[Data do Caixa Realizado]]))</f>
        <v>2018</v>
      </c>
      <c r="K117" s="12">
        <f>IF(TbRegistroEntradas[[#This Row],[Data da Competência]]="",0,MONTH(TbRegistroEntradas[[#This Row],[Data da Competência]]))</f>
        <v>7</v>
      </c>
      <c r="L117" s="12">
        <f>IF(TbRegistroEntradas[[#This Row],[Data da Competência]]="",0,YEAR(TbRegistroEntradas[[#This Row],[Data da Competência]]))</f>
        <v>2018</v>
      </c>
    </row>
    <row r="118" spans="2:12" x14ac:dyDescent="0.25">
      <c r="B118" s="10">
        <v>43343.848263098727</v>
      </c>
      <c r="C118" s="10">
        <v>43285</v>
      </c>
      <c r="D118" s="10">
        <v>43343.848263098727</v>
      </c>
      <c r="E118" s="12" t="s">
        <v>24</v>
      </c>
      <c r="F118" s="12" t="s">
        <v>35</v>
      </c>
      <c r="G118" s="12" t="s">
        <v>174</v>
      </c>
      <c r="H118" s="11">
        <v>1732</v>
      </c>
      <c r="I118" s="12">
        <f>IF(TbRegistroEntradas[[#This Row],[Data do Caixa Realizado]]="",0,MONTH(TbRegistroEntradas[[#This Row],[Data do Caixa Realizado]]))</f>
        <v>8</v>
      </c>
      <c r="J118" s="12">
        <f>IF(TbRegistroEntradas[[#This Row],[Data do Caixa Realizado]]="",0,YEAR(TbRegistroEntradas[[#This Row],[Data do Caixa Realizado]]))</f>
        <v>2018</v>
      </c>
      <c r="K118" s="12">
        <f>IF(TbRegistroEntradas[[#This Row],[Data da Competência]]="",0,MONTH(TbRegistroEntradas[[#This Row],[Data da Competência]]))</f>
        <v>7</v>
      </c>
      <c r="L118" s="12">
        <f>IF(TbRegistroEntradas[[#This Row],[Data da Competência]]="",0,YEAR(TbRegistroEntradas[[#This Row],[Data da Competência]]))</f>
        <v>2018</v>
      </c>
    </row>
    <row r="119" spans="2:12" x14ac:dyDescent="0.25">
      <c r="B119" s="10">
        <v>43316.086897207155</v>
      </c>
      <c r="C119" s="10">
        <v>43286</v>
      </c>
      <c r="D119" s="10">
        <v>43316.086897207155</v>
      </c>
      <c r="E119" s="12" t="s">
        <v>24</v>
      </c>
      <c r="F119" s="12" t="s">
        <v>34</v>
      </c>
      <c r="G119" s="12" t="s">
        <v>175</v>
      </c>
      <c r="H119" s="11">
        <v>1306</v>
      </c>
      <c r="I119" s="12">
        <f>IF(TbRegistroEntradas[[#This Row],[Data do Caixa Realizado]]="",0,MONTH(TbRegistroEntradas[[#This Row],[Data do Caixa Realizado]]))</f>
        <v>8</v>
      </c>
      <c r="J119" s="12">
        <f>IF(TbRegistroEntradas[[#This Row],[Data do Caixa Realizado]]="",0,YEAR(TbRegistroEntradas[[#This Row],[Data do Caixa Realizado]]))</f>
        <v>2018</v>
      </c>
      <c r="K119" s="12">
        <f>IF(TbRegistroEntradas[[#This Row],[Data da Competência]]="",0,MONTH(TbRegistroEntradas[[#This Row],[Data da Competência]]))</f>
        <v>7</v>
      </c>
      <c r="L119" s="12">
        <f>IF(TbRegistroEntradas[[#This Row],[Data da Competência]]="",0,YEAR(TbRegistroEntradas[[#This Row],[Data da Competência]]))</f>
        <v>2018</v>
      </c>
    </row>
    <row r="120" spans="2:12" x14ac:dyDescent="0.25">
      <c r="B120" s="10">
        <v>43336.184362990563</v>
      </c>
      <c r="C120" s="10">
        <v>43288</v>
      </c>
      <c r="D120" s="10">
        <v>43336.184362990563</v>
      </c>
      <c r="E120" s="12" t="s">
        <v>24</v>
      </c>
      <c r="F120" s="12" t="s">
        <v>33</v>
      </c>
      <c r="G120" s="12" t="s">
        <v>176</v>
      </c>
      <c r="H120" s="11">
        <v>3954</v>
      </c>
      <c r="I120" s="12">
        <f>IF(TbRegistroEntradas[[#This Row],[Data do Caixa Realizado]]="",0,MONTH(TbRegistroEntradas[[#This Row],[Data do Caixa Realizado]]))</f>
        <v>8</v>
      </c>
      <c r="J120" s="12">
        <f>IF(TbRegistroEntradas[[#This Row],[Data do Caixa Realizado]]="",0,YEAR(TbRegistroEntradas[[#This Row],[Data do Caixa Realizado]]))</f>
        <v>2018</v>
      </c>
      <c r="K120" s="12">
        <f>IF(TbRegistroEntradas[[#This Row],[Data da Competência]]="",0,MONTH(TbRegistroEntradas[[#This Row],[Data da Competência]]))</f>
        <v>7</v>
      </c>
      <c r="L120" s="12">
        <f>IF(TbRegistroEntradas[[#This Row],[Data da Competência]]="",0,YEAR(TbRegistroEntradas[[#This Row],[Data da Competência]]))</f>
        <v>2018</v>
      </c>
    </row>
    <row r="121" spans="2:12" x14ac:dyDescent="0.25">
      <c r="B121" s="10">
        <v>43323.658986192779</v>
      </c>
      <c r="C121" s="10">
        <v>43292</v>
      </c>
      <c r="D121" s="10">
        <v>43323.658986192779</v>
      </c>
      <c r="E121" s="12" t="s">
        <v>24</v>
      </c>
      <c r="F121" s="12" t="s">
        <v>36</v>
      </c>
      <c r="G121" s="12" t="s">
        <v>177</v>
      </c>
      <c r="H121" s="11">
        <v>4090</v>
      </c>
      <c r="I121" s="12">
        <f>IF(TbRegistroEntradas[[#This Row],[Data do Caixa Realizado]]="",0,MONTH(TbRegistroEntradas[[#This Row],[Data do Caixa Realizado]]))</f>
        <v>8</v>
      </c>
      <c r="J121" s="12">
        <f>IF(TbRegistroEntradas[[#This Row],[Data do Caixa Realizado]]="",0,YEAR(TbRegistroEntradas[[#This Row],[Data do Caixa Realizado]]))</f>
        <v>2018</v>
      </c>
      <c r="K121" s="12">
        <f>IF(TbRegistroEntradas[[#This Row],[Data da Competência]]="",0,MONTH(TbRegistroEntradas[[#This Row],[Data da Competência]]))</f>
        <v>7</v>
      </c>
      <c r="L121" s="12">
        <f>IF(TbRegistroEntradas[[#This Row],[Data da Competência]]="",0,YEAR(TbRegistroEntradas[[#This Row],[Data da Competência]]))</f>
        <v>2018</v>
      </c>
    </row>
    <row r="122" spans="2:12" x14ac:dyDescent="0.25">
      <c r="B122" s="10">
        <v>43311.051743268465</v>
      </c>
      <c r="C122" s="10">
        <v>43293</v>
      </c>
      <c r="D122" s="10">
        <v>43311.051743268465</v>
      </c>
      <c r="E122" s="12" t="s">
        <v>24</v>
      </c>
      <c r="F122" s="12" t="s">
        <v>32</v>
      </c>
      <c r="G122" s="12" t="s">
        <v>178</v>
      </c>
      <c r="H122" s="11">
        <v>2713</v>
      </c>
      <c r="I122" s="12">
        <f>IF(TbRegistroEntradas[[#This Row],[Data do Caixa Realizado]]="",0,MONTH(TbRegistroEntradas[[#This Row],[Data do Caixa Realizado]]))</f>
        <v>7</v>
      </c>
      <c r="J122" s="12">
        <f>IF(TbRegistroEntradas[[#This Row],[Data do Caixa Realizado]]="",0,YEAR(TbRegistroEntradas[[#This Row],[Data do Caixa Realizado]]))</f>
        <v>2018</v>
      </c>
      <c r="K122" s="12">
        <f>IF(TbRegistroEntradas[[#This Row],[Data da Competência]]="",0,MONTH(TbRegistroEntradas[[#This Row],[Data da Competência]]))</f>
        <v>7</v>
      </c>
      <c r="L122" s="12">
        <f>IF(TbRegistroEntradas[[#This Row],[Data da Competência]]="",0,YEAR(TbRegistroEntradas[[#This Row],[Data da Competência]]))</f>
        <v>2018</v>
      </c>
    </row>
    <row r="123" spans="2:12" x14ac:dyDescent="0.25">
      <c r="B123" s="10">
        <v>43302.671415134202</v>
      </c>
      <c r="C123" s="10">
        <v>43297</v>
      </c>
      <c r="D123" s="10">
        <v>43302.671415134202</v>
      </c>
      <c r="E123" s="12" t="s">
        <v>24</v>
      </c>
      <c r="F123" s="12" t="s">
        <v>35</v>
      </c>
      <c r="G123" s="12" t="s">
        <v>179</v>
      </c>
      <c r="H123" s="11">
        <v>3482</v>
      </c>
      <c r="I123" s="12">
        <f>IF(TbRegistroEntradas[[#This Row],[Data do Caixa Realizado]]="",0,MONTH(TbRegistroEntradas[[#This Row],[Data do Caixa Realizado]]))</f>
        <v>7</v>
      </c>
      <c r="J123" s="12">
        <f>IF(TbRegistroEntradas[[#This Row],[Data do Caixa Realizado]]="",0,YEAR(TbRegistroEntradas[[#This Row],[Data do Caixa Realizado]]))</f>
        <v>2018</v>
      </c>
      <c r="K123" s="12">
        <f>IF(TbRegistroEntradas[[#This Row],[Data da Competência]]="",0,MONTH(TbRegistroEntradas[[#This Row],[Data da Competência]]))</f>
        <v>7</v>
      </c>
      <c r="L123" s="12">
        <f>IF(TbRegistroEntradas[[#This Row],[Data da Competência]]="",0,YEAR(TbRegistroEntradas[[#This Row],[Data da Competência]]))</f>
        <v>2018</v>
      </c>
    </row>
    <row r="124" spans="2:12" x14ac:dyDescent="0.25">
      <c r="B124" s="10" t="s">
        <v>69</v>
      </c>
      <c r="C124" s="10">
        <v>43299</v>
      </c>
      <c r="D124" s="10">
        <v>43346.313143570049</v>
      </c>
      <c r="E124" s="12" t="s">
        <v>24</v>
      </c>
      <c r="F124" s="12" t="s">
        <v>35</v>
      </c>
      <c r="G124" s="12" t="s">
        <v>180</v>
      </c>
      <c r="H124" s="11">
        <v>2071</v>
      </c>
      <c r="I124" s="12">
        <f>IF(TbRegistroEntradas[[#This Row],[Data do Caixa Realizado]]="",0,MONTH(TbRegistroEntradas[[#This Row],[Data do Caixa Realizado]]))</f>
        <v>0</v>
      </c>
      <c r="J124" s="12">
        <f>IF(TbRegistroEntradas[[#This Row],[Data do Caixa Realizado]]="",0,YEAR(TbRegistroEntradas[[#This Row],[Data do Caixa Realizado]]))</f>
        <v>0</v>
      </c>
      <c r="K124" s="12">
        <f>IF(TbRegistroEntradas[[#This Row],[Data da Competência]]="",0,MONTH(TbRegistroEntradas[[#This Row],[Data da Competência]]))</f>
        <v>7</v>
      </c>
      <c r="L124" s="12">
        <f>IF(TbRegistroEntradas[[#This Row],[Data da Competência]]="",0,YEAR(TbRegistroEntradas[[#This Row],[Data da Competência]]))</f>
        <v>2018</v>
      </c>
    </row>
    <row r="125" spans="2:12" x14ac:dyDescent="0.25">
      <c r="B125" s="10" t="s">
        <v>69</v>
      </c>
      <c r="C125" s="10">
        <v>43304</v>
      </c>
      <c r="D125" s="10">
        <v>43304</v>
      </c>
      <c r="E125" s="12" t="s">
        <v>24</v>
      </c>
      <c r="F125" s="12" t="s">
        <v>36</v>
      </c>
      <c r="G125" s="12" t="s">
        <v>181</v>
      </c>
      <c r="H125" s="11">
        <v>4258</v>
      </c>
      <c r="I125" s="12">
        <f>IF(TbRegistroEntradas[[#This Row],[Data do Caixa Realizado]]="",0,MONTH(TbRegistroEntradas[[#This Row],[Data do Caixa Realizado]]))</f>
        <v>0</v>
      </c>
      <c r="J125" s="12">
        <f>IF(TbRegistroEntradas[[#This Row],[Data do Caixa Realizado]]="",0,YEAR(TbRegistroEntradas[[#This Row],[Data do Caixa Realizado]]))</f>
        <v>0</v>
      </c>
      <c r="K125" s="12">
        <f>IF(TbRegistroEntradas[[#This Row],[Data da Competência]]="",0,MONTH(TbRegistroEntradas[[#This Row],[Data da Competência]]))</f>
        <v>7</v>
      </c>
      <c r="L125" s="12">
        <f>IF(TbRegistroEntradas[[#This Row],[Data da Competência]]="",0,YEAR(TbRegistroEntradas[[#This Row],[Data da Competência]]))</f>
        <v>2018</v>
      </c>
    </row>
    <row r="126" spans="2:12" x14ac:dyDescent="0.25">
      <c r="B126" s="10">
        <v>43350.178253053913</v>
      </c>
      <c r="C126" s="10">
        <v>43306</v>
      </c>
      <c r="D126" s="10">
        <v>43350.178253053913</v>
      </c>
      <c r="E126" s="12" t="s">
        <v>24</v>
      </c>
      <c r="F126" s="12" t="s">
        <v>33</v>
      </c>
      <c r="G126" s="12" t="s">
        <v>182</v>
      </c>
      <c r="H126" s="11">
        <v>4383</v>
      </c>
      <c r="I126" s="12">
        <f>IF(TbRegistroEntradas[[#This Row],[Data do Caixa Realizado]]="",0,MONTH(TbRegistroEntradas[[#This Row],[Data do Caixa Realizado]]))</f>
        <v>9</v>
      </c>
      <c r="J126" s="12">
        <f>IF(TbRegistroEntradas[[#This Row],[Data do Caixa Realizado]]="",0,YEAR(TbRegistroEntradas[[#This Row],[Data do Caixa Realizado]]))</f>
        <v>2018</v>
      </c>
      <c r="K126" s="12">
        <f>IF(TbRegistroEntradas[[#This Row],[Data da Competência]]="",0,MONTH(TbRegistroEntradas[[#This Row],[Data da Competência]]))</f>
        <v>7</v>
      </c>
      <c r="L126" s="12">
        <f>IF(TbRegistroEntradas[[#This Row],[Data da Competência]]="",0,YEAR(TbRegistroEntradas[[#This Row],[Data da Competência]]))</f>
        <v>2018</v>
      </c>
    </row>
    <row r="127" spans="2:12" x14ac:dyDescent="0.25">
      <c r="B127" s="10" t="s">
        <v>69</v>
      </c>
      <c r="C127" s="10">
        <v>43310</v>
      </c>
      <c r="D127" s="10">
        <v>43310</v>
      </c>
      <c r="E127" s="12" t="s">
        <v>24</v>
      </c>
      <c r="F127" s="12" t="s">
        <v>35</v>
      </c>
      <c r="G127" s="12" t="s">
        <v>183</v>
      </c>
      <c r="H127" s="11">
        <v>1369</v>
      </c>
      <c r="I127" s="12">
        <f>IF(TbRegistroEntradas[[#This Row],[Data do Caixa Realizado]]="",0,MONTH(TbRegistroEntradas[[#This Row],[Data do Caixa Realizado]]))</f>
        <v>0</v>
      </c>
      <c r="J127" s="12">
        <f>IF(TbRegistroEntradas[[#This Row],[Data do Caixa Realizado]]="",0,YEAR(TbRegistroEntradas[[#This Row],[Data do Caixa Realizado]]))</f>
        <v>0</v>
      </c>
      <c r="K127" s="12">
        <f>IF(TbRegistroEntradas[[#This Row],[Data da Competência]]="",0,MONTH(TbRegistroEntradas[[#This Row],[Data da Competência]]))</f>
        <v>7</v>
      </c>
      <c r="L127" s="12">
        <f>IF(TbRegistroEntradas[[#This Row],[Data da Competência]]="",0,YEAR(TbRegistroEntradas[[#This Row],[Data da Competência]]))</f>
        <v>2018</v>
      </c>
    </row>
    <row r="128" spans="2:12" x14ac:dyDescent="0.25">
      <c r="B128" s="10">
        <v>43409.843724279854</v>
      </c>
      <c r="C128" s="10">
        <v>43315</v>
      </c>
      <c r="D128" s="10">
        <v>43357.5698549507</v>
      </c>
      <c r="E128" s="12" t="s">
        <v>24</v>
      </c>
      <c r="F128" s="12" t="s">
        <v>35</v>
      </c>
      <c r="G128" s="12" t="s">
        <v>184</v>
      </c>
      <c r="H128" s="11">
        <v>331</v>
      </c>
      <c r="I128" s="12">
        <f>IF(TbRegistroEntradas[[#This Row],[Data do Caixa Realizado]]="",0,MONTH(TbRegistroEntradas[[#This Row],[Data do Caixa Realizado]]))</f>
        <v>11</v>
      </c>
      <c r="J128" s="12">
        <f>IF(TbRegistroEntradas[[#This Row],[Data do Caixa Realizado]]="",0,YEAR(TbRegistroEntradas[[#This Row],[Data do Caixa Realizado]]))</f>
        <v>2018</v>
      </c>
      <c r="K128" s="12">
        <f>IF(TbRegistroEntradas[[#This Row],[Data da Competência]]="",0,MONTH(TbRegistroEntradas[[#This Row],[Data da Competência]]))</f>
        <v>8</v>
      </c>
      <c r="L128" s="12">
        <f>IF(TbRegistroEntradas[[#This Row],[Data da Competência]]="",0,YEAR(TbRegistroEntradas[[#This Row],[Data da Competência]]))</f>
        <v>2018</v>
      </c>
    </row>
    <row r="129" spans="2:12" x14ac:dyDescent="0.25">
      <c r="B129" s="10">
        <v>43368.898087826492</v>
      </c>
      <c r="C129" s="10">
        <v>43318</v>
      </c>
      <c r="D129" s="10">
        <v>43318</v>
      </c>
      <c r="E129" s="12" t="s">
        <v>24</v>
      </c>
      <c r="F129" s="12" t="s">
        <v>35</v>
      </c>
      <c r="G129" s="12" t="s">
        <v>185</v>
      </c>
      <c r="H129" s="11">
        <v>3031</v>
      </c>
      <c r="I129" s="12">
        <f>IF(TbRegistroEntradas[[#This Row],[Data do Caixa Realizado]]="",0,MONTH(TbRegistroEntradas[[#This Row],[Data do Caixa Realizado]]))</f>
        <v>9</v>
      </c>
      <c r="J129" s="12">
        <f>IF(TbRegistroEntradas[[#This Row],[Data do Caixa Realizado]]="",0,YEAR(TbRegistroEntradas[[#This Row],[Data do Caixa Realizado]]))</f>
        <v>2018</v>
      </c>
      <c r="K129" s="12">
        <f>IF(TbRegistroEntradas[[#This Row],[Data da Competência]]="",0,MONTH(TbRegistroEntradas[[#This Row],[Data da Competência]]))</f>
        <v>8</v>
      </c>
      <c r="L129" s="12">
        <f>IF(TbRegistroEntradas[[#This Row],[Data da Competência]]="",0,YEAR(TbRegistroEntradas[[#This Row],[Data da Competência]]))</f>
        <v>2018</v>
      </c>
    </row>
    <row r="130" spans="2:12" x14ac:dyDescent="0.25">
      <c r="B130" s="10">
        <v>43341.446775987133</v>
      </c>
      <c r="C130" s="10">
        <v>43321</v>
      </c>
      <c r="D130" s="10">
        <v>43341.446775987133</v>
      </c>
      <c r="E130" s="12" t="s">
        <v>24</v>
      </c>
      <c r="F130" s="12" t="s">
        <v>33</v>
      </c>
      <c r="G130" s="12" t="s">
        <v>186</v>
      </c>
      <c r="H130" s="11">
        <v>1200</v>
      </c>
      <c r="I130" s="12">
        <f>IF(TbRegistroEntradas[[#This Row],[Data do Caixa Realizado]]="",0,MONTH(TbRegistroEntradas[[#This Row],[Data do Caixa Realizado]]))</f>
        <v>8</v>
      </c>
      <c r="J130" s="12">
        <f>IF(TbRegistroEntradas[[#This Row],[Data do Caixa Realizado]]="",0,YEAR(TbRegistroEntradas[[#This Row],[Data do Caixa Realizado]]))</f>
        <v>2018</v>
      </c>
      <c r="K130" s="12">
        <f>IF(TbRegistroEntradas[[#This Row],[Data da Competência]]="",0,MONTH(TbRegistroEntradas[[#This Row],[Data da Competência]]))</f>
        <v>8</v>
      </c>
      <c r="L130" s="12">
        <f>IF(TbRegistroEntradas[[#This Row],[Data da Competência]]="",0,YEAR(TbRegistroEntradas[[#This Row],[Data da Competência]]))</f>
        <v>2018</v>
      </c>
    </row>
    <row r="131" spans="2:12" x14ac:dyDescent="0.25">
      <c r="B131" s="10">
        <v>43323</v>
      </c>
      <c r="C131" s="10">
        <v>43323</v>
      </c>
      <c r="D131" s="10">
        <v>43323</v>
      </c>
      <c r="E131" s="12" t="s">
        <v>24</v>
      </c>
      <c r="F131" s="12" t="s">
        <v>33</v>
      </c>
      <c r="G131" s="12" t="s">
        <v>187</v>
      </c>
      <c r="H131" s="11">
        <v>405</v>
      </c>
      <c r="I131" s="12">
        <f>IF(TbRegistroEntradas[[#This Row],[Data do Caixa Realizado]]="",0,MONTH(TbRegistroEntradas[[#This Row],[Data do Caixa Realizado]]))</f>
        <v>8</v>
      </c>
      <c r="J131" s="12">
        <f>IF(TbRegistroEntradas[[#This Row],[Data do Caixa Realizado]]="",0,YEAR(TbRegistroEntradas[[#This Row],[Data do Caixa Realizado]]))</f>
        <v>2018</v>
      </c>
      <c r="K131" s="12">
        <f>IF(TbRegistroEntradas[[#This Row],[Data da Competência]]="",0,MONTH(TbRegistroEntradas[[#This Row],[Data da Competência]]))</f>
        <v>8</v>
      </c>
      <c r="L131" s="12">
        <f>IF(TbRegistroEntradas[[#This Row],[Data da Competência]]="",0,YEAR(TbRegistroEntradas[[#This Row],[Data da Competência]]))</f>
        <v>2018</v>
      </c>
    </row>
    <row r="132" spans="2:12" x14ac:dyDescent="0.25">
      <c r="B132" s="10">
        <v>43360.32999077069</v>
      </c>
      <c r="C132" s="10">
        <v>43326</v>
      </c>
      <c r="D132" s="10">
        <v>43360.32999077069</v>
      </c>
      <c r="E132" s="12" t="s">
        <v>24</v>
      </c>
      <c r="F132" s="12" t="s">
        <v>32</v>
      </c>
      <c r="G132" s="12" t="s">
        <v>153</v>
      </c>
      <c r="H132" s="11">
        <v>3080</v>
      </c>
      <c r="I132" s="12">
        <f>IF(TbRegistroEntradas[[#This Row],[Data do Caixa Realizado]]="",0,MONTH(TbRegistroEntradas[[#This Row],[Data do Caixa Realizado]]))</f>
        <v>9</v>
      </c>
      <c r="J132" s="12">
        <f>IF(TbRegistroEntradas[[#This Row],[Data do Caixa Realizado]]="",0,YEAR(TbRegistroEntradas[[#This Row],[Data do Caixa Realizado]]))</f>
        <v>2018</v>
      </c>
      <c r="K132" s="12">
        <f>IF(TbRegistroEntradas[[#This Row],[Data da Competência]]="",0,MONTH(TbRegistroEntradas[[#This Row],[Data da Competência]]))</f>
        <v>8</v>
      </c>
      <c r="L132" s="12">
        <f>IF(TbRegistroEntradas[[#This Row],[Data da Competência]]="",0,YEAR(TbRegistroEntradas[[#This Row],[Data da Competência]]))</f>
        <v>2018</v>
      </c>
    </row>
    <row r="133" spans="2:12" x14ac:dyDescent="0.25">
      <c r="B133" s="10">
        <v>43329</v>
      </c>
      <c r="C133" s="10">
        <v>43329</v>
      </c>
      <c r="D133" s="10">
        <v>43329</v>
      </c>
      <c r="E133" s="12" t="s">
        <v>24</v>
      </c>
      <c r="F133" s="12" t="s">
        <v>35</v>
      </c>
      <c r="G133" s="12" t="s">
        <v>188</v>
      </c>
      <c r="H133" s="11">
        <v>2137</v>
      </c>
      <c r="I133" s="12">
        <f>IF(TbRegistroEntradas[[#This Row],[Data do Caixa Realizado]]="",0,MONTH(TbRegistroEntradas[[#This Row],[Data do Caixa Realizado]]))</f>
        <v>8</v>
      </c>
      <c r="J133" s="12">
        <f>IF(TbRegistroEntradas[[#This Row],[Data do Caixa Realizado]]="",0,YEAR(TbRegistroEntradas[[#This Row],[Data do Caixa Realizado]]))</f>
        <v>2018</v>
      </c>
      <c r="K133" s="12">
        <f>IF(TbRegistroEntradas[[#This Row],[Data da Competência]]="",0,MONTH(TbRegistroEntradas[[#This Row],[Data da Competência]]))</f>
        <v>8</v>
      </c>
      <c r="L133" s="12">
        <f>IF(TbRegistroEntradas[[#This Row],[Data da Competência]]="",0,YEAR(TbRegistroEntradas[[#This Row],[Data da Competência]]))</f>
        <v>2018</v>
      </c>
    </row>
    <row r="134" spans="2:12" x14ac:dyDescent="0.25">
      <c r="B134" s="10">
        <v>43336</v>
      </c>
      <c r="C134" s="10">
        <v>43336</v>
      </c>
      <c r="D134" s="10">
        <v>43336</v>
      </c>
      <c r="E134" s="12" t="s">
        <v>24</v>
      </c>
      <c r="F134" s="12" t="s">
        <v>36</v>
      </c>
      <c r="G134" s="12" t="s">
        <v>189</v>
      </c>
      <c r="H134" s="11">
        <v>4287</v>
      </c>
      <c r="I134" s="12">
        <f>IF(TbRegistroEntradas[[#This Row],[Data do Caixa Realizado]]="",0,MONTH(TbRegistroEntradas[[#This Row],[Data do Caixa Realizado]]))</f>
        <v>8</v>
      </c>
      <c r="J134" s="12">
        <f>IF(TbRegistroEntradas[[#This Row],[Data do Caixa Realizado]]="",0,YEAR(TbRegistroEntradas[[#This Row],[Data do Caixa Realizado]]))</f>
        <v>2018</v>
      </c>
      <c r="K134" s="12">
        <f>IF(TbRegistroEntradas[[#This Row],[Data da Competência]]="",0,MONTH(TbRegistroEntradas[[#This Row],[Data da Competência]]))</f>
        <v>8</v>
      </c>
      <c r="L134" s="12">
        <f>IF(TbRegistroEntradas[[#This Row],[Data da Competência]]="",0,YEAR(TbRegistroEntradas[[#This Row],[Data da Competência]]))</f>
        <v>2018</v>
      </c>
    </row>
    <row r="135" spans="2:12" x14ac:dyDescent="0.25">
      <c r="B135" s="10">
        <v>43475.322169976134</v>
      </c>
      <c r="C135" s="10">
        <v>43338</v>
      </c>
      <c r="D135" s="10">
        <v>43395.898810917068</v>
      </c>
      <c r="E135" s="12" t="s">
        <v>24</v>
      </c>
      <c r="F135" s="12" t="s">
        <v>36</v>
      </c>
      <c r="G135" s="12" t="s">
        <v>190</v>
      </c>
      <c r="H135" s="11">
        <v>4857</v>
      </c>
      <c r="I135" s="12">
        <f>IF(TbRegistroEntradas[[#This Row],[Data do Caixa Realizado]]="",0,MONTH(TbRegistroEntradas[[#This Row],[Data do Caixa Realizado]]))</f>
        <v>1</v>
      </c>
      <c r="J135" s="12">
        <f>IF(TbRegistroEntradas[[#This Row],[Data do Caixa Realizado]]="",0,YEAR(TbRegistroEntradas[[#This Row],[Data do Caixa Realizado]]))</f>
        <v>2019</v>
      </c>
      <c r="K135" s="12">
        <f>IF(TbRegistroEntradas[[#This Row],[Data da Competência]]="",0,MONTH(TbRegistroEntradas[[#This Row],[Data da Competência]]))</f>
        <v>8</v>
      </c>
      <c r="L135" s="12">
        <f>IF(TbRegistroEntradas[[#This Row],[Data da Competência]]="",0,YEAR(TbRegistroEntradas[[#This Row],[Data da Competência]]))</f>
        <v>2018</v>
      </c>
    </row>
    <row r="136" spans="2:12" x14ac:dyDescent="0.25">
      <c r="B136" s="10">
        <v>43393.910050358987</v>
      </c>
      <c r="C136" s="10">
        <v>43342</v>
      </c>
      <c r="D136" s="10">
        <v>43393.910050358987</v>
      </c>
      <c r="E136" s="12" t="s">
        <v>24</v>
      </c>
      <c r="F136" s="12" t="s">
        <v>35</v>
      </c>
      <c r="G136" s="12" t="s">
        <v>191</v>
      </c>
      <c r="H136" s="11">
        <v>507</v>
      </c>
      <c r="I136" s="12">
        <f>IF(TbRegistroEntradas[[#This Row],[Data do Caixa Realizado]]="",0,MONTH(TbRegistroEntradas[[#This Row],[Data do Caixa Realizado]]))</f>
        <v>10</v>
      </c>
      <c r="J136" s="12">
        <f>IF(TbRegistroEntradas[[#This Row],[Data do Caixa Realizado]]="",0,YEAR(TbRegistroEntradas[[#This Row],[Data do Caixa Realizado]]))</f>
        <v>2018</v>
      </c>
      <c r="K136" s="12">
        <f>IF(TbRegistroEntradas[[#This Row],[Data da Competência]]="",0,MONTH(TbRegistroEntradas[[#This Row],[Data da Competência]]))</f>
        <v>8</v>
      </c>
      <c r="L136" s="12">
        <f>IF(TbRegistroEntradas[[#This Row],[Data da Competência]]="",0,YEAR(TbRegistroEntradas[[#This Row],[Data da Competência]]))</f>
        <v>2018</v>
      </c>
    </row>
    <row r="137" spans="2:12" x14ac:dyDescent="0.25">
      <c r="B137" s="10">
        <v>43405.581216074686</v>
      </c>
      <c r="C137" s="10">
        <v>43343</v>
      </c>
      <c r="D137" s="10">
        <v>43354.387651420941</v>
      </c>
      <c r="E137" s="12" t="s">
        <v>24</v>
      </c>
      <c r="F137" s="12" t="s">
        <v>33</v>
      </c>
      <c r="G137" s="12" t="s">
        <v>192</v>
      </c>
      <c r="H137" s="11">
        <v>2467</v>
      </c>
      <c r="I137" s="12">
        <f>IF(TbRegistroEntradas[[#This Row],[Data do Caixa Realizado]]="",0,MONTH(TbRegistroEntradas[[#This Row],[Data do Caixa Realizado]]))</f>
        <v>11</v>
      </c>
      <c r="J137" s="12">
        <f>IF(TbRegistroEntradas[[#This Row],[Data do Caixa Realizado]]="",0,YEAR(TbRegistroEntradas[[#This Row],[Data do Caixa Realizado]]))</f>
        <v>2018</v>
      </c>
      <c r="K137" s="12">
        <f>IF(TbRegistroEntradas[[#This Row],[Data da Competência]]="",0,MONTH(TbRegistroEntradas[[#This Row],[Data da Competência]]))</f>
        <v>8</v>
      </c>
      <c r="L137" s="12">
        <f>IF(TbRegistroEntradas[[#This Row],[Data da Competência]]="",0,YEAR(TbRegistroEntradas[[#This Row],[Data da Competência]]))</f>
        <v>2018</v>
      </c>
    </row>
    <row r="138" spans="2:12" x14ac:dyDescent="0.25">
      <c r="B138" s="10">
        <v>43370.663792328756</v>
      </c>
      <c r="C138" s="10">
        <v>43344</v>
      </c>
      <c r="D138" s="10">
        <v>43370.663792328756</v>
      </c>
      <c r="E138" s="12" t="s">
        <v>24</v>
      </c>
      <c r="F138" s="12" t="s">
        <v>35</v>
      </c>
      <c r="G138" s="12" t="s">
        <v>193</v>
      </c>
      <c r="H138" s="11">
        <v>4253</v>
      </c>
      <c r="I138" s="12">
        <f>IF(TbRegistroEntradas[[#This Row],[Data do Caixa Realizado]]="",0,MONTH(TbRegistroEntradas[[#This Row],[Data do Caixa Realizado]]))</f>
        <v>9</v>
      </c>
      <c r="J138" s="12">
        <f>IF(TbRegistroEntradas[[#This Row],[Data do Caixa Realizado]]="",0,YEAR(TbRegistroEntradas[[#This Row],[Data do Caixa Realizado]]))</f>
        <v>2018</v>
      </c>
      <c r="K138" s="12">
        <f>IF(TbRegistroEntradas[[#This Row],[Data da Competência]]="",0,MONTH(TbRegistroEntradas[[#This Row],[Data da Competência]]))</f>
        <v>9</v>
      </c>
      <c r="L138" s="12">
        <f>IF(TbRegistroEntradas[[#This Row],[Data da Competência]]="",0,YEAR(TbRegistroEntradas[[#This Row],[Data da Competência]]))</f>
        <v>2018</v>
      </c>
    </row>
    <row r="139" spans="2:12" x14ac:dyDescent="0.25">
      <c r="B139" s="10">
        <v>43350</v>
      </c>
      <c r="C139" s="10">
        <v>43350</v>
      </c>
      <c r="D139" s="10">
        <v>43350</v>
      </c>
      <c r="E139" s="12" t="s">
        <v>24</v>
      </c>
      <c r="F139" s="12" t="s">
        <v>36</v>
      </c>
      <c r="G139" s="12" t="s">
        <v>194</v>
      </c>
      <c r="H139" s="11">
        <v>2391</v>
      </c>
      <c r="I139" s="12">
        <f>IF(TbRegistroEntradas[[#This Row],[Data do Caixa Realizado]]="",0,MONTH(TbRegistroEntradas[[#This Row],[Data do Caixa Realizado]]))</f>
        <v>9</v>
      </c>
      <c r="J139" s="12">
        <f>IF(TbRegistroEntradas[[#This Row],[Data do Caixa Realizado]]="",0,YEAR(TbRegistroEntradas[[#This Row],[Data do Caixa Realizado]]))</f>
        <v>2018</v>
      </c>
      <c r="K139" s="12">
        <f>IF(TbRegistroEntradas[[#This Row],[Data da Competência]]="",0,MONTH(TbRegistroEntradas[[#This Row],[Data da Competência]]))</f>
        <v>9</v>
      </c>
      <c r="L139" s="12">
        <f>IF(TbRegistroEntradas[[#This Row],[Data da Competência]]="",0,YEAR(TbRegistroEntradas[[#This Row],[Data da Competência]]))</f>
        <v>2018</v>
      </c>
    </row>
    <row r="140" spans="2:12" x14ac:dyDescent="0.25">
      <c r="B140" s="10">
        <v>43365.799147030826</v>
      </c>
      <c r="C140" s="10">
        <v>43352</v>
      </c>
      <c r="D140" s="10">
        <v>43365.799147030826</v>
      </c>
      <c r="E140" s="12" t="s">
        <v>24</v>
      </c>
      <c r="F140" s="12" t="s">
        <v>35</v>
      </c>
      <c r="G140" s="12" t="s">
        <v>195</v>
      </c>
      <c r="H140" s="11">
        <v>3669</v>
      </c>
      <c r="I140" s="12">
        <f>IF(TbRegistroEntradas[[#This Row],[Data do Caixa Realizado]]="",0,MONTH(TbRegistroEntradas[[#This Row],[Data do Caixa Realizado]]))</f>
        <v>9</v>
      </c>
      <c r="J140" s="12">
        <f>IF(TbRegistroEntradas[[#This Row],[Data do Caixa Realizado]]="",0,YEAR(TbRegistroEntradas[[#This Row],[Data do Caixa Realizado]]))</f>
        <v>2018</v>
      </c>
      <c r="K140" s="12">
        <f>IF(TbRegistroEntradas[[#This Row],[Data da Competência]]="",0,MONTH(TbRegistroEntradas[[#This Row],[Data da Competência]]))</f>
        <v>9</v>
      </c>
      <c r="L140" s="12">
        <f>IF(TbRegistroEntradas[[#This Row],[Data da Competência]]="",0,YEAR(TbRegistroEntradas[[#This Row],[Data da Competência]]))</f>
        <v>2018</v>
      </c>
    </row>
    <row r="141" spans="2:12" x14ac:dyDescent="0.25">
      <c r="B141" s="10">
        <v>43383.231108677093</v>
      </c>
      <c r="C141" s="10">
        <v>43355</v>
      </c>
      <c r="D141" s="10">
        <v>43383.231108677093</v>
      </c>
      <c r="E141" s="12" t="s">
        <v>24</v>
      </c>
      <c r="F141" s="12" t="s">
        <v>35</v>
      </c>
      <c r="G141" s="12" t="s">
        <v>196</v>
      </c>
      <c r="H141" s="11">
        <v>1207</v>
      </c>
      <c r="I141" s="12">
        <f>IF(TbRegistroEntradas[[#This Row],[Data do Caixa Realizado]]="",0,MONTH(TbRegistroEntradas[[#This Row],[Data do Caixa Realizado]]))</f>
        <v>10</v>
      </c>
      <c r="J141" s="12">
        <f>IF(TbRegistroEntradas[[#This Row],[Data do Caixa Realizado]]="",0,YEAR(TbRegistroEntradas[[#This Row],[Data do Caixa Realizado]]))</f>
        <v>2018</v>
      </c>
      <c r="K141" s="12">
        <f>IF(TbRegistroEntradas[[#This Row],[Data da Competência]]="",0,MONTH(TbRegistroEntradas[[#This Row],[Data da Competência]]))</f>
        <v>9</v>
      </c>
      <c r="L141" s="12">
        <f>IF(TbRegistroEntradas[[#This Row],[Data da Competência]]="",0,YEAR(TbRegistroEntradas[[#This Row],[Data da Competência]]))</f>
        <v>2018</v>
      </c>
    </row>
    <row r="142" spans="2:12" x14ac:dyDescent="0.25">
      <c r="B142" s="10">
        <v>43412.045933493078</v>
      </c>
      <c r="C142" s="10">
        <v>43361</v>
      </c>
      <c r="D142" s="10">
        <v>43412.045933493078</v>
      </c>
      <c r="E142" s="12" t="s">
        <v>24</v>
      </c>
      <c r="F142" s="12" t="s">
        <v>33</v>
      </c>
      <c r="G142" s="12" t="s">
        <v>197</v>
      </c>
      <c r="H142" s="11">
        <v>2539</v>
      </c>
      <c r="I142" s="12">
        <f>IF(TbRegistroEntradas[[#This Row],[Data do Caixa Realizado]]="",0,MONTH(TbRegistroEntradas[[#This Row],[Data do Caixa Realizado]]))</f>
        <v>11</v>
      </c>
      <c r="J142" s="12">
        <f>IF(TbRegistroEntradas[[#This Row],[Data do Caixa Realizado]]="",0,YEAR(TbRegistroEntradas[[#This Row],[Data do Caixa Realizado]]))</f>
        <v>2018</v>
      </c>
      <c r="K142" s="12">
        <f>IF(TbRegistroEntradas[[#This Row],[Data da Competência]]="",0,MONTH(TbRegistroEntradas[[#This Row],[Data da Competência]]))</f>
        <v>9</v>
      </c>
      <c r="L142" s="12">
        <f>IF(TbRegistroEntradas[[#This Row],[Data da Competência]]="",0,YEAR(TbRegistroEntradas[[#This Row],[Data da Competência]]))</f>
        <v>2018</v>
      </c>
    </row>
    <row r="143" spans="2:12" x14ac:dyDescent="0.25">
      <c r="B143" s="10">
        <v>43374.505096957248</v>
      </c>
      <c r="C143" s="10">
        <v>43363</v>
      </c>
      <c r="D143" s="10">
        <v>43374.505096957248</v>
      </c>
      <c r="E143" s="12" t="s">
        <v>24</v>
      </c>
      <c r="F143" s="12" t="s">
        <v>34</v>
      </c>
      <c r="G143" s="12" t="s">
        <v>198</v>
      </c>
      <c r="H143" s="11">
        <v>2895</v>
      </c>
      <c r="I143" s="12">
        <f>IF(TbRegistroEntradas[[#This Row],[Data do Caixa Realizado]]="",0,MONTH(TbRegistroEntradas[[#This Row],[Data do Caixa Realizado]]))</f>
        <v>10</v>
      </c>
      <c r="J143" s="12">
        <f>IF(TbRegistroEntradas[[#This Row],[Data do Caixa Realizado]]="",0,YEAR(TbRegistroEntradas[[#This Row],[Data do Caixa Realizado]]))</f>
        <v>2018</v>
      </c>
      <c r="K143" s="12">
        <f>IF(TbRegistroEntradas[[#This Row],[Data da Competência]]="",0,MONTH(TbRegistroEntradas[[#This Row],[Data da Competência]]))</f>
        <v>9</v>
      </c>
      <c r="L143" s="12">
        <f>IF(TbRegistroEntradas[[#This Row],[Data da Competência]]="",0,YEAR(TbRegistroEntradas[[#This Row],[Data da Competência]]))</f>
        <v>2018</v>
      </c>
    </row>
    <row r="144" spans="2:12" x14ac:dyDescent="0.25">
      <c r="B144" s="10">
        <v>43422.790502051183</v>
      </c>
      <c r="C144" s="10">
        <v>43364</v>
      </c>
      <c r="D144" s="10">
        <v>43364</v>
      </c>
      <c r="E144" s="12" t="s">
        <v>24</v>
      </c>
      <c r="F144" s="12" t="s">
        <v>35</v>
      </c>
      <c r="G144" s="12" t="s">
        <v>199</v>
      </c>
      <c r="H144" s="11">
        <v>2106</v>
      </c>
      <c r="I144" s="12">
        <f>IF(TbRegistroEntradas[[#This Row],[Data do Caixa Realizado]]="",0,MONTH(TbRegistroEntradas[[#This Row],[Data do Caixa Realizado]]))</f>
        <v>11</v>
      </c>
      <c r="J144" s="12">
        <f>IF(TbRegistroEntradas[[#This Row],[Data do Caixa Realizado]]="",0,YEAR(TbRegistroEntradas[[#This Row],[Data do Caixa Realizado]]))</f>
        <v>2018</v>
      </c>
      <c r="K144" s="12">
        <f>IF(TbRegistroEntradas[[#This Row],[Data da Competência]]="",0,MONTH(TbRegistroEntradas[[#This Row],[Data da Competência]]))</f>
        <v>9</v>
      </c>
      <c r="L144" s="12">
        <f>IF(TbRegistroEntradas[[#This Row],[Data da Competência]]="",0,YEAR(TbRegistroEntradas[[#This Row],[Data da Competência]]))</f>
        <v>2018</v>
      </c>
    </row>
    <row r="145" spans="2:12" x14ac:dyDescent="0.25">
      <c r="B145" s="10">
        <v>43405.698265794999</v>
      </c>
      <c r="C145" s="10">
        <v>43366</v>
      </c>
      <c r="D145" s="10">
        <v>43405.698265794999</v>
      </c>
      <c r="E145" s="12" t="s">
        <v>24</v>
      </c>
      <c r="F145" s="12" t="s">
        <v>34</v>
      </c>
      <c r="G145" s="12" t="s">
        <v>200</v>
      </c>
      <c r="H145" s="11">
        <v>3742</v>
      </c>
      <c r="I145" s="12">
        <f>IF(TbRegistroEntradas[[#This Row],[Data do Caixa Realizado]]="",0,MONTH(TbRegistroEntradas[[#This Row],[Data do Caixa Realizado]]))</f>
        <v>11</v>
      </c>
      <c r="J145" s="12">
        <f>IF(TbRegistroEntradas[[#This Row],[Data do Caixa Realizado]]="",0,YEAR(TbRegistroEntradas[[#This Row],[Data do Caixa Realizado]]))</f>
        <v>2018</v>
      </c>
      <c r="K145" s="12">
        <f>IF(TbRegistroEntradas[[#This Row],[Data da Competência]]="",0,MONTH(TbRegistroEntradas[[#This Row],[Data da Competência]]))</f>
        <v>9</v>
      </c>
      <c r="L145" s="12">
        <f>IF(TbRegistroEntradas[[#This Row],[Data da Competência]]="",0,YEAR(TbRegistroEntradas[[#This Row],[Data da Competência]]))</f>
        <v>2018</v>
      </c>
    </row>
    <row r="146" spans="2:12" x14ac:dyDescent="0.25">
      <c r="B146" s="10">
        <v>43369</v>
      </c>
      <c r="C146" s="10">
        <v>43369</v>
      </c>
      <c r="D146" s="10">
        <v>43369</v>
      </c>
      <c r="E146" s="12" t="s">
        <v>24</v>
      </c>
      <c r="F146" s="12" t="s">
        <v>33</v>
      </c>
      <c r="G146" s="12" t="s">
        <v>201</v>
      </c>
      <c r="H146" s="11">
        <v>3222</v>
      </c>
      <c r="I146" s="12">
        <f>IF(TbRegistroEntradas[[#This Row],[Data do Caixa Realizado]]="",0,MONTH(TbRegistroEntradas[[#This Row],[Data do Caixa Realizado]]))</f>
        <v>9</v>
      </c>
      <c r="J146" s="12">
        <f>IF(TbRegistroEntradas[[#This Row],[Data do Caixa Realizado]]="",0,YEAR(TbRegistroEntradas[[#This Row],[Data do Caixa Realizado]]))</f>
        <v>2018</v>
      </c>
      <c r="K146" s="12">
        <f>IF(TbRegistroEntradas[[#This Row],[Data da Competência]]="",0,MONTH(TbRegistroEntradas[[#This Row],[Data da Competência]]))</f>
        <v>9</v>
      </c>
      <c r="L146" s="12">
        <f>IF(TbRegistroEntradas[[#This Row],[Data da Competência]]="",0,YEAR(TbRegistroEntradas[[#This Row],[Data da Competência]]))</f>
        <v>2018</v>
      </c>
    </row>
    <row r="147" spans="2:12" x14ac:dyDescent="0.25">
      <c r="B147" s="10">
        <v>43392.294011107704</v>
      </c>
      <c r="C147" s="10">
        <v>43374</v>
      </c>
      <c r="D147" s="10">
        <v>43392.294011107704</v>
      </c>
      <c r="E147" s="12" t="s">
        <v>24</v>
      </c>
      <c r="F147" s="12" t="s">
        <v>35</v>
      </c>
      <c r="G147" s="12" t="s">
        <v>202</v>
      </c>
      <c r="H147" s="11">
        <v>673</v>
      </c>
      <c r="I147" s="12">
        <f>IF(TbRegistroEntradas[[#This Row],[Data do Caixa Realizado]]="",0,MONTH(TbRegistroEntradas[[#This Row],[Data do Caixa Realizado]]))</f>
        <v>10</v>
      </c>
      <c r="J147" s="12">
        <f>IF(TbRegistroEntradas[[#This Row],[Data do Caixa Realizado]]="",0,YEAR(TbRegistroEntradas[[#This Row],[Data do Caixa Realizado]]))</f>
        <v>2018</v>
      </c>
      <c r="K147" s="12">
        <f>IF(TbRegistroEntradas[[#This Row],[Data da Competência]]="",0,MONTH(TbRegistroEntradas[[#This Row],[Data da Competência]]))</f>
        <v>10</v>
      </c>
      <c r="L147" s="12">
        <f>IF(TbRegistroEntradas[[#This Row],[Data da Competência]]="",0,YEAR(TbRegistroEntradas[[#This Row],[Data da Competência]]))</f>
        <v>2018</v>
      </c>
    </row>
    <row r="148" spans="2:12" x14ac:dyDescent="0.25">
      <c r="B148" s="10">
        <v>43399.816257310325</v>
      </c>
      <c r="C148" s="10">
        <v>43378</v>
      </c>
      <c r="D148" s="10">
        <v>43399.816257310325</v>
      </c>
      <c r="E148" s="12" t="s">
        <v>24</v>
      </c>
      <c r="F148" s="12" t="s">
        <v>32</v>
      </c>
      <c r="G148" s="12" t="s">
        <v>203</v>
      </c>
      <c r="H148" s="11">
        <v>4922</v>
      </c>
      <c r="I148" s="12">
        <f>IF(TbRegistroEntradas[[#This Row],[Data do Caixa Realizado]]="",0,MONTH(TbRegistroEntradas[[#This Row],[Data do Caixa Realizado]]))</f>
        <v>10</v>
      </c>
      <c r="J148" s="12">
        <f>IF(TbRegistroEntradas[[#This Row],[Data do Caixa Realizado]]="",0,YEAR(TbRegistroEntradas[[#This Row],[Data do Caixa Realizado]]))</f>
        <v>2018</v>
      </c>
      <c r="K148" s="12">
        <f>IF(TbRegistroEntradas[[#This Row],[Data da Competência]]="",0,MONTH(TbRegistroEntradas[[#This Row],[Data da Competência]]))</f>
        <v>10</v>
      </c>
      <c r="L148" s="12">
        <f>IF(TbRegistroEntradas[[#This Row],[Data da Competência]]="",0,YEAR(TbRegistroEntradas[[#This Row],[Data da Competência]]))</f>
        <v>2018</v>
      </c>
    </row>
    <row r="149" spans="2:12" x14ac:dyDescent="0.25">
      <c r="B149" s="10">
        <v>43432.893680650159</v>
      </c>
      <c r="C149" s="10">
        <v>43382</v>
      </c>
      <c r="D149" s="10">
        <v>43432.893680650159</v>
      </c>
      <c r="E149" s="12" t="s">
        <v>24</v>
      </c>
      <c r="F149" s="12" t="s">
        <v>36</v>
      </c>
      <c r="G149" s="12" t="s">
        <v>204</v>
      </c>
      <c r="H149" s="11">
        <v>1688</v>
      </c>
      <c r="I149" s="12">
        <f>IF(TbRegistroEntradas[[#This Row],[Data do Caixa Realizado]]="",0,MONTH(TbRegistroEntradas[[#This Row],[Data do Caixa Realizado]]))</f>
        <v>11</v>
      </c>
      <c r="J149" s="12">
        <f>IF(TbRegistroEntradas[[#This Row],[Data do Caixa Realizado]]="",0,YEAR(TbRegistroEntradas[[#This Row],[Data do Caixa Realizado]]))</f>
        <v>2018</v>
      </c>
      <c r="K149" s="12">
        <f>IF(TbRegistroEntradas[[#This Row],[Data da Competência]]="",0,MONTH(TbRegistroEntradas[[#This Row],[Data da Competência]]))</f>
        <v>10</v>
      </c>
      <c r="L149" s="12">
        <f>IF(TbRegistroEntradas[[#This Row],[Data da Competência]]="",0,YEAR(TbRegistroEntradas[[#This Row],[Data da Competência]]))</f>
        <v>2018</v>
      </c>
    </row>
    <row r="150" spans="2:12" x14ac:dyDescent="0.25">
      <c r="B150" s="10">
        <v>43382</v>
      </c>
      <c r="C150" s="10">
        <v>43382</v>
      </c>
      <c r="D150" s="10">
        <v>43382</v>
      </c>
      <c r="E150" s="12" t="s">
        <v>24</v>
      </c>
      <c r="F150" s="12" t="s">
        <v>36</v>
      </c>
      <c r="G150" s="12" t="s">
        <v>205</v>
      </c>
      <c r="H150" s="11">
        <v>979</v>
      </c>
      <c r="I150" s="12">
        <f>IF(TbRegistroEntradas[[#This Row],[Data do Caixa Realizado]]="",0,MONTH(TbRegistroEntradas[[#This Row],[Data do Caixa Realizado]]))</f>
        <v>10</v>
      </c>
      <c r="J150" s="12">
        <f>IF(TbRegistroEntradas[[#This Row],[Data do Caixa Realizado]]="",0,YEAR(TbRegistroEntradas[[#This Row],[Data do Caixa Realizado]]))</f>
        <v>2018</v>
      </c>
      <c r="K150" s="12">
        <f>IF(TbRegistroEntradas[[#This Row],[Data da Competência]]="",0,MONTH(TbRegistroEntradas[[#This Row],[Data da Competência]]))</f>
        <v>10</v>
      </c>
      <c r="L150" s="12">
        <f>IF(TbRegistroEntradas[[#This Row],[Data da Competência]]="",0,YEAR(TbRegistroEntradas[[#This Row],[Data da Competência]]))</f>
        <v>2018</v>
      </c>
    </row>
    <row r="151" spans="2:12" x14ac:dyDescent="0.25">
      <c r="B151" s="10">
        <v>43400.871146361249</v>
      </c>
      <c r="C151" s="10">
        <v>43387</v>
      </c>
      <c r="D151" s="10">
        <v>43400.871146361249</v>
      </c>
      <c r="E151" s="12" t="s">
        <v>24</v>
      </c>
      <c r="F151" s="12" t="s">
        <v>35</v>
      </c>
      <c r="G151" s="12" t="s">
        <v>206</v>
      </c>
      <c r="H151" s="11">
        <v>3744</v>
      </c>
      <c r="I151" s="12">
        <f>IF(TbRegistroEntradas[[#This Row],[Data do Caixa Realizado]]="",0,MONTH(TbRegistroEntradas[[#This Row],[Data do Caixa Realizado]]))</f>
        <v>10</v>
      </c>
      <c r="J151" s="12">
        <f>IF(TbRegistroEntradas[[#This Row],[Data do Caixa Realizado]]="",0,YEAR(TbRegistroEntradas[[#This Row],[Data do Caixa Realizado]]))</f>
        <v>2018</v>
      </c>
      <c r="K151" s="12">
        <f>IF(TbRegistroEntradas[[#This Row],[Data da Competência]]="",0,MONTH(TbRegistroEntradas[[#This Row],[Data da Competência]]))</f>
        <v>10</v>
      </c>
      <c r="L151" s="12">
        <f>IF(TbRegistroEntradas[[#This Row],[Data da Competência]]="",0,YEAR(TbRegistroEntradas[[#This Row],[Data da Competência]]))</f>
        <v>2018</v>
      </c>
    </row>
    <row r="152" spans="2:12" x14ac:dyDescent="0.25">
      <c r="B152" s="10" t="s">
        <v>69</v>
      </c>
      <c r="C152" s="10">
        <v>43389</v>
      </c>
      <c r="D152" s="10">
        <v>43438.136766228803</v>
      </c>
      <c r="E152" s="12" t="s">
        <v>24</v>
      </c>
      <c r="F152" s="12" t="s">
        <v>36</v>
      </c>
      <c r="G152" s="12" t="s">
        <v>207</v>
      </c>
      <c r="H152" s="11">
        <v>4061</v>
      </c>
      <c r="I152" s="12">
        <f>IF(TbRegistroEntradas[[#This Row],[Data do Caixa Realizado]]="",0,MONTH(TbRegistroEntradas[[#This Row],[Data do Caixa Realizado]]))</f>
        <v>0</v>
      </c>
      <c r="J152" s="12">
        <f>IF(TbRegistroEntradas[[#This Row],[Data do Caixa Realizado]]="",0,YEAR(TbRegistroEntradas[[#This Row],[Data do Caixa Realizado]]))</f>
        <v>0</v>
      </c>
      <c r="K152" s="12">
        <f>IF(TbRegistroEntradas[[#This Row],[Data da Competência]]="",0,MONTH(TbRegistroEntradas[[#This Row],[Data da Competência]]))</f>
        <v>10</v>
      </c>
      <c r="L152" s="12">
        <f>IF(TbRegistroEntradas[[#This Row],[Data da Competência]]="",0,YEAR(TbRegistroEntradas[[#This Row],[Data da Competência]]))</f>
        <v>2018</v>
      </c>
    </row>
    <row r="153" spans="2:12" x14ac:dyDescent="0.25">
      <c r="B153" s="10">
        <v>43435.81232629544</v>
      </c>
      <c r="C153" s="10">
        <v>43394</v>
      </c>
      <c r="D153" s="10">
        <v>43435.81232629544</v>
      </c>
      <c r="E153" s="12" t="s">
        <v>24</v>
      </c>
      <c r="F153" s="12" t="s">
        <v>33</v>
      </c>
      <c r="G153" s="12" t="s">
        <v>208</v>
      </c>
      <c r="H153" s="11">
        <v>4404</v>
      </c>
      <c r="I153" s="12">
        <f>IF(TbRegistroEntradas[[#This Row],[Data do Caixa Realizado]]="",0,MONTH(TbRegistroEntradas[[#This Row],[Data do Caixa Realizado]]))</f>
        <v>12</v>
      </c>
      <c r="J153" s="12">
        <f>IF(TbRegistroEntradas[[#This Row],[Data do Caixa Realizado]]="",0,YEAR(TbRegistroEntradas[[#This Row],[Data do Caixa Realizado]]))</f>
        <v>2018</v>
      </c>
      <c r="K153" s="12">
        <f>IF(TbRegistroEntradas[[#This Row],[Data da Competência]]="",0,MONTH(TbRegistroEntradas[[#This Row],[Data da Competência]]))</f>
        <v>10</v>
      </c>
      <c r="L153" s="12">
        <f>IF(TbRegistroEntradas[[#This Row],[Data da Competência]]="",0,YEAR(TbRegistroEntradas[[#This Row],[Data da Competência]]))</f>
        <v>2018</v>
      </c>
    </row>
    <row r="154" spans="2:12" x14ac:dyDescent="0.25">
      <c r="B154" s="10">
        <v>43424.725606936045</v>
      </c>
      <c r="C154" s="10">
        <v>43398</v>
      </c>
      <c r="D154" s="10">
        <v>43419.609240604143</v>
      </c>
      <c r="E154" s="12" t="s">
        <v>24</v>
      </c>
      <c r="F154" s="12" t="s">
        <v>35</v>
      </c>
      <c r="G154" s="12" t="s">
        <v>209</v>
      </c>
      <c r="H154" s="11">
        <v>2429</v>
      </c>
      <c r="I154" s="12">
        <f>IF(TbRegistroEntradas[[#This Row],[Data do Caixa Realizado]]="",0,MONTH(TbRegistroEntradas[[#This Row],[Data do Caixa Realizado]]))</f>
        <v>11</v>
      </c>
      <c r="J154" s="12">
        <f>IF(TbRegistroEntradas[[#This Row],[Data do Caixa Realizado]]="",0,YEAR(TbRegistroEntradas[[#This Row],[Data do Caixa Realizado]]))</f>
        <v>2018</v>
      </c>
      <c r="K154" s="12">
        <f>IF(TbRegistroEntradas[[#This Row],[Data da Competência]]="",0,MONTH(TbRegistroEntradas[[#This Row],[Data da Competência]]))</f>
        <v>10</v>
      </c>
      <c r="L154" s="12">
        <f>IF(TbRegistroEntradas[[#This Row],[Data da Competência]]="",0,YEAR(TbRegistroEntradas[[#This Row],[Data da Competência]]))</f>
        <v>2018</v>
      </c>
    </row>
    <row r="155" spans="2:12" x14ac:dyDescent="0.25">
      <c r="B155" s="10">
        <v>43398</v>
      </c>
      <c r="C155" s="10">
        <v>43398</v>
      </c>
      <c r="D155" s="10">
        <v>43398</v>
      </c>
      <c r="E155" s="12" t="s">
        <v>24</v>
      </c>
      <c r="F155" s="12" t="s">
        <v>33</v>
      </c>
      <c r="G155" s="12" t="s">
        <v>210</v>
      </c>
      <c r="H155" s="11">
        <v>2713</v>
      </c>
      <c r="I155" s="12">
        <f>IF(TbRegistroEntradas[[#This Row],[Data do Caixa Realizado]]="",0,MONTH(TbRegistroEntradas[[#This Row],[Data do Caixa Realizado]]))</f>
        <v>10</v>
      </c>
      <c r="J155" s="12">
        <f>IF(TbRegistroEntradas[[#This Row],[Data do Caixa Realizado]]="",0,YEAR(TbRegistroEntradas[[#This Row],[Data do Caixa Realizado]]))</f>
        <v>2018</v>
      </c>
      <c r="K155" s="12">
        <f>IF(TbRegistroEntradas[[#This Row],[Data da Competência]]="",0,MONTH(TbRegistroEntradas[[#This Row],[Data da Competência]]))</f>
        <v>10</v>
      </c>
      <c r="L155" s="12">
        <f>IF(TbRegistroEntradas[[#This Row],[Data da Competência]]="",0,YEAR(TbRegistroEntradas[[#This Row],[Data da Competência]]))</f>
        <v>2018</v>
      </c>
    </row>
    <row r="156" spans="2:12" x14ac:dyDescent="0.25">
      <c r="B156" s="10" t="s">
        <v>69</v>
      </c>
      <c r="C156" s="10">
        <v>43403</v>
      </c>
      <c r="D156" s="10">
        <v>43403</v>
      </c>
      <c r="E156" s="12" t="s">
        <v>24</v>
      </c>
      <c r="F156" s="12" t="s">
        <v>35</v>
      </c>
      <c r="G156" s="12" t="s">
        <v>211</v>
      </c>
      <c r="H156" s="11">
        <v>3787</v>
      </c>
      <c r="I156" s="12">
        <f>IF(TbRegistroEntradas[[#This Row],[Data do Caixa Realizado]]="",0,MONTH(TbRegistroEntradas[[#This Row],[Data do Caixa Realizado]]))</f>
        <v>0</v>
      </c>
      <c r="J156" s="12">
        <f>IF(TbRegistroEntradas[[#This Row],[Data do Caixa Realizado]]="",0,YEAR(TbRegistroEntradas[[#This Row],[Data do Caixa Realizado]]))</f>
        <v>0</v>
      </c>
      <c r="K156" s="12">
        <f>IF(TbRegistroEntradas[[#This Row],[Data da Competência]]="",0,MONTH(TbRegistroEntradas[[#This Row],[Data da Competência]]))</f>
        <v>10</v>
      </c>
      <c r="L156" s="12">
        <f>IF(TbRegistroEntradas[[#This Row],[Data da Competência]]="",0,YEAR(TbRegistroEntradas[[#This Row],[Data da Competência]]))</f>
        <v>2018</v>
      </c>
    </row>
    <row r="157" spans="2:12" x14ac:dyDescent="0.25">
      <c r="B157" s="10">
        <v>43442.90009272196</v>
      </c>
      <c r="C157" s="10">
        <v>43408</v>
      </c>
      <c r="D157" s="10">
        <v>43442.90009272196</v>
      </c>
      <c r="E157" s="12" t="s">
        <v>24</v>
      </c>
      <c r="F157" s="12" t="s">
        <v>34</v>
      </c>
      <c r="G157" s="12" t="s">
        <v>212</v>
      </c>
      <c r="H157" s="11">
        <v>1820</v>
      </c>
      <c r="I157" s="12">
        <f>IF(TbRegistroEntradas[[#This Row],[Data do Caixa Realizado]]="",0,MONTH(TbRegistroEntradas[[#This Row],[Data do Caixa Realizado]]))</f>
        <v>12</v>
      </c>
      <c r="J157" s="12">
        <f>IF(TbRegistroEntradas[[#This Row],[Data do Caixa Realizado]]="",0,YEAR(TbRegistroEntradas[[#This Row],[Data do Caixa Realizado]]))</f>
        <v>2018</v>
      </c>
      <c r="K157" s="12">
        <f>IF(TbRegistroEntradas[[#This Row],[Data da Competência]]="",0,MONTH(TbRegistroEntradas[[#This Row],[Data da Competência]]))</f>
        <v>11</v>
      </c>
      <c r="L157" s="12">
        <f>IF(TbRegistroEntradas[[#This Row],[Data da Competência]]="",0,YEAR(TbRegistroEntradas[[#This Row],[Data da Competência]]))</f>
        <v>2018</v>
      </c>
    </row>
    <row r="158" spans="2:12" x14ac:dyDescent="0.25">
      <c r="B158" s="10">
        <v>43431.589825007759</v>
      </c>
      <c r="C158" s="10">
        <v>43412</v>
      </c>
      <c r="D158" s="10">
        <v>43431.589825007759</v>
      </c>
      <c r="E158" s="12" t="s">
        <v>24</v>
      </c>
      <c r="F158" s="12" t="s">
        <v>35</v>
      </c>
      <c r="G158" s="12" t="s">
        <v>213</v>
      </c>
      <c r="H158" s="11">
        <v>4135</v>
      </c>
      <c r="I158" s="12">
        <f>IF(TbRegistroEntradas[[#This Row],[Data do Caixa Realizado]]="",0,MONTH(TbRegistroEntradas[[#This Row],[Data do Caixa Realizado]]))</f>
        <v>11</v>
      </c>
      <c r="J158" s="12">
        <f>IF(TbRegistroEntradas[[#This Row],[Data do Caixa Realizado]]="",0,YEAR(TbRegistroEntradas[[#This Row],[Data do Caixa Realizado]]))</f>
        <v>2018</v>
      </c>
      <c r="K158" s="12">
        <f>IF(TbRegistroEntradas[[#This Row],[Data da Competência]]="",0,MONTH(TbRegistroEntradas[[#This Row],[Data da Competência]]))</f>
        <v>11</v>
      </c>
      <c r="L158" s="12">
        <f>IF(TbRegistroEntradas[[#This Row],[Data da Competência]]="",0,YEAR(TbRegistroEntradas[[#This Row],[Data da Competência]]))</f>
        <v>2018</v>
      </c>
    </row>
    <row r="159" spans="2:12" x14ac:dyDescent="0.25">
      <c r="B159" s="10">
        <v>43421.091967250024</v>
      </c>
      <c r="C159" s="10">
        <v>43415</v>
      </c>
      <c r="D159" s="10">
        <v>43421.091967250024</v>
      </c>
      <c r="E159" s="12" t="s">
        <v>24</v>
      </c>
      <c r="F159" s="12" t="s">
        <v>35</v>
      </c>
      <c r="G159" s="12" t="s">
        <v>214</v>
      </c>
      <c r="H159" s="11">
        <v>3902</v>
      </c>
      <c r="I159" s="12">
        <f>IF(TbRegistroEntradas[[#This Row],[Data do Caixa Realizado]]="",0,MONTH(TbRegistroEntradas[[#This Row],[Data do Caixa Realizado]]))</f>
        <v>11</v>
      </c>
      <c r="J159" s="12">
        <f>IF(TbRegistroEntradas[[#This Row],[Data do Caixa Realizado]]="",0,YEAR(TbRegistroEntradas[[#This Row],[Data do Caixa Realizado]]))</f>
        <v>2018</v>
      </c>
      <c r="K159" s="12">
        <f>IF(TbRegistroEntradas[[#This Row],[Data da Competência]]="",0,MONTH(TbRegistroEntradas[[#This Row],[Data da Competência]]))</f>
        <v>11</v>
      </c>
      <c r="L159" s="12">
        <f>IF(TbRegistroEntradas[[#This Row],[Data da Competência]]="",0,YEAR(TbRegistroEntradas[[#This Row],[Data da Competência]]))</f>
        <v>2018</v>
      </c>
    </row>
    <row r="160" spans="2:12" x14ac:dyDescent="0.25">
      <c r="B160" s="10">
        <v>43418</v>
      </c>
      <c r="C160" s="10">
        <v>43418</v>
      </c>
      <c r="D160" s="10">
        <v>43418</v>
      </c>
      <c r="E160" s="12" t="s">
        <v>24</v>
      </c>
      <c r="F160" s="12" t="s">
        <v>35</v>
      </c>
      <c r="G160" s="12" t="s">
        <v>215</v>
      </c>
      <c r="H160" s="11">
        <v>4319</v>
      </c>
      <c r="I160" s="12">
        <f>IF(TbRegistroEntradas[[#This Row],[Data do Caixa Realizado]]="",0,MONTH(TbRegistroEntradas[[#This Row],[Data do Caixa Realizado]]))</f>
        <v>11</v>
      </c>
      <c r="J160" s="12">
        <f>IF(TbRegistroEntradas[[#This Row],[Data do Caixa Realizado]]="",0,YEAR(TbRegistroEntradas[[#This Row],[Data do Caixa Realizado]]))</f>
        <v>2018</v>
      </c>
      <c r="K160" s="12">
        <f>IF(TbRegistroEntradas[[#This Row],[Data da Competência]]="",0,MONTH(TbRegistroEntradas[[#This Row],[Data da Competência]]))</f>
        <v>11</v>
      </c>
      <c r="L160" s="12">
        <f>IF(TbRegistroEntradas[[#This Row],[Data da Competência]]="",0,YEAR(TbRegistroEntradas[[#This Row],[Data da Competência]]))</f>
        <v>2018</v>
      </c>
    </row>
    <row r="161" spans="2:12" x14ac:dyDescent="0.25">
      <c r="B161" s="10">
        <v>43537.554614958019</v>
      </c>
      <c r="C161" s="10">
        <v>43421</v>
      </c>
      <c r="D161" s="10">
        <v>43464.748499618698</v>
      </c>
      <c r="E161" s="12" t="s">
        <v>24</v>
      </c>
      <c r="F161" s="12" t="s">
        <v>33</v>
      </c>
      <c r="G161" s="12" t="s">
        <v>216</v>
      </c>
      <c r="H161" s="11">
        <v>3068</v>
      </c>
      <c r="I161" s="12">
        <f>IF(TbRegistroEntradas[[#This Row],[Data do Caixa Realizado]]="",0,MONTH(TbRegistroEntradas[[#This Row],[Data do Caixa Realizado]]))</f>
        <v>3</v>
      </c>
      <c r="J161" s="12">
        <f>IF(TbRegistroEntradas[[#This Row],[Data do Caixa Realizado]]="",0,YEAR(TbRegistroEntradas[[#This Row],[Data do Caixa Realizado]]))</f>
        <v>2019</v>
      </c>
      <c r="K161" s="12">
        <f>IF(TbRegistroEntradas[[#This Row],[Data da Competência]]="",0,MONTH(TbRegistroEntradas[[#This Row],[Data da Competência]]))</f>
        <v>11</v>
      </c>
      <c r="L161" s="12">
        <f>IF(TbRegistroEntradas[[#This Row],[Data da Competência]]="",0,YEAR(TbRegistroEntradas[[#This Row],[Data da Competência]]))</f>
        <v>2018</v>
      </c>
    </row>
    <row r="162" spans="2:12" x14ac:dyDescent="0.25">
      <c r="B162" s="10">
        <v>43425</v>
      </c>
      <c r="C162" s="10">
        <v>43425</v>
      </c>
      <c r="D162" s="10">
        <v>43425</v>
      </c>
      <c r="E162" s="12" t="s">
        <v>24</v>
      </c>
      <c r="F162" s="12" t="s">
        <v>35</v>
      </c>
      <c r="G162" s="12" t="s">
        <v>217</v>
      </c>
      <c r="H162" s="11">
        <v>1880</v>
      </c>
      <c r="I162" s="12">
        <f>IF(TbRegistroEntradas[[#This Row],[Data do Caixa Realizado]]="",0,MONTH(TbRegistroEntradas[[#This Row],[Data do Caixa Realizado]]))</f>
        <v>11</v>
      </c>
      <c r="J162" s="12">
        <f>IF(TbRegistroEntradas[[#This Row],[Data do Caixa Realizado]]="",0,YEAR(TbRegistroEntradas[[#This Row],[Data do Caixa Realizado]]))</f>
        <v>2018</v>
      </c>
      <c r="K162" s="12">
        <f>IF(TbRegistroEntradas[[#This Row],[Data da Competência]]="",0,MONTH(TbRegistroEntradas[[#This Row],[Data da Competência]]))</f>
        <v>11</v>
      </c>
      <c r="L162" s="12">
        <f>IF(TbRegistroEntradas[[#This Row],[Data da Competência]]="",0,YEAR(TbRegistroEntradas[[#This Row],[Data da Competência]]))</f>
        <v>2018</v>
      </c>
    </row>
    <row r="163" spans="2:12" x14ac:dyDescent="0.25">
      <c r="B163" s="10">
        <v>43465.063381850647</v>
      </c>
      <c r="C163" s="10">
        <v>43427</v>
      </c>
      <c r="D163" s="10">
        <v>43465.063381850647</v>
      </c>
      <c r="E163" s="12" t="s">
        <v>24</v>
      </c>
      <c r="F163" s="12" t="s">
        <v>35</v>
      </c>
      <c r="G163" s="12" t="s">
        <v>218</v>
      </c>
      <c r="H163" s="11">
        <v>1414</v>
      </c>
      <c r="I163" s="12">
        <f>IF(TbRegistroEntradas[[#This Row],[Data do Caixa Realizado]]="",0,MONTH(TbRegistroEntradas[[#This Row],[Data do Caixa Realizado]]))</f>
        <v>12</v>
      </c>
      <c r="J163" s="12">
        <f>IF(TbRegistroEntradas[[#This Row],[Data do Caixa Realizado]]="",0,YEAR(TbRegistroEntradas[[#This Row],[Data do Caixa Realizado]]))</f>
        <v>2018</v>
      </c>
      <c r="K163" s="12">
        <f>IF(TbRegistroEntradas[[#This Row],[Data da Competência]]="",0,MONTH(TbRegistroEntradas[[#This Row],[Data da Competência]]))</f>
        <v>11</v>
      </c>
      <c r="L163" s="12">
        <f>IF(TbRegistroEntradas[[#This Row],[Data da Competência]]="",0,YEAR(TbRegistroEntradas[[#This Row],[Data da Competência]]))</f>
        <v>2018</v>
      </c>
    </row>
    <row r="164" spans="2:12" x14ac:dyDescent="0.25">
      <c r="B164" s="10">
        <v>43457.507662679294</v>
      </c>
      <c r="C164" s="10">
        <v>43430</v>
      </c>
      <c r="D164" s="10">
        <v>43447.889924144794</v>
      </c>
      <c r="E164" s="12" t="s">
        <v>24</v>
      </c>
      <c r="F164" s="12" t="s">
        <v>32</v>
      </c>
      <c r="G164" s="12" t="s">
        <v>219</v>
      </c>
      <c r="H164" s="11">
        <v>919</v>
      </c>
      <c r="I164" s="12">
        <f>IF(TbRegistroEntradas[[#This Row],[Data do Caixa Realizado]]="",0,MONTH(TbRegistroEntradas[[#This Row],[Data do Caixa Realizado]]))</f>
        <v>12</v>
      </c>
      <c r="J164" s="12">
        <f>IF(TbRegistroEntradas[[#This Row],[Data do Caixa Realizado]]="",0,YEAR(TbRegistroEntradas[[#This Row],[Data do Caixa Realizado]]))</f>
        <v>2018</v>
      </c>
      <c r="K164" s="12">
        <f>IF(TbRegistroEntradas[[#This Row],[Data da Competência]]="",0,MONTH(TbRegistroEntradas[[#This Row],[Data da Competência]]))</f>
        <v>11</v>
      </c>
      <c r="L164" s="12">
        <f>IF(TbRegistroEntradas[[#This Row],[Data da Competência]]="",0,YEAR(TbRegistroEntradas[[#This Row],[Data da Competência]]))</f>
        <v>2018</v>
      </c>
    </row>
    <row r="165" spans="2:12" x14ac:dyDescent="0.25">
      <c r="B165" s="10">
        <v>43431</v>
      </c>
      <c r="C165" s="10">
        <v>43431</v>
      </c>
      <c r="D165" s="10">
        <v>43431</v>
      </c>
      <c r="E165" s="12" t="s">
        <v>24</v>
      </c>
      <c r="F165" s="12" t="s">
        <v>35</v>
      </c>
      <c r="G165" s="12" t="s">
        <v>220</v>
      </c>
      <c r="H165" s="11">
        <v>4801</v>
      </c>
      <c r="I165" s="12">
        <f>IF(TbRegistroEntradas[[#This Row],[Data do Caixa Realizado]]="",0,MONTH(TbRegistroEntradas[[#This Row],[Data do Caixa Realizado]]))</f>
        <v>11</v>
      </c>
      <c r="J165" s="12">
        <f>IF(TbRegistroEntradas[[#This Row],[Data do Caixa Realizado]]="",0,YEAR(TbRegistroEntradas[[#This Row],[Data do Caixa Realizado]]))</f>
        <v>2018</v>
      </c>
      <c r="K165" s="12">
        <f>IF(TbRegistroEntradas[[#This Row],[Data da Competência]]="",0,MONTH(TbRegistroEntradas[[#This Row],[Data da Competência]]))</f>
        <v>11</v>
      </c>
      <c r="L165" s="12">
        <f>IF(TbRegistroEntradas[[#This Row],[Data da Competência]]="",0,YEAR(TbRegistroEntradas[[#This Row],[Data da Competência]]))</f>
        <v>2018</v>
      </c>
    </row>
    <row r="166" spans="2:12" x14ac:dyDescent="0.25">
      <c r="B166" s="10">
        <v>43434</v>
      </c>
      <c r="C166" s="10">
        <v>43434</v>
      </c>
      <c r="D166" s="10">
        <v>43434</v>
      </c>
      <c r="E166" s="12" t="s">
        <v>24</v>
      </c>
      <c r="F166" s="12" t="s">
        <v>36</v>
      </c>
      <c r="G166" s="12" t="s">
        <v>221</v>
      </c>
      <c r="H166" s="11">
        <v>4639</v>
      </c>
      <c r="I166" s="12">
        <f>IF(TbRegistroEntradas[[#This Row],[Data do Caixa Realizado]]="",0,MONTH(TbRegistroEntradas[[#This Row],[Data do Caixa Realizado]]))</f>
        <v>11</v>
      </c>
      <c r="J166" s="12">
        <f>IF(TbRegistroEntradas[[#This Row],[Data do Caixa Realizado]]="",0,YEAR(TbRegistroEntradas[[#This Row],[Data do Caixa Realizado]]))</f>
        <v>2018</v>
      </c>
      <c r="K166" s="12">
        <f>IF(TbRegistroEntradas[[#This Row],[Data da Competência]]="",0,MONTH(TbRegistroEntradas[[#This Row],[Data da Competência]]))</f>
        <v>11</v>
      </c>
      <c r="L166" s="12">
        <f>IF(TbRegistroEntradas[[#This Row],[Data da Competência]]="",0,YEAR(TbRegistroEntradas[[#This Row],[Data da Competência]]))</f>
        <v>2018</v>
      </c>
    </row>
    <row r="167" spans="2:12" x14ac:dyDescent="0.25">
      <c r="B167" s="10" t="s">
        <v>69</v>
      </c>
      <c r="C167" s="10">
        <v>43440</v>
      </c>
      <c r="D167" s="10">
        <v>43487.390614414791</v>
      </c>
      <c r="E167" s="12" t="s">
        <v>24</v>
      </c>
      <c r="F167" s="12" t="s">
        <v>35</v>
      </c>
      <c r="G167" s="12" t="s">
        <v>222</v>
      </c>
      <c r="H167" s="11">
        <v>1209</v>
      </c>
      <c r="I167" s="12">
        <f>IF(TbRegistroEntradas[[#This Row],[Data do Caixa Realizado]]="",0,MONTH(TbRegistroEntradas[[#This Row],[Data do Caixa Realizado]]))</f>
        <v>0</v>
      </c>
      <c r="J167" s="12">
        <f>IF(TbRegistroEntradas[[#This Row],[Data do Caixa Realizado]]="",0,YEAR(TbRegistroEntradas[[#This Row],[Data do Caixa Realizado]]))</f>
        <v>0</v>
      </c>
      <c r="K167" s="12">
        <f>IF(TbRegistroEntradas[[#This Row],[Data da Competência]]="",0,MONTH(TbRegistroEntradas[[#This Row],[Data da Competência]]))</f>
        <v>12</v>
      </c>
      <c r="L167" s="12">
        <f>IF(TbRegistroEntradas[[#This Row],[Data da Competência]]="",0,YEAR(TbRegistroEntradas[[#This Row],[Data da Competência]]))</f>
        <v>2018</v>
      </c>
    </row>
    <row r="168" spans="2:12" x14ac:dyDescent="0.25">
      <c r="B168" s="10">
        <v>43560.827825537825</v>
      </c>
      <c r="C168" s="10">
        <v>43444</v>
      </c>
      <c r="D168" s="10">
        <v>43477.170204498791</v>
      </c>
      <c r="E168" s="12" t="s">
        <v>24</v>
      </c>
      <c r="F168" s="12" t="s">
        <v>36</v>
      </c>
      <c r="G168" s="12" t="s">
        <v>223</v>
      </c>
      <c r="H168" s="11">
        <v>483</v>
      </c>
      <c r="I168" s="12">
        <f>IF(TbRegistroEntradas[[#This Row],[Data do Caixa Realizado]]="",0,MONTH(TbRegistroEntradas[[#This Row],[Data do Caixa Realizado]]))</f>
        <v>4</v>
      </c>
      <c r="J168" s="12">
        <f>IF(TbRegistroEntradas[[#This Row],[Data do Caixa Realizado]]="",0,YEAR(TbRegistroEntradas[[#This Row],[Data do Caixa Realizado]]))</f>
        <v>2019</v>
      </c>
      <c r="K168" s="12">
        <f>IF(TbRegistroEntradas[[#This Row],[Data da Competência]]="",0,MONTH(TbRegistroEntradas[[#This Row],[Data da Competência]]))</f>
        <v>12</v>
      </c>
      <c r="L168" s="12">
        <f>IF(TbRegistroEntradas[[#This Row],[Data da Competência]]="",0,YEAR(TbRegistroEntradas[[#This Row],[Data da Competência]]))</f>
        <v>2018</v>
      </c>
    </row>
    <row r="169" spans="2:12" x14ac:dyDescent="0.25">
      <c r="B169" s="10">
        <v>43503.119006949521</v>
      </c>
      <c r="C169" s="10">
        <v>43451</v>
      </c>
      <c r="D169" s="10">
        <v>43469.404646888193</v>
      </c>
      <c r="E169" s="12" t="s">
        <v>24</v>
      </c>
      <c r="F169" s="12" t="s">
        <v>35</v>
      </c>
      <c r="G169" s="12" t="s">
        <v>224</v>
      </c>
      <c r="H169" s="11">
        <v>373</v>
      </c>
      <c r="I169" s="12">
        <f>IF(TbRegistroEntradas[[#This Row],[Data do Caixa Realizado]]="",0,MONTH(TbRegistroEntradas[[#This Row],[Data do Caixa Realizado]]))</f>
        <v>2</v>
      </c>
      <c r="J169" s="12">
        <f>IF(TbRegistroEntradas[[#This Row],[Data do Caixa Realizado]]="",0,YEAR(TbRegistroEntradas[[#This Row],[Data do Caixa Realizado]]))</f>
        <v>2019</v>
      </c>
      <c r="K169" s="12">
        <f>IF(TbRegistroEntradas[[#This Row],[Data da Competência]]="",0,MONTH(TbRegistroEntradas[[#This Row],[Data da Competência]]))</f>
        <v>12</v>
      </c>
      <c r="L169" s="12">
        <f>IF(TbRegistroEntradas[[#This Row],[Data da Competência]]="",0,YEAR(TbRegistroEntradas[[#This Row],[Data da Competência]]))</f>
        <v>2018</v>
      </c>
    </row>
    <row r="170" spans="2:12" x14ac:dyDescent="0.25">
      <c r="B170" s="10">
        <v>43459.694209767709</v>
      </c>
      <c r="C170" s="10">
        <v>43454</v>
      </c>
      <c r="D170" s="10">
        <v>43459.694209767709</v>
      </c>
      <c r="E170" s="12" t="s">
        <v>24</v>
      </c>
      <c r="F170" s="12" t="s">
        <v>33</v>
      </c>
      <c r="G170" s="12" t="s">
        <v>225</v>
      </c>
      <c r="H170" s="11">
        <v>2088</v>
      </c>
      <c r="I170" s="12">
        <f>IF(TbRegistroEntradas[[#This Row],[Data do Caixa Realizado]]="",0,MONTH(TbRegistroEntradas[[#This Row],[Data do Caixa Realizado]]))</f>
        <v>12</v>
      </c>
      <c r="J170" s="12">
        <f>IF(TbRegistroEntradas[[#This Row],[Data do Caixa Realizado]]="",0,YEAR(TbRegistroEntradas[[#This Row],[Data do Caixa Realizado]]))</f>
        <v>2018</v>
      </c>
      <c r="K170" s="12">
        <f>IF(TbRegistroEntradas[[#This Row],[Data da Competência]]="",0,MONTH(TbRegistroEntradas[[#This Row],[Data da Competência]]))</f>
        <v>12</v>
      </c>
      <c r="L170" s="12">
        <f>IF(TbRegistroEntradas[[#This Row],[Data da Competência]]="",0,YEAR(TbRegistroEntradas[[#This Row],[Data da Competência]]))</f>
        <v>2018</v>
      </c>
    </row>
    <row r="171" spans="2:12" x14ac:dyDescent="0.25">
      <c r="B171" s="10">
        <v>43497.817197182514</v>
      </c>
      <c r="C171" s="10">
        <v>43455</v>
      </c>
      <c r="D171" s="10">
        <v>43497.817197182514</v>
      </c>
      <c r="E171" s="12" t="s">
        <v>24</v>
      </c>
      <c r="F171" s="12" t="s">
        <v>36</v>
      </c>
      <c r="G171" s="12" t="s">
        <v>226</v>
      </c>
      <c r="H171" s="11">
        <v>1168</v>
      </c>
      <c r="I171" s="12">
        <f>IF(TbRegistroEntradas[[#This Row],[Data do Caixa Realizado]]="",0,MONTH(TbRegistroEntradas[[#This Row],[Data do Caixa Realizado]]))</f>
        <v>2</v>
      </c>
      <c r="J171" s="12">
        <f>IF(TbRegistroEntradas[[#This Row],[Data do Caixa Realizado]]="",0,YEAR(TbRegistroEntradas[[#This Row],[Data do Caixa Realizado]]))</f>
        <v>2019</v>
      </c>
      <c r="K171" s="12">
        <f>IF(TbRegistroEntradas[[#This Row],[Data da Competência]]="",0,MONTH(TbRegistroEntradas[[#This Row],[Data da Competência]]))</f>
        <v>12</v>
      </c>
      <c r="L171" s="12">
        <f>IF(TbRegistroEntradas[[#This Row],[Data da Competência]]="",0,YEAR(TbRegistroEntradas[[#This Row],[Data da Competência]]))</f>
        <v>2018</v>
      </c>
    </row>
    <row r="172" spans="2:12" x14ac:dyDescent="0.25">
      <c r="B172" s="10">
        <v>43457</v>
      </c>
      <c r="C172" s="10">
        <v>43457</v>
      </c>
      <c r="D172" s="10">
        <v>43457</v>
      </c>
      <c r="E172" s="12" t="s">
        <v>24</v>
      </c>
      <c r="F172" s="12" t="s">
        <v>36</v>
      </c>
      <c r="G172" s="12" t="s">
        <v>227</v>
      </c>
      <c r="H172" s="11">
        <v>4429</v>
      </c>
      <c r="I172" s="12">
        <f>IF(TbRegistroEntradas[[#This Row],[Data do Caixa Realizado]]="",0,MONTH(TbRegistroEntradas[[#This Row],[Data do Caixa Realizado]]))</f>
        <v>12</v>
      </c>
      <c r="J172" s="12">
        <f>IF(TbRegistroEntradas[[#This Row],[Data do Caixa Realizado]]="",0,YEAR(TbRegistroEntradas[[#This Row],[Data do Caixa Realizado]]))</f>
        <v>2018</v>
      </c>
      <c r="K172" s="12">
        <f>IF(TbRegistroEntradas[[#This Row],[Data da Competência]]="",0,MONTH(TbRegistroEntradas[[#This Row],[Data da Competência]]))</f>
        <v>12</v>
      </c>
      <c r="L172" s="12">
        <f>IF(TbRegistroEntradas[[#This Row],[Data da Competência]]="",0,YEAR(TbRegistroEntradas[[#This Row],[Data da Competência]]))</f>
        <v>2018</v>
      </c>
    </row>
    <row r="173" spans="2:12" x14ac:dyDescent="0.25">
      <c r="B173" s="10">
        <v>43519.692753371986</v>
      </c>
      <c r="C173" s="10">
        <v>43462</v>
      </c>
      <c r="D173" s="10">
        <v>43519.692753371986</v>
      </c>
      <c r="E173" s="12" t="s">
        <v>24</v>
      </c>
      <c r="F173" s="12" t="s">
        <v>35</v>
      </c>
      <c r="G173" s="12" t="s">
        <v>228</v>
      </c>
      <c r="H173" s="11">
        <v>4955</v>
      </c>
      <c r="I173" s="12">
        <f>IF(TbRegistroEntradas[[#This Row],[Data do Caixa Realizado]]="",0,MONTH(TbRegistroEntradas[[#This Row],[Data do Caixa Realizado]]))</f>
        <v>2</v>
      </c>
      <c r="J173" s="12">
        <f>IF(TbRegistroEntradas[[#This Row],[Data do Caixa Realizado]]="",0,YEAR(TbRegistroEntradas[[#This Row],[Data do Caixa Realizado]]))</f>
        <v>2019</v>
      </c>
      <c r="K173" s="12">
        <f>IF(TbRegistroEntradas[[#This Row],[Data da Competência]]="",0,MONTH(TbRegistroEntradas[[#This Row],[Data da Competência]]))</f>
        <v>12</v>
      </c>
      <c r="L173" s="12">
        <f>IF(TbRegistroEntradas[[#This Row],[Data da Competência]]="",0,YEAR(TbRegistroEntradas[[#This Row],[Data da Competência]]))</f>
        <v>2018</v>
      </c>
    </row>
    <row r="174" spans="2:12" x14ac:dyDescent="0.25">
      <c r="B174" s="10">
        <v>43483.173836704627</v>
      </c>
      <c r="C174" s="10">
        <v>43465</v>
      </c>
      <c r="D174" s="10">
        <v>43483.090606344922</v>
      </c>
      <c r="E174" s="12" t="s">
        <v>24</v>
      </c>
      <c r="F174" s="12" t="s">
        <v>35</v>
      </c>
      <c r="G174" s="12" t="s">
        <v>229</v>
      </c>
      <c r="H174" s="11">
        <v>3201</v>
      </c>
      <c r="I174" s="12">
        <f>IF(TbRegistroEntradas[[#This Row],[Data do Caixa Realizado]]="",0,MONTH(TbRegistroEntradas[[#This Row],[Data do Caixa Realizado]]))</f>
        <v>1</v>
      </c>
      <c r="J174" s="12">
        <f>IF(TbRegistroEntradas[[#This Row],[Data do Caixa Realizado]]="",0,YEAR(TbRegistroEntradas[[#This Row],[Data do Caixa Realizado]]))</f>
        <v>2019</v>
      </c>
      <c r="K174" s="12">
        <f>IF(TbRegistroEntradas[[#This Row],[Data da Competência]]="",0,MONTH(TbRegistroEntradas[[#This Row],[Data da Competência]]))</f>
        <v>12</v>
      </c>
      <c r="L174" s="12">
        <f>IF(TbRegistroEntradas[[#This Row],[Data da Competência]]="",0,YEAR(TbRegistroEntradas[[#This Row],[Data da Competência]]))</f>
        <v>2018</v>
      </c>
    </row>
    <row r="175" spans="2:12" x14ac:dyDescent="0.25">
      <c r="B175" s="10">
        <v>43511.69240968494</v>
      </c>
      <c r="C175" s="10">
        <v>43469</v>
      </c>
      <c r="D175" s="10">
        <v>43511.69240968494</v>
      </c>
      <c r="E175" s="12" t="s">
        <v>24</v>
      </c>
      <c r="F175" s="12" t="s">
        <v>34</v>
      </c>
      <c r="G175" s="12" t="s">
        <v>230</v>
      </c>
      <c r="H175" s="11">
        <v>3007</v>
      </c>
      <c r="I175" s="12">
        <f>IF(TbRegistroEntradas[[#This Row],[Data do Caixa Realizado]]="",0,MONTH(TbRegistroEntradas[[#This Row],[Data do Caixa Realizado]]))</f>
        <v>2</v>
      </c>
      <c r="J175" s="12">
        <f>IF(TbRegistroEntradas[[#This Row],[Data do Caixa Realizado]]="",0,YEAR(TbRegistroEntradas[[#This Row],[Data do Caixa Realizado]]))</f>
        <v>2019</v>
      </c>
      <c r="K175" s="12">
        <f>IF(TbRegistroEntradas[[#This Row],[Data da Competência]]="",0,MONTH(TbRegistroEntradas[[#This Row],[Data da Competência]]))</f>
        <v>1</v>
      </c>
      <c r="L175" s="12">
        <f>IF(TbRegistroEntradas[[#This Row],[Data da Competência]]="",0,YEAR(TbRegistroEntradas[[#This Row],[Data da Competência]]))</f>
        <v>2019</v>
      </c>
    </row>
    <row r="176" spans="2:12" x14ac:dyDescent="0.25">
      <c r="B176" s="10">
        <v>43473</v>
      </c>
      <c r="C176" s="10">
        <v>43473</v>
      </c>
      <c r="D176" s="10">
        <v>43473</v>
      </c>
      <c r="E176" s="12" t="s">
        <v>24</v>
      </c>
      <c r="F176" s="12" t="s">
        <v>36</v>
      </c>
      <c r="G176" s="12" t="s">
        <v>231</v>
      </c>
      <c r="H176" s="11">
        <v>900</v>
      </c>
      <c r="I176" s="12">
        <f>IF(TbRegistroEntradas[[#This Row],[Data do Caixa Realizado]]="",0,MONTH(TbRegistroEntradas[[#This Row],[Data do Caixa Realizado]]))</f>
        <v>1</v>
      </c>
      <c r="J176" s="12">
        <f>IF(TbRegistroEntradas[[#This Row],[Data do Caixa Realizado]]="",0,YEAR(TbRegistroEntradas[[#This Row],[Data do Caixa Realizado]]))</f>
        <v>2019</v>
      </c>
      <c r="K176" s="12">
        <f>IF(TbRegistroEntradas[[#This Row],[Data da Competência]]="",0,MONTH(TbRegistroEntradas[[#This Row],[Data da Competência]]))</f>
        <v>1</v>
      </c>
      <c r="L176" s="12">
        <f>IF(TbRegistroEntradas[[#This Row],[Data da Competência]]="",0,YEAR(TbRegistroEntradas[[#This Row],[Data da Competência]]))</f>
        <v>2019</v>
      </c>
    </row>
    <row r="177" spans="2:12" x14ac:dyDescent="0.25">
      <c r="B177" s="10">
        <v>43478</v>
      </c>
      <c r="C177" s="10">
        <v>43478</v>
      </c>
      <c r="D177" s="10">
        <v>43478</v>
      </c>
      <c r="E177" s="12" t="s">
        <v>24</v>
      </c>
      <c r="F177" s="12" t="s">
        <v>35</v>
      </c>
      <c r="G177" s="12" t="s">
        <v>232</v>
      </c>
      <c r="H177" s="11">
        <v>2970</v>
      </c>
      <c r="I177" s="12">
        <f>IF(TbRegistroEntradas[[#This Row],[Data do Caixa Realizado]]="",0,MONTH(TbRegistroEntradas[[#This Row],[Data do Caixa Realizado]]))</f>
        <v>1</v>
      </c>
      <c r="J177" s="12">
        <f>IF(TbRegistroEntradas[[#This Row],[Data do Caixa Realizado]]="",0,YEAR(TbRegistroEntradas[[#This Row],[Data do Caixa Realizado]]))</f>
        <v>2019</v>
      </c>
      <c r="K177" s="12">
        <f>IF(TbRegistroEntradas[[#This Row],[Data da Competência]]="",0,MONTH(TbRegistroEntradas[[#This Row],[Data da Competência]]))</f>
        <v>1</v>
      </c>
      <c r="L177" s="12">
        <f>IF(TbRegistroEntradas[[#This Row],[Data da Competência]]="",0,YEAR(TbRegistroEntradas[[#This Row],[Data da Competência]]))</f>
        <v>2019</v>
      </c>
    </row>
    <row r="178" spans="2:12" x14ac:dyDescent="0.25">
      <c r="B178" s="10">
        <v>43538.543475375038</v>
      </c>
      <c r="C178" s="10">
        <v>43482</v>
      </c>
      <c r="D178" s="10">
        <v>43538.543475375038</v>
      </c>
      <c r="E178" s="12" t="s">
        <v>24</v>
      </c>
      <c r="F178" s="12" t="s">
        <v>32</v>
      </c>
      <c r="G178" s="12" t="s">
        <v>233</v>
      </c>
      <c r="H178" s="11">
        <v>4993</v>
      </c>
      <c r="I178" s="12">
        <f>IF(TbRegistroEntradas[[#This Row],[Data do Caixa Realizado]]="",0,MONTH(TbRegistroEntradas[[#This Row],[Data do Caixa Realizado]]))</f>
        <v>3</v>
      </c>
      <c r="J178" s="12">
        <f>IF(TbRegistroEntradas[[#This Row],[Data do Caixa Realizado]]="",0,YEAR(TbRegistroEntradas[[#This Row],[Data do Caixa Realizado]]))</f>
        <v>2019</v>
      </c>
      <c r="K178" s="12">
        <f>IF(TbRegistroEntradas[[#This Row],[Data da Competência]]="",0,MONTH(TbRegistroEntradas[[#This Row],[Data da Competência]]))</f>
        <v>1</v>
      </c>
      <c r="L178" s="12">
        <f>IF(TbRegistroEntradas[[#This Row],[Data da Competência]]="",0,YEAR(TbRegistroEntradas[[#This Row],[Data da Competência]]))</f>
        <v>2019</v>
      </c>
    </row>
    <row r="179" spans="2:12" x14ac:dyDescent="0.25">
      <c r="B179" s="10">
        <v>43485.955494346097</v>
      </c>
      <c r="C179" s="10">
        <v>43485</v>
      </c>
      <c r="D179" s="10">
        <v>43485.955494346097</v>
      </c>
      <c r="E179" s="12" t="s">
        <v>24</v>
      </c>
      <c r="F179" s="12" t="s">
        <v>36</v>
      </c>
      <c r="G179" s="12" t="s">
        <v>234</v>
      </c>
      <c r="H179" s="11">
        <v>1664</v>
      </c>
      <c r="I179" s="12">
        <f>IF(TbRegistroEntradas[[#This Row],[Data do Caixa Realizado]]="",0,MONTH(TbRegistroEntradas[[#This Row],[Data do Caixa Realizado]]))</f>
        <v>1</v>
      </c>
      <c r="J179" s="12">
        <f>IF(TbRegistroEntradas[[#This Row],[Data do Caixa Realizado]]="",0,YEAR(TbRegistroEntradas[[#This Row],[Data do Caixa Realizado]]))</f>
        <v>2019</v>
      </c>
      <c r="K179" s="12">
        <f>IF(TbRegistroEntradas[[#This Row],[Data da Competência]]="",0,MONTH(TbRegistroEntradas[[#This Row],[Data da Competência]]))</f>
        <v>1</v>
      </c>
      <c r="L179" s="12">
        <f>IF(TbRegistroEntradas[[#This Row],[Data da Competência]]="",0,YEAR(TbRegistroEntradas[[#This Row],[Data da Competência]]))</f>
        <v>2019</v>
      </c>
    </row>
    <row r="180" spans="2:12" x14ac:dyDescent="0.25">
      <c r="B180" s="10" t="s">
        <v>69</v>
      </c>
      <c r="C180" s="10">
        <v>43486</v>
      </c>
      <c r="D180" s="10">
        <v>43522.615238592094</v>
      </c>
      <c r="E180" s="12" t="s">
        <v>24</v>
      </c>
      <c r="F180" s="12" t="s">
        <v>35</v>
      </c>
      <c r="G180" s="12" t="s">
        <v>235</v>
      </c>
      <c r="H180" s="11">
        <v>1815</v>
      </c>
      <c r="I180" s="12">
        <f>IF(TbRegistroEntradas[[#This Row],[Data do Caixa Realizado]]="",0,MONTH(TbRegistroEntradas[[#This Row],[Data do Caixa Realizado]]))</f>
        <v>0</v>
      </c>
      <c r="J180" s="12">
        <f>IF(TbRegistroEntradas[[#This Row],[Data do Caixa Realizado]]="",0,YEAR(TbRegistroEntradas[[#This Row],[Data do Caixa Realizado]]))</f>
        <v>0</v>
      </c>
      <c r="K180" s="12">
        <f>IF(TbRegistroEntradas[[#This Row],[Data da Competência]]="",0,MONTH(TbRegistroEntradas[[#This Row],[Data da Competência]]))</f>
        <v>1</v>
      </c>
      <c r="L180" s="12">
        <f>IF(TbRegistroEntradas[[#This Row],[Data da Competência]]="",0,YEAR(TbRegistroEntradas[[#This Row],[Data da Competência]]))</f>
        <v>2019</v>
      </c>
    </row>
    <row r="181" spans="2:12" x14ac:dyDescent="0.25">
      <c r="B181" s="10">
        <v>43505.043861470636</v>
      </c>
      <c r="C181" s="10">
        <v>43488</v>
      </c>
      <c r="D181" s="10">
        <v>43505.043861470636</v>
      </c>
      <c r="E181" s="12" t="s">
        <v>24</v>
      </c>
      <c r="F181" s="12" t="s">
        <v>34</v>
      </c>
      <c r="G181" s="12" t="s">
        <v>236</v>
      </c>
      <c r="H181" s="11">
        <v>3752</v>
      </c>
      <c r="I181" s="12">
        <f>IF(TbRegistroEntradas[[#This Row],[Data do Caixa Realizado]]="",0,MONTH(TbRegistroEntradas[[#This Row],[Data do Caixa Realizado]]))</f>
        <v>2</v>
      </c>
      <c r="J181" s="12">
        <f>IF(TbRegistroEntradas[[#This Row],[Data do Caixa Realizado]]="",0,YEAR(TbRegistroEntradas[[#This Row],[Data do Caixa Realizado]]))</f>
        <v>2019</v>
      </c>
      <c r="K181" s="12">
        <f>IF(TbRegistroEntradas[[#This Row],[Data da Competência]]="",0,MONTH(TbRegistroEntradas[[#This Row],[Data da Competência]]))</f>
        <v>1</v>
      </c>
      <c r="L181" s="12">
        <f>IF(TbRegistroEntradas[[#This Row],[Data da Competência]]="",0,YEAR(TbRegistroEntradas[[#This Row],[Data da Competência]]))</f>
        <v>2019</v>
      </c>
    </row>
    <row r="182" spans="2:12" x14ac:dyDescent="0.25">
      <c r="B182" s="10" t="s">
        <v>69</v>
      </c>
      <c r="C182" s="10">
        <v>43492</v>
      </c>
      <c r="D182" s="10">
        <v>43513.423178401492</v>
      </c>
      <c r="E182" s="12" t="s">
        <v>24</v>
      </c>
      <c r="F182" s="12" t="s">
        <v>35</v>
      </c>
      <c r="G182" s="12" t="s">
        <v>237</v>
      </c>
      <c r="H182" s="11">
        <v>177</v>
      </c>
      <c r="I182" s="12">
        <f>IF(TbRegistroEntradas[[#This Row],[Data do Caixa Realizado]]="",0,MONTH(TbRegistroEntradas[[#This Row],[Data do Caixa Realizado]]))</f>
        <v>0</v>
      </c>
      <c r="J182" s="12">
        <f>IF(TbRegistroEntradas[[#This Row],[Data do Caixa Realizado]]="",0,YEAR(TbRegistroEntradas[[#This Row],[Data do Caixa Realizado]]))</f>
        <v>0</v>
      </c>
      <c r="K182" s="12">
        <f>IF(TbRegistroEntradas[[#This Row],[Data da Competência]]="",0,MONTH(TbRegistroEntradas[[#This Row],[Data da Competência]]))</f>
        <v>1</v>
      </c>
      <c r="L182" s="12">
        <f>IF(TbRegistroEntradas[[#This Row],[Data da Competência]]="",0,YEAR(TbRegistroEntradas[[#This Row],[Data da Competência]]))</f>
        <v>2019</v>
      </c>
    </row>
    <row r="183" spans="2:12" x14ac:dyDescent="0.25">
      <c r="B183" s="10">
        <v>43494</v>
      </c>
      <c r="C183" s="10">
        <v>43494</v>
      </c>
      <c r="D183" s="10">
        <v>43494</v>
      </c>
      <c r="E183" s="12" t="s">
        <v>24</v>
      </c>
      <c r="F183" s="12" t="s">
        <v>35</v>
      </c>
      <c r="G183" s="12" t="s">
        <v>238</v>
      </c>
      <c r="H183" s="11">
        <v>3619</v>
      </c>
      <c r="I183" s="12">
        <f>IF(TbRegistroEntradas[[#This Row],[Data do Caixa Realizado]]="",0,MONTH(TbRegistroEntradas[[#This Row],[Data do Caixa Realizado]]))</f>
        <v>1</v>
      </c>
      <c r="J183" s="12">
        <f>IF(TbRegistroEntradas[[#This Row],[Data do Caixa Realizado]]="",0,YEAR(TbRegistroEntradas[[#This Row],[Data do Caixa Realizado]]))</f>
        <v>2019</v>
      </c>
      <c r="K183" s="12">
        <f>IF(TbRegistroEntradas[[#This Row],[Data da Competência]]="",0,MONTH(TbRegistroEntradas[[#This Row],[Data da Competência]]))</f>
        <v>1</v>
      </c>
      <c r="L183" s="12">
        <f>IF(TbRegistroEntradas[[#This Row],[Data da Competência]]="",0,YEAR(TbRegistroEntradas[[#This Row],[Data da Competência]]))</f>
        <v>2019</v>
      </c>
    </row>
    <row r="184" spans="2:12" x14ac:dyDescent="0.25">
      <c r="B184" s="10">
        <v>43535.333758130932</v>
      </c>
      <c r="C184" s="10">
        <v>43498</v>
      </c>
      <c r="D184" s="10">
        <v>43534.989762344601</v>
      </c>
      <c r="E184" s="12" t="s">
        <v>24</v>
      </c>
      <c r="F184" s="12" t="s">
        <v>34</v>
      </c>
      <c r="G184" s="12" t="s">
        <v>239</v>
      </c>
      <c r="H184" s="11">
        <v>4030</v>
      </c>
      <c r="I184" s="12">
        <f>IF(TbRegistroEntradas[[#This Row],[Data do Caixa Realizado]]="",0,MONTH(TbRegistroEntradas[[#This Row],[Data do Caixa Realizado]]))</f>
        <v>3</v>
      </c>
      <c r="J184" s="12">
        <f>IF(TbRegistroEntradas[[#This Row],[Data do Caixa Realizado]]="",0,YEAR(TbRegistroEntradas[[#This Row],[Data do Caixa Realizado]]))</f>
        <v>2019</v>
      </c>
      <c r="K184" s="12">
        <f>IF(TbRegistroEntradas[[#This Row],[Data da Competência]]="",0,MONTH(TbRegistroEntradas[[#This Row],[Data da Competência]]))</f>
        <v>2</v>
      </c>
      <c r="L184" s="12">
        <f>IF(TbRegistroEntradas[[#This Row],[Data da Competência]]="",0,YEAR(TbRegistroEntradas[[#This Row],[Data da Competência]]))</f>
        <v>2019</v>
      </c>
    </row>
    <row r="185" spans="2:12" x14ac:dyDescent="0.25">
      <c r="B185" s="10">
        <v>43512.886043755854</v>
      </c>
      <c r="C185" s="10">
        <v>43501</v>
      </c>
      <c r="D185" s="10">
        <v>43512.886043755854</v>
      </c>
      <c r="E185" s="12" t="s">
        <v>24</v>
      </c>
      <c r="F185" s="12" t="s">
        <v>34</v>
      </c>
      <c r="G185" s="12" t="s">
        <v>240</v>
      </c>
      <c r="H185" s="11">
        <v>4157</v>
      </c>
      <c r="I185" s="12">
        <f>IF(TbRegistroEntradas[[#This Row],[Data do Caixa Realizado]]="",0,MONTH(TbRegistroEntradas[[#This Row],[Data do Caixa Realizado]]))</f>
        <v>2</v>
      </c>
      <c r="J185" s="12">
        <f>IF(TbRegistroEntradas[[#This Row],[Data do Caixa Realizado]]="",0,YEAR(TbRegistroEntradas[[#This Row],[Data do Caixa Realizado]]))</f>
        <v>2019</v>
      </c>
      <c r="K185" s="12">
        <f>IF(TbRegistroEntradas[[#This Row],[Data da Competência]]="",0,MONTH(TbRegistroEntradas[[#This Row],[Data da Competência]]))</f>
        <v>2</v>
      </c>
      <c r="L185" s="12">
        <f>IF(TbRegistroEntradas[[#This Row],[Data da Competência]]="",0,YEAR(TbRegistroEntradas[[#This Row],[Data da Competência]]))</f>
        <v>2019</v>
      </c>
    </row>
    <row r="186" spans="2:12" x14ac:dyDescent="0.25">
      <c r="B186" s="10">
        <v>43532.824988934779</v>
      </c>
      <c r="C186" s="10">
        <v>43502</v>
      </c>
      <c r="D186" s="10">
        <v>43532.824988934779</v>
      </c>
      <c r="E186" s="12" t="s">
        <v>24</v>
      </c>
      <c r="F186" s="12" t="s">
        <v>33</v>
      </c>
      <c r="G186" s="12" t="s">
        <v>241</v>
      </c>
      <c r="H186" s="11">
        <v>1417</v>
      </c>
      <c r="I186" s="12">
        <f>IF(TbRegistroEntradas[[#This Row],[Data do Caixa Realizado]]="",0,MONTH(TbRegistroEntradas[[#This Row],[Data do Caixa Realizado]]))</f>
        <v>3</v>
      </c>
      <c r="J186" s="12">
        <f>IF(TbRegistroEntradas[[#This Row],[Data do Caixa Realizado]]="",0,YEAR(TbRegistroEntradas[[#This Row],[Data do Caixa Realizado]]))</f>
        <v>2019</v>
      </c>
      <c r="K186" s="12">
        <f>IF(TbRegistroEntradas[[#This Row],[Data da Competência]]="",0,MONTH(TbRegistroEntradas[[#This Row],[Data da Competência]]))</f>
        <v>2</v>
      </c>
      <c r="L186" s="12">
        <f>IF(TbRegistroEntradas[[#This Row],[Data da Competência]]="",0,YEAR(TbRegistroEntradas[[#This Row],[Data da Competência]]))</f>
        <v>2019</v>
      </c>
    </row>
    <row r="187" spans="2:12" x14ac:dyDescent="0.25">
      <c r="B187" s="10">
        <v>43540.311131757786</v>
      </c>
      <c r="C187" s="10">
        <v>43505</v>
      </c>
      <c r="D187" s="10">
        <v>43540.311131757786</v>
      </c>
      <c r="E187" s="12" t="s">
        <v>24</v>
      </c>
      <c r="F187" s="12" t="s">
        <v>36</v>
      </c>
      <c r="G187" s="12" t="s">
        <v>242</v>
      </c>
      <c r="H187" s="11">
        <v>1117</v>
      </c>
      <c r="I187" s="12">
        <f>IF(TbRegistroEntradas[[#This Row],[Data do Caixa Realizado]]="",0,MONTH(TbRegistroEntradas[[#This Row],[Data do Caixa Realizado]]))</f>
        <v>3</v>
      </c>
      <c r="J187" s="12">
        <f>IF(TbRegistroEntradas[[#This Row],[Data do Caixa Realizado]]="",0,YEAR(TbRegistroEntradas[[#This Row],[Data do Caixa Realizado]]))</f>
        <v>2019</v>
      </c>
      <c r="K187" s="12">
        <f>IF(TbRegistroEntradas[[#This Row],[Data da Competência]]="",0,MONTH(TbRegistroEntradas[[#This Row],[Data da Competência]]))</f>
        <v>2</v>
      </c>
      <c r="L187" s="12">
        <f>IF(TbRegistroEntradas[[#This Row],[Data da Competência]]="",0,YEAR(TbRegistroEntradas[[#This Row],[Data da Competência]]))</f>
        <v>2019</v>
      </c>
    </row>
    <row r="188" spans="2:12" x14ac:dyDescent="0.25">
      <c r="B188" s="10">
        <v>43541.652544038297</v>
      </c>
      <c r="C188" s="10">
        <v>43506</v>
      </c>
      <c r="D188" s="10">
        <v>43541.652544038297</v>
      </c>
      <c r="E188" s="12" t="s">
        <v>24</v>
      </c>
      <c r="F188" s="12" t="s">
        <v>32</v>
      </c>
      <c r="G188" s="12" t="s">
        <v>243</v>
      </c>
      <c r="H188" s="11">
        <v>4461</v>
      </c>
      <c r="I188" s="12">
        <f>IF(TbRegistroEntradas[[#This Row],[Data do Caixa Realizado]]="",0,MONTH(TbRegistroEntradas[[#This Row],[Data do Caixa Realizado]]))</f>
        <v>3</v>
      </c>
      <c r="J188" s="12">
        <f>IF(TbRegistroEntradas[[#This Row],[Data do Caixa Realizado]]="",0,YEAR(TbRegistroEntradas[[#This Row],[Data do Caixa Realizado]]))</f>
        <v>2019</v>
      </c>
      <c r="K188" s="12">
        <f>IF(TbRegistroEntradas[[#This Row],[Data da Competência]]="",0,MONTH(TbRegistroEntradas[[#This Row],[Data da Competência]]))</f>
        <v>2</v>
      </c>
      <c r="L188" s="12">
        <f>IF(TbRegistroEntradas[[#This Row],[Data da Competência]]="",0,YEAR(TbRegistroEntradas[[#This Row],[Data da Competência]]))</f>
        <v>2019</v>
      </c>
    </row>
    <row r="189" spans="2:12" x14ac:dyDescent="0.25">
      <c r="B189" s="10">
        <v>43549.598526870293</v>
      </c>
      <c r="C189" s="10">
        <v>43508</v>
      </c>
      <c r="D189" s="10">
        <v>43508</v>
      </c>
      <c r="E189" s="12" t="s">
        <v>24</v>
      </c>
      <c r="F189" s="12" t="s">
        <v>35</v>
      </c>
      <c r="G189" s="12" t="s">
        <v>244</v>
      </c>
      <c r="H189" s="11">
        <v>3732</v>
      </c>
      <c r="I189" s="12">
        <f>IF(TbRegistroEntradas[[#This Row],[Data do Caixa Realizado]]="",0,MONTH(TbRegistroEntradas[[#This Row],[Data do Caixa Realizado]]))</f>
        <v>3</v>
      </c>
      <c r="J189" s="12">
        <f>IF(TbRegistroEntradas[[#This Row],[Data do Caixa Realizado]]="",0,YEAR(TbRegistroEntradas[[#This Row],[Data do Caixa Realizado]]))</f>
        <v>2019</v>
      </c>
      <c r="K189" s="12">
        <f>IF(TbRegistroEntradas[[#This Row],[Data da Competência]]="",0,MONTH(TbRegistroEntradas[[#This Row],[Data da Competência]]))</f>
        <v>2</v>
      </c>
      <c r="L189" s="12">
        <f>IF(TbRegistroEntradas[[#This Row],[Data da Competência]]="",0,YEAR(TbRegistroEntradas[[#This Row],[Data da Competência]]))</f>
        <v>2019</v>
      </c>
    </row>
    <row r="190" spans="2:12" x14ac:dyDescent="0.25">
      <c r="B190" s="10">
        <v>43509</v>
      </c>
      <c r="C190" s="10">
        <v>43509</v>
      </c>
      <c r="D190" s="10">
        <v>43509</v>
      </c>
      <c r="E190" s="12" t="s">
        <v>24</v>
      </c>
      <c r="F190" s="12" t="s">
        <v>36</v>
      </c>
      <c r="G190" s="12" t="s">
        <v>245</v>
      </c>
      <c r="H190" s="11">
        <v>2024</v>
      </c>
      <c r="I190" s="12">
        <f>IF(TbRegistroEntradas[[#This Row],[Data do Caixa Realizado]]="",0,MONTH(TbRegistroEntradas[[#This Row],[Data do Caixa Realizado]]))</f>
        <v>2</v>
      </c>
      <c r="J190" s="12">
        <f>IF(TbRegistroEntradas[[#This Row],[Data do Caixa Realizado]]="",0,YEAR(TbRegistroEntradas[[#This Row],[Data do Caixa Realizado]]))</f>
        <v>2019</v>
      </c>
      <c r="K190" s="12">
        <f>IF(TbRegistroEntradas[[#This Row],[Data da Competência]]="",0,MONTH(TbRegistroEntradas[[#This Row],[Data da Competência]]))</f>
        <v>2</v>
      </c>
      <c r="L190" s="12">
        <f>IF(TbRegistroEntradas[[#This Row],[Data da Competência]]="",0,YEAR(TbRegistroEntradas[[#This Row],[Data da Competência]]))</f>
        <v>2019</v>
      </c>
    </row>
    <row r="191" spans="2:12" x14ac:dyDescent="0.25">
      <c r="B191" s="10">
        <v>43512</v>
      </c>
      <c r="C191" s="10">
        <v>43512</v>
      </c>
      <c r="D191" s="10">
        <v>43512</v>
      </c>
      <c r="E191" s="12" t="s">
        <v>24</v>
      </c>
      <c r="F191" s="12" t="s">
        <v>35</v>
      </c>
      <c r="G191" s="12" t="s">
        <v>246</v>
      </c>
      <c r="H191" s="11">
        <v>928</v>
      </c>
      <c r="I191" s="12">
        <f>IF(TbRegistroEntradas[[#This Row],[Data do Caixa Realizado]]="",0,MONTH(TbRegistroEntradas[[#This Row],[Data do Caixa Realizado]]))</f>
        <v>2</v>
      </c>
      <c r="J191" s="12">
        <f>IF(TbRegistroEntradas[[#This Row],[Data do Caixa Realizado]]="",0,YEAR(TbRegistroEntradas[[#This Row],[Data do Caixa Realizado]]))</f>
        <v>2019</v>
      </c>
      <c r="K191" s="12">
        <f>IF(TbRegistroEntradas[[#This Row],[Data da Competência]]="",0,MONTH(TbRegistroEntradas[[#This Row],[Data da Competência]]))</f>
        <v>2</v>
      </c>
      <c r="L191" s="12">
        <f>IF(TbRegistroEntradas[[#This Row],[Data da Competência]]="",0,YEAR(TbRegistroEntradas[[#This Row],[Data da Competência]]))</f>
        <v>2019</v>
      </c>
    </row>
    <row r="192" spans="2:12" x14ac:dyDescent="0.25">
      <c r="B192" s="10">
        <v>43533.185938305287</v>
      </c>
      <c r="C192" s="10">
        <v>43513</v>
      </c>
      <c r="D192" s="10">
        <v>43513</v>
      </c>
      <c r="E192" s="12" t="s">
        <v>24</v>
      </c>
      <c r="F192" s="12" t="s">
        <v>35</v>
      </c>
      <c r="G192" s="12" t="s">
        <v>247</v>
      </c>
      <c r="H192" s="11">
        <v>3557</v>
      </c>
      <c r="I192" s="12">
        <f>IF(TbRegistroEntradas[[#This Row],[Data do Caixa Realizado]]="",0,MONTH(TbRegistroEntradas[[#This Row],[Data do Caixa Realizado]]))</f>
        <v>3</v>
      </c>
      <c r="J192" s="12">
        <f>IF(TbRegistroEntradas[[#This Row],[Data do Caixa Realizado]]="",0,YEAR(TbRegistroEntradas[[#This Row],[Data do Caixa Realizado]]))</f>
        <v>2019</v>
      </c>
      <c r="K192" s="12">
        <f>IF(TbRegistroEntradas[[#This Row],[Data da Competência]]="",0,MONTH(TbRegistroEntradas[[#This Row],[Data da Competência]]))</f>
        <v>2</v>
      </c>
      <c r="L192" s="12">
        <f>IF(TbRegistroEntradas[[#This Row],[Data da Competência]]="",0,YEAR(TbRegistroEntradas[[#This Row],[Data da Competência]]))</f>
        <v>2019</v>
      </c>
    </row>
    <row r="193" spans="2:12" x14ac:dyDescent="0.25">
      <c r="B193" s="10">
        <v>43540.820705056554</v>
      </c>
      <c r="C193" s="10">
        <v>43514</v>
      </c>
      <c r="D193" s="10">
        <v>43540.820705056554</v>
      </c>
      <c r="E193" s="12" t="s">
        <v>24</v>
      </c>
      <c r="F193" s="12" t="s">
        <v>36</v>
      </c>
      <c r="G193" s="12" t="s">
        <v>248</v>
      </c>
      <c r="H193" s="11">
        <v>741</v>
      </c>
      <c r="I193" s="12">
        <f>IF(TbRegistroEntradas[[#This Row],[Data do Caixa Realizado]]="",0,MONTH(TbRegistroEntradas[[#This Row],[Data do Caixa Realizado]]))</f>
        <v>3</v>
      </c>
      <c r="J193" s="12">
        <f>IF(TbRegistroEntradas[[#This Row],[Data do Caixa Realizado]]="",0,YEAR(TbRegistroEntradas[[#This Row],[Data do Caixa Realizado]]))</f>
        <v>2019</v>
      </c>
      <c r="K193" s="12">
        <f>IF(TbRegistroEntradas[[#This Row],[Data da Competência]]="",0,MONTH(TbRegistroEntradas[[#This Row],[Data da Competência]]))</f>
        <v>2</v>
      </c>
      <c r="L193" s="12">
        <f>IF(TbRegistroEntradas[[#This Row],[Data da Competência]]="",0,YEAR(TbRegistroEntradas[[#This Row],[Data da Competência]]))</f>
        <v>2019</v>
      </c>
    </row>
    <row r="194" spans="2:12" x14ac:dyDescent="0.25">
      <c r="B194" s="10">
        <v>43548.222942782464</v>
      </c>
      <c r="C194" s="10">
        <v>43517</v>
      </c>
      <c r="D194" s="10">
        <v>43548.222942782464</v>
      </c>
      <c r="E194" s="12" t="s">
        <v>24</v>
      </c>
      <c r="F194" s="12" t="s">
        <v>36</v>
      </c>
      <c r="G194" s="12" t="s">
        <v>249</v>
      </c>
      <c r="H194" s="11">
        <v>850</v>
      </c>
      <c r="I194" s="12">
        <f>IF(TbRegistroEntradas[[#This Row],[Data do Caixa Realizado]]="",0,MONTH(TbRegistroEntradas[[#This Row],[Data do Caixa Realizado]]))</f>
        <v>3</v>
      </c>
      <c r="J194" s="12">
        <f>IF(TbRegistroEntradas[[#This Row],[Data do Caixa Realizado]]="",0,YEAR(TbRegistroEntradas[[#This Row],[Data do Caixa Realizado]]))</f>
        <v>2019</v>
      </c>
      <c r="K194" s="12">
        <f>IF(TbRegistroEntradas[[#This Row],[Data da Competência]]="",0,MONTH(TbRegistroEntradas[[#This Row],[Data da Competência]]))</f>
        <v>2</v>
      </c>
      <c r="L194" s="12">
        <f>IF(TbRegistroEntradas[[#This Row],[Data da Competência]]="",0,YEAR(TbRegistroEntradas[[#This Row],[Data da Competência]]))</f>
        <v>2019</v>
      </c>
    </row>
    <row r="195" spans="2:12" x14ac:dyDescent="0.25">
      <c r="B195" s="10">
        <v>43522</v>
      </c>
      <c r="C195" s="10">
        <v>43522</v>
      </c>
      <c r="D195" s="10">
        <v>43522</v>
      </c>
      <c r="E195" s="12" t="s">
        <v>24</v>
      </c>
      <c r="F195" s="12" t="s">
        <v>35</v>
      </c>
      <c r="G195" s="12" t="s">
        <v>250</v>
      </c>
      <c r="H195" s="11">
        <v>4741</v>
      </c>
      <c r="I195" s="12">
        <f>IF(TbRegistroEntradas[[#This Row],[Data do Caixa Realizado]]="",0,MONTH(TbRegistroEntradas[[#This Row],[Data do Caixa Realizado]]))</f>
        <v>2</v>
      </c>
      <c r="J195" s="12">
        <f>IF(TbRegistroEntradas[[#This Row],[Data do Caixa Realizado]]="",0,YEAR(TbRegistroEntradas[[#This Row],[Data do Caixa Realizado]]))</f>
        <v>2019</v>
      </c>
      <c r="K195" s="12">
        <f>IF(TbRegistroEntradas[[#This Row],[Data da Competência]]="",0,MONTH(TbRegistroEntradas[[#This Row],[Data da Competência]]))</f>
        <v>2</v>
      </c>
      <c r="L195" s="12">
        <f>IF(TbRegistroEntradas[[#This Row],[Data da Competência]]="",0,YEAR(TbRegistroEntradas[[#This Row],[Data da Competência]]))</f>
        <v>2019</v>
      </c>
    </row>
    <row r="196" spans="2:12" x14ac:dyDescent="0.25">
      <c r="B196" s="10">
        <v>43525</v>
      </c>
      <c r="C196" s="10">
        <v>43525</v>
      </c>
      <c r="D196" s="10">
        <v>43525</v>
      </c>
      <c r="E196" s="12" t="s">
        <v>24</v>
      </c>
      <c r="F196" s="12" t="s">
        <v>33</v>
      </c>
      <c r="G196" s="12" t="s">
        <v>251</v>
      </c>
      <c r="H196" s="11">
        <v>471</v>
      </c>
      <c r="I196" s="12">
        <f>IF(TbRegistroEntradas[[#This Row],[Data do Caixa Realizado]]="",0,MONTH(TbRegistroEntradas[[#This Row],[Data do Caixa Realizado]]))</f>
        <v>3</v>
      </c>
      <c r="J196" s="12">
        <f>IF(TbRegistroEntradas[[#This Row],[Data do Caixa Realizado]]="",0,YEAR(TbRegistroEntradas[[#This Row],[Data do Caixa Realizado]]))</f>
        <v>2019</v>
      </c>
      <c r="K196" s="12">
        <f>IF(TbRegistroEntradas[[#This Row],[Data da Competência]]="",0,MONTH(TbRegistroEntradas[[#This Row],[Data da Competência]]))</f>
        <v>3</v>
      </c>
      <c r="L196" s="12">
        <f>IF(TbRegistroEntradas[[#This Row],[Data da Competência]]="",0,YEAR(TbRegistroEntradas[[#This Row],[Data da Competência]]))</f>
        <v>2019</v>
      </c>
    </row>
    <row r="197" spans="2:12" x14ac:dyDescent="0.25">
      <c r="B197" s="10">
        <v>43527</v>
      </c>
      <c r="C197" s="10">
        <v>43527</v>
      </c>
      <c r="D197" s="10">
        <v>43527</v>
      </c>
      <c r="E197" s="12" t="s">
        <v>24</v>
      </c>
      <c r="F197" s="12" t="s">
        <v>33</v>
      </c>
      <c r="G197" s="12" t="s">
        <v>252</v>
      </c>
      <c r="H197" s="11">
        <v>517</v>
      </c>
      <c r="I197" s="12">
        <f>IF(TbRegistroEntradas[[#This Row],[Data do Caixa Realizado]]="",0,MONTH(TbRegistroEntradas[[#This Row],[Data do Caixa Realizado]]))</f>
        <v>3</v>
      </c>
      <c r="J197" s="12">
        <f>IF(TbRegistroEntradas[[#This Row],[Data do Caixa Realizado]]="",0,YEAR(TbRegistroEntradas[[#This Row],[Data do Caixa Realizado]]))</f>
        <v>2019</v>
      </c>
      <c r="K197" s="12">
        <f>IF(TbRegistroEntradas[[#This Row],[Data da Competência]]="",0,MONTH(TbRegistroEntradas[[#This Row],[Data da Competência]]))</f>
        <v>3</v>
      </c>
      <c r="L197" s="12">
        <f>IF(TbRegistroEntradas[[#This Row],[Data da Competência]]="",0,YEAR(TbRegistroEntradas[[#This Row],[Data da Competência]]))</f>
        <v>2019</v>
      </c>
    </row>
    <row r="198" spans="2:12" x14ac:dyDescent="0.25">
      <c r="B198" s="10">
        <v>43563.221434488092</v>
      </c>
      <c r="C198" s="10">
        <v>43534</v>
      </c>
      <c r="D198" s="10">
        <v>43563.221434488092</v>
      </c>
      <c r="E198" s="12" t="s">
        <v>24</v>
      </c>
      <c r="F198" s="12" t="s">
        <v>33</v>
      </c>
      <c r="G198" s="12" t="s">
        <v>253</v>
      </c>
      <c r="H198" s="11">
        <v>3034</v>
      </c>
      <c r="I198" s="12">
        <f>IF(TbRegistroEntradas[[#This Row],[Data do Caixa Realizado]]="",0,MONTH(TbRegistroEntradas[[#This Row],[Data do Caixa Realizado]]))</f>
        <v>4</v>
      </c>
      <c r="J198" s="12">
        <f>IF(TbRegistroEntradas[[#This Row],[Data do Caixa Realizado]]="",0,YEAR(TbRegistroEntradas[[#This Row],[Data do Caixa Realizado]]))</f>
        <v>2019</v>
      </c>
      <c r="K198" s="12">
        <f>IF(TbRegistroEntradas[[#This Row],[Data da Competência]]="",0,MONTH(TbRegistroEntradas[[#This Row],[Data da Competência]]))</f>
        <v>3</v>
      </c>
      <c r="L198" s="12">
        <f>IF(TbRegistroEntradas[[#This Row],[Data da Competência]]="",0,YEAR(TbRegistroEntradas[[#This Row],[Data da Competência]]))</f>
        <v>2019</v>
      </c>
    </row>
    <row r="199" spans="2:12" x14ac:dyDescent="0.25">
      <c r="B199" s="10">
        <v>43578.576921560554</v>
      </c>
      <c r="C199" s="10">
        <v>43537</v>
      </c>
      <c r="D199" s="10">
        <v>43578.576921560554</v>
      </c>
      <c r="E199" s="12" t="s">
        <v>24</v>
      </c>
      <c r="F199" s="12" t="s">
        <v>35</v>
      </c>
      <c r="G199" s="12" t="s">
        <v>254</v>
      </c>
      <c r="H199" s="11">
        <v>3172</v>
      </c>
      <c r="I199" s="12">
        <f>IF(TbRegistroEntradas[[#This Row],[Data do Caixa Realizado]]="",0,MONTH(TbRegistroEntradas[[#This Row],[Data do Caixa Realizado]]))</f>
        <v>4</v>
      </c>
      <c r="J199" s="12">
        <f>IF(TbRegistroEntradas[[#This Row],[Data do Caixa Realizado]]="",0,YEAR(TbRegistroEntradas[[#This Row],[Data do Caixa Realizado]]))</f>
        <v>2019</v>
      </c>
      <c r="K199" s="12">
        <f>IF(TbRegistroEntradas[[#This Row],[Data da Competência]]="",0,MONTH(TbRegistroEntradas[[#This Row],[Data da Competência]]))</f>
        <v>3</v>
      </c>
      <c r="L199" s="12">
        <f>IF(TbRegistroEntradas[[#This Row],[Data da Competência]]="",0,YEAR(TbRegistroEntradas[[#This Row],[Data da Competência]]))</f>
        <v>2019</v>
      </c>
    </row>
    <row r="200" spans="2:12" x14ac:dyDescent="0.25">
      <c r="B200" s="10">
        <v>43543</v>
      </c>
      <c r="C200" s="10">
        <v>43543</v>
      </c>
      <c r="D200" s="10">
        <v>43543</v>
      </c>
      <c r="E200" s="12" t="s">
        <v>24</v>
      </c>
      <c r="F200" s="12" t="s">
        <v>34</v>
      </c>
      <c r="G200" s="12" t="s">
        <v>255</v>
      </c>
      <c r="H200" s="11">
        <v>2069</v>
      </c>
      <c r="I200" s="12">
        <f>IF(TbRegistroEntradas[[#This Row],[Data do Caixa Realizado]]="",0,MONTH(TbRegistroEntradas[[#This Row],[Data do Caixa Realizado]]))</f>
        <v>3</v>
      </c>
      <c r="J200" s="12">
        <f>IF(TbRegistroEntradas[[#This Row],[Data do Caixa Realizado]]="",0,YEAR(TbRegistroEntradas[[#This Row],[Data do Caixa Realizado]]))</f>
        <v>2019</v>
      </c>
      <c r="K200" s="12">
        <f>IF(TbRegistroEntradas[[#This Row],[Data da Competência]]="",0,MONTH(TbRegistroEntradas[[#This Row],[Data da Competência]]))</f>
        <v>3</v>
      </c>
      <c r="L200" s="12">
        <f>IF(TbRegistroEntradas[[#This Row],[Data da Competência]]="",0,YEAR(TbRegistroEntradas[[#This Row],[Data da Competência]]))</f>
        <v>2019</v>
      </c>
    </row>
    <row r="201" spans="2:12" x14ac:dyDescent="0.25">
      <c r="B201" s="10">
        <v>43545</v>
      </c>
      <c r="C201" s="10">
        <v>43545</v>
      </c>
      <c r="D201" s="10">
        <v>43545</v>
      </c>
      <c r="E201" s="12" t="s">
        <v>24</v>
      </c>
      <c r="F201" s="12" t="s">
        <v>34</v>
      </c>
      <c r="G201" s="12" t="s">
        <v>256</v>
      </c>
      <c r="H201" s="11">
        <v>3849</v>
      </c>
      <c r="I201" s="12">
        <f>IF(TbRegistroEntradas[[#This Row],[Data do Caixa Realizado]]="",0,MONTH(TbRegistroEntradas[[#This Row],[Data do Caixa Realizado]]))</f>
        <v>3</v>
      </c>
      <c r="J201" s="12">
        <f>IF(TbRegistroEntradas[[#This Row],[Data do Caixa Realizado]]="",0,YEAR(TbRegistroEntradas[[#This Row],[Data do Caixa Realizado]]))</f>
        <v>2019</v>
      </c>
      <c r="K201" s="12">
        <f>IF(TbRegistroEntradas[[#This Row],[Data da Competência]]="",0,MONTH(TbRegistroEntradas[[#This Row],[Data da Competência]]))</f>
        <v>3</v>
      </c>
      <c r="L201" s="12">
        <f>IF(TbRegistroEntradas[[#This Row],[Data da Competência]]="",0,YEAR(TbRegistroEntradas[[#This Row],[Data da Competência]]))</f>
        <v>2019</v>
      </c>
    </row>
    <row r="202" spans="2:12" x14ac:dyDescent="0.25">
      <c r="B202" s="10" t="s">
        <v>69</v>
      </c>
      <c r="C202" s="10">
        <v>43551</v>
      </c>
      <c r="D202" s="10">
        <v>43586.046958916726</v>
      </c>
      <c r="E202" s="12" t="s">
        <v>24</v>
      </c>
      <c r="F202" s="12" t="s">
        <v>36</v>
      </c>
      <c r="G202" s="12" t="s">
        <v>257</v>
      </c>
      <c r="H202" s="11">
        <v>4141</v>
      </c>
      <c r="I202" s="12">
        <f>IF(TbRegistroEntradas[[#This Row],[Data do Caixa Realizado]]="",0,MONTH(TbRegistroEntradas[[#This Row],[Data do Caixa Realizado]]))</f>
        <v>0</v>
      </c>
      <c r="J202" s="12">
        <f>IF(TbRegistroEntradas[[#This Row],[Data do Caixa Realizado]]="",0,YEAR(TbRegistroEntradas[[#This Row],[Data do Caixa Realizado]]))</f>
        <v>0</v>
      </c>
      <c r="K202" s="12">
        <f>IF(TbRegistroEntradas[[#This Row],[Data da Competência]]="",0,MONTH(TbRegistroEntradas[[#This Row],[Data da Competência]]))</f>
        <v>3</v>
      </c>
      <c r="L202" s="12">
        <f>IF(TbRegistroEntradas[[#This Row],[Data da Competência]]="",0,YEAR(TbRegistroEntradas[[#This Row],[Data da Competência]]))</f>
        <v>2019</v>
      </c>
    </row>
    <row r="203" spans="2:12" x14ac:dyDescent="0.25">
      <c r="B203" s="10">
        <v>43643.859593934918</v>
      </c>
      <c r="C203" s="10">
        <v>43552</v>
      </c>
      <c r="D203" s="10">
        <v>43586.891175257784</v>
      </c>
      <c r="E203" s="12" t="s">
        <v>24</v>
      </c>
      <c r="F203" s="12" t="s">
        <v>36</v>
      </c>
      <c r="G203" s="12" t="s">
        <v>258</v>
      </c>
      <c r="H203" s="11">
        <v>1348</v>
      </c>
      <c r="I203" s="12">
        <f>IF(TbRegistroEntradas[[#This Row],[Data do Caixa Realizado]]="",0,MONTH(TbRegistroEntradas[[#This Row],[Data do Caixa Realizado]]))</f>
        <v>6</v>
      </c>
      <c r="J203" s="12">
        <f>IF(TbRegistroEntradas[[#This Row],[Data do Caixa Realizado]]="",0,YEAR(TbRegistroEntradas[[#This Row],[Data do Caixa Realizado]]))</f>
        <v>2019</v>
      </c>
      <c r="K203" s="12">
        <f>IF(TbRegistroEntradas[[#This Row],[Data da Competência]]="",0,MONTH(TbRegistroEntradas[[#This Row],[Data da Competência]]))</f>
        <v>3</v>
      </c>
      <c r="L203" s="12">
        <f>IF(TbRegistroEntradas[[#This Row],[Data da Competência]]="",0,YEAR(TbRegistroEntradas[[#This Row],[Data da Competência]]))</f>
        <v>2019</v>
      </c>
    </row>
    <row r="204" spans="2:12" x14ac:dyDescent="0.25">
      <c r="B204" s="10">
        <v>43558</v>
      </c>
      <c r="C204" s="10">
        <v>43558</v>
      </c>
      <c r="D204" s="10">
        <v>43558</v>
      </c>
      <c r="E204" s="12" t="s">
        <v>24</v>
      </c>
      <c r="F204" s="12" t="s">
        <v>35</v>
      </c>
      <c r="G204" s="12" t="s">
        <v>259</v>
      </c>
      <c r="H204" s="11">
        <v>1738</v>
      </c>
      <c r="I204" s="12">
        <f>IF(TbRegistroEntradas[[#This Row],[Data do Caixa Realizado]]="",0,MONTH(TbRegistroEntradas[[#This Row],[Data do Caixa Realizado]]))</f>
        <v>4</v>
      </c>
      <c r="J204" s="12">
        <f>IF(TbRegistroEntradas[[#This Row],[Data do Caixa Realizado]]="",0,YEAR(TbRegistroEntradas[[#This Row],[Data do Caixa Realizado]]))</f>
        <v>2019</v>
      </c>
      <c r="K204" s="12">
        <f>IF(TbRegistroEntradas[[#This Row],[Data da Competência]]="",0,MONTH(TbRegistroEntradas[[#This Row],[Data da Competência]]))</f>
        <v>4</v>
      </c>
      <c r="L204" s="12">
        <f>IF(TbRegistroEntradas[[#This Row],[Data da Competência]]="",0,YEAR(TbRegistroEntradas[[#This Row],[Data da Competência]]))</f>
        <v>2019</v>
      </c>
    </row>
    <row r="205" spans="2:12" x14ac:dyDescent="0.25">
      <c r="B205" s="10">
        <v>43561</v>
      </c>
      <c r="C205" s="10">
        <v>43561</v>
      </c>
      <c r="D205" s="10">
        <v>43561</v>
      </c>
      <c r="E205" s="12" t="s">
        <v>24</v>
      </c>
      <c r="F205" s="12" t="s">
        <v>35</v>
      </c>
      <c r="G205" s="12" t="s">
        <v>260</v>
      </c>
      <c r="H205" s="11">
        <v>732</v>
      </c>
      <c r="I205" s="12">
        <f>IF(TbRegistroEntradas[[#This Row],[Data do Caixa Realizado]]="",0,MONTH(TbRegistroEntradas[[#This Row],[Data do Caixa Realizado]]))</f>
        <v>4</v>
      </c>
      <c r="J205" s="12">
        <f>IF(TbRegistroEntradas[[#This Row],[Data do Caixa Realizado]]="",0,YEAR(TbRegistroEntradas[[#This Row],[Data do Caixa Realizado]]))</f>
        <v>2019</v>
      </c>
      <c r="K205" s="12">
        <f>IF(TbRegistroEntradas[[#This Row],[Data da Competência]]="",0,MONTH(TbRegistroEntradas[[#This Row],[Data da Competência]]))</f>
        <v>4</v>
      </c>
      <c r="L205" s="12">
        <f>IF(TbRegistroEntradas[[#This Row],[Data da Competência]]="",0,YEAR(TbRegistroEntradas[[#This Row],[Data da Competência]]))</f>
        <v>2019</v>
      </c>
    </row>
    <row r="206" spans="2:12" x14ac:dyDescent="0.25">
      <c r="B206" s="10">
        <v>43625.061431141949</v>
      </c>
      <c r="C206" s="10">
        <v>43562</v>
      </c>
      <c r="D206" s="10">
        <v>43586.693447907084</v>
      </c>
      <c r="E206" s="12" t="s">
        <v>24</v>
      </c>
      <c r="F206" s="12" t="s">
        <v>36</v>
      </c>
      <c r="G206" s="12" t="s">
        <v>261</v>
      </c>
      <c r="H206" s="11">
        <v>373</v>
      </c>
      <c r="I206" s="12">
        <f>IF(TbRegistroEntradas[[#This Row],[Data do Caixa Realizado]]="",0,MONTH(TbRegistroEntradas[[#This Row],[Data do Caixa Realizado]]))</f>
        <v>6</v>
      </c>
      <c r="J206" s="12">
        <f>IF(TbRegistroEntradas[[#This Row],[Data do Caixa Realizado]]="",0,YEAR(TbRegistroEntradas[[#This Row],[Data do Caixa Realizado]]))</f>
        <v>2019</v>
      </c>
      <c r="K206" s="12">
        <f>IF(TbRegistroEntradas[[#This Row],[Data da Competência]]="",0,MONTH(TbRegistroEntradas[[#This Row],[Data da Competência]]))</f>
        <v>4</v>
      </c>
      <c r="L206" s="12">
        <f>IF(TbRegistroEntradas[[#This Row],[Data da Competência]]="",0,YEAR(TbRegistroEntradas[[#This Row],[Data da Competência]]))</f>
        <v>2019</v>
      </c>
    </row>
    <row r="207" spans="2:12" x14ac:dyDescent="0.25">
      <c r="B207" s="10">
        <v>43609.201502582175</v>
      </c>
      <c r="C207" s="10">
        <v>43564</v>
      </c>
      <c r="D207" s="10">
        <v>43609.201502582175</v>
      </c>
      <c r="E207" s="12" t="s">
        <v>24</v>
      </c>
      <c r="F207" s="12" t="s">
        <v>33</v>
      </c>
      <c r="G207" s="12" t="s">
        <v>262</v>
      </c>
      <c r="H207" s="11">
        <v>609</v>
      </c>
      <c r="I207" s="12">
        <f>IF(TbRegistroEntradas[[#This Row],[Data do Caixa Realizado]]="",0,MONTH(TbRegistroEntradas[[#This Row],[Data do Caixa Realizado]]))</f>
        <v>5</v>
      </c>
      <c r="J207" s="12">
        <f>IF(TbRegistroEntradas[[#This Row],[Data do Caixa Realizado]]="",0,YEAR(TbRegistroEntradas[[#This Row],[Data do Caixa Realizado]]))</f>
        <v>2019</v>
      </c>
      <c r="K207" s="12">
        <f>IF(TbRegistroEntradas[[#This Row],[Data da Competência]]="",0,MONTH(TbRegistroEntradas[[#This Row],[Data da Competência]]))</f>
        <v>4</v>
      </c>
      <c r="L207" s="12">
        <f>IF(TbRegistroEntradas[[#This Row],[Data da Competência]]="",0,YEAR(TbRegistroEntradas[[#This Row],[Data da Competência]]))</f>
        <v>2019</v>
      </c>
    </row>
    <row r="208" spans="2:12" x14ac:dyDescent="0.25">
      <c r="B208" s="10">
        <v>43615.075827004257</v>
      </c>
      <c r="C208" s="10">
        <v>43567</v>
      </c>
      <c r="D208" s="10">
        <v>43615.075827004257</v>
      </c>
      <c r="E208" s="12" t="s">
        <v>24</v>
      </c>
      <c r="F208" s="12" t="s">
        <v>35</v>
      </c>
      <c r="G208" s="12" t="s">
        <v>263</v>
      </c>
      <c r="H208" s="11">
        <v>2883</v>
      </c>
      <c r="I208" s="12">
        <f>IF(TbRegistroEntradas[[#This Row],[Data do Caixa Realizado]]="",0,MONTH(TbRegistroEntradas[[#This Row],[Data do Caixa Realizado]]))</f>
        <v>5</v>
      </c>
      <c r="J208" s="12">
        <f>IF(TbRegistroEntradas[[#This Row],[Data do Caixa Realizado]]="",0,YEAR(TbRegistroEntradas[[#This Row],[Data do Caixa Realizado]]))</f>
        <v>2019</v>
      </c>
      <c r="K208" s="12">
        <f>IF(TbRegistroEntradas[[#This Row],[Data da Competência]]="",0,MONTH(TbRegistroEntradas[[#This Row],[Data da Competência]]))</f>
        <v>4</v>
      </c>
      <c r="L208" s="12">
        <f>IF(TbRegistroEntradas[[#This Row],[Data da Competência]]="",0,YEAR(TbRegistroEntradas[[#This Row],[Data da Competência]]))</f>
        <v>2019</v>
      </c>
    </row>
    <row r="209" spans="2:12" x14ac:dyDescent="0.25">
      <c r="B209" s="10">
        <v>43569</v>
      </c>
      <c r="C209" s="10">
        <v>43569</v>
      </c>
      <c r="D209" s="10">
        <v>43569</v>
      </c>
      <c r="E209" s="12" t="s">
        <v>24</v>
      </c>
      <c r="F209" s="12" t="s">
        <v>33</v>
      </c>
      <c r="G209" s="12" t="s">
        <v>264</v>
      </c>
      <c r="H209" s="11">
        <v>4651</v>
      </c>
      <c r="I209" s="12">
        <f>IF(TbRegistroEntradas[[#This Row],[Data do Caixa Realizado]]="",0,MONTH(TbRegistroEntradas[[#This Row],[Data do Caixa Realizado]]))</f>
        <v>4</v>
      </c>
      <c r="J209" s="12">
        <f>IF(TbRegistroEntradas[[#This Row],[Data do Caixa Realizado]]="",0,YEAR(TbRegistroEntradas[[#This Row],[Data do Caixa Realizado]]))</f>
        <v>2019</v>
      </c>
      <c r="K209" s="12">
        <f>IF(TbRegistroEntradas[[#This Row],[Data da Competência]]="",0,MONTH(TbRegistroEntradas[[#This Row],[Data da Competência]]))</f>
        <v>4</v>
      </c>
      <c r="L209" s="12">
        <f>IF(TbRegistroEntradas[[#This Row],[Data da Competência]]="",0,YEAR(TbRegistroEntradas[[#This Row],[Data da Competência]]))</f>
        <v>2019</v>
      </c>
    </row>
    <row r="210" spans="2:12" x14ac:dyDescent="0.25">
      <c r="B210" s="10" t="s">
        <v>69</v>
      </c>
      <c r="C210" s="10">
        <v>43573</v>
      </c>
      <c r="D210" s="10">
        <v>43579.931861207129</v>
      </c>
      <c r="E210" s="12" t="s">
        <v>24</v>
      </c>
      <c r="F210" s="12" t="s">
        <v>33</v>
      </c>
      <c r="G210" s="12" t="s">
        <v>265</v>
      </c>
      <c r="H210" s="11">
        <v>4797</v>
      </c>
      <c r="I210" s="12">
        <f>IF(TbRegistroEntradas[[#This Row],[Data do Caixa Realizado]]="",0,MONTH(TbRegistroEntradas[[#This Row],[Data do Caixa Realizado]]))</f>
        <v>0</v>
      </c>
      <c r="J210" s="12">
        <f>IF(TbRegistroEntradas[[#This Row],[Data do Caixa Realizado]]="",0,YEAR(TbRegistroEntradas[[#This Row],[Data do Caixa Realizado]]))</f>
        <v>0</v>
      </c>
      <c r="K210" s="12">
        <f>IF(TbRegistroEntradas[[#This Row],[Data da Competência]]="",0,MONTH(TbRegistroEntradas[[#This Row],[Data da Competência]]))</f>
        <v>4</v>
      </c>
      <c r="L210" s="12">
        <f>IF(TbRegistroEntradas[[#This Row],[Data da Competência]]="",0,YEAR(TbRegistroEntradas[[#This Row],[Data da Competência]]))</f>
        <v>2019</v>
      </c>
    </row>
    <row r="211" spans="2:12" x14ac:dyDescent="0.25">
      <c r="B211" s="10">
        <v>43598.937055888804</v>
      </c>
      <c r="C211" s="10">
        <v>43575</v>
      </c>
      <c r="D211" s="10">
        <v>43598.937055888804</v>
      </c>
      <c r="E211" s="12" t="s">
        <v>24</v>
      </c>
      <c r="F211" s="12" t="s">
        <v>34</v>
      </c>
      <c r="G211" s="12" t="s">
        <v>266</v>
      </c>
      <c r="H211" s="11">
        <v>1620</v>
      </c>
      <c r="I211" s="12">
        <f>IF(TbRegistroEntradas[[#This Row],[Data do Caixa Realizado]]="",0,MONTH(TbRegistroEntradas[[#This Row],[Data do Caixa Realizado]]))</f>
        <v>5</v>
      </c>
      <c r="J211" s="12">
        <f>IF(TbRegistroEntradas[[#This Row],[Data do Caixa Realizado]]="",0,YEAR(TbRegistroEntradas[[#This Row],[Data do Caixa Realizado]]))</f>
        <v>2019</v>
      </c>
      <c r="K211" s="12">
        <f>IF(TbRegistroEntradas[[#This Row],[Data da Competência]]="",0,MONTH(TbRegistroEntradas[[#This Row],[Data da Competência]]))</f>
        <v>4</v>
      </c>
      <c r="L211" s="12">
        <f>IF(TbRegistroEntradas[[#This Row],[Data da Competência]]="",0,YEAR(TbRegistroEntradas[[#This Row],[Data da Competência]]))</f>
        <v>2019</v>
      </c>
    </row>
    <row r="212" spans="2:12" x14ac:dyDescent="0.25">
      <c r="B212" s="10">
        <v>43683.92551073448</v>
      </c>
      <c r="C212" s="10">
        <v>43582</v>
      </c>
      <c r="D212" s="10">
        <v>43625.868579479997</v>
      </c>
      <c r="E212" s="12" t="s">
        <v>24</v>
      </c>
      <c r="F212" s="12" t="s">
        <v>36</v>
      </c>
      <c r="G212" s="12" t="s">
        <v>267</v>
      </c>
      <c r="H212" s="11">
        <v>245</v>
      </c>
      <c r="I212" s="12">
        <f>IF(TbRegistroEntradas[[#This Row],[Data do Caixa Realizado]]="",0,MONTH(TbRegistroEntradas[[#This Row],[Data do Caixa Realizado]]))</f>
        <v>8</v>
      </c>
      <c r="J212" s="12">
        <f>IF(TbRegistroEntradas[[#This Row],[Data do Caixa Realizado]]="",0,YEAR(TbRegistroEntradas[[#This Row],[Data do Caixa Realizado]]))</f>
        <v>2019</v>
      </c>
      <c r="K212" s="12">
        <f>IF(TbRegistroEntradas[[#This Row],[Data da Competência]]="",0,MONTH(TbRegistroEntradas[[#This Row],[Data da Competência]]))</f>
        <v>4</v>
      </c>
      <c r="L212" s="12">
        <f>IF(TbRegistroEntradas[[#This Row],[Data da Competência]]="",0,YEAR(TbRegistroEntradas[[#This Row],[Data da Competência]]))</f>
        <v>2019</v>
      </c>
    </row>
    <row r="213" spans="2:12" x14ac:dyDescent="0.25">
      <c r="B213" s="10">
        <v>43595.986786318994</v>
      </c>
      <c r="C213" s="10">
        <v>43584</v>
      </c>
      <c r="D213" s="10">
        <v>43595.986786318994</v>
      </c>
      <c r="E213" s="12" t="s">
        <v>24</v>
      </c>
      <c r="F213" s="12" t="s">
        <v>35</v>
      </c>
      <c r="G213" s="12" t="s">
        <v>268</v>
      </c>
      <c r="H213" s="11">
        <v>2091</v>
      </c>
      <c r="I213" s="12">
        <f>IF(TbRegistroEntradas[[#This Row],[Data do Caixa Realizado]]="",0,MONTH(TbRegistroEntradas[[#This Row],[Data do Caixa Realizado]]))</f>
        <v>5</v>
      </c>
      <c r="J213" s="12">
        <f>IF(TbRegistroEntradas[[#This Row],[Data do Caixa Realizado]]="",0,YEAR(TbRegistroEntradas[[#This Row],[Data do Caixa Realizado]]))</f>
        <v>2019</v>
      </c>
      <c r="K213" s="12">
        <f>IF(TbRegistroEntradas[[#This Row],[Data da Competência]]="",0,MONTH(TbRegistroEntradas[[#This Row],[Data da Competência]]))</f>
        <v>4</v>
      </c>
      <c r="L213" s="12">
        <f>IF(TbRegistroEntradas[[#This Row],[Data da Competência]]="",0,YEAR(TbRegistroEntradas[[#This Row],[Data da Competência]]))</f>
        <v>2019</v>
      </c>
    </row>
    <row r="214" spans="2:12" x14ac:dyDescent="0.25">
      <c r="B214" s="10">
        <v>43594.434933470475</v>
      </c>
      <c r="C214" s="10">
        <v>43585</v>
      </c>
      <c r="D214" s="10">
        <v>43594.434933470475</v>
      </c>
      <c r="E214" s="12" t="s">
        <v>24</v>
      </c>
      <c r="F214" s="12" t="s">
        <v>35</v>
      </c>
      <c r="G214" s="12" t="s">
        <v>269</v>
      </c>
      <c r="H214" s="11">
        <v>3200</v>
      </c>
      <c r="I214" s="12">
        <f>IF(TbRegistroEntradas[[#This Row],[Data do Caixa Realizado]]="",0,MONTH(TbRegistroEntradas[[#This Row],[Data do Caixa Realizado]]))</f>
        <v>5</v>
      </c>
      <c r="J214" s="12">
        <f>IF(TbRegistroEntradas[[#This Row],[Data do Caixa Realizado]]="",0,YEAR(TbRegistroEntradas[[#This Row],[Data do Caixa Realizado]]))</f>
        <v>2019</v>
      </c>
      <c r="K214" s="12">
        <f>IF(TbRegistroEntradas[[#This Row],[Data da Competência]]="",0,MONTH(TbRegistroEntradas[[#This Row],[Data da Competência]]))</f>
        <v>4</v>
      </c>
      <c r="L214" s="12">
        <f>IF(TbRegistroEntradas[[#This Row],[Data da Competência]]="",0,YEAR(TbRegistroEntradas[[#This Row],[Data da Competência]]))</f>
        <v>2019</v>
      </c>
    </row>
    <row r="215" spans="2:12" x14ac:dyDescent="0.25">
      <c r="B215" s="10">
        <v>43587</v>
      </c>
      <c r="C215" s="10">
        <v>43587</v>
      </c>
      <c r="D215" s="10">
        <v>43587</v>
      </c>
      <c r="E215" s="12" t="s">
        <v>24</v>
      </c>
      <c r="F215" s="12" t="s">
        <v>36</v>
      </c>
      <c r="G215" s="12" t="s">
        <v>270</v>
      </c>
      <c r="H215" s="11">
        <v>583</v>
      </c>
      <c r="I215" s="12">
        <f>IF(TbRegistroEntradas[[#This Row],[Data do Caixa Realizado]]="",0,MONTH(TbRegistroEntradas[[#This Row],[Data do Caixa Realizado]]))</f>
        <v>5</v>
      </c>
      <c r="J215" s="12">
        <f>IF(TbRegistroEntradas[[#This Row],[Data do Caixa Realizado]]="",0,YEAR(TbRegistroEntradas[[#This Row],[Data do Caixa Realizado]]))</f>
        <v>2019</v>
      </c>
      <c r="K215" s="12">
        <f>IF(TbRegistroEntradas[[#This Row],[Data da Competência]]="",0,MONTH(TbRegistroEntradas[[#This Row],[Data da Competência]]))</f>
        <v>5</v>
      </c>
      <c r="L215" s="12">
        <f>IF(TbRegistroEntradas[[#This Row],[Data da Competência]]="",0,YEAR(TbRegistroEntradas[[#This Row],[Data da Competência]]))</f>
        <v>2019</v>
      </c>
    </row>
    <row r="216" spans="2:12" x14ac:dyDescent="0.25">
      <c r="B216" s="10">
        <v>43626.576857263979</v>
      </c>
      <c r="C216" s="10">
        <v>43590</v>
      </c>
      <c r="D216" s="10">
        <v>43626.576857263979</v>
      </c>
      <c r="E216" s="12" t="s">
        <v>24</v>
      </c>
      <c r="F216" s="12" t="s">
        <v>35</v>
      </c>
      <c r="G216" s="12" t="s">
        <v>271</v>
      </c>
      <c r="H216" s="11">
        <v>4505</v>
      </c>
      <c r="I216" s="12">
        <f>IF(TbRegistroEntradas[[#This Row],[Data do Caixa Realizado]]="",0,MONTH(TbRegistroEntradas[[#This Row],[Data do Caixa Realizado]]))</f>
        <v>6</v>
      </c>
      <c r="J216" s="12">
        <f>IF(TbRegistroEntradas[[#This Row],[Data do Caixa Realizado]]="",0,YEAR(TbRegistroEntradas[[#This Row],[Data do Caixa Realizado]]))</f>
        <v>2019</v>
      </c>
      <c r="K216" s="12">
        <f>IF(TbRegistroEntradas[[#This Row],[Data da Competência]]="",0,MONTH(TbRegistroEntradas[[#This Row],[Data da Competência]]))</f>
        <v>5</v>
      </c>
      <c r="L216" s="12">
        <f>IF(TbRegistroEntradas[[#This Row],[Data da Competência]]="",0,YEAR(TbRegistroEntradas[[#This Row],[Data da Competência]]))</f>
        <v>2019</v>
      </c>
    </row>
    <row r="217" spans="2:12" x14ac:dyDescent="0.25">
      <c r="B217" s="10">
        <v>43592</v>
      </c>
      <c r="C217" s="10">
        <v>43592</v>
      </c>
      <c r="D217" s="10">
        <v>43592</v>
      </c>
      <c r="E217" s="12" t="s">
        <v>24</v>
      </c>
      <c r="F217" s="12" t="s">
        <v>35</v>
      </c>
      <c r="G217" s="12" t="s">
        <v>272</v>
      </c>
      <c r="H217" s="11">
        <v>343</v>
      </c>
      <c r="I217" s="12">
        <f>IF(TbRegistroEntradas[[#This Row],[Data do Caixa Realizado]]="",0,MONTH(TbRegistroEntradas[[#This Row],[Data do Caixa Realizado]]))</f>
        <v>5</v>
      </c>
      <c r="J217" s="12">
        <f>IF(TbRegistroEntradas[[#This Row],[Data do Caixa Realizado]]="",0,YEAR(TbRegistroEntradas[[#This Row],[Data do Caixa Realizado]]))</f>
        <v>2019</v>
      </c>
      <c r="K217" s="12">
        <f>IF(TbRegistroEntradas[[#This Row],[Data da Competência]]="",0,MONTH(TbRegistroEntradas[[#This Row],[Data da Competência]]))</f>
        <v>5</v>
      </c>
      <c r="L217" s="12">
        <f>IF(TbRegistroEntradas[[#This Row],[Data da Competência]]="",0,YEAR(TbRegistroEntradas[[#This Row],[Data da Competência]]))</f>
        <v>2019</v>
      </c>
    </row>
    <row r="218" spans="2:12" x14ac:dyDescent="0.25">
      <c r="B218" s="10">
        <v>43603.679990785502</v>
      </c>
      <c r="C218" s="10">
        <v>43593</v>
      </c>
      <c r="D218" s="10">
        <v>43603.679990785502</v>
      </c>
      <c r="E218" s="12" t="s">
        <v>24</v>
      </c>
      <c r="F218" s="12" t="s">
        <v>33</v>
      </c>
      <c r="G218" s="12" t="s">
        <v>273</v>
      </c>
      <c r="H218" s="11">
        <v>4510</v>
      </c>
      <c r="I218" s="12">
        <f>IF(TbRegistroEntradas[[#This Row],[Data do Caixa Realizado]]="",0,MONTH(TbRegistroEntradas[[#This Row],[Data do Caixa Realizado]]))</f>
        <v>5</v>
      </c>
      <c r="J218" s="12">
        <f>IF(TbRegistroEntradas[[#This Row],[Data do Caixa Realizado]]="",0,YEAR(TbRegistroEntradas[[#This Row],[Data do Caixa Realizado]]))</f>
        <v>2019</v>
      </c>
      <c r="K218" s="12">
        <f>IF(TbRegistroEntradas[[#This Row],[Data da Competência]]="",0,MONTH(TbRegistroEntradas[[#This Row],[Data da Competência]]))</f>
        <v>5</v>
      </c>
      <c r="L218" s="12">
        <f>IF(TbRegistroEntradas[[#This Row],[Data da Competência]]="",0,YEAR(TbRegistroEntradas[[#This Row],[Data da Competência]]))</f>
        <v>2019</v>
      </c>
    </row>
    <row r="219" spans="2:12" x14ac:dyDescent="0.25">
      <c r="B219" s="10">
        <v>43597</v>
      </c>
      <c r="C219" s="10">
        <v>43597</v>
      </c>
      <c r="D219" s="10">
        <v>43597</v>
      </c>
      <c r="E219" s="12" t="s">
        <v>24</v>
      </c>
      <c r="F219" s="12" t="s">
        <v>35</v>
      </c>
      <c r="G219" s="12" t="s">
        <v>274</v>
      </c>
      <c r="H219" s="11">
        <v>667</v>
      </c>
      <c r="I219" s="12">
        <f>IF(TbRegistroEntradas[[#This Row],[Data do Caixa Realizado]]="",0,MONTH(TbRegistroEntradas[[#This Row],[Data do Caixa Realizado]]))</f>
        <v>5</v>
      </c>
      <c r="J219" s="12">
        <f>IF(TbRegistroEntradas[[#This Row],[Data do Caixa Realizado]]="",0,YEAR(TbRegistroEntradas[[#This Row],[Data do Caixa Realizado]]))</f>
        <v>2019</v>
      </c>
      <c r="K219" s="12">
        <f>IF(TbRegistroEntradas[[#This Row],[Data da Competência]]="",0,MONTH(TbRegistroEntradas[[#This Row],[Data da Competência]]))</f>
        <v>5</v>
      </c>
      <c r="L219" s="12">
        <f>IF(TbRegistroEntradas[[#This Row],[Data da Competência]]="",0,YEAR(TbRegistroEntradas[[#This Row],[Data da Competência]]))</f>
        <v>2019</v>
      </c>
    </row>
    <row r="220" spans="2:12" x14ac:dyDescent="0.25">
      <c r="B220" s="10">
        <v>43631.169319753048</v>
      </c>
      <c r="C220" s="10">
        <v>43600</v>
      </c>
      <c r="D220" s="10">
        <v>43631.169319753048</v>
      </c>
      <c r="E220" s="12" t="s">
        <v>24</v>
      </c>
      <c r="F220" s="12" t="s">
        <v>35</v>
      </c>
      <c r="G220" s="12" t="s">
        <v>275</v>
      </c>
      <c r="H220" s="11">
        <v>1006</v>
      </c>
      <c r="I220" s="12">
        <f>IF(TbRegistroEntradas[[#This Row],[Data do Caixa Realizado]]="",0,MONTH(TbRegistroEntradas[[#This Row],[Data do Caixa Realizado]]))</f>
        <v>6</v>
      </c>
      <c r="J220" s="12">
        <f>IF(TbRegistroEntradas[[#This Row],[Data do Caixa Realizado]]="",0,YEAR(TbRegistroEntradas[[#This Row],[Data do Caixa Realizado]]))</f>
        <v>2019</v>
      </c>
      <c r="K220" s="12">
        <f>IF(TbRegistroEntradas[[#This Row],[Data da Competência]]="",0,MONTH(TbRegistroEntradas[[#This Row],[Data da Competência]]))</f>
        <v>5</v>
      </c>
      <c r="L220" s="12">
        <f>IF(TbRegistroEntradas[[#This Row],[Data da Competência]]="",0,YEAR(TbRegistroEntradas[[#This Row],[Data da Competência]]))</f>
        <v>2019</v>
      </c>
    </row>
    <row r="221" spans="2:12" x14ac:dyDescent="0.25">
      <c r="B221" s="10">
        <v>43635.878098777197</v>
      </c>
      <c r="C221" s="10">
        <v>43604</v>
      </c>
      <c r="D221" s="10">
        <v>43635.878098777197</v>
      </c>
      <c r="E221" s="12" t="s">
        <v>24</v>
      </c>
      <c r="F221" s="12" t="s">
        <v>36</v>
      </c>
      <c r="G221" s="12" t="s">
        <v>276</v>
      </c>
      <c r="H221" s="11">
        <v>1071</v>
      </c>
      <c r="I221" s="12">
        <f>IF(TbRegistroEntradas[[#This Row],[Data do Caixa Realizado]]="",0,MONTH(TbRegistroEntradas[[#This Row],[Data do Caixa Realizado]]))</f>
        <v>6</v>
      </c>
      <c r="J221" s="12">
        <f>IF(TbRegistroEntradas[[#This Row],[Data do Caixa Realizado]]="",0,YEAR(TbRegistroEntradas[[#This Row],[Data do Caixa Realizado]]))</f>
        <v>2019</v>
      </c>
      <c r="K221" s="12">
        <f>IF(TbRegistroEntradas[[#This Row],[Data da Competência]]="",0,MONTH(TbRegistroEntradas[[#This Row],[Data da Competência]]))</f>
        <v>5</v>
      </c>
      <c r="L221" s="12">
        <f>IF(TbRegistroEntradas[[#This Row],[Data da Competência]]="",0,YEAR(TbRegistroEntradas[[#This Row],[Data da Competência]]))</f>
        <v>2019</v>
      </c>
    </row>
    <row r="222" spans="2:12" x14ac:dyDescent="0.25">
      <c r="B222" s="10">
        <v>43630.288414733965</v>
      </c>
      <c r="C222" s="10">
        <v>43609</v>
      </c>
      <c r="D222" s="10">
        <v>43630.288414733965</v>
      </c>
      <c r="E222" s="12" t="s">
        <v>24</v>
      </c>
      <c r="F222" s="12" t="s">
        <v>34</v>
      </c>
      <c r="G222" s="12" t="s">
        <v>277</v>
      </c>
      <c r="H222" s="11">
        <v>2194</v>
      </c>
      <c r="I222" s="12">
        <f>IF(TbRegistroEntradas[[#This Row],[Data do Caixa Realizado]]="",0,MONTH(TbRegistroEntradas[[#This Row],[Data do Caixa Realizado]]))</f>
        <v>6</v>
      </c>
      <c r="J222" s="12">
        <f>IF(TbRegistroEntradas[[#This Row],[Data do Caixa Realizado]]="",0,YEAR(TbRegistroEntradas[[#This Row],[Data do Caixa Realizado]]))</f>
        <v>2019</v>
      </c>
      <c r="K222" s="12">
        <f>IF(TbRegistroEntradas[[#This Row],[Data da Competência]]="",0,MONTH(TbRegistroEntradas[[#This Row],[Data da Competência]]))</f>
        <v>5</v>
      </c>
      <c r="L222" s="12">
        <f>IF(TbRegistroEntradas[[#This Row],[Data da Competência]]="",0,YEAR(TbRegistroEntradas[[#This Row],[Data da Competência]]))</f>
        <v>2019</v>
      </c>
    </row>
    <row r="223" spans="2:12" x14ac:dyDescent="0.25">
      <c r="B223" s="10" t="s">
        <v>69</v>
      </c>
      <c r="C223" s="10">
        <v>43611</v>
      </c>
      <c r="D223" s="10">
        <v>43611.846709635254</v>
      </c>
      <c r="E223" s="12" t="s">
        <v>24</v>
      </c>
      <c r="F223" s="12" t="s">
        <v>35</v>
      </c>
      <c r="G223" s="12" t="s">
        <v>278</v>
      </c>
      <c r="H223" s="11">
        <v>2531</v>
      </c>
      <c r="I223" s="12">
        <f>IF(TbRegistroEntradas[[#This Row],[Data do Caixa Realizado]]="",0,MONTH(TbRegistroEntradas[[#This Row],[Data do Caixa Realizado]]))</f>
        <v>0</v>
      </c>
      <c r="J223" s="12">
        <f>IF(TbRegistroEntradas[[#This Row],[Data do Caixa Realizado]]="",0,YEAR(TbRegistroEntradas[[#This Row],[Data do Caixa Realizado]]))</f>
        <v>0</v>
      </c>
      <c r="K223" s="12">
        <f>IF(TbRegistroEntradas[[#This Row],[Data da Competência]]="",0,MONTH(TbRegistroEntradas[[#This Row],[Data da Competência]]))</f>
        <v>5</v>
      </c>
      <c r="L223" s="12">
        <f>IF(TbRegistroEntradas[[#This Row],[Data da Competência]]="",0,YEAR(TbRegistroEntradas[[#This Row],[Data da Competência]]))</f>
        <v>2019</v>
      </c>
    </row>
    <row r="224" spans="2:12" x14ac:dyDescent="0.25">
      <c r="B224" s="10">
        <v>43655.218374780801</v>
      </c>
      <c r="C224" s="10">
        <v>43614</v>
      </c>
      <c r="D224" s="10">
        <v>43655.218374780801</v>
      </c>
      <c r="E224" s="12" t="s">
        <v>24</v>
      </c>
      <c r="F224" s="12" t="s">
        <v>33</v>
      </c>
      <c r="G224" s="12" t="s">
        <v>279</v>
      </c>
      <c r="H224" s="11">
        <v>657</v>
      </c>
      <c r="I224" s="12">
        <f>IF(TbRegistroEntradas[[#This Row],[Data do Caixa Realizado]]="",0,MONTH(TbRegistroEntradas[[#This Row],[Data do Caixa Realizado]]))</f>
        <v>7</v>
      </c>
      <c r="J224" s="12">
        <f>IF(TbRegistroEntradas[[#This Row],[Data do Caixa Realizado]]="",0,YEAR(TbRegistroEntradas[[#This Row],[Data do Caixa Realizado]]))</f>
        <v>2019</v>
      </c>
      <c r="K224" s="12">
        <f>IF(TbRegistroEntradas[[#This Row],[Data da Competência]]="",0,MONTH(TbRegistroEntradas[[#This Row],[Data da Competência]]))</f>
        <v>5</v>
      </c>
      <c r="L224" s="12">
        <f>IF(TbRegistroEntradas[[#This Row],[Data da Competência]]="",0,YEAR(TbRegistroEntradas[[#This Row],[Data da Competência]]))</f>
        <v>2019</v>
      </c>
    </row>
    <row r="225" spans="2:12" x14ac:dyDescent="0.25">
      <c r="B225" s="10" t="s">
        <v>69</v>
      </c>
      <c r="C225" s="10">
        <v>43615</v>
      </c>
      <c r="D225" s="10">
        <v>43648.175451286195</v>
      </c>
      <c r="E225" s="12" t="s">
        <v>24</v>
      </c>
      <c r="F225" s="12" t="s">
        <v>32</v>
      </c>
      <c r="G225" s="12" t="s">
        <v>280</v>
      </c>
      <c r="H225" s="11">
        <v>4535</v>
      </c>
      <c r="I225" s="12">
        <f>IF(TbRegistroEntradas[[#This Row],[Data do Caixa Realizado]]="",0,MONTH(TbRegistroEntradas[[#This Row],[Data do Caixa Realizado]]))</f>
        <v>0</v>
      </c>
      <c r="J225" s="12">
        <f>IF(TbRegistroEntradas[[#This Row],[Data do Caixa Realizado]]="",0,YEAR(TbRegistroEntradas[[#This Row],[Data do Caixa Realizado]]))</f>
        <v>0</v>
      </c>
      <c r="K225" s="12">
        <f>IF(TbRegistroEntradas[[#This Row],[Data da Competência]]="",0,MONTH(TbRegistroEntradas[[#This Row],[Data da Competência]]))</f>
        <v>5</v>
      </c>
      <c r="L225" s="12">
        <f>IF(TbRegistroEntradas[[#This Row],[Data da Competência]]="",0,YEAR(TbRegistroEntradas[[#This Row],[Data da Competência]]))</f>
        <v>2019</v>
      </c>
    </row>
    <row r="226" spans="2:12" x14ac:dyDescent="0.25">
      <c r="B226" s="10">
        <v>43641.616865332398</v>
      </c>
      <c r="C226" s="10">
        <v>43620</v>
      </c>
      <c r="D226" s="10">
        <v>43641.616865332398</v>
      </c>
      <c r="E226" s="12" t="s">
        <v>24</v>
      </c>
      <c r="F226" s="12" t="s">
        <v>35</v>
      </c>
      <c r="G226" s="12" t="s">
        <v>281</v>
      </c>
      <c r="H226" s="11">
        <v>1848</v>
      </c>
      <c r="I226" s="12">
        <f>IF(TbRegistroEntradas[[#This Row],[Data do Caixa Realizado]]="",0,MONTH(TbRegistroEntradas[[#This Row],[Data do Caixa Realizado]]))</f>
        <v>6</v>
      </c>
      <c r="J226" s="12">
        <f>IF(TbRegistroEntradas[[#This Row],[Data do Caixa Realizado]]="",0,YEAR(TbRegistroEntradas[[#This Row],[Data do Caixa Realizado]]))</f>
        <v>2019</v>
      </c>
      <c r="K226" s="12">
        <f>IF(TbRegistroEntradas[[#This Row],[Data da Competência]]="",0,MONTH(TbRegistroEntradas[[#This Row],[Data da Competência]]))</f>
        <v>6</v>
      </c>
      <c r="L226" s="12">
        <f>IF(TbRegistroEntradas[[#This Row],[Data da Competência]]="",0,YEAR(TbRegistroEntradas[[#This Row],[Data da Competência]]))</f>
        <v>2019</v>
      </c>
    </row>
    <row r="227" spans="2:12" x14ac:dyDescent="0.25">
      <c r="B227" s="10">
        <v>43649.788116268363</v>
      </c>
      <c r="C227" s="10">
        <v>43625</v>
      </c>
      <c r="D227" s="10">
        <v>43632.847420047961</v>
      </c>
      <c r="E227" s="12" t="s">
        <v>24</v>
      </c>
      <c r="F227" s="12" t="s">
        <v>35</v>
      </c>
      <c r="G227" s="12" t="s">
        <v>282</v>
      </c>
      <c r="H227" s="11">
        <v>191</v>
      </c>
      <c r="I227" s="12">
        <f>IF(TbRegistroEntradas[[#This Row],[Data do Caixa Realizado]]="",0,MONTH(TbRegistroEntradas[[#This Row],[Data do Caixa Realizado]]))</f>
        <v>7</v>
      </c>
      <c r="J227" s="12">
        <f>IF(TbRegistroEntradas[[#This Row],[Data do Caixa Realizado]]="",0,YEAR(TbRegistroEntradas[[#This Row],[Data do Caixa Realizado]]))</f>
        <v>2019</v>
      </c>
      <c r="K227" s="12">
        <f>IF(TbRegistroEntradas[[#This Row],[Data da Competência]]="",0,MONTH(TbRegistroEntradas[[#This Row],[Data da Competência]]))</f>
        <v>6</v>
      </c>
      <c r="L227" s="12">
        <f>IF(TbRegistroEntradas[[#This Row],[Data da Competência]]="",0,YEAR(TbRegistroEntradas[[#This Row],[Data da Competência]]))</f>
        <v>2019</v>
      </c>
    </row>
    <row r="228" spans="2:12" x14ac:dyDescent="0.25">
      <c r="B228" s="10">
        <v>43743.201110258502</v>
      </c>
      <c r="C228" s="10">
        <v>43629</v>
      </c>
      <c r="D228" s="10">
        <v>43668.924870501287</v>
      </c>
      <c r="E228" s="12" t="s">
        <v>24</v>
      </c>
      <c r="F228" s="12" t="s">
        <v>32</v>
      </c>
      <c r="G228" s="12" t="s">
        <v>283</v>
      </c>
      <c r="H228" s="11">
        <v>508</v>
      </c>
      <c r="I228" s="12">
        <f>IF(TbRegistroEntradas[[#This Row],[Data do Caixa Realizado]]="",0,MONTH(TbRegistroEntradas[[#This Row],[Data do Caixa Realizado]]))</f>
        <v>10</v>
      </c>
      <c r="J228" s="12">
        <f>IF(TbRegistroEntradas[[#This Row],[Data do Caixa Realizado]]="",0,YEAR(TbRegistroEntradas[[#This Row],[Data do Caixa Realizado]]))</f>
        <v>2019</v>
      </c>
      <c r="K228" s="12">
        <f>IF(TbRegistroEntradas[[#This Row],[Data da Competência]]="",0,MONTH(TbRegistroEntradas[[#This Row],[Data da Competência]]))</f>
        <v>6</v>
      </c>
      <c r="L228" s="12">
        <f>IF(TbRegistroEntradas[[#This Row],[Data da Competência]]="",0,YEAR(TbRegistroEntradas[[#This Row],[Data da Competência]]))</f>
        <v>2019</v>
      </c>
    </row>
    <row r="229" spans="2:12" x14ac:dyDescent="0.25">
      <c r="B229" s="10" t="s">
        <v>69</v>
      </c>
      <c r="C229" s="10">
        <v>43631</v>
      </c>
      <c r="D229" s="10">
        <v>43631</v>
      </c>
      <c r="E229" s="12" t="s">
        <v>24</v>
      </c>
      <c r="F229" s="12" t="s">
        <v>34</v>
      </c>
      <c r="G229" s="12" t="s">
        <v>284</v>
      </c>
      <c r="H229" s="11">
        <v>1482</v>
      </c>
      <c r="I229" s="12">
        <f>IF(TbRegistroEntradas[[#This Row],[Data do Caixa Realizado]]="",0,MONTH(TbRegistroEntradas[[#This Row],[Data do Caixa Realizado]]))</f>
        <v>0</v>
      </c>
      <c r="J229" s="12">
        <f>IF(TbRegistroEntradas[[#This Row],[Data do Caixa Realizado]]="",0,YEAR(TbRegistroEntradas[[#This Row],[Data do Caixa Realizado]]))</f>
        <v>0</v>
      </c>
      <c r="K229" s="12">
        <f>IF(TbRegistroEntradas[[#This Row],[Data da Competência]]="",0,MONTH(TbRegistroEntradas[[#This Row],[Data da Competência]]))</f>
        <v>6</v>
      </c>
      <c r="L229" s="12">
        <f>IF(TbRegistroEntradas[[#This Row],[Data da Competência]]="",0,YEAR(TbRegistroEntradas[[#This Row],[Data da Competência]]))</f>
        <v>2019</v>
      </c>
    </row>
    <row r="230" spans="2:12" x14ac:dyDescent="0.25">
      <c r="B230" s="10">
        <v>43647.603244851816</v>
      </c>
      <c r="C230" s="10">
        <v>43632</v>
      </c>
      <c r="D230" s="10">
        <v>43647.603244851816</v>
      </c>
      <c r="E230" s="12" t="s">
        <v>24</v>
      </c>
      <c r="F230" s="12" t="s">
        <v>36</v>
      </c>
      <c r="G230" s="12" t="s">
        <v>285</v>
      </c>
      <c r="H230" s="11">
        <v>555</v>
      </c>
      <c r="I230" s="12">
        <f>IF(TbRegistroEntradas[[#This Row],[Data do Caixa Realizado]]="",0,MONTH(TbRegistroEntradas[[#This Row],[Data do Caixa Realizado]]))</f>
        <v>7</v>
      </c>
      <c r="J230" s="12">
        <f>IF(TbRegistroEntradas[[#This Row],[Data do Caixa Realizado]]="",0,YEAR(TbRegistroEntradas[[#This Row],[Data do Caixa Realizado]]))</f>
        <v>2019</v>
      </c>
      <c r="K230" s="12">
        <f>IF(TbRegistroEntradas[[#This Row],[Data da Competência]]="",0,MONTH(TbRegistroEntradas[[#This Row],[Data da Competência]]))</f>
        <v>6</v>
      </c>
      <c r="L230" s="12">
        <f>IF(TbRegistroEntradas[[#This Row],[Data da Competência]]="",0,YEAR(TbRegistroEntradas[[#This Row],[Data da Competência]]))</f>
        <v>2019</v>
      </c>
    </row>
    <row r="231" spans="2:12" x14ac:dyDescent="0.25">
      <c r="B231" s="10">
        <v>43687.570970311433</v>
      </c>
      <c r="C231" s="10">
        <v>43636</v>
      </c>
      <c r="D231" s="10">
        <v>43687.570970311433</v>
      </c>
      <c r="E231" s="12" t="s">
        <v>24</v>
      </c>
      <c r="F231" s="12" t="s">
        <v>32</v>
      </c>
      <c r="G231" s="12" t="s">
        <v>286</v>
      </c>
      <c r="H231" s="11">
        <v>1906</v>
      </c>
      <c r="I231" s="12">
        <f>IF(TbRegistroEntradas[[#This Row],[Data do Caixa Realizado]]="",0,MONTH(TbRegistroEntradas[[#This Row],[Data do Caixa Realizado]]))</f>
        <v>8</v>
      </c>
      <c r="J231" s="12">
        <f>IF(TbRegistroEntradas[[#This Row],[Data do Caixa Realizado]]="",0,YEAR(TbRegistroEntradas[[#This Row],[Data do Caixa Realizado]]))</f>
        <v>2019</v>
      </c>
      <c r="K231" s="12">
        <f>IF(TbRegistroEntradas[[#This Row],[Data da Competência]]="",0,MONTH(TbRegistroEntradas[[#This Row],[Data da Competência]]))</f>
        <v>6</v>
      </c>
      <c r="L231" s="12">
        <f>IF(TbRegistroEntradas[[#This Row],[Data da Competência]]="",0,YEAR(TbRegistroEntradas[[#This Row],[Data da Competência]]))</f>
        <v>2019</v>
      </c>
    </row>
    <row r="232" spans="2:12" x14ac:dyDescent="0.25">
      <c r="B232" s="10">
        <v>43702.813608475633</v>
      </c>
      <c r="C232" s="10">
        <v>43641</v>
      </c>
      <c r="D232" s="10">
        <v>43645.269692137255</v>
      </c>
      <c r="E232" s="12" t="s">
        <v>24</v>
      </c>
      <c r="F232" s="12" t="s">
        <v>32</v>
      </c>
      <c r="G232" s="12" t="s">
        <v>287</v>
      </c>
      <c r="H232" s="11">
        <v>450</v>
      </c>
      <c r="I232" s="12">
        <f>IF(TbRegistroEntradas[[#This Row],[Data do Caixa Realizado]]="",0,MONTH(TbRegistroEntradas[[#This Row],[Data do Caixa Realizado]]))</f>
        <v>8</v>
      </c>
      <c r="J232" s="12">
        <f>IF(TbRegistroEntradas[[#This Row],[Data do Caixa Realizado]]="",0,YEAR(TbRegistroEntradas[[#This Row],[Data do Caixa Realizado]]))</f>
        <v>2019</v>
      </c>
      <c r="K232" s="12">
        <f>IF(TbRegistroEntradas[[#This Row],[Data da Competência]]="",0,MONTH(TbRegistroEntradas[[#This Row],[Data da Competência]]))</f>
        <v>6</v>
      </c>
      <c r="L232" s="12">
        <f>IF(TbRegistroEntradas[[#This Row],[Data da Competência]]="",0,YEAR(TbRegistroEntradas[[#This Row],[Data da Competência]]))</f>
        <v>2019</v>
      </c>
    </row>
    <row r="233" spans="2:12" x14ac:dyDescent="0.25">
      <c r="B233" s="10">
        <v>43710.361296576302</v>
      </c>
      <c r="C233" s="10">
        <v>43644</v>
      </c>
      <c r="D233" s="10">
        <v>43662.268601302756</v>
      </c>
      <c r="E233" s="12" t="s">
        <v>24</v>
      </c>
      <c r="F233" s="12" t="s">
        <v>35</v>
      </c>
      <c r="G233" s="12" t="s">
        <v>288</v>
      </c>
      <c r="H233" s="11">
        <v>1479</v>
      </c>
      <c r="I233" s="12">
        <f>IF(TbRegistroEntradas[[#This Row],[Data do Caixa Realizado]]="",0,MONTH(TbRegistroEntradas[[#This Row],[Data do Caixa Realizado]]))</f>
        <v>9</v>
      </c>
      <c r="J233" s="12">
        <f>IF(TbRegistroEntradas[[#This Row],[Data do Caixa Realizado]]="",0,YEAR(TbRegistroEntradas[[#This Row],[Data do Caixa Realizado]]))</f>
        <v>2019</v>
      </c>
      <c r="K233" s="12">
        <f>IF(TbRegistroEntradas[[#This Row],[Data da Competência]]="",0,MONTH(TbRegistroEntradas[[#This Row],[Data da Competência]]))</f>
        <v>6</v>
      </c>
      <c r="L233" s="12">
        <f>IF(TbRegistroEntradas[[#This Row],[Data da Competência]]="",0,YEAR(TbRegistroEntradas[[#This Row],[Data da Competência]]))</f>
        <v>2019</v>
      </c>
    </row>
    <row r="234" spans="2:12" x14ac:dyDescent="0.25">
      <c r="B234" s="10">
        <v>43647.81451187309</v>
      </c>
      <c r="C234" s="10">
        <v>43645</v>
      </c>
      <c r="D234" s="10">
        <v>43647.81451187309</v>
      </c>
      <c r="E234" s="12" t="s">
        <v>24</v>
      </c>
      <c r="F234" s="12" t="s">
        <v>35</v>
      </c>
      <c r="G234" s="12" t="s">
        <v>289</v>
      </c>
      <c r="H234" s="11">
        <v>3446</v>
      </c>
      <c r="I234" s="12">
        <f>IF(TbRegistroEntradas[[#This Row],[Data do Caixa Realizado]]="",0,MONTH(TbRegistroEntradas[[#This Row],[Data do Caixa Realizado]]))</f>
        <v>7</v>
      </c>
      <c r="J234" s="12">
        <f>IF(TbRegistroEntradas[[#This Row],[Data do Caixa Realizado]]="",0,YEAR(TbRegistroEntradas[[#This Row],[Data do Caixa Realizado]]))</f>
        <v>2019</v>
      </c>
      <c r="K234" s="12">
        <f>IF(TbRegistroEntradas[[#This Row],[Data da Competência]]="",0,MONTH(TbRegistroEntradas[[#This Row],[Data da Competência]]))</f>
        <v>6</v>
      </c>
      <c r="L234" s="12">
        <f>IF(TbRegistroEntradas[[#This Row],[Data da Competência]]="",0,YEAR(TbRegistroEntradas[[#This Row],[Data da Competência]]))</f>
        <v>2019</v>
      </c>
    </row>
  </sheetData>
  <dataValidations count="2">
    <dataValidation type="list" allowBlank="1" showInputMessage="1" showErrorMessage="1" sqref="E4:E234">
      <formula1>PCEntradasN1_Nível_1</formula1>
    </dataValidation>
    <dataValidation type="list" allowBlank="1" showInputMessage="1" showErrorMessage="1" sqref="F4:F234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2"/>
  <sheetViews>
    <sheetView showGridLines="0" tabSelected="1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11" customWidth="1"/>
    <col min="10" max="10" width="10.28515625" customWidth="1"/>
    <col min="11" max="11" width="13.5703125" customWidth="1"/>
    <col min="12" max="12" width="13.42578125" customWidth="1"/>
    <col min="13" max="15" width="9.140625" customWidth="1"/>
  </cols>
  <sheetData>
    <row r="1" spans="1:12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12</v>
      </c>
    </row>
    <row r="2" spans="1:12" ht="39.950000000000003" customHeight="1" x14ac:dyDescent="0.25">
      <c r="B2" s="7"/>
      <c r="C2" s="7"/>
      <c r="D2" s="7"/>
      <c r="E2" s="7"/>
      <c r="F2" s="7"/>
      <c r="G2" s="7"/>
      <c r="H2" s="7"/>
    </row>
    <row r="3" spans="1:12" ht="45" customHeight="1" thickBot="1" x14ac:dyDescent="0.3">
      <c r="B3" s="16" t="s">
        <v>52</v>
      </c>
      <c r="C3" s="16" t="s">
        <v>53</v>
      </c>
      <c r="D3" s="16" t="s">
        <v>54</v>
      </c>
      <c r="E3" s="16" t="s">
        <v>55</v>
      </c>
      <c r="F3" s="16" t="s">
        <v>56</v>
      </c>
      <c r="G3" s="16" t="s">
        <v>57</v>
      </c>
      <c r="H3" s="17" t="s">
        <v>58</v>
      </c>
      <c r="I3" s="16" t="s">
        <v>539</v>
      </c>
      <c r="J3" s="16" t="s">
        <v>540</v>
      </c>
      <c r="K3" s="16" t="s">
        <v>541</v>
      </c>
      <c r="L3" s="16" t="s">
        <v>542</v>
      </c>
    </row>
    <row r="4" spans="1:12" ht="20.100000000000001" customHeight="1" x14ac:dyDescent="0.25">
      <c r="B4" s="10">
        <v>43015.689099944895</v>
      </c>
      <c r="C4" s="10">
        <v>42957</v>
      </c>
      <c r="D4" s="10">
        <v>43015.689099944895</v>
      </c>
      <c r="E4" t="s">
        <v>38</v>
      </c>
      <c r="F4" t="s">
        <v>36</v>
      </c>
      <c r="G4" t="s">
        <v>290</v>
      </c>
      <c r="H4" s="11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</row>
    <row r="5" spans="1:12" ht="20.100000000000001" customHeight="1" x14ac:dyDescent="0.25">
      <c r="B5" s="10">
        <v>42995.83151981284</v>
      </c>
      <c r="C5" s="10">
        <v>42960</v>
      </c>
      <c r="D5" s="10">
        <v>42995.83151981284</v>
      </c>
      <c r="E5" t="s">
        <v>38</v>
      </c>
      <c r="F5" t="s">
        <v>45</v>
      </c>
      <c r="G5" t="s">
        <v>291</v>
      </c>
      <c r="H5" s="11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</row>
    <row r="6" spans="1:12" ht="20.100000000000001" customHeight="1" x14ac:dyDescent="0.25">
      <c r="B6" s="10">
        <v>42983.821864178215</v>
      </c>
      <c r="C6" s="10">
        <v>42965</v>
      </c>
      <c r="D6" s="10">
        <v>42983.821864178215</v>
      </c>
      <c r="E6" t="s">
        <v>38</v>
      </c>
      <c r="F6" t="s">
        <v>36</v>
      </c>
      <c r="G6" t="s">
        <v>292</v>
      </c>
      <c r="H6" s="11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</row>
    <row r="7" spans="1:12" ht="20.100000000000001" customHeight="1" x14ac:dyDescent="0.25">
      <c r="B7" s="10">
        <v>43004.400385589004</v>
      </c>
      <c r="C7" s="10">
        <v>42970</v>
      </c>
      <c r="D7" s="10">
        <v>43004.400385589004</v>
      </c>
      <c r="E7" t="s">
        <v>38</v>
      </c>
      <c r="F7" t="s">
        <v>36</v>
      </c>
      <c r="G7" t="s">
        <v>293</v>
      </c>
      <c r="H7" s="11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</row>
    <row r="8" spans="1:12" ht="20.100000000000001" customHeight="1" x14ac:dyDescent="0.25">
      <c r="B8" s="10">
        <v>43002.058153394239</v>
      </c>
      <c r="C8" s="10">
        <v>42971</v>
      </c>
      <c r="D8" s="10">
        <v>43002.058153394239</v>
      </c>
      <c r="E8" t="s">
        <v>38</v>
      </c>
      <c r="F8" t="s">
        <v>45</v>
      </c>
      <c r="G8" t="s">
        <v>294</v>
      </c>
      <c r="H8" s="11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</row>
    <row r="9" spans="1:12" ht="20.100000000000001" customHeight="1" x14ac:dyDescent="0.25">
      <c r="B9" s="10">
        <v>42980.358785052202</v>
      </c>
      <c r="C9" s="10">
        <v>42972</v>
      </c>
      <c r="D9" s="10">
        <v>42980.358785052202</v>
      </c>
      <c r="E9" t="s">
        <v>38</v>
      </c>
      <c r="F9" t="s">
        <v>33</v>
      </c>
      <c r="G9" t="s">
        <v>295</v>
      </c>
      <c r="H9" s="11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</row>
    <row r="10" spans="1:12" ht="20.100000000000001" customHeight="1" x14ac:dyDescent="0.25">
      <c r="B10" s="10">
        <v>43014.597468673528</v>
      </c>
      <c r="C10" s="10">
        <v>42976</v>
      </c>
      <c r="D10" s="10">
        <v>43014.597468673528</v>
      </c>
      <c r="E10" t="s">
        <v>38</v>
      </c>
      <c r="F10" t="s">
        <v>45</v>
      </c>
      <c r="G10" t="s">
        <v>296</v>
      </c>
      <c r="H10" s="11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</row>
    <row r="11" spans="1:12" ht="20.100000000000001" customHeight="1" x14ac:dyDescent="0.25">
      <c r="B11" s="10">
        <v>42990.1117348099</v>
      </c>
      <c r="C11" s="10">
        <v>42979</v>
      </c>
      <c r="D11" s="10">
        <v>42980.556611132772</v>
      </c>
      <c r="E11" t="s">
        <v>38</v>
      </c>
      <c r="F11" t="s">
        <v>45</v>
      </c>
      <c r="G11" t="s">
        <v>116</v>
      </c>
      <c r="H11" s="11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</row>
    <row r="12" spans="1:12" ht="20.100000000000001" customHeight="1" x14ac:dyDescent="0.25">
      <c r="B12" s="10">
        <v>42987.417576127409</v>
      </c>
      <c r="C12" s="10">
        <v>42982</v>
      </c>
      <c r="D12" s="10">
        <v>42987.417576127409</v>
      </c>
      <c r="E12" t="s">
        <v>38</v>
      </c>
      <c r="F12" t="s">
        <v>36</v>
      </c>
      <c r="G12" t="s">
        <v>297</v>
      </c>
      <c r="H12" s="11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</row>
    <row r="13" spans="1:12" ht="20.100000000000001" customHeight="1" x14ac:dyDescent="0.25">
      <c r="B13" s="10" t="s">
        <v>69</v>
      </c>
      <c r="C13" s="10">
        <v>42984</v>
      </c>
      <c r="D13" s="10">
        <v>42984.703005901203</v>
      </c>
      <c r="E13" t="s">
        <v>38</v>
      </c>
      <c r="F13" t="s">
        <v>33</v>
      </c>
      <c r="G13" t="s">
        <v>298</v>
      </c>
      <c r="H13" s="11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</row>
    <row r="14" spans="1:12" ht="20.100000000000001" customHeight="1" x14ac:dyDescent="0.25">
      <c r="B14" s="10" t="s">
        <v>69</v>
      </c>
      <c r="C14" s="10">
        <v>42990</v>
      </c>
      <c r="D14" s="10">
        <v>43020.233591992961</v>
      </c>
      <c r="E14" t="s">
        <v>38</v>
      </c>
      <c r="F14" t="s">
        <v>34</v>
      </c>
      <c r="G14" t="s">
        <v>299</v>
      </c>
      <c r="H14" s="11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</row>
    <row r="15" spans="1:12" ht="20.100000000000001" customHeight="1" x14ac:dyDescent="0.25">
      <c r="B15" s="10">
        <v>42991</v>
      </c>
      <c r="C15" s="10">
        <v>42991</v>
      </c>
      <c r="D15" s="10">
        <v>42991</v>
      </c>
      <c r="E15" t="s">
        <v>38</v>
      </c>
      <c r="F15" t="s">
        <v>34</v>
      </c>
      <c r="G15" t="s">
        <v>300</v>
      </c>
      <c r="H15" s="11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</row>
    <row r="16" spans="1:12" ht="20.100000000000001" customHeight="1" x14ac:dyDescent="0.25">
      <c r="B16" s="10">
        <v>42992</v>
      </c>
      <c r="C16" s="10">
        <v>42992</v>
      </c>
      <c r="D16" s="10">
        <v>42992</v>
      </c>
      <c r="E16" t="s">
        <v>38</v>
      </c>
      <c r="F16" t="s">
        <v>36</v>
      </c>
      <c r="G16" t="s">
        <v>301</v>
      </c>
      <c r="H16" s="11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</row>
    <row r="17" spans="2:12" ht="20.100000000000001" customHeight="1" x14ac:dyDescent="0.25">
      <c r="B17" s="10">
        <v>43004.132052173023</v>
      </c>
      <c r="C17" s="10">
        <v>42997</v>
      </c>
      <c r="D17" s="10">
        <v>43004.132052173023</v>
      </c>
      <c r="E17" t="s">
        <v>38</v>
      </c>
      <c r="F17" t="s">
        <v>45</v>
      </c>
      <c r="G17" t="s">
        <v>302</v>
      </c>
      <c r="H17" s="11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</row>
    <row r="18" spans="2:12" x14ac:dyDescent="0.25">
      <c r="B18" s="10">
        <v>43043.977578613987</v>
      </c>
      <c r="C18" s="10">
        <v>43002</v>
      </c>
      <c r="D18" s="10">
        <v>43043.977578613987</v>
      </c>
      <c r="E18" t="s">
        <v>38</v>
      </c>
      <c r="F18" t="s">
        <v>34</v>
      </c>
      <c r="G18" t="s">
        <v>303</v>
      </c>
      <c r="H18" s="11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</row>
    <row r="19" spans="2:12" x14ac:dyDescent="0.25">
      <c r="B19" s="10" t="s">
        <v>69</v>
      </c>
      <c r="C19" s="10">
        <v>43003</v>
      </c>
      <c r="D19" s="10">
        <v>43015.898045269183</v>
      </c>
      <c r="E19" t="s">
        <v>38</v>
      </c>
      <c r="F19" t="s">
        <v>45</v>
      </c>
      <c r="G19" t="s">
        <v>304</v>
      </c>
      <c r="H19" s="11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</row>
    <row r="20" spans="2:12" x14ac:dyDescent="0.25">
      <c r="B20" s="10">
        <v>43010.944524159138</v>
      </c>
      <c r="C20" s="10">
        <v>43003</v>
      </c>
      <c r="D20" s="10">
        <v>43010.944524159138</v>
      </c>
      <c r="E20" t="s">
        <v>38</v>
      </c>
      <c r="F20" t="s">
        <v>33</v>
      </c>
      <c r="G20" t="s">
        <v>305</v>
      </c>
      <c r="H20" s="11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</row>
    <row r="21" spans="2:12" x14ac:dyDescent="0.25">
      <c r="B21" s="10">
        <v>43042.600768911587</v>
      </c>
      <c r="C21" s="10">
        <v>43006</v>
      </c>
      <c r="D21" s="10">
        <v>43042.600768911587</v>
      </c>
      <c r="E21" t="s">
        <v>38</v>
      </c>
      <c r="F21" t="s">
        <v>33</v>
      </c>
      <c r="G21" t="s">
        <v>306</v>
      </c>
      <c r="H21" s="11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</row>
    <row r="22" spans="2:12" x14ac:dyDescent="0.25">
      <c r="B22" s="10">
        <v>43009</v>
      </c>
      <c r="C22" s="10">
        <v>43009</v>
      </c>
      <c r="D22" s="10">
        <v>43009</v>
      </c>
      <c r="E22" t="s">
        <v>38</v>
      </c>
      <c r="F22" t="s">
        <v>45</v>
      </c>
      <c r="G22" t="s">
        <v>307</v>
      </c>
      <c r="H22" s="11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</row>
    <row r="23" spans="2:12" x14ac:dyDescent="0.25">
      <c r="B23" s="10">
        <v>43030.293823546323</v>
      </c>
      <c r="C23" s="10">
        <v>43012</v>
      </c>
      <c r="D23" s="10">
        <v>43030.293823546323</v>
      </c>
      <c r="E23" t="s">
        <v>38</v>
      </c>
      <c r="F23" t="s">
        <v>34</v>
      </c>
      <c r="G23" t="s">
        <v>308</v>
      </c>
      <c r="H23" s="11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</row>
    <row r="24" spans="2:12" x14ac:dyDescent="0.25">
      <c r="B24" s="10">
        <v>43031.057901657718</v>
      </c>
      <c r="C24" s="10">
        <v>43014</v>
      </c>
      <c r="D24" s="10">
        <v>43031.057901657718</v>
      </c>
      <c r="E24" t="s">
        <v>38</v>
      </c>
      <c r="F24" t="s">
        <v>34</v>
      </c>
      <c r="G24" t="s">
        <v>309</v>
      </c>
      <c r="H24" s="11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</row>
    <row r="25" spans="2:12" x14ac:dyDescent="0.25">
      <c r="B25" s="10">
        <v>43046.987199176881</v>
      </c>
      <c r="C25" s="10">
        <v>43017</v>
      </c>
      <c r="D25" s="10">
        <v>43046.987199176881</v>
      </c>
      <c r="E25" t="s">
        <v>38</v>
      </c>
      <c r="F25" t="s">
        <v>32</v>
      </c>
      <c r="G25" t="s">
        <v>310</v>
      </c>
      <c r="H25" s="11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</row>
    <row r="26" spans="2:12" x14ac:dyDescent="0.25">
      <c r="B26" s="10">
        <v>43022</v>
      </c>
      <c r="C26" s="10">
        <v>43022</v>
      </c>
      <c r="D26" s="10">
        <v>43022</v>
      </c>
      <c r="E26" t="s">
        <v>38</v>
      </c>
      <c r="F26" t="s">
        <v>45</v>
      </c>
      <c r="G26" t="s">
        <v>311</v>
      </c>
      <c r="H26" s="11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</row>
    <row r="27" spans="2:12" x14ac:dyDescent="0.25">
      <c r="B27" s="10">
        <v>43031.245493844843</v>
      </c>
      <c r="C27" s="10">
        <v>43024</v>
      </c>
      <c r="D27" s="10">
        <v>43031.245493844843</v>
      </c>
      <c r="E27" t="s">
        <v>38</v>
      </c>
      <c r="F27" t="s">
        <v>45</v>
      </c>
      <c r="G27" t="s">
        <v>312</v>
      </c>
      <c r="H27" s="11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</row>
    <row r="28" spans="2:12" x14ac:dyDescent="0.25">
      <c r="B28" s="10">
        <v>43026</v>
      </c>
      <c r="C28" s="10">
        <v>43026</v>
      </c>
      <c r="D28" s="10">
        <v>43026</v>
      </c>
      <c r="E28" t="s">
        <v>38</v>
      </c>
      <c r="F28" t="s">
        <v>45</v>
      </c>
      <c r="G28" t="s">
        <v>313</v>
      </c>
      <c r="H28" s="11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</row>
    <row r="29" spans="2:12" x14ac:dyDescent="0.25">
      <c r="B29" s="10">
        <v>43065.365406046469</v>
      </c>
      <c r="C29" s="10">
        <v>43032</v>
      </c>
      <c r="D29" s="10">
        <v>43037.396901300337</v>
      </c>
      <c r="E29" t="s">
        <v>38</v>
      </c>
      <c r="F29" t="s">
        <v>33</v>
      </c>
      <c r="G29" t="s">
        <v>314</v>
      </c>
      <c r="H29" s="11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</row>
    <row r="30" spans="2:12" x14ac:dyDescent="0.25">
      <c r="B30" s="10">
        <v>43071.800904601136</v>
      </c>
      <c r="C30" s="10">
        <v>43037</v>
      </c>
      <c r="D30" s="10">
        <v>43068.17516674153</v>
      </c>
      <c r="E30" t="s">
        <v>38</v>
      </c>
      <c r="F30" t="s">
        <v>32</v>
      </c>
      <c r="G30" t="s">
        <v>315</v>
      </c>
      <c r="H30" s="11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</row>
    <row r="31" spans="2:12" x14ac:dyDescent="0.25">
      <c r="B31" s="10">
        <v>43089.045976990965</v>
      </c>
      <c r="C31" s="10">
        <v>43042</v>
      </c>
      <c r="D31" s="10">
        <v>43089.045976990965</v>
      </c>
      <c r="E31" t="s">
        <v>38</v>
      </c>
      <c r="F31" t="s">
        <v>34</v>
      </c>
      <c r="G31" t="s">
        <v>316</v>
      </c>
      <c r="H31" s="11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</row>
    <row r="32" spans="2:12" x14ac:dyDescent="0.25">
      <c r="B32" s="10">
        <v>43044</v>
      </c>
      <c r="C32" s="10">
        <v>43044</v>
      </c>
      <c r="D32" s="10">
        <v>43044</v>
      </c>
      <c r="E32" t="s">
        <v>38</v>
      </c>
      <c r="F32" t="s">
        <v>45</v>
      </c>
      <c r="G32" t="s">
        <v>317</v>
      </c>
      <c r="H32" s="11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</row>
    <row r="33" spans="2:12" x14ac:dyDescent="0.25">
      <c r="B33" s="10">
        <v>43047</v>
      </c>
      <c r="C33" s="10">
        <v>43047</v>
      </c>
      <c r="D33" s="10">
        <v>43047</v>
      </c>
      <c r="E33" t="s">
        <v>38</v>
      </c>
      <c r="F33" t="s">
        <v>36</v>
      </c>
      <c r="G33" t="s">
        <v>318</v>
      </c>
      <c r="H33" s="11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</row>
    <row r="34" spans="2:12" x14ac:dyDescent="0.25">
      <c r="B34" s="10">
        <v>43087.512329668702</v>
      </c>
      <c r="C34" s="10">
        <v>43051</v>
      </c>
      <c r="D34" s="10">
        <v>43087.512329668702</v>
      </c>
      <c r="E34" t="s">
        <v>38</v>
      </c>
      <c r="F34" t="s">
        <v>45</v>
      </c>
      <c r="G34" t="s">
        <v>319</v>
      </c>
      <c r="H34" s="11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</row>
    <row r="35" spans="2:12" x14ac:dyDescent="0.25">
      <c r="B35" s="10">
        <v>43095.145797073659</v>
      </c>
      <c r="C35" s="10">
        <v>43054</v>
      </c>
      <c r="D35" s="10">
        <v>43095.145797073659</v>
      </c>
      <c r="E35" t="s">
        <v>38</v>
      </c>
      <c r="F35" t="s">
        <v>34</v>
      </c>
      <c r="G35" t="s">
        <v>320</v>
      </c>
      <c r="H35" s="11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</row>
    <row r="36" spans="2:12" x14ac:dyDescent="0.25">
      <c r="B36" s="10">
        <v>43056</v>
      </c>
      <c r="C36" s="10">
        <v>43056</v>
      </c>
      <c r="D36" s="10">
        <v>43056</v>
      </c>
      <c r="E36" t="s">
        <v>38</v>
      </c>
      <c r="F36" t="s">
        <v>34</v>
      </c>
      <c r="G36" t="s">
        <v>321</v>
      </c>
      <c r="H36" s="11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</row>
    <row r="37" spans="2:12" x14ac:dyDescent="0.25">
      <c r="B37" s="10">
        <v>43112.669025156058</v>
      </c>
      <c r="C37" s="10">
        <v>43057</v>
      </c>
      <c r="D37" s="10">
        <v>43112.669025156058</v>
      </c>
      <c r="E37" t="s">
        <v>38</v>
      </c>
      <c r="F37" t="s">
        <v>45</v>
      </c>
      <c r="G37" t="s">
        <v>322</v>
      </c>
      <c r="H37" s="11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</row>
    <row r="38" spans="2:12" x14ac:dyDescent="0.25">
      <c r="B38" s="10">
        <v>43101.699276392093</v>
      </c>
      <c r="C38" s="10">
        <v>43058</v>
      </c>
      <c r="D38" s="10">
        <v>43058</v>
      </c>
      <c r="E38" t="s">
        <v>38</v>
      </c>
      <c r="F38" t="s">
        <v>36</v>
      </c>
      <c r="G38" t="s">
        <v>323</v>
      </c>
      <c r="H38" s="11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</row>
    <row r="39" spans="2:12" x14ac:dyDescent="0.25">
      <c r="B39" s="10">
        <v>43061</v>
      </c>
      <c r="C39" s="10">
        <v>43061</v>
      </c>
      <c r="D39" s="10">
        <v>43061</v>
      </c>
      <c r="E39" t="s">
        <v>38</v>
      </c>
      <c r="F39" t="s">
        <v>45</v>
      </c>
      <c r="G39" t="s">
        <v>324</v>
      </c>
      <c r="H39" s="11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</row>
    <row r="40" spans="2:12" x14ac:dyDescent="0.25">
      <c r="B40" s="10">
        <v>43103.4086174822</v>
      </c>
      <c r="C40" s="10">
        <v>43062</v>
      </c>
      <c r="D40" s="10">
        <v>43103.4086174822</v>
      </c>
      <c r="E40" t="s">
        <v>38</v>
      </c>
      <c r="F40" t="s">
        <v>45</v>
      </c>
      <c r="G40" t="s">
        <v>325</v>
      </c>
      <c r="H40" s="11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</row>
    <row r="41" spans="2:12" x14ac:dyDescent="0.25">
      <c r="B41" s="10">
        <v>43070.024697534791</v>
      </c>
      <c r="C41" s="10">
        <v>43069</v>
      </c>
      <c r="D41" s="10">
        <v>43070.024697534791</v>
      </c>
      <c r="E41" t="s">
        <v>38</v>
      </c>
      <c r="F41" t="s">
        <v>45</v>
      </c>
      <c r="G41" t="s">
        <v>294</v>
      </c>
      <c r="H41" s="11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</row>
    <row r="42" spans="2:12" x14ac:dyDescent="0.25">
      <c r="B42" s="10">
        <v>43096.096100611438</v>
      </c>
      <c r="C42" s="10">
        <v>43070</v>
      </c>
      <c r="D42" s="10">
        <v>43096.096100611438</v>
      </c>
      <c r="E42" t="s">
        <v>38</v>
      </c>
      <c r="F42" t="s">
        <v>32</v>
      </c>
      <c r="G42" t="s">
        <v>326</v>
      </c>
      <c r="H42" s="11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</row>
    <row r="43" spans="2:12" x14ac:dyDescent="0.25">
      <c r="B43" s="10">
        <v>43125.34551811625</v>
      </c>
      <c r="C43" s="10">
        <v>43071</v>
      </c>
      <c r="D43" s="10">
        <v>43125.34551811625</v>
      </c>
      <c r="E43" t="s">
        <v>38</v>
      </c>
      <c r="F43" t="s">
        <v>33</v>
      </c>
      <c r="G43" t="s">
        <v>327</v>
      </c>
      <c r="H43" s="11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</row>
    <row r="44" spans="2:12" x14ac:dyDescent="0.25">
      <c r="B44" s="10">
        <v>43075</v>
      </c>
      <c r="C44" s="10">
        <v>43075</v>
      </c>
      <c r="D44" s="10">
        <v>43075</v>
      </c>
      <c r="E44" t="s">
        <v>38</v>
      </c>
      <c r="F44" t="s">
        <v>34</v>
      </c>
      <c r="G44" t="s">
        <v>328</v>
      </c>
      <c r="H44" s="11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</row>
    <row r="45" spans="2:12" x14ac:dyDescent="0.25">
      <c r="B45" s="10">
        <v>43077</v>
      </c>
      <c r="C45" s="10">
        <v>43077</v>
      </c>
      <c r="D45" s="10">
        <v>43077</v>
      </c>
      <c r="E45" t="s">
        <v>38</v>
      </c>
      <c r="F45" t="s">
        <v>32</v>
      </c>
      <c r="G45" t="s">
        <v>290</v>
      </c>
      <c r="H45" s="11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</row>
    <row r="46" spans="2:12" x14ac:dyDescent="0.25">
      <c r="B46" s="10">
        <v>43099.632017726879</v>
      </c>
      <c r="C46" s="10">
        <v>43079</v>
      </c>
      <c r="D46" s="10">
        <v>43099.632017726879</v>
      </c>
      <c r="E46" t="s">
        <v>38</v>
      </c>
      <c r="F46" t="s">
        <v>45</v>
      </c>
      <c r="G46" t="s">
        <v>329</v>
      </c>
      <c r="H46" s="11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</row>
    <row r="47" spans="2:12" x14ac:dyDescent="0.25">
      <c r="B47" s="10" t="s">
        <v>69</v>
      </c>
      <c r="C47" s="10">
        <v>43084</v>
      </c>
      <c r="D47" s="10">
        <v>43142.610706080763</v>
      </c>
      <c r="E47" t="s">
        <v>38</v>
      </c>
      <c r="F47" t="s">
        <v>33</v>
      </c>
      <c r="G47" t="s">
        <v>330</v>
      </c>
      <c r="H47" s="11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</row>
    <row r="48" spans="2:12" x14ac:dyDescent="0.25">
      <c r="B48" s="10">
        <v>43098.200846805485</v>
      </c>
      <c r="C48" s="10">
        <v>43086</v>
      </c>
      <c r="D48" s="10">
        <v>43098.200846805485</v>
      </c>
      <c r="E48" t="s">
        <v>38</v>
      </c>
      <c r="F48" t="s">
        <v>32</v>
      </c>
      <c r="G48" t="s">
        <v>331</v>
      </c>
      <c r="H48" s="11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</row>
    <row r="49" spans="2:12" x14ac:dyDescent="0.25">
      <c r="B49" s="10">
        <v>43111.046742717648</v>
      </c>
      <c r="C49" s="10">
        <v>43089</v>
      </c>
      <c r="D49" s="10">
        <v>43111.046742717648</v>
      </c>
      <c r="E49" t="s">
        <v>38</v>
      </c>
      <c r="F49" t="s">
        <v>45</v>
      </c>
      <c r="G49" t="s">
        <v>332</v>
      </c>
      <c r="H49" s="11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</row>
    <row r="50" spans="2:12" x14ac:dyDescent="0.25">
      <c r="B50" s="10">
        <v>43151.424016681376</v>
      </c>
      <c r="C50" s="10">
        <v>43090</v>
      </c>
      <c r="D50" s="10">
        <v>43148.048932403181</v>
      </c>
      <c r="E50" t="s">
        <v>38</v>
      </c>
      <c r="F50" t="s">
        <v>45</v>
      </c>
      <c r="G50" t="s">
        <v>333</v>
      </c>
      <c r="H50" s="11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</row>
    <row r="51" spans="2:12" x14ac:dyDescent="0.25">
      <c r="B51" s="10">
        <v>43094</v>
      </c>
      <c r="C51" s="10">
        <v>43094</v>
      </c>
      <c r="D51" s="10">
        <v>43094</v>
      </c>
      <c r="E51" t="s">
        <v>38</v>
      </c>
      <c r="F51" t="s">
        <v>32</v>
      </c>
      <c r="G51" t="s">
        <v>334</v>
      </c>
      <c r="H51" s="11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</row>
    <row r="52" spans="2:12" x14ac:dyDescent="0.25">
      <c r="B52" s="10">
        <v>43124.925483598126</v>
      </c>
      <c r="C52" s="10">
        <v>43096</v>
      </c>
      <c r="D52" s="10">
        <v>43124.925483598126</v>
      </c>
      <c r="E52" t="s">
        <v>38</v>
      </c>
      <c r="F52" t="s">
        <v>36</v>
      </c>
      <c r="G52" t="s">
        <v>335</v>
      </c>
      <c r="H52" s="11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</row>
    <row r="53" spans="2:12" x14ac:dyDescent="0.25">
      <c r="B53" s="10">
        <v>43098</v>
      </c>
      <c r="C53" s="10">
        <v>43098</v>
      </c>
      <c r="D53" s="10">
        <v>43098</v>
      </c>
      <c r="E53" t="s">
        <v>38</v>
      </c>
      <c r="F53" t="s">
        <v>33</v>
      </c>
      <c r="G53" t="s">
        <v>336</v>
      </c>
      <c r="H53" s="11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</row>
    <row r="54" spans="2:12" x14ac:dyDescent="0.25">
      <c r="B54" s="10" t="s">
        <v>69</v>
      </c>
      <c r="C54" s="10">
        <v>43100</v>
      </c>
      <c r="D54" s="10">
        <v>43151.353970851676</v>
      </c>
      <c r="E54" t="s">
        <v>38</v>
      </c>
      <c r="F54" t="s">
        <v>34</v>
      </c>
      <c r="G54" t="s">
        <v>337</v>
      </c>
      <c r="H54" s="11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</row>
    <row r="55" spans="2:12" x14ac:dyDescent="0.25">
      <c r="B55" s="10">
        <v>43108.84859147996</v>
      </c>
      <c r="C55" s="10">
        <v>43103</v>
      </c>
      <c r="D55" s="10">
        <v>43108.84859147996</v>
      </c>
      <c r="E55" t="s">
        <v>38</v>
      </c>
      <c r="F55" t="s">
        <v>36</v>
      </c>
      <c r="G55" t="s">
        <v>338</v>
      </c>
      <c r="H55" s="11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</row>
    <row r="56" spans="2:12" x14ac:dyDescent="0.25">
      <c r="B56" s="10">
        <v>43117.371907988454</v>
      </c>
      <c r="C56" s="10">
        <v>43106</v>
      </c>
      <c r="D56" s="10">
        <v>43117.371907988454</v>
      </c>
      <c r="E56" t="s">
        <v>38</v>
      </c>
      <c r="F56" t="s">
        <v>45</v>
      </c>
      <c r="G56" t="s">
        <v>339</v>
      </c>
      <c r="H56" s="11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</row>
    <row r="57" spans="2:12" x14ac:dyDescent="0.25">
      <c r="B57" s="10" t="s">
        <v>69</v>
      </c>
      <c r="C57" s="10">
        <v>43109</v>
      </c>
      <c r="D57" s="10">
        <v>43109</v>
      </c>
      <c r="E57" t="s">
        <v>38</v>
      </c>
      <c r="F57" t="s">
        <v>33</v>
      </c>
      <c r="G57" t="s">
        <v>340</v>
      </c>
      <c r="H57" s="11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</row>
    <row r="58" spans="2:12" x14ac:dyDescent="0.25">
      <c r="B58" s="10">
        <v>43110</v>
      </c>
      <c r="C58" s="10">
        <v>43110</v>
      </c>
      <c r="D58" s="10">
        <v>43110</v>
      </c>
      <c r="E58" t="s">
        <v>38</v>
      </c>
      <c r="F58" t="s">
        <v>45</v>
      </c>
      <c r="G58" t="s">
        <v>341</v>
      </c>
      <c r="H58" s="11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</row>
    <row r="59" spans="2:12" x14ac:dyDescent="0.25">
      <c r="B59" s="10" t="s">
        <v>69</v>
      </c>
      <c r="C59" s="10">
        <v>43112</v>
      </c>
      <c r="D59" s="10">
        <v>43112</v>
      </c>
      <c r="E59" t="s">
        <v>38</v>
      </c>
      <c r="F59" t="s">
        <v>45</v>
      </c>
      <c r="G59" t="s">
        <v>342</v>
      </c>
      <c r="H59" s="11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</row>
    <row r="60" spans="2:12" x14ac:dyDescent="0.25">
      <c r="B60" s="10">
        <v>43137.043955849207</v>
      </c>
      <c r="C60" s="10">
        <v>43113</v>
      </c>
      <c r="D60" s="10">
        <v>43137.043955849207</v>
      </c>
      <c r="E60" t="s">
        <v>38</v>
      </c>
      <c r="F60" t="s">
        <v>36</v>
      </c>
      <c r="G60" t="s">
        <v>343</v>
      </c>
      <c r="H60" s="11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</row>
    <row r="61" spans="2:12" x14ac:dyDescent="0.25">
      <c r="B61" s="10">
        <v>43144.881827671154</v>
      </c>
      <c r="C61" s="10">
        <v>43114</v>
      </c>
      <c r="D61" s="10">
        <v>43144.881827671154</v>
      </c>
      <c r="E61" t="s">
        <v>38</v>
      </c>
      <c r="F61" t="s">
        <v>36</v>
      </c>
      <c r="G61" t="s">
        <v>344</v>
      </c>
      <c r="H61" s="11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</row>
    <row r="62" spans="2:12" x14ac:dyDescent="0.25">
      <c r="B62" s="10">
        <v>43116</v>
      </c>
      <c r="C62" s="10">
        <v>43116</v>
      </c>
      <c r="D62" s="10">
        <v>43116</v>
      </c>
      <c r="E62" t="s">
        <v>38</v>
      </c>
      <c r="F62" t="s">
        <v>45</v>
      </c>
      <c r="G62" t="s">
        <v>297</v>
      </c>
      <c r="H62" s="11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</row>
    <row r="63" spans="2:12" x14ac:dyDescent="0.25">
      <c r="B63" s="10">
        <v>43133.162680701178</v>
      </c>
      <c r="C63" s="10">
        <v>43120</v>
      </c>
      <c r="D63" s="10">
        <v>43120</v>
      </c>
      <c r="E63" t="s">
        <v>38</v>
      </c>
      <c r="F63" t="s">
        <v>45</v>
      </c>
      <c r="G63" t="s">
        <v>345</v>
      </c>
      <c r="H63" s="11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</row>
    <row r="64" spans="2:12" x14ac:dyDescent="0.25">
      <c r="B64" s="10">
        <v>43141.579590343346</v>
      </c>
      <c r="C64" s="10">
        <v>43121</v>
      </c>
      <c r="D64" s="10">
        <v>43141.579590343346</v>
      </c>
      <c r="E64" t="s">
        <v>38</v>
      </c>
      <c r="F64" t="s">
        <v>32</v>
      </c>
      <c r="G64" t="s">
        <v>346</v>
      </c>
      <c r="H64" s="11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</row>
    <row r="65" spans="2:12" x14ac:dyDescent="0.25">
      <c r="B65" s="10">
        <v>43140.52607681365</v>
      </c>
      <c r="C65" s="10">
        <v>43123</v>
      </c>
      <c r="D65" s="10">
        <v>43140.52607681365</v>
      </c>
      <c r="E65" t="s">
        <v>38</v>
      </c>
      <c r="F65" t="s">
        <v>36</v>
      </c>
      <c r="G65" t="s">
        <v>347</v>
      </c>
      <c r="H65" s="11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</row>
    <row r="66" spans="2:12" x14ac:dyDescent="0.25">
      <c r="B66" s="10" t="s">
        <v>69</v>
      </c>
      <c r="C66" s="10">
        <v>43125</v>
      </c>
      <c r="D66" s="10">
        <v>43125</v>
      </c>
      <c r="E66" t="s">
        <v>38</v>
      </c>
      <c r="F66" t="s">
        <v>34</v>
      </c>
      <c r="G66" t="s">
        <v>348</v>
      </c>
      <c r="H66" s="11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</row>
    <row r="67" spans="2:12" x14ac:dyDescent="0.25">
      <c r="B67" s="10">
        <v>43178.877965147498</v>
      </c>
      <c r="C67" s="10">
        <v>43127</v>
      </c>
      <c r="D67" s="10">
        <v>43127</v>
      </c>
      <c r="E67" t="s">
        <v>38</v>
      </c>
      <c r="F67" t="s">
        <v>33</v>
      </c>
      <c r="G67" t="s">
        <v>349</v>
      </c>
      <c r="H67" s="11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</row>
    <row r="68" spans="2:12" x14ac:dyDescent="0.25">
      <c r="B68" s="10">
        <v>43215.696985745286</v>
      </c>
      <c r="C68" s="10">
        <v>43129</v>
      </c>
      <c r="D68" s="10">
        <v>43129</v>
      </c>
      <c r="E68" t="s">
        <v>38</v>
      </c>
      <c r="F68" t="s">
        <v>45</v>
      </c>
      <c r="G68" t="s">
        <v>350</v>
      </c>
      <c r="H68" s="11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</row>
    <row r="69" spans="2:12" x14ac:dyDescent="0.25">
      <c r="B69" s="10">
        <v>43131</v>
      </c>
      <c r="C69" s="10">
        <v>43131</v>
      </c>
      <c r="D69" s="10">
        <v>43131</v>
      </c>
      <c r="E69" t="s">
        <v>38</v>
      </c>
      <c r="F69" t="s">
        <v>36</v>
      </c>
      <c r="G69" t="s">
        <v>351</v>
      </c>
      <c r="H69" s="11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</row>
    <row r="70" spans="2:12" x14ac:dyDescent="0.25">
      <c r="B70" s="10" t="s">
        <v>69</v>
      </c>
      <c r="C70" s="10">
        <v>43135</v>
      </c>
      <c r="D70" s="10">
        <v>43135</v>
      </c>
      <c r="E70" t="s">
        <v>38</v>
      </c>
      <c r="F70" t="s">
        <v>32</v>
      </c>
      <c r="G70" t="s">
        <v>352</v>
      </c>
      <c r="H70" s="11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</row>
    <row r="71" spans="2:12" x14ac:dyDescent="0.25">
      <c r="B71" s="10">
        <v>43136</v>
      </c>
      <c r="C71" s="10">
        <v>43136</v>
      </c>
      <c r="D71" s="10">
        <v>43136</v>
      </c>
      <c r="E71" t="s">
        <v>38</v>
      </c>
      <c r="F71" t="s">
        <v>45</v>
      </c>
      <c r="G71" t="s">
        <v>353</v>
      </c>
      <c r="H71" s="11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</row>
    <row r="72" spans="2:12" x14ac:dyDescent="0.25">
      <c r="B72" s="10">
        <v>43137</v>
      </c>
      <c r="C72" s="10">
        <v>43137</v>
      </c>
      <c r="D72" s="10">
        <v>43137</v>
      </c>
      <c r="E72" t="s">
        <v>38</v>
      </c>
      <c r="F72" t="s">
        <v>45</v>
      </c>
      <c r="G72" t="s">
        <v>354</v>
      </c>
      <c r="H72" s="11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</row>
    <row r="73" spans="2:12" x14ac:dyDescent="0.25">
      <c r="B73" s="10">
        <v>43177.329774401594</v>
      </c>
      <c r="C73" s="10">
        <v>43138</v>
      </c>
      <c r="D73" s="10">
        <v>43177.329774401594</v>
      </c>
      <c r="E73" t="s">
        <v>38</v>
      </c>
      <c r="F73" t="s">
        <v>33</v>
      </c>
      <c r="G73" t="s">
        <v>355</v>
      </c>
      <c r="H73" s="11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</row>
    <row r="74" spans="2:12" x14ac:dyDescent="0.25">
      <c r="B74" s="10">
        <v>43175.004800342591</v>
      </c>
      <c r="C74" s="10">
        <v>43140</v>
      </c>
      <c r="D74" s="10">
        <v>43175.004800342591</v>
      </c>
      <c r="E74" t="s">
        <v>38</v>
      </c>
      <c r="F74" t="s">
        <v>34</v>
      </c>
      <c r="G74" t="s">
        <v>356</v>
      </c>
      <c r="H74" s="11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</row>
    <row r="75" spans="2:12" x14ac:dyDescent="0.25">
      <c r="B75" s="10">
        <v>43150.456480487795</v>
      </c>
      <c r="C75" s="10">
        <v>43145</v>
      </c>
      <c r="D75" s="10">
        <v>43150.456480487795</v>
      </c>
      <c r="E75" t="s">
        <v>38</v>
      </c>
      <c r="F75" t="s">
        <v>34</v>
      </c>
      <c r="G75" t="s">
        <v>357</v>
      </c>
      <c r="H75" s="11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</row>
    <row r="76" spans="2:12" x14ac:dyDescent="0.25">
      <c r="B76" s="10">
        <v>43219.967883487829</v>
      </c>
      <c r="C76" s="10">
        <v>43146</v>
      </c>
      <c r="D76" s="10">
        <v>43169.778347522966</v>
      </c>
      <c r="E76" t="s">
        <v>38</v>
      </c>
      <c r="F76" t="s">
        <v>45</v>
      </c>
      <c r="G76" t="s">
        <v>358</v>
      </c>
      <c r="H76" s="11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</row>
    <row r="77" spans="2:12" x14ac:dyDescent="0.25">
      <c r="B77" s="10">
        <v>43198.215136039675</v>
      </c>
      <c r="C77" s="10">
        <v>43151</v>
      </c>
      <c r="D77" s="10">
        <v>43198.215136039675</v>
      </c>
      <c r="E77" t="s">
        <v>38</v>
      </c>
      <c r="F77" t="s">
        <v>33</v>
      </c>
      <c r="G77" t="s">
        <v>359</v>
      </c>
      <c r="H77" s="11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</row>
    <row r="78" spans="2:12" x14ac:dyDescent="0.25">
      <c r="B78" s="10">
        <v>43160</v>
      </c>
      <c r="C78" s="10">
        <v>43160</v>
      </c>
      <c r="D78" s="10">
        <v>43160</v>
      </c>
      <c r="E78" t="s">
        <v>38</v>
      </c>
      <c r="F78" t="s">
        <v>45</v>
      </c>
      <c r="G78" t="s">
        <v>360</v>
      </c>
      <c r="H78" s="11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</row>
    <row r="79" spans="2:12" x14ac:dyDescent="0.25">
      <c r="B79" s="10">
        <v>43163</v>
      </c>
      <c r="C79" s="10">
        <v>43163</v>
      </c>
      <c r="D79" s="10">
        <v>43163</v>
      </c>
      <c r="E79" t="s">
        <v>38</v>
      </c>
      <c r="F79" t="s">
        <v>45</v>
      </c>
      <c r="G79" t="s">
        <v>224</v>
      </c>
      <c r="H79" s="11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</row>
    <row r="80" spans="2:12" x14ac:dyDescent="0.25">
      <c r="B80" s="10">
        <v>43219.347145801272</v>
      </c>
      <c r="C80" s="10">
        <v>43164</v>
      </c>
      <c r="D80" s="10">
        <v>43219.347145801272</v>
      </c>
      <c r="E80" t="s">
        <v>38</v>
      </c>
      <c r="F80" t="s">
        <v>34</v>
      </c>
      <c r="G80" t="s">
        <v>361</v>
      </c>
      <c r="H80" s="11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</row>
    <row r="81" spans="2:12" x14ac:dyDescent="0.25">
      <c r="B81" s="10">
        <v>43188.959993905235</v>
      </c>
      <c r="C81" s="10">
        <v>43166</v>
      </c>
      <c r="D81" s="10">
        <v>43188.959993905235</v>
      </c>
      <c r="E81" t="s">
        <v>38</v>
      </c>
      <c r="F81" t="s">
        <v>33</v>
      </c>
      <c r="G81" t="s">
        <v>362</v>
      </c>
      <c r="H81" s="11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</row>
    <row r="82" spans="2:12" x14ac:dyDescent="0.25">
      <c r="B82" s="10">
        <v>43168</v>
      </c>
      <c r="C82" s="10">
        <v>43168</v>
      </c>
      <c r="D82" s="10">
        <v>43168</v>
      </c>
      <c r="E82" t="s">
        <v>38</v>
      </c>
      <c r="F82" t="s">
        <v>34</v>
      </c>
      <c r="G82" t="s">
        <v>363</v>
      </c>
      <c r="H82" s="11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</row>
    <row r="83" spans="2:12" x14ac:dyDescent="0.25">
      <c r="B83" s="10">
        <v>43173</v>
      </c>
      <c r="C83" s="10">
        <v>43173</v>
      </c>
      <c r="D83" s="10">
        <v>43173</v>
      </c>
      <c r="E83" t="s">
        <v>38</v>
      </c>
      <c r="F83" t="s">
        <v>45</v>
      </c>
      <c r="G83" t="s">
        <v>364</v>
      </c>
      <c r="H83" s="11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</row>
    <row r="84" spans="2:12" x14ac:dyDescent="0.25">
      <c r="B84" s="10">
        <v>43201.571307437043</v>
      </c>
      <c r="C84" s="10">
        <v>43176</v>
      </c>
      <c r="D84" s="10">
        <v>43201.571307437043</v>
      </c>
      <c r="E84" t="s">
        <v>38</v>
      </c>
      <c r="F84" t="s">
        <v>32</v>
      </c>
      <c r="G84" t="s">
        <v>365</v>
      </c>
      <c r="H84" s="11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</row>
    <row r="85" spans="2:12" x14ac:dyDescent="0.25">
      <c r="B85" s="10">
        <v>43272.38518954863</v>
      </c>
      <c r="C85" s="10">
        <v>43180</v>
      </c>
      <c r="D85" s="10">
        <v>43191.559855343337</v>
      </c>
      <c r="E85" t="s">
        <v>38</v>
      </c>
      <c r="F85" t="s">
        <v>32</v>
      </c>
      <c r="G85" t="s">
        <v>366</v>
      </c>
      <c r="H85" s="11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</row>
    <row r="86" spans="2:12" x14ac:dyDescent="0.25">
      <c r="B86" s="10">
        <v>43187.734676954671</v>
      </c>
      <c r="C86" s="10">
        <v>43183</v>
      </c>
      <c r="D86" s="10">
        <v>43187.734676954671</v>
      </c>
      <c r="E86" t="s">
        <v>38</v>
      </c>
      <c r="F86" t="s">
        <v>45</v>
      </c>
      <c r="G86" t="s">
        <v>367</v>
      </c>
      <c r="H86" s="11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</row>
    <row r="87" spans="2:12" x14ac:dyDescent="0.25">
      <c r="B87" s="10">
        <v>43184</v>
      </c>
      <c r="C87" s="10">
        <v>43184</v>
      </c>
      <c r="D87" s="10">
        <v>43184</v>
      </c>
      <c r="E87" t="s">
        <v>38</v>
      </c>
      <c r="F87" t="s">
        <v>32</v>
      </c>
      <c r="G87" t="s">
        <v>368</v>
      </c>
      <c r="H87" s="11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</row>
    <row r="88" spans="2:12" x14ac:dyDescent="0.25">
      <c r="B88" s="10">
        <v>43234.522556233635</v>
      </c>
      <c r="C88" s="10">
        <v>43191</v>
      </c>
      <c r="D88" s="10">
        <v>43234.522556233635</v>
      </c>
      <c r="E88" t="s">
        <v>38</v>
      </c>
      <c r="F88" t="s">
        <v>32</v>
      </c>
      <c r="G88" t="s">
        <v>369</v>
      </c>
      <c r="H88" s="11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</row>
    <row r="89" spans="2:12" x14ac:dyDescent="0.25">
      <c r="B89" s="10">
        <v>43202.116934975762</v>
      </c>
      <c r="C89" s="10">
        <v>43193</v>
      </c>
      <c r="D89" s="10">
        <v>43202.116934975762</v>
      </c>
      <c r="E89" t="s">
        <v>38</v>
      </c>
      <c r="F89" t="s">
        <v>33</v>
      </c>
      <c r="G89" t="s">
        <v>370</v>
      </c>
      <c r="H89" s="11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</row>
    <row r="90" spans="2:12" x14ac:dyDescent="0.25">
      <c r="B90" s="10">
        <v>43195</v>
      </c>
      <c r="C90" s="10">
        <v>43195</v>
      </c>
      <c r="D90" s="10">
        <v>43195</v>
      </c>
      <c r="E90" t="s">
        <v>38</v>
      </c>
      <c r="F90" t="s">
        <v>34</v>
      </c>
      <c r="G90" t="s">
        <v>371</v>
      </c>
      <c r="H90" s="11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</row>
    <row r="91" spans="2:12" x14ac:dyDescent="0.25">
      <c r="B91" s="10">
        <v>43196</v>
      </c>
      <c r="C91" s="10">
        <v>43196</v>
      </c>
      <c r="D91" s="10">
        <v>43196</v>
      </c>
      <c r="E91" t="s">
        <v>38</v>
      </c>
      <c r="F91" t="s">
        <v>45</v>
      </c>
      <c r="G91" t="s">
        <v>372</v>
      </c>
      <c r="H91" s="11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</row>
    <row r="92" spans="2:12" x14ac:dyDescent="0.25">
      <c r="B92" s="10">
        <v>43240.686796046153</v>
      </c>
      <c r="C92" s="10">
        <v>43200</v>
      </c>
      <c r="D92" s="10">
        <v>43240.686796046153</v>
      </c>
      <c r="E92" t="s">
        <v>38</v>
      </c>
      <c r="F92" t="s">
        <v>34</v>
      </c>
      <c r="G92" t="s">
        <v>373</v>
      </c>
      <c r="H92" s="11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</row>
    <row r="93" spans="2:12" x14ac:dyDescent="0.25">
      <c r="B93" s="10">
        <v>43206</v>
      </c>
      <c r="C93" s="10">
        <v>43206</v>
      </c>
      <c r="D93" s="10">
        <v>43206</v>
      </c>
      <c r="E93" t="s">
        <v>38</v>
      </c>
      <c r="F93" t="s">
        <v>45</v>
      </c>
      <c r="G93" t="s">
        <v>374</v>
      </c>
      <c r="H93" s="11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</row>
    <row r="94" spans="2:12" x14ac:dyDescent="0.25">
      <c r="B94" s="10" t="s">
        <v>69</v>
      </c>
      <c r="C94" s="10">
        <v>43212</v>
      </c>
      <c r="D94" s="10">
        <v>43222.305289041076</v>
      </c>
      <c r="E94" t="s">
        <v>38</v>
      </c>
      <c r="F94" t="s">
        <v>32</v>
      </c>
      <c r="G94" t="s">
        <v>375</v>
      </c>
      <c r="H94" s="11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</row>
    <row r="95" spans="2:12" x14ac:dyDescent="0.25">
      <c r="B95" s="10">
        <v>43218</v>
      </c>
      <c r="C95" s="10">
        <v>43218</v>
      </c>
      <c r="D95" s="10">
        <v>43218</v>
      </c>
      <c r="E95" t="s">
        <v>38</v>
      </c>
      <c r="F95" t="s">
        <v>34</v>
      </c>
      <c r="G95" t="s">
        <v>376</v>
      </c>
      <c r="H95" s="11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</row>
    <row r="96" spans="2:12" x14ac:dyDescent="0.25">
      <c r="B96" s="10">
        <v>43223.806256091018</v>
      </c>
      <c r="C96" s="10">
        <v>43219</v>
      </c>
      <c r="D96" s="10">
        <v>43223.806256091018</v>
      </c>
      <c r="E96" t="s">
        <v>38</v>
      </c>
      <c r="F96" t="s">
        <v>34</v>
      </c>
      <c r="G96" t="s">
        <v>377</v>
      </c>
      <c r="H96" s="11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</row>
    <row r="97" spans="2:12" x14ac:dyDescent="0.25">
      <c r="B97" s="10" t="s">
        <v>69</v>
      </c>
      <c r="C97" s="10">
        <v>43222</v>
      </c>
      <c r="D97" s="10">
        <v>43251.616600040084</v>
      </c>
      <c r="E97" t="s">
        <v>38</v>
      </c>
      <c r="F97" t="s">
        <v>33</v>
      </c>
      <c r="G97" t="s">
        <v>378</v>
      </c>
      <c r="H97" s="11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</row>
    <row r="98" spans="2:12" x14ac:dyDescent="0.25">
      <c r="B98" s="10" t="s">
        <v>69</v>
      </c>
      <c r="C98" s="10">
        <v>43223</v>
      </c>
      <c r="D98" s="10">
        <v>43228.679133753983</v>
      </c>
      <c r="E98" t="s">
        <v>38</v>
      </c>
      <c r="F98" t="s">
        <v>45</v>
      </c>
      <c r="G98" t="s">
        <v>379</v>
      </c>
      <c r="H98" s="11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</row>
    <row r="99" spans="2:12" x14ac:dyDescent="0.25">
      <c r="B99" s="10">
        <v>43264.296949259209</v>
      </c>
      <c r="C99" s="10">
        <v>43230</v>
      </c>
      <c r="D99" s="10">
        <v>43264.296949259209</v>
      </c>
      <c r="E99" t="s">
        <v>38</v>
      </c>
      <c r="F99" t="s">
        <v>32</v>
      </c>
      <c r="G99" t="s">
        <v>380</v>
      </c>
      <c r="H99" s="11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</row>
    <row r="100" spans="2:12" x14ac:dyDescent="0.25">
      <c r="B100" s="10">
        <v>43278.791757178202</v>
      </c>
      <c r="C100" s="10">
        <v>43235</v>
      </c>
      <c r="D100" s="10">
        <v>43278.791757178202</v>
      </c>
      <c r="E100" t="s">
        <v>38</v>
      </c>
      <c r="F100" t="s">
        <v>36</v>
      </c>
      <c r="G100" t="s">
        <v>381</v>
      </c>
      <c r="H100" s="11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</row>
    <row r="101" spans="2:12" x14ac:dyDescent="0.25">
      <c r="B101" s="10">
        <v>43238</v>
      </c>
      <c r="C101" s="10">
        <v>43238</v>
      </c>
      <c r="D101" s="10">
        <v>43238</v>
      </c>
      <c r="E101" t="s">
        <v>38</v>
      </c>
      <c r="F101" t="s">
        <v>45</v>
      </c>
      <c r="G101" t="s">
        <v>382</v>
      </c>
      <c r="H101" s="11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</row>
    <row r="102" spans="2:12" x14ac:dyDescent="0.25">
      <c r="B102" s="10" t="s">
        <v>69</v>
      </c>
      <c r="C102" s="10">
        <v>43239</v>
      </c>
      <c r="D102" s="10">
        <v>43278.250305144895</v>
      </c>
      <c r="E102" t="s">
        <v>38</v>
      </c>
      <c r="F102" t="s">
        <v>45</v>
      </c>
      <c r="G102" t="s">
        <v>383</v>
      </c>
      <c r="H102" s="11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</row>
    <row r="103" spans="2:12" x14ac:dyDescent="0.25">
      <c r="B103" s="10">
        <v>43282.817543595353</v>
      </c>
      <c r="C103" s="10">
        <v>43246</v>
      </c>
      <c r="D103" s="10">
        <v>43282.817543595353</v>
      </c>
      <c r="E103" t="s">
        <v>38</v>
      </c>
      <c r="F103" t="s">
        <v>45</v>
      </c>
      <c r="G103" t="s">
        <v>384</v>
      </c>
      <c r="H103" s="11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</row>
    <row r="104" spans="2:12" x14ac:dyDescent="0.25">
      <c r="B104" s="10">
        <v>43306.553383849692</v>
      </c>
      <c r="C104" s="10">
        <v>43248</v>
      </c>
      <c r="D104" s="10">
        <v>43306.553383849692</v>
      </c>
      <c r="E104" t="s">
        <v>38</v>
      </c>
      <c r="F104" t="s">
        <v>36</v>
      </c>
      <c r="G104" t="s">
        <v>385</v>
      </c>
      <c r="H104" s="11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</row>
    <row r="105" spans="2:12" x14ac:dyDescent="0.25">
      <c r="B105" s="10">
        <v>43292.621992013512</v>
      </c>
      <c r="C105" s="10">
        <v>43251</v>
      </c>
      <c r="D105" s="10">
        <v>43292.621992013512</v>
      </c>
      <c r="E105" t="s">
        <v>38</v>
      </c>
      <c r="F105" t="s">
        <v>33</v>
      </c>
      <c r="G105" t="s">
        <v>386</v>
      </c>
      <c r="H105" s="11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</row>
    <row r="106" spans="2:12" x14ac:dyDescent="0.25">
      <c r="B106" s="10" t="s">
        <v>69</v>
      </c>
      <c r="C106" s="10">
        <v>43253</v>
      </c>
      <c r="D106" s="10">
        <v>43253</v>
      </c>
      <c r="E106" t="s">
        <v>38</v>
      </c>
      <c r="F106" t="s">
        <v>45</v>
      </c>
      <c r="G106" t="s">
        <v>387</v>
      </c>
      <c r="H106" s="11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</row>
    <row r="107" spans="2:12" x14ac:dyDescent="0.25">
      <c r="B107" s="10">
        <v>43259.6666754662</v>
      </c>
      <c r="C107" s="10">
        <v>43255</v>
      </c>
      <c r="D107" s="10">
        <v>43259.6666754662</v>
      </c>
      <c r="E107" t="s">
        <v>38</v>
      </c>
      <c r="F107" t="s">
        <v>45</v>
      </c>
      <c r="G107" t="s">
        <v>388</v>
      </c>
      <c r="H107" s="11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</row>
    <row r="108" spans="2:12" x14ac:dyDescent="0.25">
      <c r="B108" s="10">
        <v>43256</v>
      </c>
      <c r="C108" s="10">
        <v>43256</v>
      </c>
      <c r="D108" s="10">
        <v>43256</v>
      </c>
      <c r="E108" t="s">
        <v>38</v>
      </c>
      <c r="F108" t="s">
        <v>33</v>
      </c>
      <c r="G108" t="s">
        <v>389</v>
      </c>
      <c r="H108" s="11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</row>
    <row r="109" spans="2:12" x14ac:dyDescent="0.25">
      <c r="B109" s="10">
        <v>43306.811336210056</v>
      </c>
      <c r="C109" s="10">
        <v>43258</v>
      </c>
      <c r="D109" s="10">
        <v>43306.811336210056</v>
      </c>
      <c r="E109" t="s">
        <v>38</v>
      </c>
      <c r="F109" t="s">
        <v>45</v>
      </c>
      <c r="G109" t="s">
        <v>390</v>
      </c>
      <c r="H109" s="11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</row>
    <row r="110" spans="2:12" x14ac:dyDescent="0.25">
      <c r="B110" s="10">
        <v>43262</v>
      </c>
      <c r="C110" s="10">
        <v>43262</v>
      </c>
      <c r="D110" s="10">
        <v>43262</v>
      </c>
      <c r="E110" t="s">
        <v>38</v>
      </c>
      <c r="F110" t="s">
        <v>32</v>
      </c>
      <c r="G110" t="s">
        <v>391</v>
      </c>
      <c r="H110" s="11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</row>
    <row r="111" spans="2:12" x14ac:dyDescent="0.25">
      <c r="B111" s="10">
        <v>43309.241793705783</v>
      </c>
      <c r="C111" s="10">
        <v>43268</v>
      </c>
      <c r="D111" s="10">
        <v>43309.241793705783</v>
      </c>
      <c r="E111" t="s">
        <v>38</v>
      </c>
      <c r="F111" t="s">
        <v>36</v>
      </c>
      <c r="G111" t="s">
        <v>392</v>
      </c>
      <c r="H111" s="11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</row>
    <row r="112" spans="2:12" x14ac:dyDescent="0.25">
      <c r="B112" s="10">
        <v>43271</v>
      </c>
      <c r="C112" s="10">
        <v>43271</v>
      </c>
      <c r="D112" s="10">
        <v>43271</v>
      </c>
      <c r="E112" t="s">
        <v>38</v>
      </c>
      <c r="F112" t="s">
        <v>33</v>
      </c>
      <c r="G112" t="s">
        <v>393</v>
      </c>
      <c r="H112" s="11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</row>
    <row r="113" spans="2:12" x14ac:dyDescent="0.25">
      <c r="B113" s="10" t="s">
        <v>69</v>
      </c>
      <c r="C113" s="10">
        <v>43277</v>
      </c>
      <c r="D113" s="10">
        <v>43288.040879967026</v>
      </c>
      <c r="E113" t="s">
        <v>38</v>
      </c>
      <c r="F113" t="s">
        <v>45</v>
      </c>
      <c r="G113" t="s">
        <v>394</v>
      </c>
      <c r="H113" s="11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</row>
    <row r="114" spans="2:12" x14ac:dyDescent="0.25">
      <c r="B114" s="10">
        <v>43336.432893175937</v>
      </c>
      <c r="C114" s="10">
        <v>43280</v>
      </c>
      <c r="D114" s="10">
        <v>43336.432893175937</v>
      </c>
      <c r="E114" t="s">
        <v>38</v>
      </c>
      <c r="F114" t="s">
        <v>33</v>
      </c>
      <c r="G114" t="s">
        <v>395</v>
      </c>
      <c r="H114" s="11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</row>
    <row r="115" spans="2:12" x14ac:dyDescent="0.25">
      <c r="B115" s="10">
        <v>43290.700268540626</v>
      </c>
      <c r="C115" s="10">
        <v>43283</v>
      </c>
      <c r="D115" s="10">
        <v>43290.700268540626</v>
      </c>
      <c r="E115" t="s">
        <v>38</v>
      </c>
      <c r="F115" t="s">
        <v>36</v>
      </c>
      <c r="G115" t="s">
        <v>396</v>
      </c>
      <c r="H115" s="11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</row>
    <row r="116" spans="2:12" x14ac:dyDescent="0.25">
      <c r="B116" s="10" t="s">
        <v>69</v>
      </c>
      <c r="C116" s="10">
        <v>43284</v>
      </c>
      <c r="D116" s="10">
        <v>43305.188654160578</v>
      </c>
      <c r="E116" t="s">
        <v>38</v>
      </c>
      <c r="F116" t="s">
        <v>33</v>
      </c>
      <c r="G116" t="s">
        <v>397</v>
      </c>
      <c r="H116" s="11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</row>
    <row r="117" spans="2:12" x14ac:dyDescent="0.25">
      <c r="B117" s="10">
        <v>43305.434626119764</v>
      </c>
      <c r="C117" s="10">
        <v>43289</v>
      </c>
      <c r="D117" s="10">
        <v>43305.434626119764</v>
      </c>
      <c r="E117" t="s">
        <v>38</v>
      </c>
      <c r="F117" t="s">
        <v>33</v>
      </c>
      <c r="G117" t="s">
        <v>398</v>
      </c>
      <c r="H117" s="11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</row>
    <row r="118" spans="2:12" x14ac:dyDescent="0.25">
      <c r="B118" s="10">
        <v>43313.176696691356</v>
      </c>
      <c r="C118" s="10">
        <v>43291</v>
      </c>
      <c r="D118" s="10">
        <v>43313.176696691356</v>
      </c>
      <c r="E118" t="s">
        <v>38</v>
      </c>
      <c r="F118" t="s">
        <v>36</v>
      </c>
      <c r="G118" t="s">
        <v>399</v>
      </c>
      <c r="H118" s="11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</row>
    <row r="119" spans="2:12" x14ac:dyDescent="0.25">
      <c r="B119" s="10">
        <v>43296</v>
      </c>
      <c r="C119" s="10">
        <v>43296</v>
      </c>
      <c r="D119" s="10">
        <v>43296</v>
      </c>
      <c r="E119" t="s">
        <v>38</v>
      </c>
      <c r="F119" t="s">
        <v>45</v>
      </c>
      <c r="G119" t="s">
        <v>400</v>
      </c>
      <c r="H119" s="11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</row>
    <row r="120" spans="2:12" x14ac:dyDescent="0.25">
      <c r="B120" s="10">
        <v>43350.047656635885</v>
      </c>
      <c r="C120" s="10">
        <v>43297</v>
      </c>
      <c r="D120" s="10">
        <v>43297</v>
      </c>
      <c r="E120" t="s">
        <v>38</v>
      </c>
      <c r="F120" t="s">
        <v>34</v>
      </c>
      <c r="G120" t="s">
        <v>401</v>
      </c>
      <c r="H120" s="11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</row>
    <row r="121" spans="2:12" x14ac:dyDescent="0.25">
      <c r="B121" s="10" t="s">
        <v>69</v>
      </c>
      <c r="C121" s="10">
        <v>43298</v>
      </c>
      <c r="D121" s="10">
        <v>43298</v>
      </c>
      <c r="E121" t="s">
        <v>38</v>
      </c>
      <c r="F121" t="s">
        <v>45</v>
      </c>
      <c r="G121" t="s">
        <v>402</v>
      </c>
      <c r="H121" s="11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</row>
    <row r="122" spans="2:12" x14ac:dyDescent="0.25">
      <c r="B122" s="10">
        <v>43357.040894197533</v>
      </c>
      <c r="C122" s="10">
        <v>43300</v>
      </c>
      <c r="D122" s="10">
        <v>43357.040894197533</v>
      </c>
      <c r="E122" t="s">
        <v>38</v>
      </c>
      <c r="F122" t="s">
        <v>36</v>
      </c>
      <c r="G122" t="s">
        <v>403</v>
      </c>
      <c r="H122" s="11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</row>
    <row r="123" spans="2:12" x14ac:dyDescent="0.25">
      <c r="B123" s="10">
        <v>43324.888843781351</v>
      </c>
      <c r="C123" s="10">
        <v>43302</v>
      </c>
      <c r="D123" s="10">
        <v>43324.888843781351</v>
      </c>
      <c r="E123" t="s">
        <v>38</v>
      </c>
      <c r="F123" t="s">
        <v>33</v>
      </c>
      <c r="G123" t="s">
        <v>404</v>
      </c>
      <c r="H123" s="11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</row>
    <row r="124" spans="2:12" x14ac:dyDescent="0.25">
      <c r="B124" s="10">
        <v>43309</v>
      </c>
      <c r="C124" s="10">
        <v>43309</v>
      </c>
      <c r="D124" s="10">
        <v>43309</v>
      </c>
      <c r="E124" t="s">
        <v>38</v>
      </c>
      <c r="F124" t="s">
        <v>45</v>
      </c>
      <c r="G124" t="s">
        <v>405</v>
      </c>
      <c r="H124" s="11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</row>
    <row r="125" spans="2:12" x14ac:dyDescent="0.25">
      <c r="B125" s="10">
        <v>43311</v>
      </c>
      <c r="C125" s="10">
        <v>43311</v>
      </c>
      <c r="D125" s="10">
        <v>43311</v>
      </c>
      <c r="E125" t="s">
        <v>38</v>
      </c>
      <c r="F125" t="s">
        <v>33</v>
      </c>
      <c r="G125" t="s">
        <v>406</v>
      </c>
      <c r="H125" s="11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</row>
    <row r="126" spans="2:12" x14ac:dyDescent="0.25">
      <c r="B126" s="10">
        <v>43314.576092684139</v>
      </c>
      <c r="C126" s="10">
        <v>43313</v>
      </c>
      <c r="D126" s="10">
        <v>43314.576092684139</v>
      </c>
      <c r="E126" t="s">
        <v>38</v>
      </c>
      <c r="F126" t="s">
        <v>34</v>
      </c>
      <c r="G126" t="s">
        <v>407</v>
      </c>
      <c r="H126" s="11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</row>
    <row r="127" spans="2:12" x14ac:dyDescent="0.25">
      <c r="B127" s="10">
        <v>43375.491443107414</v>
      </c>
      <c r="C127" s="10">
        <v>43319</v>
      </c>
      <c r="D127" s="10">
        <v>43375.491443107414</v>
      </c>
      <c r="E127" t="s">
        <v>38</v>
      </c>
      <c r="F127" t="s">
        <v>32</v>
      </c>
      <c r="G127" t="s">
        <v>408</v>
      </c>
      <c r="H127" s="11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</row>
    <row r="128" spans="2:12" x14ac:dyDescent="0.25">
      <c r="B128" s="10">
        <v>43368.704862392784</v>
      </c>
      <c r="C128" s="10">
        <v>43322</v>
      </c>
      <c r="D128" s="10">
        <v>43368.704862392784</v>
      </c>
      <c r="E128" t="s">
        <v>38</v>
      </c>
      <c r="F128" t="s">
        <v>36</v>
      </c>
      <c r="G128" t="s">
        <v>409</v>
      </c>
      <c r="H128" s="11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</row>
    <row r="129" spans="2:12" x14ac:dyDescent="0.25">
      <c r="B129" s="10">
        <v>43366.872016051886</v>
      </c>
      <c r="C129" s="10">
        <v>43324</v>
      </c>
      <c r="D129" s="10">
        <v>43366.872016051886</v>
      </c>
      <c r="E129" t="s">
        <v>38</v>
      </c>
      <c r="F129" t="s">
        <v>32</v>
      </c>
      <c r="G129" t="s">
        <v>410</v>
      </c>
      <c r="H129" s="11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</row>
    <row r="130" spans="2:12" x14ac:dyDescent="0.25">
      <c r="B130" s="10">
        <v>43356.956112414089</v>
      </c>
      <c r="C130" s="10">
        <v>43327</v>
      </c>
      <c r="D130" s="10">
        <v>43356.956112414089</v>
      </c>
      <c r="E130" t="s">
        <v>38</v>
      </c>
      <c r="F130" t="s">
        <v>33</v>
      </c>
      <c r="G130" t="s">
        <v>411</v>
      </c>
      <c r="H130" s="11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</row>
    <row r="131" spans="2:12" x14ac:dyDescent="0.25">
      <c r="B131" s="10">
        <v>43359.016635810432</v>
      </c>
      <c r="C131" s="10">
        <v>43334</v>
      </c>
      <c r="D131" s="10">
        <v>43359.016635810432</v>
      </c>
      <c r="E131" t="s">
        <v>38</v>
      </c>
      <c r="F131" t="s">
        <v>45</v>
      </c>
      <c r="G131" t="s">
        <v>412</v>
      </c>
      <c r="H131" s="11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</row>
    <row r="132" spans="2:12" x14ac:dyDescent="0.25">
      <c r="B132" s="10">
        <v>43352.077398814596</v>
      </c>
      <c r="C132" s="10">
        <v>43335</v>
      </c>
      <c r="D132" s="10">
        <v>43352.077398814596</v>
      </c>
      <c r="E132" t="s">
        <v>38</v>
      </c>
      <c r="F132" t="s">
        <v>32</v>
      </c>
      <c r="G132" t="s">
        <v>413</v>
      </c>
      <c r="H132" s="11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</row>
    <row r="133" spans="2:12" x14ac:dyDescent="0.25">
      <c r="B133" s="10">
        <v>43340</v>
      </c>
      <c r="C133" s="10">
        <v>43340</v>
      </c>
      <c r="D133" s="10">
        <v>43340</v>
      </c>
      <c r="E133" t="s">
        <v>38</v>
      </c>
      <c r="F133" t="s">
        <v>36</v>
      </c>
      <c r="G133" t="s">
        <v>414</v>
      </c>
      <c r="H133" s="11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</row>
    <row r="134" spans="2:12" x14ac:dyDescent="0.25">
      <c r="B134" s="10">
        <v>43370.729955212279</v>
      </c>
      <c r="C134" s="10">
        <v>43346</v>
      </c>
      <c r="D134" s="10">
        <v>43370.729955212279</v>
      </c>
      <c r="E134" t="s">
        <v>38</v>
      </c>
      <c r="F134" t="s">
        <v>45</v>
      </c>
      <c r="G134" t="s">
        <v>415</v>
      </c>
      <c r="H134" s="11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</row>
    <row r="135" spans="2:12" x14ac:dyDescent="0.25">
      <c r="B135" s="10">
        <v>43402.779511524925</v>
      </c>
      <c r="C135" s="10">
        <v>43350</v>
      </c>
      <c r="D135" s="10">
        <v>43402.779511524925</v>
      </c>
      <c r="E135" t="s">
        <v>38</v>
      </c>
      <c r="F135" t="s">
        <v>32</v>
      </c>
      <c r="G135" t="s">
        <v>416</v>
      </c>
      <c r="H135" s="11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</row>
    <row r="136" spans="2:12" x14ac:dyDescent="0.25">
      <c r="B136" s="10">
        <v>43381.142100455778</v>
      </c>
      <c r="C136" s="10">
        <v>43351</v>
      </c>
      <c r="D136" s="10">
        <v>43381.142100455778</v>
      </c>
      <c r="E136" t="s">
        <v>38</v>
      </c>
      <c r="F136" t="s">
        <v>45</v>
      </c>
      <c r="G136" t="s">
        <v>417</v>
      </c>
      <c r="H136" s="11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</row>
    <row r="137" spans="2:12" x14ac:dyDescent="0.25">
      <c r="B137" s="10" t="s">
        <v>69</v>
      </c>
      <c r="C137" s="10">
        <v>43353</v>
      </c>
      <c r="D137" s="10">
        <v>43353</v>
      </c>
      <c r="E137" t="s">
        <v>38</v>
      </c>
      <c r="F137" t="s">
        <v>34</v>
      </c>
      <c r="G137" t="s">
        <v>418</v>
      </c>
      <c r="H137" s="11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</row>
    <row r="138" spans="2:12" x14ac:dyDescent="0.25">
      <c r="B138" s="10" t="s">
        <v>69</v>
      </c>
      <c r="C138" s="10">
        <v>43358</v>
      </c>
      <c r="D138" s="10">
        <v>43358</v>
      </c>
      <c r="E138" t="s">
        <v>38</v>
      </c>
      <c r="F138" t="s">
        <v>45</v>
      </c>
      <c r="G138" t="s">
        <v>419</v>
      </c>
      <c r="H138" s="11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</row>
    <row r="139" spans="2:12" x14ac:dyDescent="0.25">
      <c r="B139" s="10">
        <v>43405.129639238316</v>
      </c>
      <c r="C139" s="10">
        <v>43358</v>
      </c>
      <c r="D139" s="10">
        <v>43405.129639238316</v>
      </c>
      <c r="E139" t="s">
        <v>38</v>
      </c>
      <c r="F139" t="s">
        <v>45</v>
      </c>
      <c r="G139" t="s">
        <v>420</v>
      </c>
      <c r="H139" s="11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</row>
    <row r="140" spans="2:12" x14ac:dyDescent="0.25">
      <c r="B140" s="10">
        <v>43377.659993656314</v>
      </c>
      <c r="C140" s="10">
        <v>43362</v>
      </c>
      <c r="D140" s="10">
        <v>43377.659993656314</v>
      </c>
      <c r="E140" t="s">
        <v>38</v>
      </c>
      <c r="F140" t="s">
        <v>36</v>
      </c>
      <c r="G140" t="s">
        <v>421</v>
      </c>
      <c r="H140" s="11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</row>
    <row r="141" spans="2:12" x14ac:dyDescent="0.25">
      <c r="B141" s="10">
        <v>43375.186046774324</v>
      </c>
      <c r="C141" s="10">
        <v>43367</v>
      </c>
      <c r="D141" s="10">
        <v>43375.186046774324</v>
      </c>
      <c r="E141" t="s">
        <v>38</v>
      </c>
      <c r="F141" t="s">
        <v>32</v>
      </c>
      <c r="G141" t="s">
        <v>422</v>
      </c>
      <c r="H141" s="11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</row>
    <row r="142" spans="2:12" x14ac:dyDescent="0.25">
      <c r="B142" s="10">
        <v>43422.470077078746</v>
      </c>
      <c r="C142" s="10">
        <v>43371</v>
      </c>
      <c r="D142" s="10">
        <v>43422.470077078746</v>
      </c>
      <c r="E142" t="s">
        <v>38</v>
      </c>
      <c r="F142" t="s">
        <v>33</v>
      </c>
      <c r="G142" t="s">
        <v>423</v>
      </c>
      <c r="H142" s="11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</row>
    <row r="143" spans="2:12" x14ac:dyDescent="0.25">
      <c r="B143" s="10" t="s">
        <v>69</v>
      </c>
      <c r="C143" s="10">
        <v>43374</v>
      </c>
      <c r="D143" s="10">
        <v>43417.82681558784</v>
      </c>
      <c r="E143" t="s">
        <v>38</v>
      </c>
      <c r="F143" t="s">
        <v>33</v>
      </c>
      <c r="G143" t="s">
        <v>424</v>
      </c>
      <c r="H143" s="11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</row>
    <row r="144" spans="2:12" x14ac:dyDescent="0.25">
      <c r="B144" s="10">
        <v>43377</v>
      </c>
      <c r="C144" s="10">
        <v>43377</v>
      </c>
      <c r="D144" s="10">
        <v>43377</v>
      </c>
      <c r="E144" t="s">
        <v>38</v>
      </c>
      <c r="F144" t="s">
        <v>36</v>
      </c>
      <c r="G144" t="s">
        <v>425</v>
      </c>
      <c r="H144" s="11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</row>
    <row r="145" spans="2:12" x14ac:dyDescent="0.25">
      <c r="B145" s="10">
        <v>43389.890057350683</v>
      </c>
      <c r="C145" s="10">
        <v>43383</v>
      </c>
      <c r="D145" s="10">
        <v>43389.890057350683</v>
      </c>
      <c r="E145" t="s">
        <v>38</v>
      </c>
      <c r="F145" t="s">
        <v>32</v>
      </c>
      <c r="G145" t="s">
        <v>426</v>
      </c>
      <c r="H145" s="11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</row>
    <row r="146" spans="2:12" x14ac:dyDescent="0.25">
      <c r="B146" s="10">
        <v>43468.066031322633</v>
      </c>
      <c r="C146" s="10">
        <v>43385</v>
      </c>
      <c r="D146" s="10">
        <v>43404.046693214259</v>
      </c>
      <c r="E146" t="s">
        <v>38</v>
      </c>
      <c r="F146" t="s">
        <v>32</v>
      </c>
      <c r="G146" t="s">
        <v>427</v>
      </c>
      <c r="H146" s="11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</row>
    <row r="147" spans="2:12" x14ac:dyDescent="0.25">
      <c r="B147" s="10">
        <v>43448.34684142108</v>
      </c>
      <c r="C147" s="10">
        <v>43387</v>
      </c>
      <c r="D147" s="10">
        <v>43387</v>
      </c>
      <c r="E147" t="s">
        <v>38</v>
      </c>
      <c r="F147" t="s">
        <v>34</v>
      </c>
      <c r="G147" t="s">
        <v>428</v>
      </c>
      <c r="H147" s="11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</row>
    <row r="148" spans="2:12" x14ac:dyDescent="0.25">
      <c r="B148" s="10">
        <v>43449.211879770926</v>
      </c>
      <c r="C148" s="10">
        <v>43393</v>
      </c>
      <c r="D148" s="10">
        <v>43449.211879770926</v>
      </c>
      <c r="E148" t="s">
        <v>38</v>
      </c>
      <c r="F148" t="s">
        <v>34</v>
      </c>
      <c r="G148" t="s">
        <v>429</v>
      </c>
      <c r="H148" s="11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</row>
    <row r="149" spans="2:12" x14ac:dyDescent="0.25">
      <c r="B149" s="10">
        <v>43394</v>
      </c>
      <c r="C149" s="10">
        <v>43394</v>
      </c>
      <c r="D149" s="10">
        <v>43394</v>
      </c>
      <c r="E149" t="s">
        <v>38</v>
      </c>
      <c r="F149" t="s">
        <v>45</v>
      </c>
      <c r="G149" t="s">
        <v>430</v>
      </c>
      <c r="H149" s="11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</row>
    <row r="150" spans="2:12" x14ac:dyDescent="0.25">
      <c r="B150" s="10">
        <v>43449.013472196442</v>
      </c>
      <c r="C150" s="10">
        <v>43398</v>
      </c>
      <c r="D150" s="10">
        <v>43449.013472196442</v>
      </c>
      <c r="E150" t="s">
        <v>38</v>
      </c>
      <c r="F150" t="s">
        <v>45</v>
      </c>
      <c r="G150" t="s">
        <v>431</v>
      </c>
      <c r="H150" s="11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</row>
    <row r="151" spans="2:12" x14ac:dyDescent="0.25">
      <c r="B151" s="10">
        <v>43424.062053727328</v>
      </c>
      <c r="C151" s="10">
        <v>43400</v>
      </c>
      <c r="D151" s="10">
        <v>43424.062053727328</v>
      </c>
      <c r="E151" t="s">
        <v>38</v>
      </c>
      <c r="F151" t="s">
        <v>34</v>
      </c>
      <c r="G151" t="s">
        <v>432</v>
      </c>
      <c r="H151" s="11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</row>
    <row r="152" spans="2:12" x14ac:dyDescent="0.25">
      <c r="B152" s="10">
        <v>43403</v>
      </c>
      <c r="C152" s="10">
        <v>43403</v>
      </c>
      <c r="D152" s="10">
        <v>43403</v>
      </c>
      <c r="E152" t="s">
        <v>38</v>
      </c>
      <c r="F152" t="s">
        <v>32</v>
      </c>
      <c r="G152" t="s">
        <v>433</v>
      </c>
      <c r="H152" s="11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</row>
    <row r="153" spans="2:12" x14ac:dyDescent="0.25">
      <c r="B153" s="10">
        <v>43461.891878681301</v>
      </c>
      <c r="C153" s="10">
        <v>43405</v>
      </c>
      <c r="D153" s="10">
        <v>43461.891878681301</v>
      </c>
      <c r="E153" t="s">
        <v>38</v>
      </c>
      <c r="F153" t="s">
        <v>45</v>
      </c>
      <c r="G153" t="s">
        <v>434</v>
      </c>
      <c r="H153" s="11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</row>
    <row r="154" spans="2:12" x14ac:dyDescent="0.25">
      <c r="B154" s="10">
        <v>43466.552162254069</v>
      </c>
      <c r="C154" s="10">
        <v>43407</v>
      </c>
      <c r="D154" s="10">
        <v>43466.552162254069</v>
      </c>
      <c r="E154" t="s">
        <v>38</v>
      </c>
      <c r="F154" t="s">
        <v>32</v>
      </c>
      <c r="G154" t="s">
        <v>352</v>
      </c>
      <c r="H154" s="11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</row>
    <row r="155" spans="2:12" x14ac:dyDescent="0.25">
      <c r="B155" s="10">
        <v>43446.7351960983</v>
      </c>
      <c r="C155" s="10">
        <v>43412</v>
      </c>
      <c r="D155" s="10">
        <v>43446.7351960983</v>
      </c>
      <c r="E155" t="s">
        <v>38</v>
      </c>
      <c r="F155" t="s">
        <v>45</v>
      </c>
      <c r="G155" t="s">
        <v>435</v>
      </c>
      <c r="H155" s="11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</row>
    <row r="156" spans="2:12" x14ac:dyDescent="0.25">
      <c r="B156" s="10">
        <v>43485.522469391675</v>
      </c>
      <c r="C156" s="10">
        <v>43415</v>
      </c>
      <c r="D156" s="10">
        <v>43474.679630611819</v>
      </c>
      <c r="E156" t="s">
        <v>38</v>
      </c>
      <c r="F156" t="s">
        <v>33</v>
      </c>
      <c r="G156" t="s">
        <v>436</v>
      </c>
      <c r="H156" s="11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</row>
    <row r="157" spans="2:12" x14ac:dyDescent="0.25">
      <c r="B157" s="10" t="s">
        <v>69</v>
      </c>
      <c r="C157" s="10">
        <v>43417</v>
      </c>
      <c r="D157" s="10">
        <v>43417</v>
      </c>
      <c r="E157" t="s">
        <v>38</v>
      </c>
      <c r="F157" t="s">
        <v>45</v>
      </c>
      <c r="G157" t="s">
        <v>437</v>
      </c>
      <c r="H157" s="11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</row>
    <row r="158" spans="2:12" x14ac:dyDescent="0.25">
      <c r="B158" s="10">
        <v>43451.20401159949</v>
      </c>
      <c r="C158" s="10">
        <v>43421</v>
      </c>
      <c r="D158" s="10">
        <v>43451.20401159949</v>
      </c>
      <c r="E158" t="s">
        <v>38</v>
      </c>
      <c r="F158" t="s">
        <v>33</v>
      </c>
      <c r="G158" t="s">
        <v>438</v>
      </c>
      <c r="H158" s="11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</row>
    <row r="159" spans="2:12" x14ac:dyDescent="0.25">
      <c r="B159" s="10">
        <v>43431.962708370338</v>
      </c>
      <c r="C159" s="10">
        <v>43421</v>
      </c>
      <c r="D159" s="10">
        <v>43421</v>
      </c>
      <c r="E159" t="s">
        <v>38</v>
      </c>
      <c r="F159" t="s">
        <v>45</v>
      </c>
      <c r="G159" t="s">
        <v>439</v>
      </c>
      <c r="H159" s="11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</row>
    <row r="160" spans="2:12" x14ac:dyDescent="0.25">
      <c r="B160" s="10">
        <v>43424</v>
      </c>
      <c r="C160" s="10">
        <v>43424</v>
      </c>
      <c r="D160" s="10">
        <v>43424</v>
      </c>
      <c r="E160" t="s">
        <v>38</v>
      </c>
      <c r="F160" t="s">
        <v>33</v>
      </c>
      <c r="G160" t="s">
        <v>440</v>
      </c>
      <c r="H160" s="11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</row>
    <row r="161" spans="2:12" x14ac:dyDescent="0.25">
      <c r="B161" s="10">
        <v>43430.953637786966</v>
      </c>
      <c r="C161" s="10">
        <v>43430</v>
      </c>
      <c r="D161" s="10">
        <v>43430.953637786966</v>
      </c>
      <c r="E161" t="s">
        <v>38</v>
      </c>
      <c r="F161" t="s">
        <v>45</v>
      </c>
      <c r="G161" t="s">
        <v>441</v>
      </c>
      <c r="H161" s="11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</row>
    <row r="162" spans="2:12" x14ac:dyDescent="0.25">
      <c r="B162" s="10">
        <v>43433</v>
      </c>
      <c r="C162" s="10">
        <v>43433</v>
      </c>
      <c r="D162" s="10">
        <v>43433</v>
      </c>
      <c r="E162" t="s">
        <v>38</v>
      </c>
      <c r="F162" t="s">
        <v>33</v>
      </c>
      <c r="G162" t="s">
        <v>442</v>
      </c>
      <c r="H162" s="11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</row>
    <row r="163" spans="2:12" x14ac:dyDescent="0.25">
      <c r="B163" s="10">
        <v>43485.820929970221</v>
      </c>
      <c r="C163" s="10">
        <v>43436</v>
      </c>
      <c r="D163" s="10">
        <v>43485.820929970221</v>
      </c>
      <c r="E163" t="s">
        <v>38</v>
      </c>
      <c r="F163" t="s">
        <v>45</v>
      </c>
      <c r="G163" t="s">
        <v>443</v>
      </c>
      <c r="H163" s="11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</row>
    <row r="164" spans="2:12" x14ac:dyDescent="0.25">
      <c r="B164" s="10">
        <v>43494.750065134205</v>
      </c>
      <c r="C164" s="10">
        <v>43438</v>
      </c>
      <c r="D164" s="10">
        <v>43494.750065134205</v>
      </c>
      <c r="E164" t="s">
        <v>38</v>
      </c>
      <c r="F164" t="s">
        <v>45</v>
      </c>
      <c r="G164" t="s">
        <v>444</v>
      </c>
      <c r="H164" s="11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</row>
    <row r="165" spans="2:12" x14ac:dyDescent="0.25">
      <c r="B165" s="10">
        <v>43465.7468934922</v>
      </c>
      <c r="C165" s="10">
        <v>43443</v>
      </c>
      <c r="D165" s="10">
        <v>43465.7468934922</v>
      </c>
      <c r="E165" t="s">
        <v>38</v>
      </c>
      <c r="F165" t="s">
        <v>45</v>
      </c>
      <c r="G165" t="s">
        <v>445</v>
      </c>
      <c r="H165" s="11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</row>
    <row r="166" spans="2:12" x14ac:dyDescent="0.25">
      <c r="B166" s="10">
        <v>43444</v>
      </c>
      <c r="C166" s="10">
        <v>43444</v>
      </c>
      <c r="D166" s="10">
        <v>43444</v>
      </c>
      <c r="E166" t="s">
        <v>38</v>
      </c>
      <c r="F166" t="s">
        <v>32</v>
      </c>
      <c r="G166" t="s">
        <v>446</v>
      </c>
      <c r="H166" s="11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</row>
    <row r="167" spans="2:12" x14ac:dyDescent="0.25">
      <c r="B167" s="10" t="s">
        <v>69</v>
      </c>
      <c r="C167" s="10">
        <v>43448</v>
      </c>
      <c r="D167" s="10">
        <v>43480.746977784853</v>
      </c>
      <c r="E167" t="s">
        <v>38</v>
      </c>
      <c r="F167" t="s">
        <v>45</v>
      </c>
      <c r="G167" t="s">
        <v>447</v>
      </c>
      <c r="H167" s="11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</row>
    <row r="168" spans="2:12" x14ac:dyDescent="0.25">
      <c r="B168" s="10">
        <v>43449</v>
      </c>
      <c r="C168" s="10">
        <v>43449</v>
      </c>
      <c r="D168" s="10">
        <v>43449</v>
      </c>
      <c r="E168" t="s">
        <v>38</v>
      </c>
      <c r="F168" t="s">
        <v>45</v>
      </c>
      <c r="G168" t="s">
        <v>448</v>
      </c>
      <c r="H168" s="11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</row>
    <row r="169" spans="2:12" x14ac:dyDescent="0.25">
      <c r="B169" s="10">
        <v>43487.188431641203</v>
      </c>
      <c r="C169" s="10">
        <v>43452</v>
      </c>
      <c r="D169" s="10">
        <v>43487.188431641203</v>
      </c>
      <c r="E169" t="s">
        <v>38</v>
      </c>
      <c r="F169" t="s">
        <v>36</v>
      </c>
      <c r="G169" t="s">
        <v>449</v>
      </c>
      <c r="H169" s="11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</row>
    <row r="170" spans="2:12" x14ac:dyDescent="0.25">
      <c r="B170" s="10">
        <v>43514.403187421965</v>
      </c>
      <c r="C170" s="10">
        <v>43459</v>
      </c>
      <c r="D170" s="10">
        <v>43514.403187421965</v>
      </c>
      <c r="E170" t="s">
        <v>38</v>
      </c>
      <c r="F170" t="s">
        <v>45</v>
      </c>
      <c r="G170" t="s">
        <v>450</v>
      </c>
      <c r="H170" s="11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</row>
    <row r="171" spans="2:12" x14ac:dyDescent="0.25">
      <c r="B171" s="10">
        <v>43491.679228472654</v>
      </c>
      <c r="C171" s="10">
        <v>43461</v>
      </c>
      <c r="D171" s="10">
        <v>43491.679228472654</v>
      </c>
      <c r="E171" t="s">
        <v>38</v>
      </c>
      <c r="F171" t="s">
        <v>45</v>
      </c>
      <c r="G171" t="s">
        <v>451</v>
      </c>
      <c r="H171" s="11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</row>
    <row r="172" spans="2:12" x14ac:dyDescent="0.25">
      <c r="B172" s="10">
        <v>43515.206907104708</v>
      </c>
      <c r="C172" s="10">
        <v>43464</v>
      </c>
      <c r="D172" s="10">
        <v>43515.206907104708</v>
      </c>
      <c r="E172" t="s">
        <v>38</v>
      </c>
      <c r="F172" t="s">
        <v>36</v>
      </c>
      <c r="G172" t="s">
        <v>452</v>
      </c>
      <c r="H172" s="11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</row>
    <row r="173" spans="2:12" x14ac:dyDescent="0.25">
      <c r="B173" s="10">
        <v>43467</v>
      </c>
      <c r="C173" s="10">
        <v>43467</v>
      </c>
      <c r="D173" s="10">
        <v>43467</v>
      </c>
      <c r="E173" t="s">
        <v>38</v>
      </c>
      <c r="F173" t="s">
        <v>36</v>
      </c>
      <c r="G173" t="s">
        <v>453</v>
      </c>
      <c r="H173" s="11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</row>
    <row r="174" spans="2:12" x14ac:dyDescent="0.25">
      <c r="B174" s="10">
        <v>43485.642328387614</v>
      </c>
      <c r="C174" s="10">
        <v>43469</v>
      </c>
      <c r="D174" s="10">
        <v>43485.642328387614</v>
      </c>
      <c r="E174" t="s">
        <v>38</v>
      </c>
      <c r="F174" t="s">
        <v>45</v>
      </c>
      <c r="G174" t="s">
        <v>454</v>
      </c>
      <c r="H174" s="11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</row>
    <row r="175" spans="2:12" x14ac:dyDescent="0.25">
      <c r="B175" s="10">
        <v>43501.032672097659</v>
      </c>
      <c r="C175" s="10">
        <v>43476</v>
      </c>
      <c r="D175" s="10">
        <v>43501.032672097659</v>
      </c>
      <c r="E175" t="s">
        <v>38</v>
      </c>
      <c r="F175" t="s">
        <v>45</v>
      </c>
      <c r="G175" t="s">
        <v>455</v>
      </c>
      <c r="H175" s="11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</row>
    <row r="176" spans="2:12" x14ac:dyDescent="0.25">
      <c r="B176" s="10">
        <v>43569.069332262581</v>
      </c>
      <c r="C176" s="10">
        <v>43479</v>
      </c>
      <c r="D176" s="10">
        <v>43495.478907818499</v>
      </c>
      <c r="E176" t="s">
        <v>38</v>
      </c>
      <c r="F176" t="s">
        <v>45</v>
      </c>
      <c r="G176" t="s">
        <v>456</v>
      </c>
      <c r="H176" s="11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</row>
    <row r="177" spans="2:12" x14ac:dyDescent="0.25">
      <c r="B177" s="10">
        <v>43482</v>
      </c>
      <c r="C177" s="10">
        <v>43482</v>
      </c>
      <c r="D177" s="10">
        <v>43482</v>
      </c>
      <c r="E177" t="s">
        <v>38</v>
      </c>
      <c r="F177" t="s">
        <v>36</v>
      </c>
      <c r="G177" t="s">
        <v>457</v>
      </c>
      <c r="H177" s="11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</row>
    <row r="178" spans="2:12" x14ac:dyDescent="0.25">
      <c r="B178" s="10">
        <v>43499.993512821027</v>
      </c>
      <c r="C178" s="10">
        <v>43484</v>
      </c>
      <c r="D178" s="10">
        <v>43499.993512821027</v>
      </c>
      <c r="E178" t="s">
        <v>38</v>
      </c>
      <c r="F178" t="s">
        <v>32</v>
      </c>
      <c r="G178" t="s">
        <v>458</v>
      </c>
      <c r="H178" s="11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</row>
    <row r="179" spans="2:12" x14ac:dyDescent="0.25">
      <c r="B179" s="10">
        <v>43487</v>
      </c>
      <c r="C179" s="10">
        <v>43487</v>
      </c>
      <c r="D179" s="10">
        <v>43487</v>
      </c>
      <c r="E179" t="s">
        <v>38</v>
      </c>
      <c r="F179" t="s">
        <v>36</v>
      </c>
      <c r="G179" t="s">
        <v>374</v>
      </c>
      <c r="H179" s="11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</row>
    <row r="180" spans="2:12" x14ac:dyDescent="0.25">
      <c r="B180" s="10">
        <v>43492</v>
      </c>
      <c r="C180" s="10">
        <v>43492</v>
      </c>
      <c r="D180" s="10">
        <v>43492</v>
      </c>
      <c r="E180" t="s">
        <v>38</v>
      </c>
      <c r="F180" t="s">
        <v>45</v>
      </c>
      <c r="G180" t="s">
        <v>459</v>
      </c>
      <c r="H180" s="11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</row>
    <row r="181" spans="2:12" x14ac:dyDescent="0.25">
      <c r="B181" s="10" t="s">
        <v>69</v>
      </c>
      <c r="C181" s="10">
        <v>43496</v>
      </c>
      <c r="D181" s="10">
        <v>43509.777939985303</v>
      </c>
      <c r="E181" t="s">
        <v>38</v>
      </c>
      <c r="F181" t="s">
        <v>36</v>
      </c>
      <c r="G181" t="s">
        <v>460</v>
      </c>
      <c r="H181" s="11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</row>
    <row r="182" spans="2:12" x14ac:dyDescent="0.25">
      <c r="B182" s="10">
        <v>43520.73063092697</v>
      </c>
      <c r="C182" s="10">
        <v>43497</v>
      </c>
      <c r="D182" s="10">
        <v>43520.73063092697</v>
      </c>
      <c r="E182" t="s">
        <v>38</v>
      </c>
      <c r="F182" t="s">
        <v>33</v>
      </c>
      <c r="G182" t="s">
        <v>461</v>
      </c>
      <c r="H182" s="11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</row>
    <row r="183" spans="2:12" x14ac:dyDescent="0.25">
      <c r="B183" s="10">
        <v>43499</v>
      </c>
      <c r="C183" s="10">
        <v>43499</v>
      </c>
      <c r="D183" s="10">
        <v>43499</v>
      </c>
      <c r="E183" t="s">
        <v>38</v>
      </c>
      <c r="F183" t="s">
        <v>32</v>
      </c>
      <c r="G183" t="s">
        <v>462</v>
      </c>
      <c r="H183" s="11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</row>
    <row r="184" spans="2:12" x14ac:dyDescent="0.25">
      <c r="B184" s="10" t="s">
        <v>69</v>
      </c>
      <c r="C184" s="10">
        <v>43503</v>
      </c>
      <c r="D184" s="10">
        <v>43503</v>
      </c>
      <c r="E184" t="s">
        <v>38</v>
      </c>
      <c r="F184" t="s">
        <v>45</v>
      </c>
      <c r="G184" t="s">
        <v>463</v>
      </c>
      <c r="H184" s="11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</row>
    <row r="185" spans="2:12" x14ac:dyDescent="0.25">
      <c r="B185" s="10">
        <v>43505</v>
      </c>
      <c r="C185" s="10">
        <v>43505</v>
      </c>
      <c r="D185" s="10">
        <v>43505</v>
      </c>
      <c r="E185" t="s">
        <v>38</v>
      </c>
      <c r="F185" t="s">
        <v>34</v>
      </c>
      <c r="G185" t="s">
        <v>464</v>
      </c>
      <c r="H185" s="11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</row>
    <row r="186" spans="2:12" x14ac:dyDescent="0.25">
      <c r="B186" s="10">
        <v>43508.592568137858</v>
      </c>
      <c r="C186" s="10">
        <v>43506</v>
      </c>
      <c r="D186" s="10">
        <v>43508.592568137858</v>
      </c>
      <c r="E186" t="s">
        <v>38</v>
      </c>
      <c r="F186" t="s">
        <v>34</v>
      </c>
      <c r="G186" t="s">
        <v>465</v>
      </c>
      <c r="H186" s="11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</row>
    <row r="187" spans="2:12" x14ac:dyDescent="0.25">
      <c r="B187" s="10">
        <v>43555.285152896111</v>
      </c>
      <c r="C187" s="10">
        <v>43508</v>
      </c>
      <c r="D187" s="10">
        <v>43555.285152896111</v>
      </c>
      <c r="E187" t="s">
        <v>38</v>
      </c>
      <c r="F187" t="s">
        <v>33</v>
      </c>
      <c r="G187" t="s">
        <v>466</v>
      </c>
      <c r="H187" s="11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</row>
    <row r="188" spans="2:12" x14ac:dyDescent="0.25">
      <c r="B188" s="10">
        <v>43517</v>
      </c>
      <c r="C188" s="10">
        <v>43517</v>
      </c>
      <c r="D188" s="10">
        <v>43517</v>
      </c>
      <c r="E188" t="s">
        <v>38</v>
      </c>
      <c r="F188" t="s">
        <v>36</v>
      </c>
      <c r="G188" t="s">
        <v>467</v>
      </c>
      <c r="H188" s="11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</row>
    <row r="189" spans="2:12" x14ac:dyDescent="0.25">
      <c r="B189" s="10" t="s">
        <v>69</v>
      </c>
      <c r="C189" s="10">
        <v>43521</v>
      </c>
      <c r="D189" s="10">
        <v>43521</v>
      </c>
      <c r="E189" t="s">
        <v>38</v>
      </c>
      <c r="F189" t="s">
        <v>45</v>
      </c>
      <c r="G189" t="s">
        <v>468</v>
      </c>
      <c r="H189" s="11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</row>
    <row r="190" spans="2:12" x14ac:dyDescent="0.25">
      <c r="B190" s="10">
        <v>43531.738180250693</v>
      </c>
      <c r="C190" s="10">
        <v>43523</v>
      </c>
      <c r="D190" s="10">
        <v>43531.738180250693</v>
      </c>
      <c r="E190" t="s">
        <v>38</v>
      </c>
      <c r="F190" t="s">
        <v>34</v>
      </c>
      <c r="G190" t="s">
        <v>469</v>
      </c>
      <c r="H190" s="11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</row>
    <row r="191" spans="2:12" x14ac:dyDescent="0.25">
      <c r="B191" s="10">
        <v>43569.835590824536</v>
      </c>
      <c r="C191" s="10">
        <v>43526</v>
      </c>
      <c r="D191" s="10">
        <v>43569.835590824536</v>
      </c>
      <c r="E191" t="s">
        <v>38</v>
      </c>
      <c r="F191" t="s">
        <v>32</v>
      </c>
      <c r="G191" t="s">
        <v>470</v>
      </c>
      <c r="H191" s="11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</row>
    <row r="192" spans="2:12" x14ac:dyDescent="0.25">
      <c r="B192" s="10">
        <v>43567.757979105008</v>
      </c>
      <c r="C192" s="10">
        <v>43530</v>
      </c>
      <c r="D192" s="10">
        <v>43567.757979105008</v>
      </c>
      <c r="E192" t="s">
        <v>38</v>
      </c>
      <c r="F192" t="s">
        <v>32</v>
      </c>
      <c r="G192" t="s">
        <v>471</v>
      </c>
      <c r="H192" s="11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</row>
    <row r="193" spans="2:12" x14ac:dyDescent="0.25">
      <c r="B193" s="10">
        <v>43532</v>
      </c>
      <c r="C193" s="10">
        <v>43532</v>
      </c>
      <c r="D193" s="10">
        <v>43532</v>
      </c>
      <c r="E193" t="s">
        <v>38</v>
      </c>
      <c r="F193" t="s">
        <v>45</v>
      </c>
      <c r="G193" t="s">
        <v>472</v>
      </c>
      <c r="H193" s="11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</row>
    <row r="194" spans="2:12" x14ac:dyDescent="0.25">
      <c r="B194" s="10" t="s">
        <v>69</v>
      </c>
      <c r="C194" s="10">
        <v>43532</v>
      </c>
      <c r="D194" s="10">
        <v>43572.596134843683</v>
      </c>
      <c r="E194" t="s">
        <v>38</v>
      </c>
      <c r="F194" t="s">
        <v>45</v>
      </c>
      <c r="G194" t="s">
        <v>473</v>
      </c>
      <c r="H194" s="11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</row>
    <row r="195" spans="2:12" x14ac:dyDescent="0.25">
      <c r="B195" s="10">
        <v>43570.539022448429</v>
      </c>
      <c r="C195" s="10">
        <v>43534</v>
      </c>
      <c r="D195" s="10">
        <v>43570.539022448429</v>
      </c>
      <c r="E195" t="s">
        <v>38</v>
      </c>
      <c r="F195" t="s">
        <v>36</v>
      </c>
      <c r="G195" t="s">
        <v>474</v>
      </c>
      <c r="H195" s="11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</row>
    <row r="196" spans="2:12" x14ac:dyDescent="0.25">
      <c r="B196" s="10">
        <v>43536</v>
      </c>
      <c r="C196" s="10">
        <v>43536</v>
      </c>
      <c r="D196" s="10">
        <v>43536</v>
      </c>
      <c r="E196" t="s">
        <v>38</v>
      </c>
      <c r="F196" t="s">
        <v>32</v>
      </c>
      <c r="G196" t="s">
        <v>475</v>
      </c>
      <c r="H196" s="11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</row>
    <row r="197" spans="2:12" x14ac:dyDescent="0.25">
      <c r="B197" s="10">
        <v>43576.376924808807</v>
      </c>
      <c r="C197" s="10">
        <v>43537</v>
      </c>
      <c r="D197" s="10">
        <v>43576.376924808807</v>
      </c>
      <c r="E197" t="s">
        <v>38</v>
      </c>
      <c r="F197" t="s">
        <v>36</v>
      </c>
      <c r="G197" t="s">
        <v>476</v>
      </c>
      <c r="H197" s="11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</row>
    <row r="198" spans="2:12" x14ac:dyDescent="0.25">
      <c r="B198" s="10">
        <v>43543.657350348039</v>
      </c>
      <c r="C198" s="10">
        <v>43540</v>
      </c>
      <c r="D198" s="10">
        <v>43543.657350348039</v>
      </c>
      <c r="E198" t="s">
        <v>38</v>
      </c>
      <c r="F198" t="s">
        <v>32</v>
      </c>
      <c r="G198" t="s">
        <v>477</v>
      </c>
      <c r="H198" s="11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</row>
    <row r="199" spans="2:12" x14ac:dyDescent="0.25">
      <c r="B199" s="10">
        <v>43543</v>
      </c>
      <c r="C199" s="10">
        <v>43543</v>
      </c>
      <c r="D199" s="10">
        <v>43543</v>
      </c>
      <c r="E199" t="s">
        <v>38</v>
      </c>
      <c r="F199" t="s">
        <v>36</v>
      </c>
      <c r="G199" t="s">
        <v>478</v>
      </c>
      <c r="H199" s="11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</row>
    <row r="200" spans="2:12" x14ac:dyDescent="0.25">
      <c r="B200" s="10">
        <v>43586.481925868669</v>
      </c>
      <c r="C200" s="10">
        <v>43546</v>
      </c>
      <c r="D200" s="10">
        <v>43586.481925868669</v>
      </c>
      <c r="E200" t="s">
        <v>38</v>
      </c>
      <c r="F200" t="s">
        <v>45</v>
      </c>
      <c r="G200" t="s">
        <v>479</v>
      </c>
      <c r="H200" s="11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</row>
    <row r="201" spans="2:12" x14ac:dyDescent="0.25">
      <c r="B201" s="10">
        <v>43551</v>
      </c>
      <c r="C201" s="10">
        <v>43551</v>
      </c>
      <c r="D201" s="10">
        <v>43551</v>
      </c>
      <c r="E201" t="s">
        <v>38</v>
      </c>
      <c r="F201" t="s">
        <v>34</v>
      </c>
      <c r="G201" t="s">
        <v>480</v>
      </c>
      <c r="H201" s="11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</row>
    <row r="202" spans="2:12" x14ac:dyDescent="0.25">
      <c r="B202" s="10">
        <v>43557</v>
      </c>
      <c r="C202" s="10">
        <v>43557</v>
      </c>
      <c r="D202" s="10">
        <v>43557</v>
      </c>
      <c r="E202" t="s">
        <v>38</v>
      </c>
      <c r="F202" t="s">
        <v>32</v>
      </c>
      <c r="G202" t="s">
        <v>481</v>
      </c>
      <c r="H202" s="11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</row>
    <row r="203" spans="2:12" x14ac:dyDescent="0.25">
      <c r="B203" s="10">
        <v>43560.81847105785</v>
      </c>
      <c r="C203" s="10">
        <v>43558</v>
      </c>
      <c r="D203" s="10">
        <v>43560.81847105785</v>
      </c>
      <c r="E203" t="s">
        <v>38</v>
      </c>
      <c r="F203" t="s">
        <v>45</v>
      </c>
      <c r="G203" t="s">
        <v>482</v>
      </c>
      <c r="H203" s="11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</row>
    <row r="204" spans="2:12" x14ac:dyDescent="0.25">
      <c r="B204" s="10" t="s">
        <v>69</v>
      </c>
      <c r="C204" s="10">
        <v>43561</v>
      </c>
      <c r="D204" s="10">
        <v>43605.865431208142</v>
      </c>
      <c r="E204" t="s">
        <v>38</v>
      </c>
      <c r="F204" t="s">
        <v>34</v>
      </c>
      <c r="G204" t="s">
        <v>483</v>
      </c>
      <c r="H204" s="11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</row>
    <row r="205" spans="2:12" x14ac:dyDescent="0.25">
      <c r="B205" s="10">
        <v>43647.725633532762</v>
      </c>
      <c r="C205" s="10">
        <v>43563</v>
      </c>
      <c r="D205" s="10">
        <v>43603.683759744941</v>
      </c>
      <c r="E205" t="s">
        <v>38</v>
      </c>
      <c r="F205" t="s">
        <v>45</v>
      </c>
      <c r="G205" t="s">
        <v>484</v>
      </c>
      <c r="H205" s="11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</row>
    <row r="206" spans="2:12" x14ac:dyDescent="0.25">
      <c r="B206" s="10">
        <v>43578.622411172735</v>
      </c>
      <c r="C206" s="10">
        <v>43565</v>
      </c>
      <c r="D206" s="10">
        <v>43565</v>
      </c>
      <c r="E206" t="s">
        <v>38</v>
      </c>
      <c r="F206" t="s">
        <v>45</v>
      </c>
      <c r="G206" t="s">
        <v>485</v>
      </c>
      <c r="H206" s="11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</row>
    <row r="207" spans="2:12" x14ac:dyDescent="0.25">
      <c r="B207" s="10">
        <v>43584.569223583399</v>
      </c>
      <c r="C207" s="10">
        <v>43569</v>
      </c>
      <c r="D207" s="10">
        <v>43584.569223583399</v>
      </c>
      <c r="E207" t="s">
        <v>38</v>
      </c>
      <c r="F207" t="s">
        <v>45</v>
      </c>
      <c r="G207" t="s">
        <v>486</v>
      </c>
      <c r="H207" s="11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</row>
    <row r="208" spans="2:12" x14ac:dyDescent="0.25">
      <c r="B208" s="10">
        <v>43572</v>
      </c>
      <c r="C208" s="10">
        <v>43572</v>
      </c>
      <c r="D208" s="10">
        <v>43572</v>
      </c>
      <c r="E208" t="s">
        <v>38</v>
      </c>
      <c r="F208" t="s">
        <v>33</v>
      </c>
      <c r="G208" t="s">
        <v>487</v>
      </c>
      <c r="H208" s="11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</row>
    <row r="209" spans="2:12" x14ac:dyDescent="0.25">
      <c r="B209" s="10" t="s">
        <v>69</v>
      </c>
      <c r="C209" s="10">
        <v>43574</v>
      </c>
      <c r="D209" s="10">
        <v>43589.233184767916</v>
      </c>
      <c r="E209" t="s">
        <v>38</v>
      </c>
      <c r="F209" t="s">
        <v>45</v>
      </c>
      <c r="G209" t="s">
        <v>488</v>
      </c>
      <c r="H209" s="11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</row>
    <row r="210" spans="2:12" x14ac:dyDescent="0.25">
      <c r="B210" s="10">
        <v>43586.8659361682</v>
      </c>
      <c r="C210" s="10">
        <v>43576</v>
      </c>
      <c r="D210" s="10">
        <v>43586.8659361682</v>
      </c>
      <c r="E210" t="s">
        <v>38</v>
      </c>
      <c r="F210" t="s">
        <v>45</v>
      </c>
      <c r="G210" t="s">
        <v>489</v>
      </c>
      <c r="H210" s="11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</row>
    <row r="211" spans="2:12" x14ac:dyDescent="0.25">
      <c r="B211" s="10">
        <v>43661.061374331257</v>
      </c>
      <c r="C211" s="10">
        <v>43580</v>
      </c>
      <c r="D211" s="10">
        <v>43635.027119606828</v>
      </c>
      <c r="E211" t="s">
        <v>38</v>
      </c>
      <c r="F211" t="s">
        <v>45</v>
      </c>
      <c r="G211" t="s">
        <v>490</v>
      </c>
      <c r="H211" s="11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</row>
    <row r="212" spans="2:12" x14ac:dyDescent="0.25">
      <c r="B212" s="10">
        <v>43622.113483825102</v>
      </c>
      <c r="C212" s="10">
        <v>43582</v>
      </c>
      <c r="D212" s="10">
        <v>43622.113483825102</v>
      </c>
      <c r="E212" t="s">
        <v>38</v>
      </c>
      <c r="F212" t="s">
        <v>33</v>
      </c>
      <c r="G212" t="s">
        <v>491</v>
      </c>
      <c r="H212" s="11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</row>
    <row r="213" spans="2:12" x14ac:dyDescent="0.25">
      <c r="B213" s="10">
        <v>43624.026611669258</v>
      </c>
      <c r="C213" s="10">
        <v>43588</v>
      </c>
      <c r="D213" s="10">
        <v>43624.026611669258</v>
      </c>
      <c r="E213" t="s">
        <v>38</v>
      </c>
      <c r="F213" t="s">
        <v>45</v>
      </c>
      <c r="G213" t="s">
        <v>492</v>
      </c>
      <c r="H213" s="11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</row>
    <row r="214" spans="2:12" x14ac:dyDescent="0.25">
      <c r="B214" s="10">
        <v>43595.700139752473</v>
      </c>
      <c r="C214" s="10">
        <v>43590</v>
      </c>
      <c r="D214" s="10">
        <v>43595.700139752473</v>
      </c>
      <c r="E214" t="s">
        <v>38</v>
      </c>
      <c r="F214" t="s">
        <v>45</v>
      </c>
      <c r="G214" t="s">
        <v>493</v>
      </c>
      <c r="H214" s="11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</row>
    <row r="215" spans="2:12" x14ac:dyDescent="0.25">
      <c r="B215" s="10">
        <v>43613.712962366597</v>
      </c>
      <c r="C215" s="10">
        <v>43591</v>
      </c>
      <c r="D215" s="10">
        <v>43613.712962366597</v>
      </c>
      <c r="E215" t="s">
        <v>38</v>
      </c>
      <c r="F215" t="s">
        <v>33</v>
      </c>
      <c r="G215" t="s">
        <v>494</v>
      </c>
      <c r="H215" s="11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</row>
    <row r="216" spans="2:12" x14ac:dyDescent="0.25">
      <c r="B216" s="10">
        <v>43623.498752151929</v>
      </c>
      <c r="C216" s="10">
        <v>43592</v>
      </c>
      <c r="D216" s="10">
        <v>43623.498752151929</v>
      </c>
      <c r="E216" t="s">
        <v>38</v>
      </c>
      <c r="F216" t="s">
        <v>33</v>
      </c>
      <c r="G216" t="s">
        <v>495</v>
      </c>
      <c r="H216" s="11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</row>
    <row r="217" spans="2:12" x14ac:dyDescent="0.25">
      <c r="B217" s="10">
        <v>43645.188079108193</v>
      </c>
      <c r="C217" s="10">
        <v>43594</v>
      </c>
      <c r="D217" s="10">
        <v>43645.188079108193</v>
      </c>
      <c r="E217" t="s">
        <v>38</v>
      </c>
      <c r="F217" t="s">
        <v>33</v>
      </c>
      <c r="G217" t="s">
        <v>496</v>
      </c>
      <c r="H217" s="11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</row>
    <row r="218" spans="2:12" x14ac:dyDescent="0.25">
      <c r="B218" s="10">
        <v>43614.76373708652</v>
      </c>
      <c r="C218" s="10">
        <v>43595</v>
      </c>
      <c r="D218" s="10">
        <v>43614.76373708652</v>
      </c>
      <c r="E218" t="s">
        <v>38</v>
      </c>
      <c r="F218" t="s">
        <v>33</v>
      </c>
      <c r="G218" t="s">
        <v>497</v>
      </c>
      <c r="H218" s="11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</row>
    <row r="219" spans="2:12" x14ac:dyDescent="0.25">
      <c r="B219" s="10">
        <v>43598</v>
      </c>
      <c r="C219" s="10">
        <v>43598</v>
      </c>
      <c r="D219" s="10">
        <v>43598</v>
      </c>
      <c r="E219" t="s">
        <v>38</v>
      </c>
      <c r="F219" t="s">
        <v>36</v>
      </c>
      <c r="G219" t="s">
        <v>498</v>
      </c>
      <c r="H219" s="11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</row>
    <row r="220" spans="2:12" x14ac:dyDescent="0.25">
      <c r="B220" s="10">
        <v>43601</v>
      </c>
      <c r="C220" s="10">
        <v>43601</v>
      </c>
      <c r="D220" s="10">
        <v>43601</v>
      </c>
      <c r="E220" t="s">
        <v>38</v>
      </c>
      <c r="F220" t="s">
        <v>45</v>
      </c>
      <c r="G220" t="s">
        <v>499</v>
      </c>
      <c r="H220" s="11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</row>
    <row r="221" spans="2:12" x14ac:dyDescent="0.25">
      <c r="B221" s="10">
        <v>43604</v>
      </c>
      <c r="C221" s="10">
        <v>43604</v>
      </c>
      <c r="D221" s="10">
        <v>43604</v>
      </c>
      <c r="E221" t="s">
        <v>38</v>
      </c>
      <c r="F221" t="s">
        <v>36</v>
      </c>
      <c r="G221" t="s">
        <v>500</v>
      </c>
      <c r="H221" s="11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</row>
    <row r="222" spans="2:12" x14ac:dyDescent="0.25">
      <c r="B222" s="10">
        <v>43626.228578403905</v>
      </c>
      <c r="C222" s="10">
        <v>43607</v>
      </c>
      <c r="D222" s="10">
        <v>43626.228578403905</v>
      </c>
      <c r="E222" t="s">
        <v>38</v>
      </c>
      <c r="F222" t="s">
        <v>45</v>
      </c>
      <c r="G222" t="s">
        <v>501</v>
      </c>
      <c r="H222" s="11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</row>
    <row r="223" spans="2:12" x14ac:dyDescent="0.25">
      <c r="B223" s="10">
        <v>43610</v>
      </c>
      <c r="C223" s="10">
        <v>43610</v>
      </c>
      <c r="D223" s="10">
        <v>43610</v>
      </c>
      <c r="E223" t="s">
        <v>38</v>
      </c>
      <c r="F223" t="s">
        <v>32</v>
      </c>
      <c r="G223" t="s">
        <v>502</v>
      </c>
      <c r="H223" s="11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</row>
    <row r="224" spans="2:12" x14ac:dyDescent="0.25">
      <c r="B224" s="10" t="s">
        <v>69</v>
      </c>
      <c r="C224" s="10">
        <v>43614</v>
      </c>
      <c r="D224" s="10">
        <v>43645.508154061761</v>
      </c>
      <c r="E224" t="s">
        <v>38</v>
      </c>
      <c r="F224" t="s">
        <v>45</v>
      </c>
      <c r="G224" t="s">
        <v>346</v>
      </c>
      <c r="H224" s="11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</row>
    <row r="225" spans="2:12" x14ac:dyDescent="0.25">
      <c r="B225" s="10">
        <v>43628.969362987358</v>
      </c>
      <c r="C225" s="10">
        <v>43619</v>
      </c>
      <c r="D225" s="10">
        <v>43628.969362987358</v>
      </c>
      <c r="E225" t="s">
        <v>38</v>
      </c>
      <c r="F225" t="s">
        <v>33</v>
      </c>
      <c r="G225" t="s">
        <v>503</v>
      </c>
      <c r="H225" s="11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</row>
    <row r="226" spans="2:12" x14ac:dyDescent="0.25">
      <c r="B226" s="10">
        <v>43639.192651531121</v>
      </c>
      <c r="C226" s="10">
        <v>43623</v>
      </c>
      <c r="D226" s="10">
        <v>43639.192651531121</v>
      </c>
      <c r="E226" t="s">
        <v>38</v>
      </c>
      <c r="F226" t="s">
        <v>36</v>
      </c>
      <c r="G226" t="s">
        <v>504</v>
      </c>
      <c r="H226" s="11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</row>
    <row r="227" spans="2:12" x14ac:dyDescent="0.25">
      <c r="B227" s="10">
        <v>43625</v>
      </c>
      <c r="C227" s="10">
        <v>43625</v>
      </c>
      <c r="D227" s="10">
        <v>43625</v>
      </c>
      <c r="E227" t="s">
        <v>38</v>
      </c>
      <c r="F227" t="s">
        <v>45</v>
      </c>
      <c r="G227" t="s">
        <v>505</v>
      </c>
      <c r="H227" s="11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</row>
    <row r="228" spans="2:12" x14ac:dyDescent="0.25">
      <c r="B228" s="10">
        <v>43664.662454163976</v>
      </c>
      <c r="C228" s="10">
        <v>43632</v>
      </c>
      <c r="D228" s="10">
        <v>43664.662454163976</v>
      </c>
      <c r="E228" t="s">
        <v>38</v>
      </c>
      <c r="F228" t="s">
        <v>36</v>
      </c>
      <c r="G228" t="s">
        <v>506</v>
      </c>
      <c r="H228" s="11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</row>
    <row r="229" spans="2:12" x14ac:dyDescent="0.25">
      <c r="B229" s="10" t="s">
        <v>69</v>
      </c>
      <c r="C229" s="10">
        <v>43635</v>
      </c>
      <c r="D229" s="10">
        <v>43686.085509883509</v>
      </c>
      <c r="E229" t="s">
        <v>38</v>
      </c>
      <c r="F229" t="s">
        <v>36</v>
      </c>
      <c r="G229" t="s">
        <v>507</v>
      </c>
      <c r="H229" s="11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</row>
    <row r="230" spans="2:12" x14ac:dyDescent="0.25">
      <c r="B230" s="10">
        <v>43637</v>
      </c>
      <c r="C230" s="10">
        <v>43637</v>
      </c>
      <c r="D230" s="10">
        <v>43637</v>
      </c>
      <c r="E230" t="s">
        <v>38</v>
      </c>
      <c r="F230" t="s">
        <v>36</v>
      </c>
      <c r="G230" t="s">
        <v>508</v>
      </c>
      <c r="H230" s="11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</row>
    <row r="231" spans="2:12" x14ac:dyDescent="0.25">
      <c r="B231" s="10">
        <v>43639</v>
      </c>
      <c r="C231" s="10">
        <v>43639</v>
      </c>
      <c r="D231" s="10">
        <v>43639</v>
      </c>
      <c r="E231" t="s">
        <v>38</v>
      </c>
      <c r="F231" t="s">
        <v>36</v>
      </c>
      <c r="G231" t="s">
        <v>509</v>
      </c>
      <c r="H231" s="11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</row>
    <row r="232" spans="2:12" x14ac:dyDescent="0.25">
      <c r="B232" s="10">
        <v>43653.195660130521</v>
      </c>
      <c r="C232" s="10">
        <v>43646</v>
      </c>
      <c r="D232" s="10">
        <v>43653.195660130521</v>
      </c>
      <c r="E232" t="s">
        <v>38</v>
      </c>
      <c r="F232" t="s">
        <v>45</v>
      </c>
      <c r="G232" t="s">
        <v>510</v>
      </c>
      <c r="H232" s="11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</row>
  </sheetData>
  <dataValidations count="2">
    <dataValidation type="list" allowBlank="1" showInputMessage="1" showErrorMessage="1" sqref="E4:E232">
      <formula1>PCSaídasN1_Nível_1</formula1>
    </dataValidation>
    <dataValidation type="list" allowBlank="1" showInputMessage="1" showErrorMessage="1" sqref="F4:F232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42" t="s">
        <v>13</v>
      </c>
      <c r="K1" s="42"/>
      <c r="L1" s="42"/>
      <c r="M1" s="42"/>
      <c r="N1" s="42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513</v>
      </c>
      <c r="C3" s="18">
        <v>2018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9" t="s">
        <v>514</v>
      </c>
    </row>
    <row r="7" spans="1:14" ht="20.100000000000001" customHeight="1" x14ac:dyDescent="0.25">
      <c r="B7" s="22" t="s">
        <v>515</v>
      </c>
      <c r="C7" s="20" t="s">
        <v>519</v>
      </c>
      <c r="D7" s="20" t="s">
        <v>520</v>
      </c>
      <c r="E7" s="20" t="s">
        <v>521</v>
      </c>
      <c r="F7" s="20" t="s">
        <v>522</v>
      </c>
      <c r="G7" s="20" t="s">
        <v>523</v>
      </c>
      <c r="H7" s="20" t="s">
        <v>524</v>
      </c>
      <c r="I7" s="20" t="s">
        <v>525</v>
      </c>
      <c r="J7" s="20" t="s">
        <v>526</v>
      </c>
      <c r="K7" s="20" t="s">
        <v>527</v>
      </c>
      <c r="L7" s="20" t="s">
        <v>528</v>
      </c>
      <c r="M7" s="20" t="s">
        <v>529</v>
      </c>
      <c r="N7" s="21" t="s">
        <v>530</v>
      </c>
    </row>
    <row r="8" spans="1:14" ht="20.100000000000001" customHeight="1" x14ac:dyDescent="0.25">
      <c r="B8" s="28" t="s">
        <v>531</v>
      </c>
      <c r="C8" s="23">
        <f>SUMIFS(TbRegistroEntradas[Valor],TbRegistroEntradas[Ano Caixa],"&lt;"&amp;C3,TbRegistroEntradas[Ano Caixa],"&lt;&gt;0")-SUMIFS(TbRegistroSaídas[Valor],TbRegistroSaídas[Ano Caixa],"&lt;"&amp;C3,TbRegistroSaídas[Ano Caixa],"&lt;&gt;0")</f>
        <v>-1041</v>
      </c>
      <c r="D8" s="23">
        <f>C11</f>
        <v>966</v>
      </c>
      <c r="E8" s="23">
        <f t="shared" ref="E8:N8" si="0">D11</f>
        <v>5553</v>
      </c>
      <c r="F8" s="23">
        <f t="shared" si="0"/>
        <v>-7</v>
      </c>
      <c r="G8" s="23">
        <f t="shared" si="0"/>
        <v>1894</v>
      </c>
      <c r="H8" s="23">
        <f t="shared" si="0"/>
        <v>22181</v>
      </c>
      <c r="I8" s="23">
        <f t="shared" si="0"/>
        <v>30931</v>
      </c>
      <c r="J8" s="23">
        <f t="shared" si="0"/>
        <v>22856</v>
      </c>
      <c r="K8" s="23">
        <f t="shared" si="0"/>
        <v>38235</v>
      </c>
      <c r="L8" s="23">
        <f t="shared" si="0"/>
        <v>44941</v>
      </c>
      <c r="M8" s="23">
        <f t="shared" si="0"/>
        <v>39552</v>
      </c>
      <c r="N8" s="24">
        <f t="shared" si="0"/>
        <v>58456</v>
      </c>
    </row>
    <row r="9" spans="1:14" ht="20.100000000000001" customHeight="1" x14ac:dyDescent="0.25">
      <c r="B9" s="28" t="s">
        <v>516</v>
      </c>
      <c r="C9" s="23">
        <f>SUMIFS(TbRegistroEntradas[Valor],TbRegistroEntradas[Mês Caixa],C5,TbRegistroEntradas[Ano Caixa],$C$3)</f>
        <v>33220</v>
      </c>
      <c r="D9" s="23">
        <f>SUMIFS(TbRegistroEntradas[Valor],TbRegistroEntradas[Mês Caixa],D5,TbRegistroEntradas[Ano Caixa],$C$3)</f>
        <v>27618</v>
      </c>
      <c r="E9" s="23">
        <f>SUMIFS(TbRegistroEntradas[Valor],TbRegistroEntradas[Mês Caixa],E5,TbRegistroEntradas[Ano Caixa],$C$3)</f>
        <v>21553</v>
      </c>
      <c r="F9" s="23">
        <f>SUMIFS(TbRegistroEntradas[Valor],TbRegistroEntradas[Mês Caixa],F5,TbRegistroEntradas[Ano Caixa],$C$3)</f>
        <v>25910</v>
      </c>
      <c r="G9" s="23">
        <f>SUMIFS(TbRegistroEntradas[Valor],TbRegistroEntradas[Mês Caixa],G5,TbRegistroEntradas[Ano Caixa],$C$3)</f>
        <v>23254</v>
      </c>
      <c r="H9" s="23">
        <f>SUMIFS(TbRegistroEntradas[Valor],TbRegistroEntradas[Mês Caixa],H5,TbRegistroEntradas[Ano Caixa],$C$3)</f>
        <v>29499</v>
      </c>
      <c r="I9" s="23">
        <f>SUMIFS(TbRegistroEntradas[Valor],TbRegistroEntradas[Mês Caixa],I5,TbRegistroEntradas[Ano Caixa],$C$3)</f>
        <v>21232</v>
      </c>
      <c r="J9" s="23">
        <f>SUMIFS(TbRegistroEntradas[Valor],TbRegistroEntradas[Mês Caixa],J5,TbRegistroEntradas[Ano Caixa],$C$3)</f>
        <v>31767</v>
      </c>
      <c r="K9" s="23">
        <f>SUMIFS(TbRegistroEntradas[Valor],TbRegistroEntradas[Mês Caixa],K5,TbRegistroEntradas[Ano Caixa],$C$3)</f>
        <v>24029</v>
      </c>
      <c r="L9" s="23">
        <f>SUMIFS(TbRegistroEntradas[Valor],TbRegistroEntradas[Mês Caixa],L5,TbRegistroEntradas[Ano Caixa],$C$3)</f>
        <v>21580</v>
      </c>
      <c r="M9" s="23">
        <f>SUMIFS(TbRegistroEntradas[Valor],TbRegistroEntradas[Mês Caixa],M5,TbRegistroEntradas[Ano Caixa],$C$3)</f>
        <v>38978</v>
      </c>
      <c r="N9" s="24">
        <f>SUMIFS(TbRegistroEntradas[Valor],TbRegistroEntradas[Mês Caixa],N5,TbRegistroEntradas[Ano Caixa],$C$3)</f>
        <v>15074</v>
      </c>
    </row>
    <row r="10" spans="1:14" ht="20.100000000000001" customHeight="1" x14ac:dyDescent="0.25">
      <c r="B10" s="28" t="s">
        <v>517</v>
      </c>
      <c r="C10" s="23">
        <f>SUMIFS(TbRegistroSaídas[Valor],TbRegistroSaídas[Mês Caixa],C5,TbRegistroSaídas[Ano Caixa],$C$3)</f>
        <v>31213</v>
      </c>
      <c r="D10" s="23">
        <f>SUMIFS(TbRegistroSaídas[Valor],TbRegistroSaídas[Mês Caixa],D5,TbRegistroSaídas[Ano Caixa],$C$3)</f>
        <v>23031</v>
      </c>
      <c r="E10" s="23">
        <f>SUMIFS(TbRegistroSaídas[Valor],TbRegistroSaídas[Mês Caixa],E5,TbRegistroSaídas[Ano Caixa],$C$3)</f>
        <v>27113</v>
      </c>
      <c r="F10" s="23">
        <f>SUMIFS(TbRegistroSaídas[Valor],TbRegistroSaídas[Mês Caixa],F5,TbRegistroSaídas[Ano Caixa],$C$3)</f>
        <v>24009</v>
      </c>
      <c r="G10" s="23">
        <f>SUMIFS(TbRegistroSaídas[Valor],TbRegistroSaídas[Mês Caixa],G5,TbRegistroSaídas[Ano Caixa],$C$3)</f>
        <v>2967</v>
      </c>
      <c r="H10" s="23">
        <f>SUMIFS(TbRegistroSaídas[Valor],TbRegistroSaídas[Mês Caixa],H5,TbRegistroSaídas[Ano Caixa],$C$3)</f>
        <v>20749</v>
      </c>
      <c r="I10" s="23">
        <f>SUMIFS(TbRegistroSaídas[Valor],TbRegistroSaídas[Mês Caixa],I5,TbRegistroSaídas[Ano Caixa],$C$3)</f>
        <v>29307</v>
      </c>
      <c r="J10" s="23">
        <f>SUMIFS(TbRegistroSaídas[Valor],TbRegistroSaídas[Mês Caixa],J5,TbRegistroSaídas[Ano Caixa],$C$3)</f>
        <v>16388</v>
      </c>
      <c r="K10" s="23">
        <f>SUMIFS(TbRegistroSaídas[Valor],TbRegistroSaídas[Mês Caixa],K5,TbRegistroSaídas[Ano Caixa],$C$3)</f>
        <v>17323</v>
      </c>
      <c r="L10" s="23">
        <f>SUMIFS(TbRegistroSaídas[Valor],TbRegistroSaídas[Mês Caixa],L5,TbRegistroSaídas[Ano Caixa],$C$3)</f>
        <v>26969</v>
      </c>
      <c r="M10" s="23">
        <f>SUMIFS(TbRegistroSaídas[Valor],TbRegistroSaídas[Mês Caixa],M5,TbRegistroSaídas[Ano Caixa],$C$3)</f>
        <v>20074</v>
      </c>
      <c r="N10" s="24">
        <f>SUMIFS(TbRegistroSaídas[Valor],TbRegistroSaídas[Mês Caixa],N5,TbRegistroSaídas[Ano Caixa],$C$3)</f>
        <v>18422</v>
      </c>
    </row>
    <row r="11" spans="1:14" ht="20.100000000000001" customHeight="1" x14ac:dyDescent="0.25">
      <c r="B11" s="31" t="s">
        <v>518</v>
      </c>
      <c r="C11" s="25">
        <f>C8+C9-C10</f>
        <v>966</v>
      </c>
      <c r="D11" s="25">
        <f t="shared" ref="D11:N11" si="1">D8+D9-D10</f>
        <v>5553</v>
      </c>
      <c r="E11" s="25">
        <f t="shared" si="1"/>
        <v>-7</v>
      </c>
      <c r="F11" s="25">
        <f t="shared" si="1"/>
        <v>1894</v>
      </c>
      <c r="G11" s="25">
        <f t="shared" si="1"/>
        <v>22181</v>
      </c>
      <c r="H11" s="25">
        <f t="shared" si="1"/>
        <v>30931</v>
      </c>
      <c r="I11" s="25">
        <f t="shared" si="1"/>
        <v>22856</v>
      </c>
      <c r="J11" s="25">
        <f t="shared" si="1"/>
        <v>38235</v>
      </c>
      <c r="K11" s="25">
        <f t="shared" si="1"/>
        <v>44941</v>
      </c>
      <c r="L11" s="25">
        <f t="shared" si="1"/>
        <v>39552</v>
      </c>
      <c r="M11" s="25">
        <f t="shared" si="1"/>
        <v>58456</v>
      </c>
      <c r="N11" s="26">
        <f t="shared" si="1"/>
        <v>55108</v>
      </c>
    </row>
    <row r="12" spans="1:14" ht="20.100000000000001" customHeight="1" x14ac:dyDescent="0.25"/>
    <row r="13" spans="1:14" ht="20.100000000000001" customHeight="1" x14ac:dyDescent="0.25">
      <c r="B13" s="27" t="s">
        <v>532</v>
      </c>
    </row>
    <row r="14" spans="1:14" ht="20.100000000000001" customHeight="1" x14ac:dyDescent="0.25">
      <c r="B14" s="22" t="s">
        <v>515</v>
      </c>
      <c r="C14" s="20" t="s">
        <v>519</v>
      </c>
      <c r="D14" s="20" t="s">
        <v>520</v>
      </c>
      <c r="E14" s="20" t="s">
        <v>521</v>
      </c>
      <c r="F14" s="20" t="s">
        <v>522</v>
      </c>
      <c r="G14" s="20" t="s">
        <v>523</v>
      </c>
      <c r="H14" s="20" t="s">
        <v>524</v>
      </c>
      <c r="I14" s="20" t="s">
        <v>525</v>
      </c>
      <c r="J14" s="20" t="s">
        <v>526</v>
      </c>
      <c r="K14" s="20" t="s">
        <v>527</v>
      </c>
      <c r="L14" s="20" t="s">
        <v>528</v>
      </c>
      <c r="M14" s="20" t="s">
        <v>529</v>
      </c>
      <c r="N14" s="21" t="s">
        <v>530</v>
      </c>
    </row>
    <row r="15" spans="1:14" ht="20.100000000000001" customHeight="1" x14ac:dyDescent="0.25">
      <c r="B15" s="28" t="s">
        <v>531</v>
      </c>
      <c r="C15" s="23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23943</v>
      </c>
      <c r="D15" s="23">
        <f>C18</f>
        <v>2752</v>
      </c>
      <c r="E15" s="23">
        <f t="shared" ref="E15:N15" si="2">D18</f>
        <v>1935</v>
      </c>
      <c r="F15" s="23">
        <f t="shared" si="2"/>
        <v>15266</v>
      </c>
      <c r="G15" s="23">
        <f t="shared" si="2"/>
        <v>30813</v>
      </c>
      <c r="H15" s="23">
        <f t="shared" si="2"/>
        <v>25040</v>
      </c>
      <c r="I15" s="23">
        <f t="shared" si="2"/>
        <v>28824</v>
      </c>
      <c r="J15" s="23">
        <f t="shared" si="2"/>
        <v>28057</v>
      </c>
      <c r="K15" s="23">
        <f t="shared" si="2"/>
        <v>28632</v>
      </c>
      <c r="L15" s="23">
        <f t="shared" si="2"/>
        <v>34708</v>
      </c>
      <c r="M15" s="23">
        <f t="shared" si="2"/>
        <v>35415</v>
      </c>
      <c r="N15" s="24">
        <f t="shared" si="2"/>
        <v>43688</v>
      </c>
    </row>
    <row r="16" spans="1:14" ht="20.100000000000001" customHeight="1" x14ac:dyDescent="0.25">
      <c r="B16" s="28" t="s">
        <v>516</v>
      </c>
      <c r="C16" s="23">
        <f>SUMIFS(TbRegistroEntradas[Valor],TbRegistroEntradas[Mês Competência],C5,TbRegistroEntradas[Ano Competência],$C$3)</f>
        <v>20582</v>
      </c>
      <c r="D16" s="23">
        <f>SUMIFS(TbRegistroEntradas[Valor],TbRegistroEntradas[Mês Competência],D5,TbRegistroEntradas[Ano Competência],$C$3)</f>
        <v>24761</v>
      </c>
      <c r="E16" s="23">
        <f>SUMIFS(TbRegistroEntradas[Valor],TbRegistroEntradas[Mês Competência],E5,TbRegistroEntradas[Ano Competência],$C$3)</f>
        <v>37458</v>
      </c>
      <c r="F16" s="23">
        <f>SUMIFS(TbRegistroEntradas[Valor],TbRegistroEntradas[Mês Competência],F5,TbRegistroEntradas[Ano Competência],$C$3)</f>
        <v>30226</v>
      </c>
      <c r="G16" s="23">
        <f>SUMIFS(TbRegistroEntradas[Valor],TbRegistroEntradas[Mês Competência],G5,TbRegistroEntradas[Ano Competência],$C$3)</f>
        <v>19009</v>
      </c>
      <c r="H16" s="23">
        <f>SUMIFS(TbRegistroEntradas[Valor],TbRegistroEntradas[Mês Competência],H5,TbRegistroEntradas[Ano Competência],$C$3)</f>
        <v>28711</v>
      </c>
      <c r="I16" s="23">
        <f>SUMIFS(TbRegistroEntradas[Valor],TbRegistroEntradas[Mês Competência],I5,TbRegistroEntradas[Ano Competência],$C$3)</f>
        <v>33298</v>
      </c>
      <c r="J16" s="23">
        <f>SUMIFS(TbRegistroEntradas[Valor],TbRegistroEntradas[Mês Competência],J5,TbRegistroEntradas[Ano Competência],$C$3)</f>
        <v>22302</v>
      </c>
      <c r="K16" s="23">
        <f>SUMIFS(TbRegistroEntradas[Valor],TbRegistroEntradas[Mês Competência],K5,TbRegistroEntradas[Ano Competência],$C$3)</f>
        <v>26024</v>
      </c>
      <c r="L16" s="23">
        <f>SUMIFS(TbRegistroEntradas[Valor],TbRegistroEntradas[Mês Competência],L5,TbRegistroEntradas[Ano Competência],$C$3)</f>
        <v>29400</v>
      </c>
      <c r="M16" s="23">
        <f>SUMIFS(TbRegistroEntradas[Valor],TbRegistroEntradas[Mês Competência],M5,TbRegistroEntradas[Ano Competência],$C$3)</f>
        <v>30897</v>
      </c>
      <c r="N16" s="24">
        <f>SUMIFS(TbRegistroEntradas[Valor],TbRegistroEntradas[Mês Competência],N5,TbRegistroEntradas[Ano Competência],$C$3)</f>
        <v>17906</v>
      </c>
    </row>
    <row r="17" spans="2:14" ht="20.100000000000001" customHeight="1" x14ac:dyDescent="0.25">
      <c r="B17" s="28" t="s">
        <v>517</v>
      </c>
      <c r="C17" s="23">
        <f>SUMIFS(TbRegistroSaídas[Valor],TbRegistroSaídas[Mês Competência],C5,TbRegistroSaídas[Ano Competência],$C$3)</f>
        <v>41773</v>
      </c>
      <c r="D17" s="23">
        <f>SUMIFS(TbRegistroSaídas[Valor],TbRegistroSaídas[Mês Competência],D5,TbRegistroSaídas[Ano Competência],$C$3)</f>
        <v>25578</v>
      </c>
      <c r="E17" s="23">
        <f>SUMIFS(TbRegistroSaídas[Valor],TbRegistroSaídas[Mês Competência],E5,TbRegistroSaídas[Ano Competência],$C$3)</f>
        <v>24127</v>
      </c>
      <c r="F17" s="23">
        <f>SUMIFS(TbRegistroSaídas[Valor],TbRegistroSaídas[Mês Competência],F5,TbRegistroSaídas[Ano Competência],$C$3)</f>
        <v>14679</v>
      </c>
      <c r="G17" s="23">
        <f>SUMIFS(TbRegistroSaídas[Valor],TbRegistroSaídas[Mês Competência],G5,TbRegistroSaídas[Ano Competência],$C$3)</f>
        <v>24782</v>
      </c>
      <c r="H17" s="23">
        <f>SUMIFS(TbRegistroSaídas[Valor],TbRegistroSaídas[Mês Competência],H5,TbRegistroSaídas[Ano Competência],$C$3)</f>
        <v>24927</v>
      </c>
      <c r="I17" s="23">
        <f>SUMIFS(TbRegistroSaídas[Valor],TbRegistroSaídas[Mês Competência],I5,TbRegistroSaídas[Ano Competência],$C$3)</f>
        <v>34065</v>
      </c>
      <c r="J17" s="23">
        <f>SUMIFS(TbRegistroSaídas[Valor],TbRegistroSaídas[Mês Competência],J5,TbRegistroSaídas[Ano Competência],$C$3)</f>
        <v>21727</v>
      </c>
      <c r="K17" s="23">
        <f>SUMIFS(TbRegistroSaídas[Valor],TbRegistroSaídas[Mês Competência],K5,TbRegistroSaídas[Ano Competência],$C$3)</f>
        <v>19948</v>
      </c>
      <c r="L17" s="23">
        <f>SUMIFS(TbRegistroSaídas[Valor],TbRegistroSaídas[Mês Competência],L5,TbRegistroSaídas[Ano Competência],$C$3)</f>
        <v>28693</v>
      </c>
      <c r="M17" s="23">
        <f>SUMIFS(TbRegistroSaídas[Valor],TbRegistroSaídas[Mês Competência],M5,TbRegistroSaídas[Ano Competência],$C$3)</f>
        <v>22624</v>
      </c>
      <c r="N17" s="24">
        <f>SUMIFS(TbRegistroSaídas[Valor],TbRegistroSaídas[Mês Competência],N5,TbRegistroSaídas[Ano Competência],$C$3)</f>
        <v>19227</v>
      </c>
    </row>
    <row r="18" spans="2:14" ht="20.100000000000001" customHeight="1" x14ac:dyDescent="0.25">
      <c r="B18" s="31" t="s">
        <v>518</v>
      </c>
      <c r="C18" s="25">
        <f>C15+C16-C17</f>
        <v>2752</v>
      </c>
      <c r="D18" s="25">
        <f t="shared" ref="D18:N18" si="3">D15+D16-D17</f>
        <v>1935</v>
      </c>
      <c r="E18" s="25">
        <f t="shared" si="3"/>
        <v>15266</v>
      </c>
      <c r="F18" s="25">
        <f t="shared" si="3"/>
        <v>30813</v>
      </c>
      <c r="G18" s="25">
        <f t="shared" si="3"/>
        <v>25040</v>
      </c>
      <c r="H18" s="25">
        <f t="shared" si="3"/>
        <v>28824</v>
      </c>
      <c r="I18" s="25">
        <f t="shared" si="3"/>
        <v>28057</v>
      </c>
      <c r="J18" s="25">
        <f t="shared" si="3"/>
        <v>28632</v>
      </c>
      <c r="K18" s="25">
        <f t="shared" si="3"/>
        <v>34708</v>
      </c>
      <c r="L18" s="25">
        <f t="shared" si="3"/>
        <v>35415</v>
      </c>
      <c r="M18" s="25">
        <f t="shared" si="3"/>
        <v>43688</v>
      </c>
      <c r="N18" s="26">
        <f t="shared" si="3"/>
        <v>42367</v>
      </c>
    </row>
    <row r="19" spans="2:14" ht="20.100000000000001" customHeight="1" x14ac:dyDescent="0.25"/>
    <row r="20" spans="2:14" ht="20.100000000000001" customHeight="1" x14ac:dyDescent="0.25">
      <c r="B20" s="27" t="s">
        <v>533</v>
      </c>
    </row>
    <row r="21" spans="2:14" ht="20.100000000000001" customHeight="1" x14ac:dyDescent="0.25">
      <c r="B21" s="22" t="s">
        <v>515</v>
      </c>
      <c r="C21" s="20" t="s">
        <v>519</v>
      </c>
      <c r="D21" s="20" t="s">
        <v>520</v>
      </c>
      <c r="E21" s="20" t="s">
        <v>521</v>
      </c>
      <c r="F21" s="20" t="s">
        <v>522</v>
      </c>
      <c r="G21" s="20" t="s">
        <v>523</v>
      </c>
      <c r="H21" s="20" t="s">
        <v>524</v>
      </c>
      <c r="I21" s="20" t="s">
        <v>525</v>
      </c>
      <c r="J21" s="20" t="s">
        <v>526</v>
      </c>
      <c r="K21" s="20" t="s">
        <v>527</v>
      </c>
      <c r="L21" s="20" t="s">
        <v>528</v>
      </c>
      <c r="M21" s="20" t="s">
        <v>529</v>
      </c>
      <c r="N21" s="21" t="s">
        <v>530</v>
      </c>
    </row>
    <row r="22" spans="2:14" ht="20.100000000000001" customHeight="1" x14ac:dyDescent="0.25">
      <c r="B22" s="28" t="s">
        <v>534</v>
      </c>
      <c r="C22" s="23">
        <f>C16</f>
        <v>20582</v>
      </c>
      <c r="D22" s="23">
        <f t="shared" ref="D22:N22" si="4">D16</f>
        <v>24761</v>
      </c>
      <c r="E22" s="23">
        <f t="shared" si="4"/>
        <v>37458</v>
      </c>
      <c r="F22" s="23">
        <f t="shared" si="4"/>
        <v>30226</v>
      </c>
      <c r="G22" s="23">
        <f t="shared" si="4"/>
        <v>19009</v>
      </c>
      <c r="H22" s="23">
        <f t="shared" si="4"/>
        <v>28711</v>
      </c>
      <c r="I22" s="23">
        <f t="shared" si="4"/>
        <v>33298</v>
      </c>
      <c r="J22" s="23">
        <f t="shared" si="4"/>
        <v>22302</v>
      </c>
      <c r="K22" s="23">
        <f t="shared" si="4"/>
        <v>26024</v>
      </c>
      <c r="L22" s="23">
        <f t="shared" si="4"/>
        <v>29400</v>
      </c>
      <c r="M22" s="23">
        <f t="shared" si="4"/>
        <v>30897</v>
      </c>
      <c r="N22" s="24">
        <f t="shared" si="4"/>
        <v>17906</v>
      </c>
    </row>
    <row r="23" spans="2:14" ht="20.100000000000001" customHeight="1" x14ac:dyDescent="0.25">
      <c r="B23" s="28" t="s">
        <v>535</v>
      </c>
      <c r="C23" s="23">
        <f>C17</f>
        <v>41773</v>
      </c>
      <c r="D23" s="23">
        <f t="shared" ref="D23:N23" si="5">D17</f>
        <v>25578</v>
      </c>
      <c r="E23" s="23">
        <f t="shared" si="5"/>
        <v>24127</v>
      </c>
      <c r="F23" s="23">
        <f t="shared" si="5"/>
        <v>14679</v>
      </c>
      <c r="G23" s="23">
        <f t="shared" si="5"/>
        <v>24782</v>
      </c>
      <c r="H23" s="23">
        <f t="shared" si="5"/>
        <v>24927</v>
      </c>
      <c r="I23" s="23">
        <f t="shared" si="5"/>
        <v>34065</v>
      </c>
      <c r="J23" s="23">
        <f t="shared" si="5"/>
        <v>21727</v>
      </c>
      <c r="K23" s="23">
        <f t="shared" si="5"/>
        <v>19948</v>
      </c>
      <c r="L23" s="23">
        <f t="shared" si="5"/>
        <v>28693</v>
      </c>
      <c r="M23" s="23">
        <f t="shared" si="5"/>
        <v>22624</v>
      </c>
      <c r="N23" s="24">
        <f t="shared" si="5"/>
        <v>19227</v>
      </c>
    </row>
    <row r="24" spans="2:14" ht="20.100000000000001" customHeight="1" x14ac:dyDescent="0.25">
      <c r="B24" s="29" t="s">
        <v>536</v>
      </c>
      <c r="C24" s="32">
        <f>IF(C22-C23&gt;0,C22-C23,0)</f>
        <v>0</v>
      </c>
      <c r="D24" s="32">
        <f t="shared" ref="D24:N24" si="6">IF(D22-D23&gt;0,D22-D23,0)</f>
        <v>0</v>
      </c>
      <c r="E24" s="32">
        <f t="shared" si="6"/>
        <v>13331</v>
      </c>
      <c r="F24" s="32">
        <f t="shared" si="6"/>
        <v>15547</v>
      </c>
      <c r="G24" s="32">
        <f t="shared" si="6"/>
        <v>0</v>
      </c>
      <c r="H24" s="32">
        <f t="shared" si="6"/>
        <v>3784</v>
      </c>
      <c r="I24" s="32">
        <f t="shared" si="6"/>
        <v>0</v>
      </c>
      <c r="J24" s="32">
        <f t="shared" si="6"/>
        <v>575</v>
      </c>
      <c r="K24" s="32">
        <f t="shared" si="6"/>
        <v>6076</v>
      </c>
      <c r="L24" s="32">
        <f t="shared" si="6"/>
        <v>707</v>
      </c>
      <c r="M24" s="32">
        <f t="shared" si="6"/>
        <v>8273</v>
      </c>
      <c r="N24" s="34">
        <f t="shared" si="6"/>
        <v>0</v>
      </c>
    </row>
    <row r="25" spans="2:14" ht="20.100000000000001" customHeight="1" x14ac:dyDescent="0.25">
      <c r="B25" s="30" t="s">
        <v>537</v>
      </c>
      <c r="C25" s="33">
        <f>IF(C22-C23&lt;0,C22-C23,0)</f>
        <v>-21191</v>
      </c>
      <c r="D25" s="33">
        <f t="shared" ref="D25:N25" si="7">IF(D22-D23&lt;0,D22-D23,0)</f>
        <v>-817</v>
      </c>
      <c r="E25" s="33">
        <f t="shared" si="7"/>
        <v>0</v>
      </c>
      <c r="F25" s="33">
        <f t="shared" si="7"/>
        <v>0</v>
      </c>
      <c r="G25" s="33">
        <f t="shared" si="7"/>
        <v>-5773</v>
      </c>
      <c r="H25" s="33">
        <f t="shared" si="7"/>
        <v>0</v>
      </c>
      <c r="I25" s="33">
        <f t="shared" si="7"/>
        <v>-767</v>
      </c>
      <c r="J25" s="33">
        <f t="shared" si="7"/>
        <v>0</v>
      </c>
      <c r="K25" s="33">
        <f t="shared" si="7"/>
        <v>0</v>
      </c>
      <c r="L25" s="33">
        <f t="shared" si="7"/>
        <v>0</v>
      </c>
      <c r="M25" s="33">
        <f t="shared" si="7"/>
        <v>0</v>
      </c>
      <c r="N25" s="35">
        <f t="shared" si="7"/>
        <v>-1321</v>
      </c>
    </row>
    <row r="26" spans="2:14" ht="20.100000000000001" customHeight="1" x14ac:dyDescent="0.25">
      <c r="B26" s="30" t="s">
        <v>538</v>
      </c>
      <c r="C26" s="33">
        <f>C22-C23</f>
        <v>-21191</v>
      </c>
      <c r="D26" s="33">
        <f>D22-D23+C26</f>
        <v>-22008</v>
      </c>
      <c r="E26" s="33">
        <f t="shared" ref="E26:N26" si="8">E22-E23+D26</f>
        <v>-8677</v>
      </c>
      <c r="F26" s="33">
        <f t="shared" si="8"/>
        <v>6870</v>
      </c>
      <c r="G26" s="33">
        <f t="shared" si="8"/>
        <v>1097</v>
      </c>
      <c r="H26" s="33">
        <f t="shared" si="8"/>
        <v>4881</v>
      </c>
      <c r="I26" s="33">
        <f t="shared" si="8"/>
        <v>4114</v>
      </c>
      <c r="J26" s="33">
        <f t="shared" si="8"/>
        <v>4689</v>
      </c>
      <c r="K26" s="33">
        <f t="shared" si="8"/>
        <v>10765</v>
      </c>
      <c r="L26" s="33">
        <f t="shared" si="8"/>
        <v>11472</v>
      </c>
      <c r="M26" s="33">
        <f t="shared" si="8"/>
        <v>19745</v>
      </c>
      <c r="N26" s="35">
        <f t="shared" si="8"/>
        <v>18424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6</vt:i4>
      </vt:variant>
    </vt:vector>
  </HeadingPairs>
  <TitlesOfParts>
    <vt:vector size="22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DashBoardFinanceiroMensal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2019-06-09T18:50:23Z</dcterms:modified>
</cp:coreProperties>
</file>