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270" windowWidth="18540" windowHeight="8385" activeTab="2"/>
  </bookViews>
  <sheets>
    <sheet name="Centro" sheetId="1" r:id="rId1"/>
    <sheet name="Norte" sheetId="4" r:id="rId2"/>
    <sheet name="Occidente" sheetId="3" r:id="rId3"/>
  </sheets>
  <definedNames>
    <definedName name="_xlnm._FilterDatabase" localSheetId="0" hidden="1">Centro!$A$27:$A$37</definedName>
    <definedName name="_xlnm._FilterDatabase" localSheetId="1" hidden="1">Norte!$A$23:$A$30</definedName>
    <definedName name="_xlnm._FilterDatabase" localSheetId="2" hidden="1">Occidente!$A$5:$A$32</definedName>
  </definedNames>
  <calcPr calcId="145621"/>
</workbook>
</file>

<file path=xl/calcChain.xml><?xml version="1.0" encoding="utf-8"?>
<calcChain xmlns="http://schemas.openxmlformats.org/spreadsheetml/2006/main">
  <c r="K8" i="3" l="1"/>
  <c r="L7" i="3"/>
  <c r="K7" i="3"/>
  <c r="K7" i="4"/>
  <c r="L6" i="4"/>
  <c r="K6" i="4"/>
  <c r="L9" i="1"/>
  <c r="K9" i="1"/>
  <c r="L8" i="1"/>
  <c r="K8" i="1"/>
  <c r="XFD2" i="3" l="1"/>
  <c r="L8" i="3" l="1"/>
  <c r="XFD2" i="4"/>
  <c r="L7" i="4" l="1"/>
  <c r="K9" i="3"/>
  <c r="XEX2" i="1"/>
  <c r="K8" i="4" l="1"/>
  <c r="K10" i="1" l="1"/>
</calcChain>
</file>

<file path=xl/sharedStrings.xml><?xml version="1.0" encoding="utf-8"?>
<sst xmlns="http://schemas.openxmlformats.org/spreadsheetml/2006/main" count="105" uniqueCount="67">
  <si>
    <t>SDS (Municipio)</t>
  </si>
  <si>
    <t>Muestras Down Ok</t>
  </si>
  <si>
    <t>Muestras Up Ok</t>
  </si>
  <si>
    <t>SDS ESTADIO (MEDELLIN)</t>
  </si>
  <si>
    <t>SDS CABAÑAS (BELLO)</t>
  </si>
  <si>
    <t>SDS BELEN (ITAGÜI)</t>
  </si>
  <si>
    <t>SDS RIONEGRO (RIONEGRO)</t>
  </si>
  <si>
    <t>SDS CABAÑAS (COPACABANA)</t>
  </si>
  <si>
    <t>SDS ESPACIO SUR (SABANETA)</t>
  </si>
  <si>
    <t>SDS POBLADO (ENVIGADO)</t>
  </si>
  <si>
    <t>SDS BARRANQUILLA (SOLEDAD)</t>
  </si>
  <si>
    <t>SDS BARRANQUILLA (BARRANQUILLA)</t>
  </si>
  <si>
    <t>SDS RIOACHA (RIOHACHA)</t>
  </si>
  <si>
    <t>SDS CUCUTA (VILLA DEL ROSARIO)</t>
  </si>
  <si>
    <t>SDS CUCUTA (LOS PATIOS)</t>
  </si>
  <si>
    <t>SDS BUCARAMANGA (FLORIDABLANCA)</t>
  </si>
  <si>
    <t>SDS VALLEDUPAR (VALLEDUPAR)</t>
  </si>
  <si>
    <t>SDS MONTERIA (MONTERIA)</t>
  </si>
  <si>
    <t>Muestras a Realizar</t>
  </si>
  <si>
    <t>SDS COT (BOGOTA)</t>
  </si>
  <si>
    <t>SDS FONTIBON (BOGOTA)</t>
  </si>
  <si>
    <t>SDS PCB (BOGOTA)</t>
  </si>
  <si>
    <t>SDS RESTREPO (BOGOTA)</t>
  </si>
  <si>
    <t>SDS SUBA (BOGOTA)</t>
  </si>
  <si>
    <t>SDS CENTRO (BOGOTA)</t>
  </si>
  <si>
    <t>SDS TOBERIN (BOGOTA)</t>
  </si>
  <si>
    <t>SDS TUNJA (TUNJA)</t>
  </si>
  <si>
    <t>SDS SOGAMOSO (SOGAMOSO)</t>
  </si>
  <si>
    <t>SDS DUITAMA (DUITAMA)</t>
  </si>
  <si>
    <t>SDS YOPAL (YOPAL)</t>
  </si>
  <si>
    <t>SDS VENECIA (SOACHA)</t>
  </si>
  <si>
    <t>SDS GIRARDOT (GIRARDOT)</t>
  </si>
  <si>
    <t>SDS POLO (LA CALERA)</t>
  </si>
  <si>
    <t>SDS VILLAVICENCIO (VILLAVICENCIO)</t>
  </si>
  <si>
    <t>SDS GIRARDOT (ESPINAL)</t>
  </si>
  <si>
    <t>SDS POPAYAN (POPAYAN)</t>
  </si>
  <si>
    <t>SDS MANIZALES (MANIZALES)</t>
  </si>
  <si>
    <t>SDS MANIZALES (VILLAMARIA)</t>
  </si>
  <si>
    <t>SDS PASTO (PASTO)</t>
  </si>
  <si>
    <t>SDS PEREIRA (PEREIRA)</t>
  </si>
  <si>
    <t>SDS DOSQUEBRADAS (DOSQUEBRADAS)</t>
  </si>
  <si>
    <t>SDS PALMIRA (PALMIRA)</t>
  </si>
  <si>
    <t>SDS ORIENTE (CALI)</t>
  </si>
  <si>
    <t>SDS RAPIDOS(CALI)</t>
  </si>
  <si>
    <t>SDS NORTE (YUMBO)</t>
  </si>
  <si>
    <t>SDS TULUA (TULUA)</t>
  </si>
  <si>
    <t>SDS MELENDEZ (JAMUNDI)</t>
  </si>
  <si>
    <t>SDS TULUA (BUGA)</t>
  </si>
  <si>
    <t>Vel. prom. Down</t>
  </si>
  <si>
    <t>Vel. prom. Up</t>
  </si>
  <si>
    <t>Muestras Down Fallidas</t>
  </si>
  <si>
    <t>Muestras Up Fallidas</t>
  </si>
  <si>
    <t>Total SDS</t>
  </si>
  <si>
    <t>Actual</t>
  </si>
  <si>
    <t>Down</t>
  </si>
  <si>
    <t>Cumplimiento Cantidad de muestras OK en el total de SDS</t>
  </si>
  <si>
    <t>Cumplimiento en garantía del promedio de velocidad en el total de SDS</t>
  </si>
  <si>
    <t>CUMPLIMIENTO GENERAL DE LA DIVISIÓN CENTRO</t>
  </si>
  <si>
    <t>Up</t>
  </si>
  <si>
    <t>Variables</t>
  </si>
  <si>
    <t>Al día 15 del mes</t>
  </si>
  <si>
    <t>Compromiso</t>
  </si>
  <si>
    <t>CUMPLIMIENTO GENERAL DE LA DIVISIÓN NORTE</t>
  </si>
  <si>
    <t>CUMPLIMIENTO GENERAL DE LA DIVISIÓN OCCIDENTE</t>
  </si>
  <si>
    <t>SDS CHIA (SOPO)</t>
  </si>
  <si>
    <t>Cumplimiento Cantidad Muestras Down OK a 3/6/2014 16:52:59 EST</t>
  </si>
  <si>
    <t>Cumplimiento Cantidad Muestras Up OK a  3/6/2014 16:52:59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</si>
</sst>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_ ;_ * \-#,##0_ ;_ * &quot;-&quot;??_ ;_ @_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8"/>
      <color theme="0" tint="-0.1499984740745262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1" tint="0.14999847407452621"/>
      <name val="Arial"/>
      <family val="2"/>
    </font>
    <font>
      <b/>
      <sz val="11"/>
      <color theme="1" tint="0.1499984740745262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/>
      <top/>
      <bottom style="hair">
        <color theme="1" tint="0.499984740745262"/>
      </bottom>
      <diagonal/>
    </border>
    <border>
      <left style="thin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thin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hair">
        <color theme="1" tint="0.499984740745262"/>
      </right>
      <top style="thin">
        <color theme="1" tint="0.3499862666707357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34998626667073579"/>
      </top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 tint="0.34998626667073579"/>
      </right>
      <top style="thin">
        <color theme="1" tint="0.34998626667073579"/>
      </top>
      <bottom style="hair">
        <color theme="1" tint="0.499984740745262"/>
      </bottom>
      <diagonal/>
    </border>
    <border>
      <left style="thin">
        <color theme="1" tint="0.34998626667073579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 tint="0.34998626667073579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1" tint="0.34998626667073579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thin">
        <color theme="1" tint="0.34998626667073579"/>
      </right>
      <top style="hair">
        <color theme="1" tint="0.499984740745262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4" fontId="0" fillId="0" borderId="0" xfId="1" applyNumberFormat="1" applyFont="1" applyBorder="1" applyAlignment="1">
      <alignment vertical="center"/>
    </xf>
    <xf numFmtId="1" fontId="0" fillId="0" borderId="0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vertical="center"/>
    </xf>
    <xf numFmtId="9" fontId="0" fillId="0" borderId="0" xfId="2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9" fontId="0" fillId="0" borderId="0" xfId="2" applyFont="1"/>
    <xf numFmtId="0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9" fontId="7" fillId="0" borderId="0" xfId="2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9" fontId="9" fillId="0" borderId="0" xfId="2" applyFont="1" applyAlignment="1">
      <alignment horizontal="center" vertical="center"/>
    </xf>
    <xf numFmtId="9" fontId="9" fillId="0" borderId="0" xfId="2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9" fontId="10" fillId="0" borderId="0" xfId="2" applyFont="1" applyAlignment="1">
      <alignment horizontal="center" vertical="center"/>
    </xf>
    <xf numFmtId="9" fontId="10" fillId="0" borderId="0" xfId="2" applyFont="1" applyAlignment="1">
      <alignment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1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12" fillId="3" borderId="0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9" fontId="13" fillId="0" borderId="1" xfId="0" applyNumberFormat="1" applyFont="1" applyBorder="1" applyAlignment="1">
      <alignment horizontal="right" vertical="center"/>
    </xf>
    <xf numFmtId="0" fontId="12" fillId="3" borderId="2" xfId="0" applyFont="1" applyFill="1" applyBorder="1" applyAlignment="1">
      <alignment vertical="center"/>
    </xf>
    <xf numFmtId="0" fontId="16" fillId="3" borderId="1" xfId="0" applyFont="1" applyFill="1" applyBorder="1" applyAlignment="1">
      <alignment horizontal="left" vertical="center" wrapText="1"/>
    </xf>
    <xf numFmtId="9" fontId="16" fillId="3" borderId="1" xfId="0" applyNumberFormat="1" applyFont="1" applyFill="1" applyBorder="1" applyAlignment="1">
      <alignment horizontal="right" vertical="center"/>
    </xf>
    <xf numFmtId="0" fontId="16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9" fontId="0" fillId="0" borderId="1" xfId="2" applyFont="1" applyBorder="1" applyAlignment="1">
      <alignment horizontal="right" vertical="center"/>
    </xf>
    <xf numFmtId="0" fontId="15" fillId="3" borderId="11" xfId="0" applyFont="1" applyFill="1" applyBorder="1" applyAlignment="1">
      <alignment horizontal="center" vertical="center" wrapText="1"/>
    </xf>
    <xf numFmtId="164" fontId="15" fillId="3" borderId="12" xfId="1" applyNumberFormat="1" applyFont="1" applyFill="1" applyBorder="1" applyAlignment="1">
      <alignment horizontal="center" vertical="center" wrapText="1"/>
    </xf>
    <xf numFmtId="0" fontId="15" fillId="3" borderId="12" xfId="1" applyNumberFormat="1" applyFont="1" applyFill="1" applyBorder="1" applyAlignment="1">
      <alignment horizontal="center" vertical="center" wrapText="1"/>
    </xf>
    <xf numFmtId="0" fontId="15" fillId="3" borderId="13" xfId="1" applyNumberFormat="1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left" vertical="center"/>
    </xf>
    <xf numFmtId="9" fontId="3" fillId="0" borderId="15" xfId="2" applyFont="1" applyBorder="1" applyAlignment="1">
      <alignment horizontal="center" vertical="center"/>
    </xf>
    <xf numFmtId="0" fontId="3" fillId="0" borderId="16" xfId="0" applyFont="1" applyFill="1" applyBorder="1" applyAlignment="1">
      <alignment horizontal="left" vertical="center"/>
    </xf>
    <xf numFmtId="0" fontId="3" fillId="0" borderId="17" xfId="1" applyNumberFormat="1" applyFont="1" applyBorder="1" applyAlignment="1">
      <alignment horizontal="center" vertical="center"/>
    </xf>
    <xf numFmtId="1" fontId="3" fillId="0" borderId="17" xfId="1" applyNumberFormat="1" applyFont="1" applyBorder="1" applyAlignment="1">
      <alignment horizontal="center" vertical="center"/>
    </xf>
    <xf numFmtId="1" fontId="3" fillId="0" borderId="17" xfId="0" applyNumberFormat="1" applyFont="1" applyBorder="1" applyAlignment="1">
      <alignment horizontal="center" vertical="center"/>
    </xf>
    <xf numFmtId="9" fontId="3" fillId="0" borderId="17" xfId="2" applyFont="1" applyBorder="1" applyAlignment="1">
      <alignment horizontal="center" vertical="center"/>
    </xf>
    <xf numFmtId="9" fontId="3" fillId="0" borderId="18" xfId="2" applyFont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 wrapText="1"/>
    </xf>
    <xf numFmtId="164" fontId="15" fillId="3" borderId="12" xfId="1" applyNumberFormat="1" applyFont="1" applyFill="1" applyBorder="1" applyAlignment="1">
      <alignment horizontal="center" vertical="center" wrapText="1"/>
    </xf>
    <xf numFmtId="0" fontId="15" fillId="3" borderId="12" xfId="1" applyNumberFormat="1" applyFont="1" applyFill="1" applyBorder="1" applyAlignment="1">
      <alignment horizontal="center" vertical="center" wrapText="1"/>
    </xf>
    <xf numFmtId="0" fontId="15" fillId="3" borderId="13" xfId="1" applyNumberFormat="1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164" fontId="15" fillId="3" borderId="12" xfId="1" applyNumberFormat="1" applyFont="1" applyFill="1" applyBorder="1" applyAlignment="1">
      <alignment horizontal="center" vertical="center" wrapText="1"/>
    </xf>
    <xf numFmtId="0" fontId="15" fillId="3" borderId="12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9" fontId="3" fillId="0" borderId="1" xfId="2" applyFont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9" fontId="3" fillId="0" borderId="1" xfId="2" applyNumberFormat="1" applyFont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/>
    </xf>
    <xf numFmtId="9" fontId="3" fillId="0" borderId="7" xfId="2" applyFont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1" applyNumberFormat="1" applyFont="1" applyBorder="1" applyAlignment="1">
      <alignment horizontal="center" vertical="center"/>
    </xf>
    <xf numFmtId="1" fontId="3" fillId="0" borderId="9" xfId="1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9" fontId="3" fillId="0" borderId="9" xfId="2" applyFont="1" applyBorder="1" applyAlignment="1">
      <alignment horizontal="center" vertical="center"/>
    </xf>
    <xf numFmtId="9" fontId="3" fillId="0" borderId="10" xfId="2" applyFont="1" applyBorder="1" applyAlignment="1">
      <alignment horizontal="center" vertical="center"/>
    </xf>
    <xf numFmtId="0" fontId="15" fillId="3" borderId="12" xfId="1" applyNumberFormat="1" applyFont="1" applyFill="1" applyBorder="1" applyAlignment="1">
      <alignment horizontal="center" vertical="center" wrapText="1"/>
    </xf>
    <xf numFmtId="0" fontId="15" fillId="3" borderId="13" xfId="1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4" xfId="1" applyNumberFormat="1" applyFont="1" applyBorder="1" applyAlignment="1">
      <alignment horizontal="center" vertical="center"/>
    </xf>
    <xf numFmtId="1" fontId="3" fillId="0" borderId="4" xfId="1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9" fontId="3" fillId="0" borderId="4" xfId="2" applyFont="1" applyBorder="1" applyAlignment="1">
      <alignment horizontal="center" vertical="center"/>
    </xf>
    <xf numFmtId="9" fontId="3" fillId="0" borderId="5" xfId="2" applyFont="1" applyBorder="1" applyAlignment="1">
      <alignment horizontal="center" vertical="center"/>
    </xf>
    <xf numFmtId="9" fontId="2" fillId="0" borderId="0" xfId="2" applyFont="1" applyAlignment="1">
      <alignment horizontal="left" vertical="top" wrapText="1"/>
    </xf>
    <xf numFmtId="0" fontId="14" fillId="2" borderId="1" xfId="0" applyFont="1" applyFill="1" applyBorder="1" applyAlignment="1">
      <alignment horizontal="center" vertical="center"/>
    </xf>
    <xf numFmtId="9" fontId="16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36">
    <dxf>
      <fill>
        <patternFill>
          <bgColor theme="9"/>
        </patternFill>
      </fill>
    </dxf>
    <dxf>
      <fill>
        <patternFill>
          <bgColor theme="6" tint="0.39994506668294322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6" tint="0.39994506668294322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6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/>
        </patternFill>
      </fill>
    </dxf>
    <dxf>
      <fill>
        <patternFill>
          <bgColor theme="6" tint="0.39994506668294322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6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/>
        </patternFill>
      </fill>
    </dxf>
    <dxf>
      <fill>
        <patternFill>
          <bgColor theme="6" tint="0.39994506668294322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6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/>
        </patternFill>
      </fill>
    </dxf>
    <dxf>
      <fill>
        <patternFill>
          <bgColor theme="6" tint="0.39994506668294322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lang="es-CO"/>
            </a:pPr>
            <a:r>
              <a:rPr lang="es-CO"/>
              <a:t>Muestras Down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Centro!$C$38</c:f>
              <c:strCache>
                <c:ptCount val="1"/>
                <c:pt idx="0">
                  <c:v>Muestras Down Ok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Ref>
              <c:f>Centro!$A$39:$A$55</c:f>
              <c:strCache>
                <c:ptCount val="17"/>
                <c:pt idx="0">
                  <c:v>SDS COT (BOGOTA)</c:v>
                </c:pt>
                <c:pt idx="1">
                  <c:v>SDS FONTIBON (BOGOTA)</c:v>
                </c:pt>
                <c:pt idx="2">
                  <c:v>SDS PCB (BOGOTA)</c:v>
                </c:pt>
                <c:pt idx="3">
                  <c:v>SDS RESTREPO (BOGOTA)</c:v>
                </c:pt>
                <c:pt idx="4">
                  <c:v>SDS SUBA (BOGOTA)</c:v>
                </c:pt>
                <c:pt idx="5">
                  <c:v>SDS CENTRO (BOGOTA)</c:v>
                </c:pt>
                <c:pt idx="6">
                  <c:v>SDS TOBERIN (BOGOTA)</c:v>
                </c:pt>
                <c:pt idx="7">
                  <c:v>SDS TUNJA (TUNJA)</c:v>
                </c:pt>
                <c:pt idx="8">
                  <c:v>SDS SOGAMOSO (SOGAMOSO)</c:v>
                </c:pt>
                <c:pt idx="9">
                  <c:v>SDS DUITAMA (DUITAMA)</c:v>
                </c:pt>
                <c:pt idx="10">
                  <c:v>SDS YOPAL (YOPAL)</c:v>
                </c:pt>
                <c:pt idx="11">
                  <c:v>SDS VENECIA (SOACHA)</c:v>
                </c:pt>
                <c:pt idx="12">
                  <c:v>SDS GIRARDOT (GIRARDOT)</c:v>
                </c:pt>
                <c:pt idx="13">
                  <c:v>SDS POLO (LA CALERA)</c:v>
                </c:pt>
                <c:pt idx="14">
                  <c:v>SDS CHIA (SOPO)</c:v>
                </c:pt>
                <c:pt idx="15">
                  <c:v>SDS VILLAVICENCIO (VILLAVICENCIO)</c:v>
                </c:pt>
                <c:pt idx="16">
                  <c:v>SDS GIRARDOT (ESPINAL)</c:v>
                </c:pt>
              </c:strCache>
            </c:strRef>
          </c:cat>
          <c:val>
            <c:numRef>
              <c:f>Centro!$C$39:$C$55</c:f>
              <c:numCache>
                <c:formatCode>0</c:formatCode>
                <c:ptCount val="17"/>
                <c:pt idx="0">
                  <c:v>185</c:v>
                </c:pt>
                <c:pt idx="1">
                  <c:v>535</c:v>
                </c:pt>
                <c:pt idx="2">
                  <c:v>0.1</c:v>
                </c:pt>
                <c:pt idx="3">
                  <c:v>533</c:v>
                </c:pt>
                <c:pt idx="4">
                  <c:v>169</c:v>
                </c:pt>
                <c:pt idx="5">
                  <c:v>0.1</c:v>
                </c:pt>
                <c:pt idx="6">
                  <c:v>532</c:v>
                </c:pt>
                <c:pt idx="7">
                  <c:v>0.1</c:v>
                </c:pt>
                <c:pt idx="8">
                  <c:v>244</c:v>
                </c:pt>
                <c:pt idx="9">
                  <c:v>244</c:v>
                </c:pt>
                <c:pt idx="10">
                  <c:v>1379</c:v>
                </c:pt>
                <c:pt idx="11">
                  <c:v>531</c:v>
                </c:pt>
                <c:pt idx="12">
                  <c:v>439</c:v>
                </c:pt>
                <c:pt idx="13">
                  <c:v>245</c:v>
                </c:pt>
                <c:pt idx="14">
                  <c:v>303</c:v>
                </c:pt>
                <c:pt idx="15">
                  <c:v>224</c:v>
                </c:pt>
                <c:pt idx="16">
                  <c:v>35</c:v>
                </c:pt>
              </c:numCache>
            </c:numRef>
          </c:val>
        </c:ser>
        <c:ser>
          <c:idx val="2"/>
          <c:order val="2"/>
          <c:tx>
            <c:strRef>
              <c:f>Centro!$D$38</c:f>
              <c:strCache>
                <c:ptCount val="1"/>
                <c:pt idx="0">
                  <c:v>Muestras Down Fallidas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strRef>
              <c:f>Centro!$A$39:$A$55</c:f>
              <c:strCache>
                <c:ptCount val="17"/>
                <c:pt idx="0">
                  <c:v>SDS COT (BOGOTA)</c:v>
                </c:pt>
                <c:pt idx="1">
                  <c:v>SDS FONTIBON (BOGOTA)</c:v>
                </c:pt>
                <c:pt idx="2">
                  <c:v>SDS PCB (BOGOTA)</c:v>
                </c:pt>
                <c:pt idx="3">
                  <c:v>SDS RESTREPO (BOGOTA)</c:v>
                </c:pt>
                <c:pt idx="4">
                  <c:v>SDS SUBA (BOGOTA)</c:v>
                </c:pt>
                <c:pt idx="5">
                  <c:v>SDS CENTRO (BOGOTA)</c:v>
                </c:pt>
                <c:pt idx="6">
                  <c:v>SDS TOBERIN (BOGOTA)</c:v>
                </c:pt>
                <c:pt idx="7">
                  <c:v>SDS TUNJA (TUNJA)</c:v>
                </c:pt>
                <c:pt idx="8">
                  <c:v>SDS SOGAMOSO (SOGAMOSO)</c:v>
                </c:pt>
                <c:pt idx="9">
                  <c:v>SDS DUITAMA (DUITAMA)</c:v>
                </c:pt>
                <c:pt idx="10">
                  <c:v>SDS YOPAL (YOPAL)</c:v>
                </c:pt>
                <c:pt idx="11">
                  <c:v>SDS VENECIA (SOACHA)</c:v>
                </c:pt>
                <c:pt idx="12">
                  <c:v>SDS GIRARDOT (GIRARDOT)</c:v>
                </c:pt>
                <c:pt idx="13">
                  <c:v>SDS POLO (LA CALERA)</c:v>
                </c:pt>
                <c:pt idx="14">
                  <c:v>SDS CHIA (SOPO)</c:v>
                </c:pt>
                <c:pt idx="15">
                  <c:v>SDS VILLAVICENCIO (VILLAVICENCIO)</c:v>
                </c:pt>
                <c:pt idx="16">
                  <c:v>SDS GIRARDOT (ESPINAL)</c:v>
                </c:pt>
              </c:strCache>
            </c:strRef>
          </c:cat>
          <c:val>
            <c:numRef>
              <c:f>Centro!$D$39:$D$55</c:f>
              <c:numCache>
                <c:formatCode>0</c:formatCode>
                <c:ptCount val="17"/>
                <c:pt idx="0">
                  <c:v>2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2</c:v>
                </c:pt>
                <c:pt idx="7">
                  <c:v>0.1</c:v>
                </c:pt>
                <c:pt idx="8">
                  <c:v>1</c:v>
                </c:pt>
                <c:pt idx="9">
                  <c:v>19</c:v>
                </c:pt>
                <c:pt idx="10">
                  <c:v>37</c:v>
                </c:pt>
                <c:pt idx="11">
                  <c:v>0.1</c:v>
                </c:pt>
                <c:pt idx="12">
                  <c:v>1</c:v>
                </c:pt>
                <c:pt idx="13">
                  <c:v>0.1</c:v>
                </c:pt>
                <c:pt idx="14">
                  <c:v>1</c:v>
                </c:pt>
                <c:pt idx="15">
                  <c:v>1</c:v>
                </c:pt>
                <c:pt idx="16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23092608"/>
        <c:axId val="23094400"/>
      </c:barChart>
      <c:lineChart>
        <c:grouping val="standard"/>
        <c:varyColors val="0"/>
        <c:ser>
          <c:idx val="0"/>
          <c:order val="0"/>
          <c:tx>
            <c:strRef>
              <c:f>Centro!$B$38</c:f>
              <c:strCache>
                <c:ptCount val="1"/>
                <c:pt idx="0">
                  <c:v>Muestras a Realizar</c:v>
                </c:pt>
              </c:strCache>
            </c:strRef>
          </c:tx>
          <c:spPr>
            <a:ln w="22225">
              <a:solidFill>
                <a:schemeClr val="bg1"/>
              </a:solidFill>
            </a:ln>
          </c:spPr>
          <c:marker>
            <c:symbol val="none"/>
          </c:marker>
          <c:cat>
            <c:strRef>
              <c:f>Centro!$A$39:$A$55</c:f>
              <c:strCache>
                <c:ptCount val="17"/>
                <c:pt idx="0">
                  <c:v>SDS COT (BOGOTA)</c:v>
                </c:pt>
                <c:pt idx="1">
                  <c:v>SDS FONTIBON (BOGOTA)</c:v>
                </c:pt>
                <c:pt idx="2">
                  <c:v>SDS PCB (BOGOTA)</c:v>
                </c:pt>
                <c:pt idx="3">
                  <c:v>SDS RESTREPO (BOGOTA)</c:v>
                </c:pt>
                <c:pt idx="4">
                  <c:v>SDS SUBA (BOGOTA)</c:v>
                </c:pt>
                <c:pt idx="5">
                  <c:v>SDS CENTRO (BOGOTA)</c:v>
                </c:pt>
                <c:pt idx="6">
                  <c:v>SDS TOBERIN (BOGOTA)</c:v>
                </c:pt>
                <c:pt idx="7">
                  <c:v>SDS TUNJA (TUNJA)</c:v>
                </c:pt>
                <c:pt idx="8">
                  <c:v>SDS SOGAMOSO (SOGAMOSO)</c:v>
                </c:pt>
                <c:pt idx="9">
                  <c:v>SDS DUITAMA (DUITAMA)</c:v>
                </c:pt>
                <c:pt idx="10">
                  <c:v>SDS YOPAL (YOPAL)</c:v>
                </c:pt>
                <c:pt idx="11">
                  <c:v>SDS VENECIA (SOACHA)</c:v>
                </c:pt>
                <c:pt idx="12">
                  <c:v>SDS GIRARDOT (GIRARDOT)</c:v>
                </c:pt>
                <c:pt idx="13">
                  <c:v>SDS POLO (LA CALERA)</c:v>
                </c:pt>
                <c:pt idx="14">
                  <c:v>SDS CHIA (SOPO)</c:v>
                </c:pt>
                <c:pt idx="15">
                  <c:v>SDS VILLAVICENCIO (VILLAVICENCIO)</c:v>
                </c:pt>
                <c:pt idx="16">
                  <c:v>SDS GIRARDOT (ESPINAL)</c:v>
                </c:pt>
              </c:strCache>
            </c:strRef>
          </c:cat>
          <c:val>
            <c:numRef>
              <c:f>Centro!$B$39:$B$55</c:f>
              <c:numCache>
                <c:formatCode>General</c:formatCode>
                <c:ptCount val="17"/>
                <c:pt idx="0">
                  <c:v>82</c:v>
                </c:pt>
                <c:pt idx="1">
                  <c:v>82</c:v>
                </c:pt>
                <c:pt idx="2">
                  <c:v>82</c:v>
                </c:pt>
                <c:pt idx="3">
                  <c:v>82</c:v>
                </c:pt>
                <c:pt idx="4">
                  <c:v>82</c:v>
                </c:pt>
                <c:pt idx="5">
                  <c:v>82</c:v>
                </c:pt>
                <c:pt idx="6">
                  <c:v>82</c:v>
                </c:pt>
                <c:pt idx="7">
                  <c:v>396</c:v>
                </c:pt>
                <c:pt idx="8">
                  <c:v>204</c:v>
                </c:pt>
                <c:pt idx="9">
                  <c:v>315</c:v>
                </c:pt>
                <c:pt idx="10">
                  <c:v>459</c:v>
                </c:pt>
                <c:pt idx="11">
                  <c:v>507</c:v>
                </c:pt>
                <c:pt idx="12">
                  <c:v>305</c:v>
                </c:pt>
                <c:pt idx="13">
                  <c:v>146</c:v>
                </c:pt>
                <c:pt idx="14">
                  <c:v>72</c:v>
                </c:pt>
                <c:pt idx="15">
                  <c:v>422</c:v>
                </c:pt>
                <c:pt idx="16">
                  <c:v>404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92608"/>
        <c:axId val="23094400"/>
      </c:lineChart>
      <c:catAx>
        <c:axId val="23092608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txPr>
          <a:bodyPr/>
          <a:lstStyle/>
          <a:p>
            <a:pPr>
              <a:defRPr lang="es-CO" sz="1050"/>
            </a:pPr>
            <a:endParaRPr lang="es-CO"/>
          </a:p>
        </c:txPr>
        <c:crossAx val="23094400"/>
        <c:crosses val="autoZero"/>
        <c:auto val="1"/>
        <c:lblAlgn val="ctr"/>
        <c:lblOffset val="100"/>
        <c:noMultiLvlLbl val="0"/>
      </c:catAx>
      <c:valAx>
        <c:axId val="23094400"/>
        <c:scaling>
          <c:logBase val="10"/>
          <c:orientation val="minMax"/>
          <c:min val="1"/>
        </c:scaling>
        <c:delete val="0"/>
        <c:axPos val="l"/>
        <c:majorGridlines/>
        <c:numFmt formatCode="0" sourceLinked="1"/>
        <c:majorTickMark val="none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lang="es-CO"/>
            </a:pPr>
            <a:endParaRPr lang="es-CO"/>
          </a:p>
        </c:txPr>
        <c:crossAx val="23092608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lang="es-CO"/>
          </a:pPr>
          <a:endParaRPr lang="es-CO"/>
        </a:p>
      </c:txPr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 lang="es-CO"/>
            </a:pPr>
            <a:r>
              <a:rPr lang="es-CO"/>
              <a:t>Muestras 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Centro!$E$38</c:f>
              <c:strCache>
                <c:ptCount val="1"/>
                <c:pt idx="0">
                  <c:v>Muestras Up Ok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Ref>
              <c:f>Centro!$A$39:$A$55</c:f>
              <c:strCache>
                <c:ptCount val="17"/>
                <c:pt idx="0">
                  <c:v>SDS COT (BOGOTA)</c:v>
                </c:pt>
                <c:pt idx="1">
                  <c:v>SDS FONTIBON (BOGOTA)</c:v>
                </c:pt>
                <c:pt idx="2">
                  <c:v>SDS PCB (BOGOTA)</c:v>
                </c:pt>
                <c:pt idx="3">
                  <c:v>SDS RESTREPO (BOGOTA)</c:v>
                </c:pt>
                <c:pt idx="4">
                  <c:v>SDS SUBA (BOGOTA)</c:v>
                </c:pt>
                <c:pt idx="5">
                  <c:v>SDS CENTRO (BOGOTA)</c:v>
                </c:pt>
                <c:pt idx="6">
                  <c:v>SDS TOBERIN (BOGOTA)</c:v>
                </c:pt>
                <c:pt idx="7">
                  <c:v>SDS TUNJA (TUNJA)</c:v>
                </c:pt>
                <c:pt idx="8">
                  <c:v>SDS SOGAMOSO (SOGAMOSO)</c:v>
                </c:pt>
                <c:pt idx="9">
                  <c:v>SDS DUITAMA (DUITAMA)</c:v>
                </c:pt>
                <c:pt idx="10">
                  <c:v>SDS YOPAL (YOPAL)</c:v>
                </c:pt>
                <c:pt idx="11">
                  <c:v>SDS VENECIA (SOACHA)</c:v>
                </c:pt>
                <c:pt idx="12">
                  <c:v>SDS GIRARDOT (GIRARDOT)</c:v>
                </c:pt>
                <c:pt idx="13">
                  <c:v>SDS POLO (LA CALERA)</c:v>
                </c:pt>
                <c:pt idx="14">
                  <c:v>SDS CHIA (SOPO)</c:v>
                </c:pt>
                <c:pt idx="15">
                  <c:v>SDS VILLAVICENCIO (VILLAVICENCIO)</c:v>
                </c:pt>
                <c:pt idx="16">
                  <c:v>SDS GIRARDOT (ESPINAL)</c:v>
                </c:pt>
              </c:strCache>
            </c:strRef>
          </c:cat>
          <c:val>
            <c:numRef>
              <c:f>Centro!$E$39:$E$55</c:f>
              <c:numCache>
                <c:formatCode>0</c:formatCode>
                <c:ptCount val="17"/>
                <c:pt idx="0">
                  <c:v>187</c:v>
                </c:pt>
                <c:pt idx="1">
                  <c:v>430</c:v>
                </c:pt>
                <c:pt idx="2">
                  <c:v>0.1</c:v>
                </c:pt>
                <c:pt idx="3">
                  <c:v>448</c:v>
                </c:pt>
                <c:pt idx="4">
                  <c:v>169</c:v>
                </c:pt>
                <c:pt idx="5">
                  <c:v>0.1</c:v>
                </c:pt>
                <c:pt idx="6">
                  <c:v>534</c:v>
                </c:pt>
                <c:pt idx="7">
                  <c:v>0.1</c:v>
                </c:pt>
                <c:pt idx="8">
                  <c:v>228</c:v>
                </c:pt>
                <c:pt idx="9">
                  <c:v>239</c:v>
                </c:pt>
                <c:pt idx="10">
                  <c:v>1133</c:v>
                </c:pt>
                <c:pt idx="11">
                  <c:v>527</c:v>
                </c:pt>
                <c:pt idx="12">
                  <c:v>439</c:v>
                </c:pt>
                <c:pt idx="13">
                  <c:v>242</c:v>
                </c:pt>
                <c:pt idx="14">
                  <c:v>302</c:v>
                </c:pt>
                <c:pt idx="15">
                  <c:v>225</c:v>
                </c:pt>
                <c:pt idx="16">
                  <c:v>34</c:v>
                </c:pt>
              </c:numCache>
            </c:numRef>
          </c:val>
        </c:ser>
        <c:ser>
          <c:idx val="2"/>
          <c:order val="2"/>
          <c:tx>
            <c:strRef>
              <c:f>Centro!$F$38</c:f>
              <c:strCache>
                <c:ptCount val="1"/>
                <c:pt idx="0">
                  <c:v>Muestras Up Fallidas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strRef>
              <c:f>Centro!$A$39:$A$55</c:f>
              <c:strCache>
                <c:ptCount val="17"/>
                <c:pt idx="0">
                  <c:v>SDS COT (BOGOTA)</c:v>
                </c:pt>
                <c:pt idx="1">
                  <c:v>SDS FONTIBON (BOGOTA)</c:v>
                </c:pt>
                <c:pt idx="2">
                  <c:v>SDS PCB (BOGOTA)</c:v>
                </c:pt>
                <c:pt idx="3">
                  <c:v>SDS RESTREPO (BOGOTA)</c:v>
                </c:pt>
                <c:pt idx="4">
                  <c:v>SDS SUBA (BOGOTA)</c:v>
                </c:pt>
                <c:pt idx="5">
                  <c:v>SDS CENTRO (BOGOTA)</c:v>
                </c:pt>
                <c:pt idx="6">
                  <c:v>SDS TOBERIN (BOGOTA)</c:v>
                </c:pt>
                <c:pt idx="7">
                  <c:v>SDS TUNJA (TUNJA)</c:v>
                </c:pt>
                <c:pt idx="8">
                  <c:v>SDS SOGAMOSO (SOGAMOSO)</c:v>
                </c:pt>
                <c:pt idx="9">
                  <c:v>SDS DUITAMA (DUITAMA)</c:v>
                </c:pt>
                <c:pt idx="10">
                  <c:v>SDS YOPAL (YOPAL)</c:v>
                </c:pt>
                <c:pt idx="11">
                  <c:v>SDS VENECIA (SOACHA)</c:v>
                </c:pt>
                <c:pt idx="12">
                  <c:v>SDS GIRARDOT (GIRARDOT)</c:v>
                </c:pt>
                <c:pt idx="13">
                  <c:v>SDS POLO (LA CALERA)</c:v>
                </c:pt>
                <c:pt idx="14">
                  <c:v>SDS CHIA (SOPO)</c:v>
                </c:pt>
                <c:pt idx="15">
                  <c:v>SDS VILLAVICENCIO (VILLAVICENCIO)</c:v>
                </c:pt>
                <c:pt idx="16">
                  <c:v>SDS GIRARDOT (ESPINAL)</c:v>
                </c:pt>
              </c:strCache>
            </c:strRef>
          </c:cat>
          <c:val>
            <c:numRef>
              <c:f>Centro!$F$39:$F$55</c:f>
              <c:numCache>
                <c:formatCode>0</c:formatCode>
                <c:ptCount val="17"/>
                <c:pt idx="0">
                  <c:v>0.1</c:v>
                </c:pt>
                <c:pt idx="1">
                  <c:v>105</c:v>
                </c:pt>
                <c:pt idx="2">
                  <c:v>0.1</c:v>
                </c:pt>
                <c:pt idx="3">
                  <c:v>85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17</c:v>
                </c:pt>
                <c:pt idx="9">
                  <c:v>24</c:v>
                </c:pt>
                <c:pt idx="10">
                  <c:v>283</c:v>
                </c:pt>
                <c:pt idx="11">
                  <c:v>4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0.1</c:v>
                </c:pt>
                <c:pt idx="1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23206912"/>
        <c:axId val="23212800"/>
      </c:barChart>
      <c:lineChart>
        <c:grouping val="standard"/>
        <c:varyColors val="0"/>
        <c:ser>
          <c:idx val="0"/>
          <c:order val="0"/>
          <c:tx>
            <c:strRef>
              <c:f>Centro!$B$38</c:f>
              <c:strCache>
                <c:ptCount val="1"/>
                <c:pt idx="0">
                  <c:v>Muestras a Realizar</c:v>
                </c:pt>
              </c:strCache>
            </c:strRef>
          </c:tx>
          <c:spPr>
            <a:ln w="34925">
              <a:solidFill>
                <a:schemeClr val="bg1"/>
              </a:solidFill>
            </a:ln>
          </c:spPr>
          <c:marker>
            <c:symbol val="none"/>
          </c:marker>
          <c:cat>
            <c:strRef>
              <c:f>Centro!$A$39:$A$55</c:f>
              <c:strCache>
                <c:ptCount val="17"/>
                <c:pt idx="0">
                  <c:v>SDS COT (BOGOTA)</c:v>
                </c:pt>
                <c:pt idx="1">
                  <c:v>SDS FONTIBON (BOGOTA)</c:v>
                </c:pt>
                <c:pt idx="2">
                  <c:v>SDS PCB (BOGOTA)</c:v>
                </c:pt>
                <c:pt idx="3">
                  <c:v>SDS RESTREPO (BOGOTA)</c:v>
                </c:pt>
                <c:pt idx="4">
                  <c:v>SDS SUBA (BOGOTA)</c:v>
                </c:pt>
                <c:pt idx="5">
                  <c:v>SDS CENTRO (BOGOTA)</c:v>
                </c:pt>
                <c:pt idx="6">
                  <c:v>SDS TOBERIN (BOGOTA)</c:v>
                </c:pt>
                <c:pt idx="7">
                  <c:v>SDS TUNJA (TUNJA)</c:v>
                </c:pt>
                <c:pt idx="8">
                  <c:v>SDS SOGAMOSO (SOGAMOSO)</c:v>
                </c:pt>
                <c:pt idx="9">
                  <c:v>SDS DUITAMA (DUITAMA)</c:v>
                </c:pt>
                <c:pt idx="10">
                  <c:v>SDS YOPAL (YOPAL)</c:v>
                </c:pt>
                <c:pt idx="11">
                  <c:v>SDS VENECIA (SOACHA)</c:v>
                </c:pt>
                <c:pt idx="12">
                  <c:v>SDS GIRARDOT (GIRARDOT)</c:v>
                </c:pt>
                <c:pt idx="13">
                  <c:v>SDS POLO (LA CALERA)</c:v>
                </c:pt>
                <c:pt idx="14">
                  <c:v>SDS CHIA (SOPO)</c:v>
                </c:pt>
                <c:pt idx="15">
                  <c:v>SDS VILLAVICENCIO (VILLAVICENCIO)</c:v>
                </c:pt>
                <c:pt idx="16">
                  <c:v>SDS GIRARDOT (ESPINAL)</c:v>
                </c:pt>
              </c:strCache>
            </c:strRef>
          </c:cat>
          <c:val>
            <c:numRef>
              <c:f>Centro!$B$39:$B$55</c:f>
              <c:numCache>
                <c:formatCode>General</c:formatCode>
                <c:ptCount val="17"/>
                <c:pt idx="0">
                  <c:v>82</c:v>
                </c:pt>
                <c:pt idx="1">
                  <c:v>82</c:v>
                </c:pt>
                <c:pt idx="2">
                  <c:v>82</c:v>
                </c:pt>
                <c:pt idx="3">
                  <c:v>82</c:v>
                </c:pt>
                <c:pt idx="4">
                  <c:v>82</c:v>
                </c:pt>
                <c:pt idx="5">
                  <c:v>82</c:v>
                </c:pt>
                <c:pt idx="6">
                  <c:v>82</c:v>
                </c:pt>
                <c:pt idx="7">
                  <c:v>396</c:v>
                </c:pt>
                <c:pt idx="8">
                  <c:v>204</c:v>
                </c:pt>
                <c:pt idx="9">
                  <c:v>315</c:v>
                </c:pt>
                <c:pt idx="10">
                  <c:v>459</c:v>
                </c:pt>
                <c:pt idx="11">
                  <c:v>507</c:v>
                </c:pt>
                <c:pt idx="12">
                  <c:v>305</c:v>
                </c:pt>
                <c:pt idx="13">
                  <c:v>146</c:v>
                </c:pt>
                <c:pt idx="14">
                  <c:v>72</c:v>
                </c:pt>
                <c:pt idx="15">
                  <c:v>422</c:v>
                </c:pt>
                <c:pt idx="16">
                  <c:v>404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06912"/>
        <c:axId val="23212800"/>
      </c:lineChart>
      <c:catAx>
        <c:axId val="23206912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txPr>
          <a:bodyPr/>
          <a:lstStyle/>
          <a:p>
            <a:pPr>
              <a:defRPr lang="es-CO" sz="1050"/>
            </a:pPr>
            <a:endParaRPr lang="es-CO"/>
          </a:p>
        </c:txPr>
        <c:crossAx val="23212800"/>
        <c:crosses val="autoZero"/>
        <c:auto val="1"/>
        <c:lblAlgn val="ctr"/>
        <c:lblOffset val="100"/>
        <c:noMultiLvlLbl val="0"/>
      </c:catAx>
      <c:valAx>
        <c:axId val="23212800"/>
        <c:scaling>
          <c:logBase val="10"/>
          <c:orientation val="minMax"/>
          <c:min val="1"/>
        </c:scaling>
        <c:delete val="0"/>
        <c:axPos val="l"/>
        <c:majorGridlines/>
        <c:numFmt formatCode="0" sourceLinked="1"/>
        <c:majorTickMark val="none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lang="es-CO"/>
            </a:pPr>
            <a:endParaRPr lang="es-CO"/>
          </a:p>
        </c:txPr>
        <c:crossAx val="23206912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lang="es-CO"/>
          </a:pPr>
          <a:endParaRPr lang="es-CO"/>
        </a:p>
      </c:txPr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 lang="es-CO"/>
            </a:pPr>
            <a:r>
              <a:rPr lang="es-CO"/>
              <a:t>Muestras Down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Norte!$C$31</c:f>
              <c:strCache>
                <c:ptCount val="1"/>
                <c:pt idx="0">
                  <c:v>Muestras Down Ok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Ref>
              <c:f>Norte!$A$32:$A$46</c:f>
              <c:strCache>
                <c:ptCount val="15"/>
                <c:pt idx="0">
                  <c:v>SDS ESTADIO (MEDELLIN)</c:v>
                </c:pt>
                <c:pt idx="1">
                  <c:v>SDS CABAÑAS (BELLO)</c:v>
                </c:pt>
                <c:pt idx="2">
                  <c:v>SDS BELEN (ITAGÜI)</c:v>
                </c:pt>
                <c:pt idx="3">
                  <c:v>SDS RIONEGRO (RIONEGRO)</c:v>
                </c:pt>
                <c:pt idx="4">
                  <c:v>SDS CABAÑAS (COPACABANA)</c:v>
                </c:pt>
                <c:pt idx="5">
                  <c:v>SDS ESPACIO SUR (SABANETA)</c:v>
                </c:pt>
                <c:pt idx="6">
                  <c:v>SDS POBLADO (ENVIGADO)</c:v>
                </c:pt>
                <c:pt idx="7">
                  <c:v>SDS BARRANQUILLA (SOLEDAD)</c:v>
                </c:pt>
                <c:pt idx="8">
                  <c:v>SDS BARRANQUILLA (BARRANQUILLA)</c:v>
                </c:pt>
                <c:pt idx="9">
                  <c:v>SDS RIOACHA (RIOHACHA)</c:v>
                </c:pt>
                <c:pt idx="10">
                  <c:v>SDS CUCUTA (VILLA DEL ROSARIO)</c:v>
                </c:pt>
                <c:pt idx="11">
                  <c:v>SDS CUCUTA (LOS PATIOS)</c:v>
                </c:pt>
                <c:pt idx="12">
                  <c:v>SDS BUCARAMANGA (FLORIDABLANCA)</c:v>
                </c:pt>
                <c:pt idx="13">
                  <c:v>SDS VALLEDUPAR (VALLEDUPAR)</c:v>
                </c:pt>
                <c:pt idx="14">
                  <c:v>SDS MONTERIA (MONTERIA)</c:v>
                </c:pt>
              </c:strCache>
            </c:strRef>
          </c:cat>
          <c:val>
            <c:numRef>
              <c:f>Norte!$C$32:$C$46</c:f>
              <c:numCache>
                <c:formatCode>0</c:formatCode>
                <c:ptCount val="15"/>
                <c:pt idx="0">
                  <c:v>1404</c:v>
                </c:pt>
                <c:pt idx="1">
                  <c:v>901</c:v>
                </c:pt>
                <c:pt idx="2">
                  <c:v>1407</c:v>
                </c:pt>
                <c:pt idx="3">
                  <c:v>657</c:v>
                </c:pt>
                <c:pt idx="4">
                  <c:v>3088</c:v>
                </c:pt>
                <c:pt idx="5">
                  <c:v>1252</c:v>
                </c:pt>
                <c:pt idx="6">
                  <c:v>284</c:v>
                </c:pt>
                <c:pt idx="7">
                  <c:v>1695</c:v>
                </c:pt>
                <c:pt idx="8">
                  <c:v>786</c:v>
                </c:pt>
                <c:pt idx="9">
                  <c:v>2665</c:v>
                </c:pt>
                <c:pt idx="10">
                  <c:v>661</c:v>
                </c:pt>
                <c:pt idx="11">
                  <c:v>463</c:v>
                </c:pt>
                <c:pt idx="12">
                  <c:v>489</c:v>
                </c:pt>
                <c:pt idx="13">
                  <c:v>1385</c:v>
                </c:pt>
                <c:pt idx="14">
                  <c:v>1540</c:v>
                </c:pt>
              </c:numCache>
            </c:numRef>
          </c:val>
        </c:ser>
        <c:ser>
          <c:idx val="2"/>
          <c:order val="2"/>
          <c:tx>
            <c:strRef>
              <c:f>Norte!$D$31</c:f>
              <c:strCache>
                <c:ptCount val="1"/>
                <c:pt idx="0">
                  <c:v>Muestras Down Fallidas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strRef>
              <c:f>Norte!$A$32:$A$46</c:f>
              <c:strCache>
                <c:ptCount val="15"/>
                <c:pt idx="0">
                  <c:v>SDS ESTADIO (MEDELLIN)</c:v>
                </c:pt>
                <c:pt idx="1">
                  <c:v>SDS CABAÑAS (BELLO)</c:v>
                </c:pt>
                <c:pt idx="2">
                  <c:v>SDS BELEN (ITAGÜI)</c:v>
                </c:pt>
                <c:pt idx="3">
                  <c:v>SDS RIONEGRO (RIONEGRO)</c:v>
                </c:pt>
                <c:pt idx="4">
                  <c:v>SDS CABAÑAS (COPACABANA)</c:v>
                </c:pt>
                <c:pt idx="5">
                  <c:v>SDS ESPACIO SUR (SABANETA)</c:v>
                </c:pt>
                <c:pt idx="6">
                  <c:v>SDS POBLADO (ENVIGADO)</c:v>
                </c:pt>
                <c:pt idx="7">
                  <c:v>SDS BARRANQUILLA (SOLEDAD)</c:v>
                </c:pt>
                <c:pt idx="8">
                  <c:v>SDS BARRANQUILLA (BARRANQUILLA)</c:v>
                </c:pt>
                <c:pt idx="9">
                  <c:v>SDS RIOACHA (RIOHACHA)</c:v>
                </c:pt>
                <c:pt idx="10">
                  <c:v>SDS CUCUTA (VILLA DEL ROSARIO)</c:v>
                </c:pt>
                <c:pt idx="11">
                  <c:v>SDS CUCUTA (LOS PATIOS)</c:v>
                </c:pt>
                <c:pt idx="12">
                  <c:v>SDS BUCARAMANGA (FLORIDABLANCA)</c:v>
                </c:pt>
                <c:pt idx="13">
                  <c:v>SDS VALLEDUPAR (VALLEDUPAR)</c:v>
                </c:pt>
                <c:pt idx="14">
                  <c:v>SDS MONTERIA (MONTERIA)</c:v>
                </c:pt>
              </c:strCache>
            </c:strRef>
          </c:cat>
          <c:val>
            <c:numRef>
              <c:f>Norte!$D$32:$D$46</c:f>
              <c:numCache>
                <c:formatCode>0</c:formatCode>
                <c:ptCount val="15"/>
                <c:pt idx="0">
                  <c:v>16</c:v>
                </c:pt>
                <c:pt idx="1">
                  <c:v>11</c:v>
                </c:pt>
                <c:pt idx="2">
                  <c:v>5</c:v>
                </c:pt>
                <c:pt idx="3">
                  <c:v>2</c:v>
                </c:pt>
                <c:pt idx="4">
                  <c:v>83</c:v>
                </c:pt>
                <c:pt idx="5">
                  <c:v>5</c:v>
                </c:pt>
                <c:pt idx="6">
                  <c:v>12</c:v>
                </c:pt>
                <c:pt idx="7">
                  <c:v>15</c:v>
                </c:pt>
                <c:pt idx="8">
                  <c:v>7</c:v>
                </c:pt>
                <c:pt idx="9">
                  <c:v>93</c:v>
                </c:pt>
                <c:pt idx="10">
                  <c:v>36</c:v>
                </c:pt>
                <c:pt idx="11">
                  <c:v>57</c:v>
                </c:pt>
                <c:pt idx="12">
                  <c:v>9</c:v>
                </c:pt>
                <c:pt idx="13">
                  <c:v>3</c:v>
                </c:pt>
                <c:pt idx="14">
                  <c:v>106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23267584"/>
        <c:axId val="23281664"/>
      </c:barChart>
      <c:lineChart>
        <c:grouping val="standard"/>
        <c:varyColors val="0"/>
        <c:ser>
          <c:idx val="0"/>
          <c:order val="0"/>
          <c:tx>
            <c:strRef>
              <c:f>Norte!$B$31</c:f>
              <c:strCache>
                <c:ptCount val="1"/>
                <c:pt idx="0">
                  <c:v>Muestras a Realizar</c:v>
                </c:pt>
              </c:strCache>
            </c:strRef>
          </c:tx>
          <c:spPr>
            <a:ln w="22225">
              <a:solidFill>
                <a:schemeClr val="bg1"/>
              </a:solidFill>
            </a:ln>
          </c:spPr>
          <c:marker>
            <c:symbol val="none"/>
          </c:marker>
          <c:cat>
            <c:strRef>
              <c:f>Norte!$A$32:$A$46</c:f>
              <c:strCache>
                <c:ptCount val="15"/>
                <c:pt idx="0">
                  <c:v>SDS ESTADIO (MEDELLIN)</c:v>
                </c:pt>
                <c:pt idx="1">
                  <c:v>SDS CABAÑAS (BELLO)</c:v>
                </c:pt>
                <c:pt idx="2">
                  <c:v>SDS BELEN (ITAGÜI)</c:v>
                </c:pt>
                <c:pt idx="3">
                  <c:v>SDS RIONEGRO (RIONEGRO)</c:v>
                </c:pt>
                <c:pt idx="4">
                  <c:v>SDS CABAÑAS (COPACABANA)</c:v>
                </c:pt>
                <c:pt idx="5">
                  <c:v>SDS ESPACIO SUR (SABANETA)</c:v>
                </c:pt>
                <c:pt idx="6">
                  <c:v>SDS POBLADO (ENVIGADO)</c:v>
                </c:pt>
                <c:pt idx="7">
                  <c:v>SDS BARRANQUILLA (SOLEDAD)</c:v>
                </c:pt>
                <c:pt idx="8">
                  <c:v>SDS BARRANQUILLA (BARRANQUILLA)</c:v>
                </c:pt>
                <c:pt idx="9">
                  <c:v>SDS RIOACHA (RIOHACHA)</c:v>
                </c:pt>
                <c:pt idx="10">
                  <c:v>SDS CUCUTA (VILLA DEL ROSARIO)</c:v>
                </c:pt>
                <c:pt idx="11">
                  <c:v>SDS CUCUTA (LOS PATIOS)</c:v>
                </c:pt>
                <c:pt idx="12">
                  <c:v>SDS BUCARAMANGA (FLORIDABLANCA)</c:v>
                </c:pt>
                <c:pt idx="13">
                  <c:v>SDS VALLEDUPAR (VALLEDUPAR)</c:v>
                </c:pt>
                <c:pt idx="14">
                  <c:v>SDS MONTERIA (MONTERIA)</c:v>
                </c:pt>
              </c:strCache>
            </c:strRef>
          </c:cat>
          <c:val>
            <c:numRef>
              <c:f>Norte!$B$32:$B$46</c:f>
              <c:numCache>
                <c:formatCode>General</c:formatCode>
                <c:ptCount val="15"/>
                <c:pt idx="0">
                  <c:v>518</c:v>
                </c:pt>
                <c:pt idx="1">
                  <c:v>473</c:v>
                </c:pt>
                <c:pt idx="2">
                  <c:v>326</c:v>
                </c:pt>
                <c:pt idx="3">
                  <c:v>177</c:v>
                </c:pt>
                <c:pt idx="4">
                  <c:v>110</c:v>
                </c:pt>
                <c:pt idx="5">
                  <c:v>248</c:v>
                </c:pt>
                <c:pt idx="6">
                  <c:v>387</c:v>
                </c:pt>
                <c:pt idx="7">
                  <c:v>512</c:v>
                </c:pt>
                <c:pt idx="8">
                  <c:v>479</c:v>
                </c:pt>
                <c:pt idx="9">
                  <c:v>378</c:v>
                </c:pt>
                <c:pt idx="10">
                  <c:v>291</c:v>
                </c:pt>
                <c:pt idx="11">
                  <c:v>350</c:v>
                </c:pt>
                <c:pt idx="12">
                  <c:v>428</c:v>
                </c:pt>
                <c:pt idx="13">
                  <c:v>473</c:v>
                </c:pt>
                <c:pt idx="14">
                  <c:v>417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67584"/>
        <c:axId val="23281664"/>
      </c:lineChart>
      <c:catAx>
        <c:axId val="23267584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txPr>
          <a:bodyPr/>
          <a:lstStyle/>
          <a:p>
            <a:pPr>
              <a:defRPr lang="es-CO" sz="1050"/>
            </a:pPr>
            <a:endParaRPr lang="es-CO"/>
          </a:p>
        </c:txPr>
        <c:crossAx val="23281664"/>
        <c:crosses val="autoZero"/>
        <c:auto val="1"/>
        <c:lblAlgn val="ctr"/>
        <c:lblOffset val="100"/>
        <c:noMultiLvlLbl val="0"/>
      </c:catAx>
      <c:valAx>
        <c:axId val="23281664"/>
        <c:scaling>
          <c:logBase val="10"/>
          <c:orientation val="minMax"/>
          <c:min val="1"/>
        </c:scaling>
        <c:delete val="0"/>
        <c:axPos val="l"/>
        <c:majorGridlines/>
        <c:numFmt formatCode="0" sourceLinked="1"/>
        <c:majorTickMark val="none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lang="es-CO"/>
            </a:pPr>
            <a:endParaRPr lang="es-CO"/>
          </a:p>
        </c:txPr>
        <c:crossAx val="23267584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lang="es-CO"/>
          </a:pPr>
          <a:endParaRPr lang="es-CO"/>
        </a:p>
      </c:txPr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 lang="es-CO"/>
            </a:pPr>
            <a:r>
              <a:rPr lang="es-CO"/>
              <a:t>Muestras 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Norte!$E$31</c:f>
              <c:strCache>
                <c:ptCount val="1"/>
                <c:pt idx="0">
                  <c:v>Muestras Up Ok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Ref>
              <c:f>Norte!$A$32:$A$46</c:f>
              <c:strCache>
                <c:ptCount val="15"/>
                <c:pt idx="0">
                  <c:v>SDS ESTADIO (MEDELLIN)</c:v>
                </c:pt>
                <c:pt idx="1">
                  <c:v>SDS CABAÑAS (BELLO)</c:v>
                </c:pt>
                <c:pt idx="2">
                  <c:v>SDS BELEN (ITAGÜI)</c:v>
                </c:pt>
                <c:pt idx="3">
                  <c:v>SDS RIONEGRO (RIONEGRO)</c:v>
                </c:pt>
                <c:pt idx="4">
                  <c:v>SDS CABAÑAS (COPACABANA)</c:v>
                </c:pt>
                <c:pt idx="5">
                  <c:v>SDS ESPACIO SUR (SABANETA)</c:v>
                </c:pt>
                <c:pt idx="6">
                  <c:v>SDS POBLADO (ENVIGADO)</c:v>
                </c:pt>
                <c:pt idx="7">
                  <c:v>SDS BARRANQUILLA (SOLEDAD)</c:v>
                </c:pt>
                <c:pt idx="8">
                  <c:v>SDS BARRANQUILLA (BARRANQUILLA)</c:v>
                </c:pt>
                <c:pt idx="9">
                  <c:v>SDS RIOACHA (RIOHACHA)</c:v>
                </c:pt>
                <c:pt idx="10">
                  <c:v>SDS CUCUTA (VILLA DEL ROSARIO)</c:v>
                </c:pt>
                <c:pt idx="11">
                  <c:v>SDS CUCUTA (LOS PATIOS)</c:v>
                </c:pt>
                <c:pt idx="12">
                  <c:v>SDS BUCARAMANGA (FLORIDABLANCA)</c:v>
                </c:pt>
                <c:pt idx="13">
                  <c:v>SDS VALLEDUPAR (VALLEDUPAR)</c:v>
                </c:pt>
                <c:pt idx="14">
                  <c:v>SDS MONTERIA (MONTERIA)</c:v>
                </c:pt>
              </c:strCache>
            </c:strRef>
          </c:cat>
          <c:val>
            <c:numRef>
              <c:f>Norte!$E$32:$E$46</c:f>
              <c:numCache>
                <c:formatCode>0</c:formatCode>
                <c:ptCount val="15"/>
                <c:pt idx="0">
                  <c:v>1302</c:v>
                </c:pt>
                <c:pt idx="1">
                  <c:v>822</c:v>
                </c:pt>
                <c:pt idx="2">
                  <c:v>1384</c:v>
                </c:pt>
                <c:pt idx="3">
                  <c:v>636</c:v>
                </c:pt>
                <c:pt idx="4">
                  <c:v>2931</c:v>
                </c:pt>
                <c:pt idx="5">
                  <c:v>1248</c:v>
                </c:pt>
                <c:pt idx="6">
                  <c:v>294</c:v>
                </c:pt>
                <c:pt idx="7">
                  <c:v>1608</c:v>
                </c:pt>
                <c:pt idx="8">
                  <c:v>741</c:v>
                </c:pt>
                <c:pt idx="9">
                  <c:v>2456</c:v>
                </c:pt>
                <c:pt idx="10">
                  <c:v>608</c:v>
                </c:pt>
                <c:pt idx="11">
                  <c:v>453</c:v>
                </c:pt>
                <c:pt idx="12">
                  <c:v>493</c:v>
                </c:pt>
                <c:pt idx="13">
                  <c:v>1375</c:v>
                </c:pt>
                <c:pt idx="14">
                  <c:v>1537</c:v>
                </c:pt>
              </c:numCache>
            </c:numRef>
          </c:val>
        </c:ser>
        <c:ser>
          <c:idx val="2"/>
          <c:order val="2"/>
          <c:tx>
            <c:strRef>
              <c:f>Norte!$F$31</c:f>
              <c:strCache>
                <c:ptCount val="1"/>
                <c:pt idx="0">
                  <c:v>Muestras Up Fallidas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strRef>
              <c:f>Norte!$A$32:$A$46</c:f>
              <c:strCache>
                <c:ptCount val="15"/>
                <c:pt idx="0">
                  <c:v>SDS ESTADIO (MEDELLIN)</c:v>
                </c:pt>
                <c:pt idx="1">
                  <c:v>SDS CABAÑAS (BELLO)</c:v>
                </c:pt>
                <c:pt idx="2">
                  <c:v>SDS BELEN (ITAGÜI)</c:v>
                </c:pt>
                <c:pt idx="3">
                  <c:v>SDS RIONEGRO (RIONEGRO)</c:v>
                </c:pt>
                <c:pt idx="4">
                  <c:v>SDS CABAÑAS (COPACABANA)</c:v>
                </c:pt>
                <c:pt idx="5">
                  <c:v>SDS ESPACIO SUR (SABANETA)</c:v>
                </c:pt>
                <c:pt idx="6">
                  <c:v>SDS POBLADO (ENVIGADO)</c:v>
                </c:pt>
                <c:pt idx="7">
                  <c:v>SDS BARRANQUILLA (SOLEDAD)</c:v>
                </c:pt>
                <c:pt idx="8">
                  <c:v>SDS BARRANQUILLA (BARRANQUILLA)</c:v>
                </c:pt>
                <c:pt idx="9">
                  <c:v>SDS RIOACHA (RIOHACHA)</c:v>
                </c:pt>
                <c:pt idx="10">
                  <c:v>SDS CUCUTA (VILLA DEL ROSARIO)</c:v>
                </c:pt>
                <c:pt idx="11">
                  <c:v>SDS CUCUTA (LOS PATIOS)</c:v>
                </c:pt>
                <c:pt idx="12">
                  <c:v>SDS BUCARAMANGA (FLORIDABLANCA)</c:v>
                </c:pt>
                <c:pt idx="13">
                  <c:v>SDS VALLEDUPAR (VALLEDUPAR)</c:v>
                </c:pt>
                <c:pt idx="14">
                  <c:v>SDS MONTERIA (MONTERIA)</c:v>
                </c:pt>
              </c:strCache>
            </c:strRef>
          </c:cat>
          <c:val>
            <c:numRef>
              <c:f>Norte!$F$32:$F$46</c:f>
              <c:numCache>
                <c:formatCode>0</c:formatCode>
                <c:ptCount val="15"/>
                <c:pt idx="0">
                  <c:v>118</c:v>
                </c:pt>
                <c:pt idx="1">
                  <c:v>90</c:v>
                </c:pt>
                <c:pt idx="2">
                  <c:v>28</c:v>
                </c:pt>
                <c:pt idx="3">
                  <c:v>23</c:v>
                </c:pt>
                <c:pt idx="4">
                  <c:v>240</c:v>
                </c:pt>
                <c:pt idx="5">
                  <c:v>9</c:v>
                </c:pt>
                <c:pt idx="6">
                  <c:v>2</c:v>
                </c:pt>
                <c:pt idx="7">
                  <c:v>102</c:v>
                </c:pt>
                <c:pt idx="8">
                  <c:v>52</c:v>
                </c:pt>
                <c:pt idx="9">
                  <c:v>302</c:v>
                </c:pt>
                <c:pt idx="10">
                  <c:v>89</c:v>
                </c:pt>
                <c:pt idx="11">
                  <c:v>67</c:v>
                </c:pt>
                <c:pt idx="12">
                  <c:v>5</c:v>
                </c:pt>
                <c:pt idx="13">
                  <c:v>13</c:v>
                </c:pt>
                <c:pt idx="14">
                  <c:v>109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23320448"/>
        <c:axId val="23321984"/>
      </c:barChart>
      <c:lineChart>
        <c:grouping val="standard"/>
        <c:varyColors val="0"/>
        <c:ser>
          <c:idx val="0"/>
          <c:order val="0"/>
          <c:tx>
            <c:strRef>
              <c:f>Norte!$B$31</c:f>
              <c:strCache>
                <c:ptCount val="1"/>
                <c:pt idx="0">
                  <c:v>Muestras a Realizar</c:v>
                </c:pt>
              </c:strCache>
            </c:strRef>
          </c:tx>
          <c:spPr>
            <a:ln w="34925">
              <a:solidFill>
                <a:schemeClr val="bg1"/>
              </a:solidFill>
            </a:ln>
          </c:spPr>
          <c:marker>
            <c:symbol val="none"/>
          </c:marker>
          <c:cat>
            <c:strRef>
              <c:f>Norte!$A$32:$A$46</c:f>
              <c:strCache>
                <c:ptCount val="15"/>
                <c:pt idx="0">
                  <c:v>SDS ESTADIO (MEDELLIN)</c:v>
                </c:pt>
                <c:pt idx="1">
                  <c:v>SDS CABAÑAS (BELLO)</c:v>
                </c:pt>
                <c:pt idx="2">
                  <c:v>SDS BELEN (ITAGÜI)</c:v>
                </c:pt>
                <c:pt idx="3">
                  <c:v>SDS RIONEGRO (RIONEGRO)</c:v>
                </c:pt>
                <c:pt idx="4">
                  <c:v>SDS CABAÑAS (COPACABANA)</c:v>
                </c:pt>
                <c:pt idx="5">
                  <c:v>SDS ESPACIO SUR (SABANETA)</c:v>
                </c:pt>
                <c:pt idx="6">
                  <c:v>SDS POBLADO (ENVIGADO)</c:v>
                </c:pt>
                <c:pt idx="7">
                  <c:v>SDS BARRANQUILLA (SOLEDAD)</c:v>
                </c:pt>
                <c:pt idx="8">
                  <c:v>SDS BARRANQUILLA (BARRANQUILLA)</c:v>
                </c:pt>
                <c:pt idx="9">
                  <c:v>SDS RIOACHA (RIOHACHA)</c:v>
                </c:pt>
                <c:pt idx="10">
                  <c:v>SDS CUCUTA (VILLA DEL ROSARIO)</c:v>
                </c:pt>
                <c:pt idx="11">
                  <c:v>SDS CUCUTA (LOS PATIOS)</c:v>
                </c:pt>
                <c:pt idx="12">
                  <c:v>SDS BUCARAMANGA (FLORIDABLANCA)</c:v>
                </c:pt>
                <c:pt idx="13">
                  <c:v>SDS VALLEDUPAR (VALLEDUPAR)</c:v>
                </c:pt>
                <c:pt idx="14">
                  <c:v>SDS MONTERIA (MONTERIA)</c:v>
                </c:pt>
              </c:strCache>
            </c:strRef>
          </c:cat>
          <c:val>
            <c:numRef>
              <c:f>Norte!$B$32:$B$46</c:f>
              <c:numCache>
                <c:formatCode>General</c:formatCode>
                <c:ptCount val="15"/>
                <c:pt idx="0">
                  <c:v>518</c:v>
                </c:pt>
                <c:pt idx="1">
                  <c:v>473</c:v>
                </c:pt>
                <c:pt idx="2">
                  <c:v>326</c:v>
                </c:pt>
                <c:pt idx="3">
                  <c:v>177</c:v>
                </c:pt>
                <c:pt idx="4">
                  <c:v>110</c:v>
                </c:pt>
                <c:pt idx="5">
                  <c:v>248</c:v>
                </c:pt>
                <c:pt idx="6">
                  <c:v>387</c:v>
                </c:pt>
                <c:pt idx="7">
                  <c:v>512</c:v>
                </c:pt>
                <c:pt idx="8">
                  <c:v>479</c:v>
                </c:pt>
                <c:pt idx="9">
                  <c:v>378</c:v>
                </c:pt>
                <c:pt idx="10">
                  <c:v>291</c:v>
                </c:pt>
                <c:pt idx="11">
                  <c:v>350</c:v>
                </c:pt>
                <c:pt idx="12">
                  <c:v>428</c:v>
                </c:pt>
                <c:pt idx="13">
                  <c:v>473</c:v>
                </c:pt>
                <c:pt idx="14">
                  <c:v>417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20448"/>
        <c:axId val="23321984"/>
      </c:lineChart>
      <c:catAx>
        <c:axId val="23320448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txPr>
          <a:bodyPr/>
          <a:lstStyle/>
          <a:p>
            <a:pPr>
              <a:defRPr lang="es-CO" sz="1050"/>
            </a:pPr>
            <a:endParaRPr lang="es-CO"/>
          </a:p>
        </c:txPr>
        <c:crossAx val="23321984"/>
        <c:crosses val="autoZero"/>
        <c:auto val="1"/>
        <c:lblAlgn val="ctr"/>
        <c:lblOffset val="100"/>
        <c:noMultiLvlLbl val="0"/>
      </c:catAx>
      <c:valAx>
        <c:axId val="23321984"/>
        <c:scaling>
          <c:logBase val="10"/>
          <c:orientation val="minMax"/>
          <c:min val="1"/>
        </c:scaling>
        <c:delete val="0"/>
        <c:axPos val="l"/>
        <c:majorGridlines/>
        <c:numFmt formatCode="0" sourceLinked="1"/>
        <c:majorTickMark val="none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lang="es-CO"/>
            </a:pPr>
            <a:endParaRPr lang="es-CO"/>
          </a:p>
        </c:txPr>
        <c:crossAx val="23320448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lang="es-CO"/>
          </a:pPr>
          <a:endParaRPr lang="es-CO"/>
        </a:p>
      </c:txPr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 lang="es-CO"/>
            </a:pPr>
            <a:r>
              <a:rPr lang="es-CO"/>
              <a:t>Muestras Down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Occidente!$C$34</c:f>
              <c:strCache>
                <c:ptCount val="1"/>
                <c:pt idx="0">
                  <c:v>Muestras Down Ok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Ref>
              <c:f>Occidente!$A$35:$A$47</c:f>
              <c:strCache>
                <c:ptCount val="13"/>
                <c:pt idx="0">
                  <c:v>SDS POPAYAN (POPAYAN)</c:v>
                </c:pt>
                <c:pt idx="1">
                  <c:v>SDS MANIZALES (MANIZALES)</c:v>
                </c:pt>
                <c:pt idx="2">
                  <c:v>SDS MANIZALES (VILLAMARIA)</c:v>
                </c:pt>
                <c:pt idx="3">
                  <c:v>SDS PASTO (PASTO)</c:v>
                </c:pt>
                <c:pt idx="4">
                  <c:v>SDS PEREIRA (PEREIRA)</c:v>
                </c:pt>
                <c:pt idx="5">
                  <c:v>SDS DOSQUEBRADAS (DOSQUEBRADAS)</c:v>
                </c:pt>
                <c:pt idx="6">
                  <c:v>SDS PALMIRA (PALMIRA)</c:v>
                </c:pt>
                <c:pt idx="7">
                  <c:v>SDS ORIENTE (CALI)</c:v>
                </c:pt>
                <c:pt idx="8">
                  <c:v>SDS RAPIDOS(CALI)</c:v>
                </c:pt>
                <c:pt idx="9">
                  <c:v>SDS NORTE (YUMBO)</c:v>
                </c:pt>
                <c:pt idx="10">
                  <c:v>SDS TULUA (TULUA)</c:v>
                </c:pt>
                <c:pt idx="11">
                  <c:v>SDS MELENDEZ (JAMUNDI)</c:v>
                </c:pt>
                <c:pt idx="12">
                  <c:v>SDS TULUA (BUGA)</c:v>
                </c:pt>
              </c:strCache>
            </c:strRef>
          </c:cat>
          <c:val>
            <c:numRef>
              <c:f>Occidente!$C$35:$C$47</c:f>
              <c:numCache>
                <c:formatCode>0</c:formatCode>
                <c:ptCount val="13"/>
                <c:pt idx="0">
                  <c:v>413</c:v>
                </c:pt>
                <c:pt idx="1">
                  <c:v>1734</c:v>
                </c:pt>
                <c:pt idx="2">
                  <c:v>690</c:v>
                </c:pt>
                <c:pt idx="3">
                  <c:v>1544</c:v>
                </c:pt>
                <c:pt idx="4">
                  <c:v>0.1</c:v>
                </c:pt>
                <c:pt idx="5">
                  <c:v>3986</c:v>
                </c:pt>
                <c:pt idx="6">
                  <c:v>3741</c:v>
                </c:pt>
                <c:pt idx="7">
                  <c:v>1968</c:v>
                </c:pt>
                <c:pt idx="8">
                  <c:v>1341</c:v>
                </c:pt>
                <c:pt idx="9">
                  <c:v>2326</c:v>
                </c:pt>
                <c:pt idx="10">
                  <c:v>397</c:v>
                </c:pt>
                <c:pt idx="11">
                  <c:v>1546</c:v>
                </c:pt>
                <c:pt idx="12">
                  <c:v>979</c:v>
                </c:pt>
              </c:numCache>
            </c:numRef>
          </c:val>
        </c:ser>
        <c:ser>
          <c:idx val="2"/>
          <c:order val="2"/>
          <c:tx>
            <c:strRef>
              <c:f>Occidente!$D$34</c:f>
              <c:strCache>
                <c:ptCount val="1"/>
                <c:pt idx="0">
                  <c:v>Muestras Down Fallidas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strRef>
              <c:f>Occidente!$A$35:$A$47</c:f>
              <c:strCache>
                <c:ptCount val="13"/>
                <c:pt idx="0">
                  <c:v>SDS POPAYAN (POPAYAN)</c:v>
                </c:pt>
                <c:pt idx="1">
                  <c:v>SDS MANIZALES (MANIZALES)</c:v>
                </c:pt>
                <c:pt idx="2">
                  <c:v>SDS MANIZALES (VILLAMARIA)</c:v>
                </c:pt>
                <c:pt idx="3">
                  <c:v>SDS PASTO (PASTO)</c:v>
                </c:pt>
                <c:pt idx="4">
                  <c:v>SDS PEREIRA (PEREIRA)</c:v>
                </c:pt>
                <c:pt idx="5">
                  <c:v>SDS DOSQUEBRADAS (DOSQUEBRADAS)</c:v>
                </c:pt>
                <c:pt idx="6">
                  <c:v>SDS PALMIRA (PALMIRA)</c:v>
                </c:pt>
                <c:pt idx="7">
                  <c:v>SDS ORIENTE (CALI)</c:v>
                </c:pt>
                <c:pt idx="8">
                  <c:v>SDS RAPIDOS(CALI)</c:v>
                </c:pt>
                <c:pt idx="9">
                  <c:v>SDS NORTE (YUMBO)</c:v>
                </c:pt>
                <c:pt idx="10">
                  <c:v>SDS TULUA (TULUA)</c:v>
                </c:pt>
                <c:pt idx="11">
                  <c:v>SDS MELENDEZ (JAMUNDI)</c:v>
                </c:pt>
                <c:pt idx="12">
                  <c:v>SDS TULUA (BUGA)</c:v>
                </c:pt>
              </c:strCache>
            </c:strRef>
          </c:cat>
          <c:val>
            <c:numRef>
              <c:f>Occidente!$D$35:$D$47</c:f>
              <c:numCache>
                <c:formatCode>0</c:formatCode>
                <c:ptCount val="13"/>
                <c:pt idx="0">
                  <c:v>4</c:v>
                </c:pt>
                <c:pt idx="1">
                  <c:v>3</c:v>
                </c:pt>
                <c:pt idx="2">
                  <c:v>0.1</c:v>
                </c:pt>
                <c:pt idx="3">
                  <c:v>30</c:v>
                </c:pt>
                <c:pt idx="4">
                  <c:v>0.1</c:v>
                </c:pt>
                <c:pt idx="5">
                  <c:v>62</c:v>
                </c:pt>
                <c:pt idx="6">
                  <c:v>14</c:v>
                </c:pt>
                <c:pt idx="7">
                  <c:v>3</c:v>
                </c:pt>
                <c:pt idx="8">
                  <c:v>0.1</c:v>
                </c:pt>
                <c:pt idx="9">
                  <c:v>32</c:v>
                </c:pt>
                <c:pt idx="10">
                  <c:v>1</c:v>
                </c:pt>
                <c:pt idx="11">
                  <c:v>5</c:v>
                </c:pt>
                <c:pt idx="12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23431808"/>
        <c:axId val="23441792"/>
      </c:barChart>
      <c:lineChart>
        <c:grouping val="standard"/>
        <c:varyColors val="0"/>
        <c:ser>
          <c:idx val="0"/>
          <c:order val="0"/>
          <c:tx>
            <c:strRef>
              <c:f>Occidente!$B$34</c:f>
              <c:strCache>
                <c:ptCount val="1"/>
                <c:pt idx="0">
                  <c:v>Muestras a Realizar</c:v>
                </c:pt>
              </c:strCache>
            </c:strRef>
          </c:tx>
          <c:spPr>
            <a:ln w="22225">
              <a:solidFill>
                <a:schemeClr val="bg1"/>
              </a:solidFill>
            </a:ln>
          </c:spPr>
          <c:marker>
            <c:symbol val="none"/>
          </c:marker>
          <c:cat>
            <c:strRef>
              <c:f>Occidente!$A$35:$A$47</c:f>
              <c:strCache>
                <c:ptCount val="13"/>
                <c:pt idx="0">
                  <c:v>SDS POPAYAN (POPAYAN)</c:v>
                </c:pt>
                <c:pt idx="1">
                  <c:v>SDS MANIZALES (MANIZALES)</c:v>
                </c:pt>
                <c:pt idx="2">
                  <c:v>SDS MANIZALES (VILLAMARIA)</c:v>
                </c:pt>
                <c:pt idx="3">
                  <c:v>SDS PASTO (PASTO)</c:v>
                </c:pt>
                <c:pt idx="4">
                  <c:v>SDS PEREIRA (PEREIRA)</c:v>
                </c:pt>
                <c:pt idx="5">
                  <c:v>SDS DOSQUEBRADAS (DOSQUEBRADAS)</c:v>
                </c:pt>
                <c:pt idx="6">
                  <c:v>SDS PALMIRA (PALMIRA)</c:v>
                </c:pt>
                <c:pt idx="7">
                  <c:v>SDS ORIENTE (CALI)</c:v>
                </c:pt>
                <c:pt idx="8">
                  <c:v>SDS RAPIDOS(CALI)</c:v>
                </c:pt>
                <c:pt idx="9">
                  <c:v>SDS NORTE (YUMBO)</c:v>
                </c:pt>
                <c:pt idx="10">
                  <c:v>SDS TULUA (TULUA)</c:v>
                </c:pt>
                <c:pt idx="11">
                  <c:v>SDS MELENDEZ (JAMUNDI)</c:v>
                </c:pt>
                <c:pt idx="12">
                  <c:v>SDS TULUA (BUGA)</c:v>
                </c:pt>
              </c:strCache>
            </c:strRef>
          </c:cat>
          <c:val>
            <c:numRef>
              <c:f>Occidente!$B$35:$B$47</c:f>
              <c:numCache>
                <c:formatCode>General</c:formatCode>
                <c:ptCount val="13"/>
                <c:pt idx="0">
                  <c:v>494</c:v>
                </c:pt>
                <c:pt idx="1">
                  <c:v>243</c:v>
                </c:pt>
                <c:pt idx="2">
                  <c:v>222</c:v>
                </c:pt>
                <c:pt idx="3">
                  <c:v>522</c:v>
                </c:pt>
                <c:pt idx="4">
                  <c:v>473</c:v>
                </c:pt>
                <c:pt idx="5">
                  <c:v>441</c:v>
                </c:pt>
                <c:pt idx="6">
                  <c:v>515</c:v>
                </c:pt>
                <c:pt idx="7">
                  <c:v>276</c:v>
                </c:pt>
                <c:pt idx="8">
                  <c:v>276</c:v>
                </c:pt>
                <c:pt idx="9">
                  <c:v>417</c:v>
                </c:pt>
                <c:pt idx="10">
                  <c:v>473</c:v>
                </c:pt>
                <c:pt idx="11">
                  <c:v>494</c:v>
                </c:pt>
                <c:pt idx="12">
                  <c:v>381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31808"/>
        <c:axId val="23441792"/>
      </c:lineChart>
      <c:catAx>
        <c:axId val="23431808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txPr>
          <a:bodyPr/>
          <a:lstStyle/>
          <a:p>
            <a:pPr>
              <a:defRPr lang="es-CO" sz="1050"/>
            </a:pPr>
            <a:endParaRPr lang="es-CO"/>
          </a:p>
        </c:txPr>
        <c:crossAx val="23441792"/>
        <c:crosses val="autoZero"/>
        <c:auto val="1"/>
        <c:lblAlgn val="ctr"/>
        <c:lblOffset val="100"/>
        <c:noMultiLvlLbl val="0"/>
      </c:catAx>
      <c:valAx>
        <c:axId val="23441792"/>
        <c:scaling>
          <c:logBase val="10"/>
          <c:orientation val="minMax"/>
          <c:min val="1"/>
        </c:scaling>
        <c:delete val="0"/>
        <c:axPos val="l"/>
        <c:majorGridlines/>
        <c:numFmt formatCode="0" sourceLinked="1"/>
        <c:majorTickMark val="none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lang="es-CO"/>
            </a:pPr>
            <a:endParaRPr lang="es-CO"/>
          </a:p>
        </c:txPr>
        <c:crossAx val="23431808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lang="es-CO"/>
          </a:pPr>
          <a:endParaRPr lang="es-CO"/>
        </a:p>
      </c:txPr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 lang="es-CO"/>
            </a:pPr>
            <a:r>
              <a:rPr lang="es-CO"/>
              <a:t>Muestras 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Occidente!$E$34</c:f>
              <c:strCache>
                <c:ptCount val="1"/>
                <c:pt idx="0">
                  <c:v>Muestras Up Ok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Ref>
              <c:f>Occidente!$A$35:$A$47</c:f>
              <c:strCache>
                <c:ptCount val="13"/>
                <c:pt idx="0">
                  <c:v>SDS POPAYAN (POPAYAN)</c:v>
                </c:pt>
                <c:pt idx="1">
                  <c:v>SDS MANIZALES (MANIZALES)</c:v>
                </c:pt>
                <c:pt idx="2">
                  <c:v>SDS MANIZALES (VILLAMARIA)</c:v>
                </c:pt>
                <c:pt idx="3">
                  <c:v>SDS PASTO (PASTO)</c:v>
                </c:pt>
                <c:pt idx="4">
                  <c:v>SDS PEREIRA (PEREIRA)</c:v>
                </c:pt>
                <c:pt idx="5">
                  <c:v>SDS DOSQUEBRADAS (DOSQUEBRADAS)</c:v>
                </c:pt>
                <c:pt idx="6">
                  <c:v>SDS PALMIRA (PALMIRA)</c:v>
                </c:pt>
                <c:pt idx="7">
                  <c:v>SDS ORIENTE (CALI)</c:v>
                </c:pt>
                <c:pt idx="8">
                  <c:v>SDS RAPIDOS(CALI)</c:v>
                </c:pt>
                <c:pt idx="9">
                  <c:v>SDS NORTE (YUMBO)</c:v>
                </c:pt>
                <c:pt idx="10">
                  <c:v>SDS TULUA (TULUA)</c:v>
                </c:pt>
                <c:pt idx="11">
                  <c:v>SDS MELENDEZ (JAMUNDI)</c:v>
                </c:pt>
                <c:pt idx="12">
                  <c:v>SDS TULUA (BUGA)</c:v>
                </c:pt>
              </c:strCache>
            </c:strRef>
          </c:cat>
          <c:val>
            <c:numRef>
              <c:f>Occidente!$E$35:$E$47</c:f>
              <c:numCache>
                <c:formatCode>0</c:formatCode>
                <c:ptCount val="13"/>
                <c:pt idx="0">
                  <c:v>416</c:v>
                </c:pt>
                <c:pt idx="1">
                  <c:v>1735</c:v>
                </c:pt>
                <c:pt idx="2">
                  <c:v>665</c:v>
                </c:pt>
                <c:pt idx="3">
                  <c:v>1425</c:v>
                </c:pt>
                <c:pt idx="4">
                  <c:v>0.1</c:v>
                </c:pt>
                <c:pt idx="5">
                  <c:v>4037</c:v>
                </c:pt>
                <c:pt idx="6">
                  <c:v>3749</c:v>
                </c:pt>
                <c:pt idx="7">
                  <c:v>1967</c:v>
                </c:pt>
                <c:pt idx="8">
                  <c:v>1339</c:v>
                </c:pt>
                <c:pt idx="9">
                  <c:v>2354</c:v>
                </c:pt>
                <c:pt idx="10">
                  <c:v>397</c:v>
                </c:pt>
                <c:pt idx="11">
                  <c:v>1549</c:v>
                </c:pt>
                <c:pt idx="12">
                  <c:v>981</c:v>
                </c:pt>
              </c:numCache>
            </c:numRef>
          </c:val>
        </c:ser>
        <c:ser>
          <c:idx val="2"/>
          <c:order val="2"/>
          <c:tx>
            <c:strRef>
              <c:f>Occidente!$F$34</c:f>
              <c:strCache>
                <c:ptCount val="1"/>
                <c:pt idx="0">
                  <c:v>Muestras Up Fallidas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strRef>
              <c:f>Occidente!$A$35:$A$47</c:f>
              <c:strCache>
                <c:ptCount val="13"/>
                <c:pt idx="0">
                  <c:v>SDS POPAYAN (POPAYAN)</c:v>
                </c:pt>
                <c:pt idx="1">
                  <c:v>SDS MANIZALES (MANIZALES)</c:v>
                </c:pt>
                <c:pt idx="2">
                  <c:v>SDS MANIZALES (VILLAMARIA)</c:v>
                </c:pt>
                <c:pt idx="3">
                  <c:v>SDS PASTO (PASTO)</c:v>
                </c:pt>
                <c:pt idx="4">
                  <c:v>SDS PEREIRA (PEREIRA)</c:v>
                </c:pt>
                <c:pt idx="5">
                  <c:v>SDS DOSQUEBRADAS (DOSQUEBRADAS)</c:v>
                </c:pt>
                <c:pt idx="6">
                  <c:v>SDS PALMIRA (PALMIRA)</c:v>
                </c:pt>
                <c:pt idx="7">
                  <c:v>SDS ORIENTE (CALI)</c:v>
                </c:pt>
                <c:pt idx="8">
                  <c:v>SDS RAPIDOS(CALI)</c:v>
                </c:pt>
                <c:pt idx="9">
                  <c:v>SDS NORTE (YUMBO)</c:v>
                </c:pt>
                <c:pt idx="10">
                  <c:v>SDS TULUA (TULUA)</c:v>
                </c:pt>
                <c:pt idx="11">
                  <c:v>SDS MELENDEZ (JAMUNDI)</c:v>
                </c:pt>
                <c:pt idx="12">
                  <c:v>SDS TULUA (BUGA)</c:v>
                </c:pt>
              </c:strCache>
            </c:strRef>
          </c:cat>
          <c:val>
            <c:numRef>
              <c:f>Occidente!$F$35:$F$47</c:f>
              <c:numCache>
                <c:formatCode>0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25</c:v>
                </c:pt>
                <c:pt idx="3">
                  <c:v>149</c:v>
                </c:pt>
                <c:pt idx="4">
                  <c:v>0.1</c:v>
                </c:pt>
                <c:pt idx="5">
                  <c:v>11</c:v>
                </c:pt>
                <c:pt idx="6">
                  <c:v>6</c:v>
                </c:pt>
                <c:pt idx="7">
                  <c:v>4</c:v>
                </c:pt>
                <c:pt idx="8">
                  <c:v>2</c:v>
                </c:pt>
                <c:pt idx="9">
                  <c:v>4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23538304"/>
        <c:axId val="23552384"/>
      </c:barChart>
      <c:lineChart>
        <c:grouping val="standard"/>
        <c:varyColors val="0"/>
        <c:ser>
          <c:idx val="0"/>
          <c:order val="0"/>
          <c:tx>
            <c:strRef>
              <c:f>Occidente!$B$34</c:f>
              <c:strCache>
                <c:ptCount val="1"/>
                <c:pt idx="0">
                  <c:v>Muestras a Realizar</c:v>
                </c:pt>
              </c:strCache>
            </c:strRef>
          </c:tx>
          <c:spPr>
            <a:ln w="25400">
              <a:solidFill>
                <a:schemeClr val="bg1"/>
              </a:solidFill>
            </a:ln>
          </c:spPr>
          <c:marker>
            <c:symbol val="none"/>
          </c:marker>
          <c:cat>
            <c:strRef>
              <c:f>Occidente!$A$35:$A$47</c:f>
              <c:strCache>
                <c:ptCount val="13"/>
                <c:pt idx="0">
                  <c:v>SDS POPAYAN (POPAYAN)</c:v>
                </c:pt>
                <c:pt idx="1">
                  <c:v>SDS MANIZALES (MANIZALES)</c:v>
                </c:pt>
                <c:pt idx="2">
                  <c:v>SDS MANIZALES (VILLAMARIA)</c:v>
                </c:pt>
                <c:pt idx="3">
                  <c:v>SDS PASTO (PASTO)</c:v>
                </c:pt>
                <c:pt idx="4">
                  <c:v>SDS PEREIRA (PEREIRA)</c:v>
                </c:pt>
                <c:pt idx="5">
                  <c:v>SDS DOSQUEBRADAS (DOSQUEBRADAS)</c:v>
                </c:pt>
                <c:pt idx="6">
                  <c:v>SDS PALMIRA (PALMIRA)</c:v>
                </c:pt>
                <c:pt idx="7">
                  <c:v>SDS ORIENTE (CALI)</c:v>
                </c:pt>
                <c:pt idx="8">
                  <c:v>SDS RAPIDOS(CALI)</c:v>
                </c:pt>
                <c:pt idx="9">
                  <c:v>SDS NORTE (YUMBO)</c:v>
                </c:pt>
                <c:pt idx="10">
                  <c:v>SDS TULUA (TULUA)</c:v>
                </c:pt>
                <c:pt idx="11">
                  <c:v>SDS MELENDEZ (JAMUNDI)</c:v>
                </c:pt>
                <c:pt idx="12">
                  <c:v>SDS TULUA (BUGA)</c:v>
                </c:pt>
              </c:strCache>
            </c:strRef>
          </c:cat>
          <c:val>
            <c:numRef>
              <c:f>Occidente!$B$35:$B$47</c:f>
              <c:numCache>
                <c:formatCode>General</c:formatCode>
                <c:ptCount val="13"/>
                <c:pt idx="0">
                  <c:v>494</c:v>
                </c:pt>
                <c:pt idx="1">
                  <c:v>243</c:v>
                </c:pt>
                <c:pt idx="2">
                  <c:v>222</c:v>
                </c:pt>
                <c:pt idx="3">
                  <c:v>522</c:v>
                </c:pt>
                <c:pt idx="4">
                  <c:v>473</c:v>
                </c:pt>
                <c:pt idx="5">
                  <c:v>441</c:v>
                </c:pt>
                <c:pt idx="6">
                  <c:v>515</c:v>
                </c:pt>
                <c:pt idx="7">
                  <c:v>276</c:v>
                </c:pt>
                <c:pt idx="8">
                  <c:v>276</c:v>
                </c:pt>
                <c:pt idx="9">
                  <c:v>417</c:v>
                </c:pt>
                <c:pt idx="10">
                  <c:v>473</c:v>
                </c:pt>
                <c:pt idx="11">
                  <c:v>494</c:v>
                </c:pt>
                <c:pt idx="12">
                  <c:v>381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38304"/>
        <c:axId val="23552384"/>
      </c:lineChart>
      <c:catAx>
        <c:axId val="23538304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txPr>
          <a:bodyPr/>
          <a:lstStyle/>
          <a:p>
            <a:pPr>
              <a:defRPr lang="es-CO" sz="1050"/>
            </a:pPr>
            <a:endParaRPr lang="es-CO"/>
          </a:p>
        </c:txPr>
        <c:crossAx val="23552384"/>
        <c:crosses val="autoZero"/>
        <c:auto val="1"/>
        <c:lblAlgn val="ctr"/>
        <c:lblOffset val="100"/>
        <c:noMultiLvlLbl val="0"/>
      </c:catAx>
      <c:valAx>
        <c:axId val="23552384"/>
        <c:scaling>
          <c:logBase val="10"/>
          <c:orientation val="minMax"/>
          <c:min val="1"/>
        </c:scaling>
        <c:delete val="0"/>
        <c:axPos val="l"/>
        <c:majorGridlines/>
        <c:numFmt formatCode="0" sourceLinked="1"/>
        <c:majorTickMark val="none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lang="es-CO"/>
            </a:pPr>
            <a:endParaRPr lang="es-CO"/>
          </a:p>
        </c:txPr>
        <c:crossAx val="23538304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lang="es-CO"/>
          </a:pPr>
          <a:endParaRPr lang="es-CO"/>
        </a:p>
      </c:txPr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137584</xdr:rowOff>
    </xdr:from>
    <xdr:to>
      <xdr:col>6</xdr:col>
      <xdr:colOff>321469</xdr:colOff>
      <xdr:row>35</xdr:row>
      <xdr:rowOff>83343</xdr:rowOff>
    </xdr:to>
    <xdr:graphicFrame macro="">
      <xdr:nvGraphicFramePr>
        <xdr:cNvPr id="6" name="5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162984</xdr:colOff>
      <xdr:row>12</xdr:row>
      <xdr:rowOff>158749</xdr:rowOff>
    </xdr:from>
    <xdr:to>
      <xdr:col>14</xdr:col>
      <xdr:colOff>142874</xdr:colOff>
      <xdr:row>35</xdr:row>
      <xdr:rowOff>95250</xdr:rowOff>
    </xdr:to>
    <xdr:graphicFrame macro="">
      <xdr:nvGraphicFramePr>
        <xdr:cNvPr id="7" name="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56886</xdr:colOff>
      <xdr:row>4</xdr:row>
      <xdr:rowOff>43657</xdr:rowOff>
    </xdr:from>
    <xdr:to>
      <xdr:col>8</xdr:col>
      <xdr:colOff>619126</xdr:colOff>
      <xdr:row>9</xdr:row>
      <xdr:rowOff>321469</xdr:rowOff>
    </xdr:to>
    <xdr:sp macro="" textlink="" fLocksText="0">
      <xdr:nvSpPr>
        <xdr:cNvPr id="4" name="3 Rectángulo redondeado"/>
        <xdr:cNvSpPr/>
      </xdr:nvSpPr>
      <xdr:spPr>
        <a:xfrm>
          <a:off x="1997605" y="781845"/>
          <a:ext cx="4550834" cy="1849437"/>
        </a:xfrm>
        <a:prstGeom prst="roundRect">
          <a:avLst/>
        </a:prstGeom>
        <a:gradFill flip="none" rotWithShape="1">
          <a:gsLst>
            <a:gs pos="0">
              <a:srgbClr val="DDEBCF"/>
            </a:gs>
            <a:gs pos="50000">
              <a:srgbClr val="9CB86E"/>
            </a:gs>
            <a:gs pos="100000">
              <a:srgbClr val="156B13"/>
            </a:gs>
          </a:gsLst>
          <a:lin ang="5400000" scaled="0"/>
          <a:tileRect r="-100000" b="-10000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sz="1200">
              <a:solidFill>
                <a:schemeClr val="tx1"/>
              </a:solidFill>
              <a:latin typeface="+mn-lt"/>
              <a:ea typeface="+mn-ea"/>
              <a:cs typeface="+mn-cs"/>
            </a:rPr>
            <a:t>Los SDS PCB, CENTRO Y TUNJA no presentan pruebas.  El SDS</a:t>
          </a:r>
          <a:r>
            <a:rPr lang="es-CO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 DUITAMA presenta cumplimiento en muestras Down OK al 77% y Cumplimiento en muestras Up Ok al 76%.  El SDS VILLAVICENCIO presenta muestras  Down Ok al 53% y cumplimiento en muestras Up Ok al 53%.  El SDS GIRARDOT presenta cumplimiento muestras Down ok al 9% y cumplimientos en muestras up ok al 8%.   Lo</a:t>
          </a:r>
          <a:r>
            <a:rPr lang="es-CO" sz="1200">
              <a:solidFill>
                <a:schemeClr val="tx1"/>
              </a:solidFill>
              <a:latin typeface="+mn-lt"/>
              <a:ea typeface="+mn-ea"/>
              <a:cs typeface="+mn-cs"/>
            </a:rPr>
            <a:t>s demás SDS se encuentran dentro de los parámetros establecidos.</a:t>
          </a:r>
        </a:p>
      </xdr:txBody>
    </xdr:sp>
    <xdr:clientData fLocksWithSheet="0"/>
  </xdr:twoCellAnchor>
  <xdr:oneCellAnchor>
    <xdr:from>
      <xdr:col>3</xdr:col>
      <xdr:colOff>377007</xdr:colOff>
      <xdr:row>1</xdr:row>
      <xdr:rowOff>37200</xdr:rowOff>
    </xdr:from>
    <xdr:ext cx="6318332" cy="405432"/>
    <xdr:sp macro="" textlink="">
      <xdr:nvSpPr>
        <xdr:cNvPr id="2" name="1 Rectángulo"/>
        <xdr:cNvSpPr/>
      </xdr:nvSpPr>
      <xdr:spPr>
        <a:xfrm>
          <a:off x="3222601" y="227700"/>
          <a:ext cx="6318332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Resultados Pruebas MinTic</a:t>
          </a:r>
          <a:r>
            <a:rPr lang="es-ES" sz="2000" b="1" cap="none" spc="0" baseline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 desde SDS - DIVISIÓN CENTRO</a:t>
          </a:r>
          <a:endParaRPr lang="es-ES" sz="20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0</xdr:col>
      <xdr:colOff>585515</xdr:colOff>
      <xdr:row>5</xdr:row>
      <xdr:rowOff>107157</xdr:rowOff>
    </xdr:from>
    <xdr:ext cx="1003929" cy="405432"/>
    <xdr:sp macro="" textlink="">
      <xdr:nvSpPr>
        <xdr:cNvPr id="8" name="7 Rectángulo"/>
        <xdr:cNvSpPr/>
      </xdr:nvSpPr>
      <xdr:spPr>
        <a:xfrm>
          <a:off x="585515" y="988220"/>
          <a:ext cx="100392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STATUS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10</xdr:row>
      <xdr:rowOff>1</xdr:rowOff>
    </xdr:from>
    <xdr:to>
      <xdr:col>7</xdr:col>
      <xdr:colOff>119063</xdr:colOff>
      <xdr:row>29</xdr:row>
      <xdr:rowOff>0</xdr:rowOff>
    </xdr:to>
    <xdr:graphicFrame macro="">
      <xdr:nvGraphicFramePr>
        <xdr:cNvPr id="4" name="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400051</xdr:colOff>
      <xdr:row>10</xdr:row>
      <xdr:rowOff>9525</xdr:rowOff>
    </xdr:from>
    <xdr:to>
      <xdr:col>14</xdr:col>
      <xdr:colOff>119062</xdr:colOff>
      <xdr:row>29</xdr:row>
      <xdr:rowOff>0</xdr:rowOff>
    </xdr:to>
    <xdr:graphicFrame macro="">
      <xdr:nvGraphicFramePr>
        <xdr:cNvPr id="5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964406</xdr:colOff>
      <xdr:row>2</xdr:row>
      <xdr:rowOff>333375</xdr:rowOff>
    </xdr:from>
    <xdr:to>
      <xdr:col>8</xdr:col>
      <xdr:colOff>1166814</xdr:colOff>
      <xdr:row>7</xdr:row>
      <xdr:rowOff>369093</xdr:rowOff>
    </xdr:to>
    <xdr:sp macro="" textlink="" fLocksText="0">
      <xdr:nvSpPr>
        <xdr:cNvPr id="6" name="5 Rectángulo redondeado"/>
        <xdr:cNvSpPr/>
      </xdr:nvSpPr>
      <xdr:spPr>
        <a:xfrm>
          <a:off x="964406" y="785813"/>
          <a:ext cx="6536533" cy="1940718"/>
        </a:xfrm>
        <a:prstGeom prst="roundRect">
          <a:avLst/>
        </a:prstGeom>
        <a:gradFill flip="none" rotWithShape="1">
          <a:gsLst>
            <a:gs pos="0">
              <a:srgbClr val="DDEBCF"/>
            </a:gs>
            <a:gs pos="50000">
              <a:srgbClr val="9CB86E"/>
            </a:gs>
            <a:gs pos="100000">
              <a:srgbClr val="156B13"/>
            </a:gs>
          </a:gsLst>
          <a:lin ang="5400000" scaled="0"/>
          <a:tileRect r="-100000" b="-10000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sz="1200">
              <a:solidFill>
                <a:schemeClr val="tx1"/>
              </a:solidFill>
              <a:latin typeface="+mn-lt"/>
              <a:ea typeface="+mn-ea"/>
              <a:cs typeface="+mn-cs"/>
            </a:rPr>
            <a:t>El SDS POBLADO </a:t>
          </a:r>
          <a:r>
            <a:rPr lang="es-CO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 cumplimiento en muestras Down Ok al 73% y cumplimiento en muestras  Up Ok al 76%</a:t>
          </a:r>
          <a:r>
            <a:rPr lang="es-CO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.  L</a:t>
          </a:r>
          <a:r>
            <a:rPr lang="es-CO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os demás SDS se encuentran dentro de los parámetros.</a:t>
          </a:r>
        </a:p>
      </xdr:txBody>
    </xdr:sp>
    <xdr:clientData fLocksWithSheet="0"/>
  </xdr:twoCellAnchor>
  <xdr:oneCellAnchor>
    <xdr:from>
      <xdr:col>3</xdr:col>
      <xdr:colOff>314525</xdr:colOff>
      <xdr:row>1</xdr:row>
      <xdr:rowOff>59532</xdr:rowOff>
    </xdr:from>
    <xdr:ext cx="6356034" cy="405432"/>
    <xdr:sp macro="" textlink="">
      <xdr:nvSpPr>
        <xdr:cNvPr id="7" name="6 Rectángulo"/>
        <xdr:cNvSpPr/>
      </xdr:nvSpPr>
      <xdr:spPr>
        <a:xfrm>
          <a:off x="3969744" y="250032"/>
          <a:ext cx="6356034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Resultados Pruebas MinTic</a:t>
          </a:r>
          <a:r>
            <a:rPr lang="es-ES" sz="2000" b="1" cap="none" spc="0" baseline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 desde SDS - DIVISIÓN NORTE</a:t>
          </a:r>
          <a:endParaRPr lang="es-ES" sz="20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0</xdr:col>
      <xdr:colOff>23813</xdr:colOff>
      <xdr:row>3</xdr:row>
      <xdr:rowOff>309562</xdr:rowOff>
    </xdr:from>
    <xdr:ext cx="1003929" cy="405432"/>
    <xdr:sp macro="" textlink="">
      <xdr:nvSpPr>
        <xdr:cNvPr id="8" name="7 Rectángulo"/>
        <xdr:cNvSpPr/>
      </xdr:nvSpPr>
      <xdr:spPr>
        <a:xfrm>
          <a:off x="23813" y="1119187"/>
          <a:ext cx="100392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STATUS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12</xdr:row>
      <xdr:rowOff>38100</xdr:rowOff>
    </xdr:from>
    <xdr:to>
      <xdr:col>6</xdr:col>
      <xdr:colOff>392908</xdr:colOff>
      <xdr:row>31</xdr:row>
      <xdr:rowOff>154781</xdr:rowOff>
    </xdr:to>
    <xdr:graphicFrame macro="">
      <xdr:nvGraphicFramePr>
        <xdr:cNvPr id="4" name="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209550</xdr:colOff>
      <xdr:row>12</xdr:row>
      <xdr:rowOff>28575</xdr:rowOff>
    </xdr:from>
    <xdr:to>
      <xdr:col>15</xdr:col>
      <xdr:colOff>83344</xdr:colOff>
      <xdr:row>31</xdr:row>
      <xdr:rowOff>166687</xdr:rowOff>
    </xdr:to>
    <xdr:graphicFrame macro="">
      <xdr:nvGraphicFramePr>
        <xdr:cNvPr id="5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1964530</xdr:colOff>
      <xdr:row>4</xdr:row>
      <xdr:rowOff>35718</xdr:rowOff>
    </xdr:from>
    <xdr:to>
      <xdr:col>8</xdr:col>
      <xdr:colOff>892967</xdr:colOff>
      <xdr:row>10</xdr:row>
      <xdr:rowOff>0</xdr:rowOff>
    </xdr:to>
    <xdr:sp macro="" textlink="" fLocksText="0">
      <xdr:nvSpPr>
        <xdr:cNvPr id="6" name="5 Rectángulo redondeado"/>
        <xdr:cNvSpPr/>
      </xdr:nvSpPr>
      <xdr:spPr>
        <a:xfrm>
          <a:off x="1964530" y="869156"/>
          <a:ext cx="5286375" cy="1869282"/>
        </a:xfrm>
        <a:prstGeom prst="roundRect">
          <a:avLst/>
        </a:prstGeom>
        <a:gradFill flip="none" rotWithShape="1">
          <a:gsLst>
            <a:gs pos="0">
              <a:srgbClr val="DDEBCF"/>
            </a:gs>
            <a:gs pos="50000">
              <a:srgbClr val="9CB86E"/>
            </a:gs>
            <a:gs pos="100000">
              <a:srgbClr val="156B13"/>
            </a:gs>
          </a:gsLst>
          <a:lin ang="5400000" scaled="0"/>
          <a:tileRect r="-100000" b="-10000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sz="1200">
              <a:solidFill>
                <a:schemeClr val="tx1"/>
              </a:solidFill>
              <a:latin typeface="+mn-lt"/>
              <a:ea typeface="+mn-ea"/>
              <a:cs typeface="+mn-cs"/>
            </a:rPr>
            <a:t>El SDS POPAYAN</a:t>
          </a:r>
          <a:r>
            <a:rPr lang="es-CO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 presenta cumplimiento de muestras Down Ok al 84% y cumplimiento de muestras Up ok al 84%.  El SDS PEREIRA no presenta pruebas.  El SDS TULUA presenta cumplimiento de muestras Dow Ok y Up Ok al 84%.  </a:t>
          </a:r>
          <a:r>
            <a:rPr lang="es-CO" sz="1200">
              <a:solidFill>
                <a:schemeClr val="tx1"/>
              </a:solidFill>
              <a:latin typeface="+mn-lt"/>
              <a:ea typeface="+mn-ea"/>
              <a:cs typeface="+mn-cs"/>
            </a:rPr>
            <a:t> Los demas SDS  se  encuentran dentro de los parámetros establecidos.</a:t>
          </a:r>
        </a:p>
      </xdr:txBody>
    </xdr:sp>
    <xdr:clientData fLocksWithSheet="0"/>
  </xdr:twoCellAnchor>
  <xdr:oneCellAnchor>
    <xdr:from>
      <xdr:col>1</xdr:col>
      <xdr:colOff>57299</xdr:colOff>
      <xdr:row>1</xdr:row>
      <xdr:rowOff>21166</xdr:rowOff>
    </xdr:from>
    <xdr:ext cx="6664773" cy="405432"/>
    <xdr:sp macro="" textlink="">
      <xdr:nvSpPr>
        <xdr:cNvPr id="7" name="6 Rectángulo"/>
        <xdr:cNvSpPr/>
      </xdr:nvSpPr>
      <xdr:spPr>
        <a:xfrm>
          <a:off x="2480882" y="211666"/>
          <a:ext cx="6664773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Resultados Pruebas MinTic</a:t>
          </a:r>
          <a:r>
            <a:rPr lang="es-ES" sz="2000" b="1" cap="none" spc="0" baseline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 desde SDS - DIVISIÓN OCCIDENTE</a:t>
          </a:r>
          <a:endParaRPr lang="es-ES" sz="20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0</xdr:col>
      <xdr:colOff>690562</xdr:colOff>
      <xdr:row>4</xdr:row>
      <xdr:rowOff>154781</xdr:rowOff>
    </xdr:from>
    <xdr:ext cx="1003929" cy="405432"/>
    <xdr:sp macro="" textlink="">
      <xdr:nvSpPr>
        <xdr:cNvPr id="8" name="7 Rectángulo"/>
        <xdr:cNvSpPr/>
      </xdr:nvSpPr>
      <xdr:spPr>
        <a:xfrm>
          <a:off x="690562" y="797719"/>
          <a:ext cx="100392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STATUS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6" tint="-0.249977111117893"/>
  </sheetPr>
  <dimension ref="A2:XEX55"/>
  <sheetViews>
    <sheetView showGridLines="0" zoomScale="80" zoomScaleNormal="80" workbookViewId="0">
      <pane ySplit="11" topLeftCell="A28" activePane="bottomLeft" state="frozen"/>
      <selection pane="bottomLeft" activeCell="M38" sqref="M38"/>
    </sheetView>
  </sheetViews>
  <sheetFormatPr baseColWidth="10" defaultRowHeight="15" x14ac:dyDescent="0.25"/>
  <cols>
    <col min="1" max="1" width="29.140625" style="10" customWidth="1"/>
    <col min="2" max="2" width="6.5703125" style="11" customWidth="1"/>
    <col min="3" max="3" width="7" style="11" customWidth="1"/>
    <col min="4" max="4" width="13.85546875" customWidth="1"/>
    <col min="5" max="5" width="9.28515625" style="13" bestFit="1" customWidth="1"/>
    <col min="6" max="6" width="9.85546875" style="13" customWidth="1"/>
    <col min="7" max="7" width="6.42578125" style="13" bestFit="1" customWidth="1"/>
    <col min="8" max="8" width="6.7109375" style="13" customWidth="1"/>
    <col min="9" max="9" width="15.7109375" customWidth="1"/>
    <col min="10" max="10" width="30.5703125" customWidth="1"/>
    <col min="11" max="11" width="6.42578125" bestFit="1" customWidth="1"/>
    <col min="12" max="12" width="6" style="13" bestFit="1" customWidth="1"/>
    <col min="13" max="13" width="16.42578125" bestFit="1" customWidth="1"/>
    <col min="14" max="59" width="3" customWidth="1"/>
  </cols>
  <sheetData>
    <row r="2" spans="1:21 16377:16378" ht="21" x14ac:dyDescent="0.3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XEW2" s="35" t="s">
        <v>52</v>
      </c>
      <c r="XEX2" s="40">
        <f>+COUNT(F39:F55)</f>
        <v>17</v>
      </c>
    </row>
    <row r="3" spans="1:21 16377:16378" ht="11.25" customHeight="1" x14ac:dyDescent="0.3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</row>
    <row r="4" spans="1:21 16377:16378" ht="11.25" customHeight="1" x14ac:dyDescent="0.3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</row>
    <row r="5" spans="1:21 16377:16378" ht="11.25" customHeight="1" x14ac:dyDescent="0.3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</row>
    <row r="6" spans="1:21 16377:16378" ht="15" customHeight="1" x14ac:dyDescent="0.25">
      <c r="B6" s="17"/>
      <c r="C6" s="17"/>
      <c r="D6" s="17"/>
      <c r="E6" s="17"/>
      <c r="F6" s="17"/>
      <c r="G6" s="17"/>
      <c r="H6" s="17"/>
      <c r="I6" s="17"/>
      <c r="J6" s="36" t="s">
        <v>59</v>
      </c>
      <c r="K6" s="89" t="s">
        <v>53</v>
      </c>
      <c r="L6" s="89"/>
      <c r="M6" s="36" t="s">
        <v>61</v>
      </c>
      <c r="N6" s="17"/>
      <c r="O6" s="17"/>
      <c r="P6" s="17"/>
      <c r="Q6" s="17"/>
      <c r="R6" s="17"/>
      <c r="S6" s="17"/>
    </row>
    <row r="7" spans="1:21 16377:16378" s="1" customFormat="1" ht="15" customHeight="1" x14ac:dyDescent="0.3">
      <c r="A7" s="32"/>
      <c r="B7" s="17"/>
      <c r="C7" s="17"/>
      <c r="D7" s="17"/>
      <c r="E7" s="17"/>
      <c r="F7" s="17"/>
      <c r="G7" s="17"/>
      <c r="H7" s="17"/>
      <c r="I7" s="17"/>
      <c r="J7" s="37"/>
      <c r="K7" s="43" t="s">
        <v>54</v>
      </c>
      <c r="L7" s="43" t="s">
        <v>58</v>
      </c>
      <c r="M7" s="44" t="s">
        <v>60</v>
      </c>
      <c r="N7" s="17"/>
      <c r="O7" s="17"/>
      <c r="P7" s="17"/>
      <c r="Q7" s="17"/>
      <c r="R7" s="17"/>
      <c r="S7" s="17"/>
      <c r="T7" s="17"/>
      <c r="U7" s="17"/>
    </row>
    <row r="8" spans="1:21 16377:16378" ht="37.5" customHeight="1" x14ac:dyDescent="0.25">
      <c r="B8" s="17"/>
      <c r="C8" s="17"/>
      <c r="D8" s="17"/>
      <c r="E8" s="17"/>
      <c r="F8" s="17"/>
      <c r="G8" s="17"/>
      <c r="H8" s="17"/>
      <c r="I8" s="17"/>
      <c r="J8" s="38" t="s">
        <v>55</v>
      </c>
      <c r="K8" s="46">
        <f>+($XEX$2-6)/$XEX$2</f>
        <v>0.6470588235294118</v>
      </c>
      <c r="L8" s="46">
        <f>+($XEX$2-6)/$XEX$2</f>
        <v>0.6470588235294118</v>
      </c>
      <c r="M8" s="39">
        <v>1</v>
      </c>
      <c r="N8" s="17"/>
      <c r="O8" s="17"/>
      <c r="P8" s="17"/>
      <c r="Q8" s="17"/>
      <c r="R8" s="17"/>
      <c r="S8" s="17"/>
      <c r="T8" s="17"/>
      <c r="U8" s="17"/>
    </row>
    <row r="9" spans="1:21 16377:16378" s="2" customFormat="1" ht="45" customHeight="1" x14ac:dyDescent="0.25">
      <c r="B9" s="17"/>
      <c r="C9" s="17"/>
      <c r="D9" s="17"/>
      <c r="E9" s="17"/>
      <c r="F9" s="17"/>
      <c r="G9" s="17"/>
      <c r="H9" s="17"/>
      <c r="I9" s="17"/>
      <c r="J9" s="38" t="s">
        <v>56</v>
      </c>
      <c r="K9" s="39">
        <f>+($XEX$2-3)/$XEX$2</f>
        <v>0.82352941176470584</v>
      </c>
      <c r="L9" s="39">
        <f>+($XEX$2-3)/$XEX$2</f>
        <v>0.82352941176470584</v>
      </c>
      <c r="M9" s="39">
        <v>1</v>
      </c>
      <c r="N9" s="17"/>
      <c r="O9" s="17"/>
      <c r="P9" s="17"/>
      <c r="Q9" s="17"/>
      <c r="R9" s="17"/>
      <c r="S9" s="17"/>
    </row>
    <row r="10" spans="1:21 16377:16378" s="2" customFormat="1" ht="30" x14ac:dyDescent="0.25">
      <c r="B10" s="17"/>
      <c r="C10" s="17"/>
      <c r="D10" s="17"/>
      <c r="E10" s="17"/>
      <c r="F10" s="17"/>
      <c r="G10" s="17"/>
      <c r="H10" s="17"/>
      <c r="I10" s="17"/>
      <c r="J10" s="41" t="s">
        <v>57</v>
      </c>
      <c r="K10" s="90">
        <f>+AVERAGE(K8:L9)</f>
        <v>0.73529411764705888</v>
      </c>
      <c r="L10" s="90"/>
      <c r="M10" s="42">
        <v>1</v>
      </c>
      <c r="N10" s="17"/>
      <c r="O10" s="17"/>
      <c r="P10" s="17"/>
      <c r="Q10" s="17"/>
      <c r="R10" s="17"/>
      <c r="S10" s="17"/>
    </row>
    <row r="11" spans="1:21 16377:16378" s="2" customFormat="1" x14ac:dyDescent="0.25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21 16377:16378" s="2" customFormat="1" x14ac:dyDescent="0.25"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</row>
    <row r="13" spans="1:21 16377:16378" s="2" customForma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</row>
    <row r="14" spans="1:21 16377:16378" s="2" customForma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</row>
    <row r="15" spans="1:21 16377:16378" s="2" customFormat="1" x14ac:dyDescent="0.25"/>
    <row r="16" spans="1:21 16377:16378" s="2" customFormat="1" x14ac:dyDescent="0.25"/>
    <row r="17" spans="1:12" s="2" customFormat="1" x14ac:dyDescent="0.25"/>
    <row r="18" spans="1:12" s="2" customFormat="1" x14ac:dyDescent="0.25"/>
    <row r="19" spans="1:12" s="2" customFormat="1" x14ac:dyDescent="0.25"/>
    <row r="20" spans="1:12" s="2" customFormat="1" x14ac:dyDescent="0.25"/>
    <row r="21" spans="1:12" s="2" customFormat="1" x14ac:dyDescent="0.25"/>
    <row r="22" spans="1:12" s="2" customFormat="1" x14ac:dyDescent="0.25"/>
    <row r="23" spans="1:12" s="2" customFormat="1" x14ac:dyDescent="0.25"/>
    <row r="24" spans="1:12" s="2" customFormat="1" x14ac:dyDescent="0.25"/>
    <row r="25" spans="1:12" s="2" customFormat="1" x14ac:dyDescent="0.25"/>
    <row r="26" spans="1:12" s="2" customFormat="1" x14ac:dyDescent="0.25"/>
    <row r="27" spans="1:12" s="2" customFormat="1" x14ac:dyDescent="0.25">
      <c r="A27" s="3"/>
      <c r="B27" s="4"/>
      <c r="C27" s="5"/>
      <c r="D27" s="6"/>
      <c r="E27" s="7"/>
      <c r="F27" s="7"/>
      <c r="G27" s="7"/>
      <c r="H27" s="7"/>
      <c r="I27" s="8"/>
      <c r="J27" s="8"/>
      <c r="K27" s="8"/>
      <c r="L27" s="9"/>
    </row>
    <row r="28" spans="1:12" s="2" customFormat="1" x14ac:dyDescent="0.25">
      <c r="A28" s="3"/>
      <c r="B28" s="4"/>
      <c r="C28" s="5"/>
      <c r="D28" s="6"/>
      <c r="E28" s="7"/>
      <c r="F28" s="7"/>
      <c r="G28" s="7"/>
      <c r="H28" s="7"/>
      <c r="I28" s="8"/>
      <c r="J28" s="8"/>
      <c r="K28" s="8"/>
      <c r="L28" s="9"/>
    </row>
    <row r="29" spans="1:12" s="2" customFormat="1" x14ac:dyDescent="0.25">
      <c r="A29" s="3"/>
      <c r="B29" s="4"/>
      <c r="C29" s="5"/>
      <c r="D29" s="6"/>
      <c r="E29" s="9"/>
      <c r="F29" s="9"/>
      <c r="G29" s="9"/>
      <c r="H29" s="9"/>
      <c r="I29" s="8"/>
      <c r="J29" s="8"/>
      <c r="K29" s="8"/>
      <c r="L29" s="9"/>
    </row>
    <row r="30" spans="1:12" s="2" customFormat="1" x14ac:dyDescent="0.25">
      <c r="A30" s="3"/>
      <c r="B30" s="4"/>
      <c r="C30" s="5"/>
      <c r="D30" s="6"/>
      <c r="E30" s="7"/>
      <c r="F30" s="7"/>
      <c r="G30" s="7"/>
      <c r="H30" s="7"/>
      <c r="I30" s="8"/>
      <c r="J30" s="8"/>
      <c r="K30" s="8"/>
      <c r="L30" s="9"/>
    </row>
    <row r="31" spans="1:12" s="2" customFormat="1" x14ac:dyDescent="0.25"/>
    <row r="32" spans="1:12" s="2" customFormat="1" x14ac:dyDescent="0.25"/>
    <row r="33" spans="1:16" s="2" customFormat="1" x14ac:dyDescent="0.25"/>
    <row r="34" spans="1:16" s="2" customFormat="1" x14ac:dyDescent="0.25"/>
    <row r="35" spans="1:16" s="2" customFormat="1" x14ac:dyDescent="0.25"/>
    <row r="36" spans="1:16" s="2" customFormat="1" x14ac:dyDescent="0.25"/>
    <row r="37" spans="1:16" s="2" customFormat="1" x14ac:dyDescent="0.25"/>
    <row r="38" spans="1:16" s="2" customFormat="1" ht="63.75" x14ac:dyDescent="0.25">
      <c r="A38" s="59" t="s">
        <v>0</v>
      </c>
      <c r="B38" s="60" t="s">
        <v>18</v>
      </c>
      <c r="C38" s="61" t="s">
        <v>1</v>
      </c>
      <c r="D38" s="61" t="s">
        <v>50</v>
      </c>
      <c r="E38" s="61" t="s">
        <v>2</v>
      </c>
      <c r="F38" s="61" t="s">
        <v>51</v>
      </c>
      <c r="G38" s="61" t="s">
        <v>48</v>
      </c>
      <c r="H38" s="61" t="s">
        <v>49</v>
      </c>
      <c r="I38" s="61" t="s">
        <v>65</v>
      </c>
      <c r="J38" s="62" t="s">
        <v>66</v>
      </c>
      <c r="K38" s="26"/>
      <c r="L38" s="26"/>
      <c r="M38" s="23"/>
      <c r="N38" s="20"/>
      <c r="O38" s="20"/>
      <c r="P38" s="18"/>
    </row>
    <row r="39" spans="1:16" s="2" customFormat="1" x14ac:dyDescent="0.25">
      <c r="A39" s="82" t="s">
        <v>19</v>
      </c>
      <c r="B39" s="83">
        <v>82</v>
      </c>
      <c r="C39" s="84">
        <v>185</v>
      </c>
      <c r="D39" s="84">
        <v>2</v>
      </c>
      <c r="E39" s="84">
        <v>187</v>
      </c>
      <c r="F39" s="84">
        <v>0.1</v>
      </c>
      <c r="G39" s="85">
        <v>1078.8716577540106</v>
      </c>
      <c r="H39" s="85">
        <v>565.07486631016047</v>
      </c>
      <c r="I39" s="86">
        <v>2.2560975609756095</v>
      </c>
      <c r="J39" s="87">
        <v>2.2804878048780486</v>
      </c>
      <c r="K39" s="24"/>
      <c r="L39" s="28"/>
      <c r="M39" s="25"/>
      <c r="N39" s="21"/>
      <c r="O39" s="21"/>
      <c r="P39" s="18"/>
    </row>
    <row r="40" spans="1:16" x14ac:dyDescent="0.25">
      <c r="A40" s="72" t="s">
        <v>20</v>
      </c>
      <c r="B40" s="66">
        <v>82</v>
      </c>
      <c r="C40" s="67">
        <v>535</v>
      </c>
      <c r="D40" s="67">
        <v>0.1</v>
      </c>
      <c r="E40" s="67">
        <v>430</v>
      </c>
      <c r="F40" s="67">
        <v>105</v>
      </c>
      <c r="G40" s="68">
        <v>1087.8579439252337</v>
      </c>
      <c r="H40" s="68">
        <v>545.08785046728974</v>
      </c>
      <c r="I40" s="69">
        <v>6.524390243902439</v>
      </c>
      <c r="J40" s="73">
        <v>5.2439024390243905</v>
      </c>
      <c r="K40" s="24"/>
      <c r="L40" s="25"/>
      <c r="M40" s="25"/>
      <c r="N40" s="21"/>
      <c r="O40" s="21"/>
      <c r="P40" s="19"/>
    </row>
    <row r="41" spans="1:16" x14ac:dyDescent="0.25">
      <c r="A41" s="72" t="s">
        <v>21</v>
      </c>
      <c r="B41" s="66">
        <v>82</v>
      </c>
      <c r="C41" s="67">
        <v>0.1</v>
      </c>
      <c r="D41" s="67">
        <v>0.1</v>
      </c>
      <c r="E41" s="67">
        <v>0.1</v>
      </c>
      <c r="F41" s="67">
        <v>0.1</v>
      </c>
      <c r="G41" s="68">
        <v>0</v>
      </c>
      <c r="H41" s="68">
        <v>0</v>
      </c>
      <c r="I41" s="69">
        <v>1.2195121951219512E-3</v>
      </c>
      <c r="J41" s="73">
        <v>1.2195121951219512E-3</v>
      </c>
      <c r="K41" s="24"/>
      <c r="L41" s="25"/>
      <c r="M41" s="25"/>
      <c r="N41" s="21"/>
      <c r="O41" s="21"/>
      <c r="P41" s="19"/>
    </row>
    <row r="42" spans="1:16" x14ac:dyDescent="0.25">
      <c r="A42" s="72" t="s">
        <v>22</v>
      </c>
      <c r="B42" s="66">
        <v>82</v>
      </c>
      <c r="C42" s="67">
        <v>533</v>
      </c>
      <c r="D42" s="67">
        <v>0.1</v>
      </c>
      <c r="E42" s="67">
        <v>448</v>
      </c>
      <c r="F42" s="67">
        <v>85</v>
      </c>
      <c r="G42" s="68">
        <v>1089.0863039399624</v>
      </c>
      <c r="H42" s="68">
        <v>549.07504690431517</v>
      </c>
      <c r="I42" s="71">
        <v>6.5</v>
      </c>
      <c r="J42" s="73">
        <v>5.4634146341463419</v>
      </c>
      <c r="K42" s="24"/>
      <c r="L42" s="25"/>
      <c r="M42" s="25"/>
      <c r="N42" s="21"/>
      <c r="O42" s="21"/>
      <c r="P42" s="19"/>
    </row>
    <row r="43" spans="1:16" x14ac:dyDescent="0.25">
      <c r="A43" s="72" t="s">
        <v>23</v>
      </c>
      <c r="B43" s="66">
        <v>82</v>
      </c>
      <c r="C43" s="67">
        <v>169</v>
      </c>
      <c r="D43" s="67">
        <v>0.1</v>
      </c>
      <c r="E43" s="67">
        <v>169</v>
      </c>
      <c r="F43" s="67">
        <v>0.1</v>
      </c>
      <c r="G43" s="68">
        <v>1073.8165680473373</v>
      </c>
      <c r="H43" s="68">
        <v>567.55621301775147</v>
      </c>
      <c r="I43" s="69">
        <v>2.0609756097560976</v>
      </c>
      <c r="J43" s="73">
        <v>2.0609756097560976</v>
      </c>
      <c r="K43" s="24"/>
      <c r="L43" s="25"/>
      <c r="M43" s="28"/>
      <c r="N43" s="21"/>
      <c r="O43" s="21"/>
      <c r="P43" s="19"/>
    </row>
    <row r="44" spans="1:16" x14ac:dyDescent="0.25">
      <c r="A44" s="72" t="s">
        <v>24</v>
      </c>
      <c r="B44" s="70">
        <v>82</v>
      </c>
      <c r="C44" s="67">
        <v>0.1</v>
      </c>
      <c r="D44" s="67">
        <v>0.1</v>
      </c>
      <c r="E44" s="67">
        <v>0.1</v>
      </c>
      <c r="F44" s="67">
        <v>0.1</v>
      </c>
      <c r="G44" s="68">
        <v>0</v>
      </c>
      <c r="H44" s="68">
        <v>0</v>
      </c>
      <c r="I44" s="69">
        <v>1.2195121951219512E-3</v>
      </c>
      <c r="J44" s="73">
        <v>1.2195121951219512E-3</v>
      </c>
      <c r="K44" s="24"/>
      <c r="L44" s="25"/>
      <c r="M44" s="25"/>
      <c r="N44" s="21"/>
      <c r="O44" s="21"/>
      <c r="P44" s="19"/>
    </row>
    <row r="45" spans="1:16" x14ac:dyDescent="0.25">
      <c r="A45" s="72" t="s">
        <v>25</v>
      </c>
      <c r="B45" s="70">
        <v>82</v>
      </c>
      <c r="C45" s="67">
        <v>532</v>
      </c>
      <c r="D45" s="67">
        <v>2</v>
      </c>
      <c r="E45" s="67">
        <v>534</v>
      </c>
      <c r="F45" s="67">
        <v>0.1</v>
      </c>
      <c r="G45" s="68">
        <v>1088.867041198502</v>
      </c>
      <c r="H45" s="68">
        <v>574.09737827715355</v>
      </c>
      <c r="I45" s="69">
        <v>6.4878048780487809</v>
      </c>
      <c r="J45" s="73">
        <v>6.5121951219512191</v>
      </c>
      <c r="K45" s="24"/>
      <c r="L45" s="25"/>
      <c r="M45" s="25"/>
      <c r="N45" s="21"/>
      <c r="O45" s="21"/>
      <c r="P45" s="19"/>
    </row>
    <row r="46" spans="1:16" x14ac:dyDescent="0.25">
      <c r="A46" s="72" t="s">
        <v>26</v>
      </c>
      <c r="B46" s="70">
        <v>396</v>
      </c>
      <c r="C46" s="67">
        <v>0.1</v>
      </c>
      <c r="D46" s="67">
        <v>0.1</v>
      </c>
      <c r="E46" s="67">
        <v>0.1</v>
      </c>
      <c r="F46" s="67">
        <v>0.1</v>
      </c>
      <c r="G46" s="68">
        <v>0</v>
      </c>
      <c r="H46" s="68">
        <v>0</v>
      </c>
      <c r="I46" s="69">
        <v>2.5252525252525253E-4</v>
      </c>
      <c r="J46" s="73">
        <v>2.5252525252525253E-4</v>
      </c>
      <c r="K46" s="24"/>
      <c r="L46" s="25"/>
      <c r="M46" s="25"/>
      <c r="N46" s="21"/>
      <c r="O46" s="21"/>
      <c r="P46" s="19"/>
    </row>
    <row r="47" spans="1:16" x14ac:dyDescent="0.25">
      <c r="A47" s="72" t="s">
        <v>27</v>
      </c>
      <c r="B47" s="70">
        <v>204</v>
      </c>
      <c r="C47" s="67">
        <v>244</v>
      </c>
      <c r="D47" s="67">
        <v>1</v>
      </c>
      <c r="E47" s="67">
        <v>228</v>
      </c>
      <c r="F47" s="67">
        <v>17</v>
      </c>
      <c r="G47" s="68">
        <v>1107.5102040816328</v>
      </c>
      <c r="H47" s="68">
        <v>558.95102040816323</v>
      </c>
      <c r="I47" s="69">
        <v>1.196078431372549</v>
      </c>
      <c r="J47" s="73">
        <v>1.1176470588235294</v>
      </c>
      <c r="K47" s="24"/>
      <c r="L47" s="25"/>
      <c r="M47" s="25"/>
      <c r="N47" s="21"/>
      <c r="O47" s="21"/>
      <c r="P47" s="19"/>
    </row>
    <row r="48" spans="1:16" x14ac:dyDescent="0.25">
      <c r="A48" s="72" t="s">
        <v>28</v>
      </c>
      <c r="B48" s="66">
        <v>315</v>
      </c>
      <c r="C48" s="67">
        <v>244</v>
      </c>
      <c r="D48" s="67">
        <v>19</v>
      </c>
      <c r="E48" s="67">
        <v>239</v>
      </c>
      <c r="F48" s="67">
        <v>24</v>
      </c>
      <c r="G48" s="68">
        <v>1060.6996197718631</v>
      </c>
      <c r="H48" s="68">
        <v>552.80228136882124</v>
      </c>
      <c r="I48" s="69">
        <v>0.77460317460317463</v>
      </c>
      <c r="J48" s="73">
        <v>0.7587301587301587</v>
      </c>
      <c r="K48" s="27"/>
      <c r="L48" s="28"/>
      <c r="M48" s="25"/>
      <c r="N48" s="21"/>
      <c r="O48" s="21"/>
      <c r="P48" s="19"/>
    </row>
    <row r="49" spans="1:16" x14ac:dyDescent="0.25">
      <c r="A49" s="72" t="s">
        <v>29</v>
      </c>
      <c r="B49" s="66">
        <v>459</v>
      </c>
      <c r="C49" s="67">
        <v>1379</v>
      </c>
      <c r="D49" s="67">
        <v>37</v>
      </c>
      <c r="E49" s="67">
        <v>1133</v>
      </c>
      <c r="F49" s="67">
        <v>283</v>
      </c>
      <c r="G49" s="68">
        <v>1082.9823446327684</v>
      </c>
      <c r="H49" s="68">
        <v>540.44632768361578</v>
      </c>
      <c r="I49" s="69">
        <v>3.0043572984749454</v>
      </c>
      <c r="J49" s="73">
        <v>2.4684095860566448</v>
      </c>
      <c r="K49" s="24"/>
      <c r="L49" s="25"/>
      <c r="M49" s="25"/>
      <c r="N49" s="21"/>
      <c r="O49" s="21"/>
      <c r="P49" s="19"/>
    </row>
    <row r="50" spans="1:16" x14ac:dyDescent="0.25">
      <c r="A50" s="72" t="s">
        <v>30</v>
      </c>
      <c r="B50" s="66">
        <v>507</v>
      </c>
      <c r="C50" s="67">
        <v>531</v>
      </c>
      <c r="D50" s="67">
        <v>0.1</v>
      </c>
      <c r="E50" s="67">
        <v>527</v>
      </c>
      <c r="F50" s="67">
        <v>4</v>
      </c>
      <c r="G50" s="68">
        <v>1087.1563088512241</v>
      </c>
      <c r="H50" s="68">
        <v>571.12994350282486</v>
      </c>
      <c r="I50" s="71">
        <v>1.0473372781065089</v>
      </c>
      <c r="J50" s="73">
        <v>1.039447731755424</v>
      </c>
      <c r="K50" s="24"/>
      <c r="L50" s="25"/>
      <c r="M50" s="25"/>
      <c r="N50" s="21"/>
      <c r="O50" s="21"/>
      <c r="P50" s="19"/>
    </row>
    <row r="51" spans="1:16" x14ac:dyDescent="0.25">
      <c r="A51" s="72" t="s">
        <v>31</v>
      </c>
      <c r="B51" s="66">
        <v>305</v>
      </c>
      <c r="C51" s="67">
        <v>439</v>
      </c>
      <c r="D51" s="67">
        <v>1</v>
      </c>
      <c r="E51" s="67">
        <v>439</v>
      </c>
      <c r="F51" s="67">
        <v>1</v>
      </c>
      <c r="G51" s="68">
        <v>1082.4045454545455</v>
      </c>
      <c r="H51" s="68">
        <v>581.99318181818182</v>
      </c>
      <c r="I51" s="69">
        <v>1.4393442622950821</v>
      </c>
      <c r="J51" s="73">
        <v>1.4393442622950821</v>
      </c>
      <c r="K51" s="24"/>
      <c r="L51" s="25"/>
      <c r="M51" s="25"/>
      <c r="N51" s="21"/>
      <c r="O51" s="21"/>
      <c r="P51" s="19"/>
    </row>
    <row r="52" spans="1:16" x14ac:dyDescent="0.25">
      <c r="A52" s="72" t="s">
        <v>32</v>
      </c>
      <c r="B52" s="66">
        <v>146</v>
      </c>
      <c r="C52" s="67">
        <v>245</v>
      </c>
      <c r="D52" s="67">
        <v>0.1</v>
      </c>
      <c r="E52" s="67">
        <v>242</v>
      </c>
      <c r="F52" s="67">
        <v>3</v>
      </c>
      <c r="G52" s="68">
        <v>1088.2979591836734</v>
      </c>
      <c r="H52" s="68">
        <v>575.77959183673465</v>
      </c>
      <c r="I52" s="69">
        <v>1.678082191780822</v>
      </c>
      <c r="J52" s="73">
        <v>1.6575342465753424</v>
      </c>
      <c r="K52" s="24"/>
      <c r="L52" s="25"/>
      <c r="M52" s="25"/>
      <c r="N52" s="21"/>
      <c r="O52" s="21"/>
      <c r="P52" s="19"/>
    </row>
    <row r="53" spans="1:16" x14ac:dyDescent="0.25">
      <c r="A53" s="72" t="s">
        <v>64</v>
      </c>
      <c r="B53" s="66">
        <v>72</v>
      </c>
      <c r="C53" s="67">
        <v>303</v>
      </c>
      <c r="D53" s="67">
        <v>1</v>
      </c>
      <c r="E53" s="67">
        <v>302</v>
      </c>
      <c r="F53" s="67">
        <v>2</v>
      </c>
      <c r="G53" s="68">
        <v>1075.7828947368421</v>
      </c>
      <c r="H53" s="68">
        <v>585.98355263157896</v>
      </c>
      <c r="I53" s="69">
        <v>4.208333333333333</v>
      </c>
      <c r="J53" s="73">
        <v>4.1944444444444446</v>
      </c>
      <c r="K53" s="27"/>
      <c r="L53" s="25"/>
      <c r="M53" s="25"/>
      <c r="N53" s="21"/>
      <c r="O53" s="21"/>
      <c r="P53" s="19"/>
    </row>
    <row r="54" spans="1:16" x14ac:dyDescent="0.25">
      <c r="A54" s="72" t="s">
        <v>33</v>
      </c>
      <c r="B54" s="66">
        <v>422</v>
      </c>
      <c r="C54" s="67">
        <v>224</v>
      </c>
      <c r="D54" s="67">
        <v>1</v>
      </c>
      <c r="E54" s="67">
        <v>225</v>
      </c>
      <c r="F54" s="67">
        <v>0.1</v>
      </c>
      <c r="G54" s="68">
        <v>1082.8711111111111</v>
      </c>
      <c r="H54" s="68">
        <v>584.03555555555556</v>
      </c>
      <c r="I54" s="69">
        <v>0.53080568720379151</v>
      </c>
      <c r="J54" s="73">
        <v>0.53317535545023698</v>
      </c>
      <c r="K54" s="24"/>
      <c r="L54" s="25"/>
      <c r="M54" s="25"/>
      <c r="N54" s="21"/>
      <c r="O54" s="21"/>
      <c r="P54" s="19"/>
    </row>
    <row r="55" spans="1:16" x14ac:dyDescent="0.25">
      <c r="A55" s="74" t="s">
        <v>34</v>
      </c>
      <c r="B55" s="75">
        <v>404</v>
      </c>
      <c r="C55" s="76">
        <v>35</v>
      </c>
      <c r="D55" s="76">
        <v>0.1</v>
      </c>
      <c r="E55" s="76">
        <v>34</v>
      </c>
      <c r="F55" s="76">
        <v>1</v>
      </c>
      <c r="G55" s="77">
        <v>1083.6285714285714</v>
      </c>
      <c r="H55" s="77">
        <v>581.42857142857144</v>
      </c>
      <c r="I55" s="78">
        <v>8.6633663366336627E-2</v>
      </c>
      <c r="J55" s="79">
        <v>8.4158415841584164E-2</v>
      </c>
      <c r="K55" s="24"/>
      <c r="L55" s="25"/>
      <c r="M55" s="25"/>
      <c r="N55" s="21"/>
      <c r="O55" s="21"/>
      <c r="P55" s="19"/>
    </row>
  </sheetData>
  <sheetProtection password="E9B2" sheet="1" objects="1" scenarios="1"/>
  <mergeCells count="3">
    <mergeCell ref="K6:L6"/>
    <mergeCell ref="K10:L10"/>
    <mergeCell ref="A2:L2"/>
  </mergeCells>
  <conditionalFormatting sqref="G39:G55">
    <cfRule type="cellIs" dxfId="35" priority="9" operator="lessThan">
      <formula>1024</formula>
    </cfRule>
    <cfRule type="cellIs" dxfId="34" priority="10" operator="greaterThanOrEqual">
      <formula>1024</formula>
    </cfRule>
  </conditionalFormatting>
  <conditionalFormatting sqref="H39:H55">
    <cfRule type="cellIs" dxfId="33" priority="7" operator="lessThan">
      <formula>512</formula>
    </cfRule>
    <cfRule type="cellIs" dxfId="32" priority="8" operator="greaterThanOrEqual">
      <formula>512</formula>
    </cfRule>
  </conditionalFormatting>
  <conditionalFormatting sqref="I39:J55">
    <cfRule type="cellIs" dxfId="31" priority="4" operator="greaterThanOrEqual">
      <formula>1</formula>
    </cfRule>
    <cfRule type="cellIs" dxfId="30" priority="5" operator="between">
      <formula>0.01</formula>
      <formula>0.999</formula>
    </cfRule>
    <cfRule type="cellIs" dxfId="29" priority="6" operator="lessThan">
      <formula>0.01</formula>
    </cfRule>
  </conditionalFormatting>
  <conditionalFormatting sqref="A39:A55">
    <cfRule type="expression" dxfId="28" priority="1">
      <formula>OR(I39&lt;=0.01,J39&lt;=0.01)</formula>
    </cfRule>
    <cfRule type="expression" dxfId="27" priority="2">
      <formula>AND(I39&gt;=1,J39&gt;=1)</formula>
    </cfRule>
    <cfRule type="expression" dxfId="26" priority="3">
      <formula>OR(I39&gt;0.01,J39&gt;0.01)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6" tint="-0.249977111117893"/>
  </sheetPr>
  <dimension ref="A2:XFD46"/>
  <sheetViews>
    <sheetView showGridLines="0" showRowColHeaders="0" zoomScale="80" zoomScaleNormal="80" workbookViewId="0">
      <pane ySplit="9" topLeftCell="A18" activePane="bottomLeft" state="frozen"/>
      <selection pane="bottomLeft" activeCell="L44" sqref="L44"/>
    </sheetView>
  </sheetViews>
  <sheetFormatPr baseColWidth="10" defaultRowHeight="15" x14ac:dyDescent="0.25"/>
  <cols>
    <col min="1" max="1" width="36.140625" style="10" bestFit="1" customWidth="1"/>
    <col min="2" max="2" width="9.5703125" style="11" customWidth="1"/>
    <col min="3" max="3" width="9.140625" style="11" bestFit="1" customWidth="1"/>
    <col min="4" max="4" width="9" customWidth="1"/>
    <col min="5" max="5" width="9.28515625" style="13" bestFit="1" customWidth="1"/>
    <col min="6" max="6" width="8.85546875" style="13" customWidth="1"/>
    <col min="7" max="7" width="6.28515625" style="13" bestFit="1" customWidth="1"/>
    <col min="8" max="8" width="6.85546875" style="13" customWidth="1"/>
    <col min="9" max="9" width="18.7109375" customWidth="1"/>
    <col min="10" max="10" width="32.42578125" customWidth="1"/>
    <col min="11" max="11" width="6.42578125" bestFit="1" customWidth="1"/>
    <col min="12" max="12" width="6" style="13" bestFit="1" customWidth="1"/>
    <col min="13" max="13" width="16.42578125" bestFit="1" customWidth="1"/>
    <col min="14" max="65" width="3" customWidth="1"/>
  </cols>
  <sheetData>
    <row r="2" spans="1:21 16383:16384" ht="21" x14ac:dyDescent="0.3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XFC2" s="35" t="s">
        <v>52</v>
      </c>
      <c r="XFD2" s="40">
        <f>+COUNT(G32:G46)</f>
        <v>15</v>
      </c>
    </row>
    <row r="3" spans="1:21 16383:16384" ht="27.75" customHeight="1" x14ac:dyDescent="0.25"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</row>
    <row r="4" spans="1:21 16383:16384" s="1" customFormat="1" ht="27" customHeight="1" x14ac:dyDescent="0.3">
      <c r="A4" s="32"/>
      <c r="B4" s="45"/>
      <c r="C4" s="45"/>
      <c r="D4" s="45"/>
      <c r="E4" s="45"/>
      <c r="F4" s="45"/>
      <c r="G4" s="45"/>
      <c r="H4" s="45"/>
      <c r="I4" s="45"/>
      <c r="J4" s="36" t="s">
        <v>59</v>
      </c>
      <c r="K4" s="89" t="s">
        <v>53</v>
      </c>
      <c r="L4" s="89"/>
      <c r="M4" s="36" t="s">
        <v>61</v>
      </c>
      <c r="N4" s="45"/>
      <c r="O4" s="45"/>
      <c r="P4" s="45"/>
      <c r="Q4" s="45"/>
      <c r="R4" s="45"/>
      <c r="S4" s="45"/>
      <c r="T4" s="17"/>
      <c r="U4" s="17"/>
    </row>
    <row r="5" spans="1:21 16383:16384" s="1" customFormat="1" ht="18.75" x14ac:dyDescent="0.3">
      <c r="A5" s="32"/>
      <c r="B5" s="45"/>
      <c r="C5" s="45"/>
      <c r="D5" s="45"/>
      <c r="E5" s="45"/>
      <c r="F5" s="45"/>
      <c r="G5" s="45"/>
      <c r="H5" s="45"/>
      <c r="I5" s="45"/>
      <c r="J5" s="37"/>
      <c r="K5" s="43" t="s">
        <v>54</v>
      </c>
      <c r="L5" s="43" t="s">
        <v>58</v>
      </c>
      <c r="M5" s="44" t="s">
        <v>60</v>
      </c>
      <c r="N5" s="45"/>
      <c r="O5" s="45"/>
      <c r="P5" s="45"/>
      <c r="Q5" s="45"/>
      <c r="R5" s="45"/>
      <c r="S5" s="45"/>
      <c r="T5" s="17"/>
      <c r="U5" s="17"/>
    </row>
    <row r="6" spans="1:21 16383:16384" s="1" customFormat="1" ht="30" x14ac:dyDescent="0.3">
      <c r="A6" s="32"/>
      <c r="B6" s="45"/>
      <c r="C6" s="45"/>
      <c r="D6" s="45"/>
      <c r="E6" s="45"/>
      <c r="F6" s="45"/>
      <c r="G6" s="45"/>
      <c r="H6" s="45"/>
      <c r="I6" s="45"/>
      <c r="J6" s="38" t="s">
        <v>55</v>
      </c>
      <c r="K6" s="46">
        <f>+($XFD$2-1)/$XFD$2</f>
        <v>0.93333333333333335</v>
      </c>
      <c r="L6" s="46">
        <f>+($XFD$2-1)/$XFD$2</f>
        <v>0.93333333333333335</v>
      </c>
      <c r="M6" s="39">
        <v>1</v>
      </c>
      <c r="N6" s="45"/>
      <c r="O6" s="45"/>
      <c r="P6" s="45"/>
      <c r="Q6" s="45"/>
      <c r="R6" s="45"/>
      <c r="S6" s="45"/>
      <c r="T6" s="17"/>
      <c r="U6" s="17"/>
    </row>
    <row r="7" spans="1:21 16383:16384" s="1" customFormat="1" ht="45.75" customHeight="1" x14ac:dyDescent="0.3">
      <c r="A7" s="32"/>
      <c r="B7" s="45"/>
      <c r="C7" s="45"/>
      <c r="D7" s="45"/>
      <c r="E7" s="45"/>
      <c r="F7" s="45"/>
      <c r="G7" s="45"/>
      <c r="H7" s="45"/>
      <c r="I7" s="45"/>
      <c r="J7" s="38" t="s">
        <v>56</v>
      </c>
      <c r="K7" s="46">
        <f>+($XFD$2-0)/$XFD$2</f>
        <v>1</v>
      </c>
      <c r="L7" s="46">
        <f>+($XFD$2-0)/$XFD$2</f>
        <v>1</v>
      </c>
      <c r="M7" s="39">
        <v>1</v>
      </c>
      <c r="N7" s="45"/>
      <c r="O7" s="45"/>
      <c r="P7" s="45"/>
      <c r="Q7" s="45"/>
      <c r="R7" s="45"/>
      <c r="S7" s="45"/>
      <c r="T7" s="17"/>
      <c r="U7" s="17"/>
    </row>
    <row r="8" spans="1:21 16383:16384" s="1" customFormat="1" ht="30" x14ac:dyDescent="0.3">
      <c r="A8" s="32"/>
      <c r="B8" s="45"/>
      <c r="C8" s="45"/>
      <c r="D8" s="45"/>
      <c r="E8" s="45"/>
      <c r="F8" s="45"/>
      <c r="G8" s="45"/>
      <c r="H8" s="45"/>
      <c r="I8" s="45"/>
      <c r="J8" s="41" t="s">
        <v>62</v>
      </c>
      <c r="K8" s="90">
        <f>+AVERAGE(K6:L7)</f>
        <v>0.96666666666666667</v>
      </c>
      <c r="L8" s="90"/>
      <c r="M8" s="42">
        <v>1</v>
      </c>
      <c r="N8" s="45"/>
      <c r="O8" s="45"/>
      <c r="P8" s="45"/>
      <c r="Q8" s="45"/>
      <c r="R8" s="45"/>
      <c r="S8" s="45"/>
      <c r="T8" s="17"/>
      <c r="U8" s="17"/>
    </row>
    <row r="9" spans="1:21 16383:16384" s="1" customFormat="1" ht="18.75" x14ac:dyDescent="0.3">
      <c r="A9" s="32"/>
      <c r="B9" s="45"/>
      <c r="C9" s="45"/>
      <c r="D9" s="45"/>
      <c r="E9" s="45"/>
      <c r="F9" s="45"/>
      <c r="G9" s="45"/>
      <c r="H9" s="45"/>
      <c r="I9" s="45"/>
      <c r="J9" s="34"/>
      <c r="K9" s="34"/>
      <c r="L9" s="34"/>
      <c r="M9" s="34"/>
      <c r="N9" s="45"/>
      <c r="O9" s="45"/>
      <c r="P9" s="45"/>
      <c r="Q9" s="45"/>
      <c r="R9" s="45"/>
      <c r="S9" s="45"/>
      <c r="T9" s="17"/>
      <c r="U9" s="17"/>
    </row>
    <row r="10" spans="1:21 16383:16384" s="2" customFormat="1" x14ac:dyDescent="0.25"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</row>
    <row r="11" spans="1:21 16383:16384" s="2" customFormat="1" x14ac:dyDescent="0.25"/>
    <row r="12" spans="1:21 16383:16384" s="2" customFormat="1" x14ac:dyDescent="0.25"/>
    <row r="13" spans="1:21 16383:16384" s="2" customFormat="1" x14ac:dyDescent="0.25"/>
    <row r="14" spans="1:21 16383:16384" s="2" customFormat="1" x14ac:dyDescent="0.25"/>
    <row r="15" spans="1:21 16383:16384" s="2" customFormat="1" x14ac:dyDescent="0.25"/>
    <row r="16" spans="1:21 16383:16384" s="2" customFormat="1" x14ac:dyDescent="0.25"/>
    <row r="17" spans="1:12" s="2" customFormat="1" x14ac:dyDescent="0.25"/>
    <row r="18" spans="1:12" s="2" customFormat="1" x14ac:dyDescent="0.25"/>
    <row r="19" spans="1:12" s="2" customFormat="1" x14ac:dyDescent="0.25"/>
    <row r="20" spans="1:12" s="2" customFormat="1" x14ac:dyDescent="0.25"/>
    <row r="21" spans="1:12" s="2" customFormat="1" x14ac:dyDescent="0.25"/>
    <row r="22" spans="1:12" s="2" customFormat="1" x14ac:dyDescent="0.25"/>
    <row r="23" spans="1:12" s="2" customFormat="1" x14ac:dyDescent="0.25">
      <c r="A23" s="3"/>
      <c r="B23" s="4"/>
      <c r="C23" s="5"/>
      <c r="D23" s="6"/>
      <c r="E23" s="7"/>
      <c r="F23" s="7"/>
      <c r="G23" s="7"/>
      <c r="H23" s="7"/>
      <c r="I23" s="8"/>
      <c r="J23" s="8"/>
      <c r="K23" s="8"/>
      <c r="L23" s="9"/>
    </row>
    <row r="24" spans="1:12" s="2" customFormat="1" x14ac:dyDescent="0.25">
      <c r="A24" s="3"/>
      <c r="B24" s="4"/>
      <c r="C24" s="5"/>
      <c r="D24" s="6"/>
      <c r="E24" s="7"/>
      <c r="F24" s="7"/>
      <c r="G24" s="7"/>
      <c r="H24" s="7"/>
      <c r="I24" s="8"/>
      <c r="J24" s="8"/>
      <c r="K24" s="8"/>
      <c r="L24" s="9"/>
    </row>
    <row r="25" spans="1:12" s="2" customFormat="1" x14ac:dyDescent="0.25">
      <c r="A25" s="3"/>
      <c r="B25" s="4"/>
      <c r="C25" s="5"/>
      <c r="D25" s="6"/>
      <c r="E25" s="9"/>
      <c r="F25" s="9"/>
      <c r="G25" s="9"/>
      <c r="H25" s="9"/>
      <c r="I25" s="8"/>
      <c r="J25" s="8"/>
      <c r="K25" s="8"/>
      <c r="L25" s="9"/>
    </row>
    <row r="26" spans="1:12" s="2" customFormat="1" x14ac:dyDescent="0.25">
      <c r="A26" s="3"/>
      <c r="B26" s="4"/>
      <c r="C26" s="5"/>
      <c r="D26" s="6"/>
      <c r="E26" s="7"/>
      <c r="F26" s="7"/>
      <c r="G26" s="7"/>
      <c r="H26" s="7"/>
      <c r="I26" s="8"/>
      <c r="J26" s="8"/>
      <c r="K26" s="8"/>
      <c r="L26" s="9"/>
    </row>
    <row r="27" spans="1:12" s="2" customFormat="1" x14ac:dyDescent="0.25"/>
    <row r="28" spans="1:12" s="2" customFormat="1" x14ac:dyDescent="0.25"/>
    <row r="29" spans="1:12" s="2" customFormat="1" x14ac:dyDescent="0.25"/>
    <row r="30" spans="1:12" s="2" customFormat="1" x14ac:dyDescent="0.25"/>
    <row r="31" spans="1:12" ht="63.75" x14ac:dyDescent="0.25">
      <c r="A31" s="47" t="s">
        <v>0</v>
      </c>
      <c r="B31" s="48" t="s">
        <v>18</v>
      </c>
      <c r="C31" s="49" t="s">
        <v>1</v>
      </c>
      <c r="D31" s="49" t="s">
        <v>50</v>
      </c>
      <c r="E31" s="49" t="s">
        <v>2</v>
      </c>
      <c r="F31" s="49" t="s">
        <v>51</v>
      </c>
      <c r="G31" s="49" t="s">
        <v>48</v>
      </c>
      <c r="H31" s="49" t="s">
        <v>49</v>
      </c>
      <c r="I31" s="49" t="s">
        <v>65</v>
      </c>
      <c r="J31" s="50" t="s">
        <v>66</v>
      </c>
      <c r="K31" s="26"/>
      <c r="L31" s="26"/>
    </row>
    <row r="32" spans="1:12" x14ac:dyDescent="0.25">
      <c r="A32" s="51" t="s">
        <v>3</v>
      </c>
      <c r="B32" s="66">
        <v>518</v>
      </c>
      <c r="C32" s="67">
        <v>1404</v>
      </c>
      <c r="D32" s="67">
        <v>16</v>
      </c>
      <c r="E32" s="67">
        <v>1302</v>
      </c>
      <c r="F32" s="67">
        <v>118</v>
      </c>
      <c r="G32" s="68">
        <v>1081.861971830986</v>
      </c>
      <c r="H32" s="68">
        <v>571.64788732394368</v>
      </c>
      <c r="I32" s="69">
        <v>2.7104247104247103</v>
      </c>
      <c r="J32" s="52">
        <v>2.5135135135135136</v>
      </c>
      <c r="K32" s="24"/>
      <c r="L32" s="25"/>
    </row>
    <row r="33" spans="1:12" x14ac:dyDescent="0.25">
      <c r="A33" s="51" t="s">
        <v>4</v>
      </c>
      <c r="B33" s="66">
        <v>473</v>
      </c>
      <c r="C33" s="67">
        <v>901</v>
      </c>
      <c r="D33" s="67">
        <v>11</v>
      </c>
      <c r="E33" s="67">
        <v>822</v>
      </c>
      <c r="F33" s="67">
        <v>90</v>
      </c>
      <c r="G33" s="68">
        <v>1098.7675438596491</v>
      </c>
      <c r="H33" s="68">
        <v>569.39802631578948</v>
      </c>
      <c r="I33" s="69">
        <v>1.904862579281184</v>
      </c>
      <c r="J33" s="52">
        <v>1.7378435517970401</v>
      </c>
      <c r="K33" s="24"/>
      <c r="L33" s="25"/>
    </row>
    <row r="34" spans="1:12" x14ac:dyDescent="0.25">
      <c r="A34" s="51" t="s">
        <v>5</v>
      </c>
      <c r="B34" s="66">
        <v>326</v>
      </c>
      <c r="C34" s="67">
        <v>1407</v>
      </c>
      <c r="D34" s="67">
        <v>5</v>
      </c>
      <c r="E34" s="67">
        <v>1384</v>
      </c>
      <c r="F34" s="67">
        <v>28</v>
      </c>
      <c r="G34" s="68">
        <v>1085.4086402266289</v>
      </c>
      <c r="H34" s="68">
        <v>581.73796033994336</v>
      </c>
      <c r="I34" s="69">
        <v>4.3159509202453989</v>
      </c>
      <c r="J34" s="52">
        <v>4.2453987730061353</v>
      </c>
      <c r="K34" s="24"/>
      <c r="L34" s="25"/>
    </row>
    <row r="35" spans="1:12" x14ac:dyDescent="0.25">
      <c r="A35" s="51" t="s">
        <v>6</v>
      </c>
      <c r="B35" s="70">
        <v>177</v>
      </c>
      <c r="C35" s="67">
        <v>657</v>
      </c>
      <c r="D35" s="67">
        <v>2</v>
      </c>
      <c r="E35" s="67">
        <v>636</v>
      </c>
      <c r="F35" s="67">
        <v>23</v>
      </c>
      <c r="G35" s="68">
        <v>1087.1168437025797</v>
      </c>
      <c r="H35" s="68">
        <v>583.37936267071325</v>
      </c>
      <c r="I35" s="69">
        <v>3.7118644067796609</v>
      </c>
      <c r="J35" s="52">
        <v>3.593220338983051</v>
      </c>
      <c r="K35" s="24"/>
      <c r="L35" s="25"/>
    </row>
    <row r="36" spans="1:12" x14ac:dyDescent="0.25">
      <c r="A36" s="51" t="s">
        <v>7</v>
      </c>
      <c r="B36" s="70">
        <v>110</v>
      </c>
      <c r="C36" s="67">
        <v>3088</v>
      </c>
      <c r="D36" s="67">
        <v>83</v>
      </c>
      <c r="E36" s="67">
        <v>2931</v>
      </c>
      <c r="F36" s="67">
        <v>240</v>
      </c>
      <c r="G36" s="68">
        <v>1102.3629769788711</v>
      </c>
      <c r="H36" s="68">
        <v>573.01923683380642</v>
      </c>
      <c r="I36" s="69">
        <v>28.072727272727274</v>
      </c>
      <c r="J36" s="52">
        <v>26.645454545454545</v>
      </c>
      <c r="K36" s="24"/>
      <c r="L36" s="25"/>
    </row>
    <row r="37" spans="1:12" x14ac:dyDescent="0.25">
      <c r="A37" s="51" t="s">
        <v>8</v>
      </c>
      <c r="B37" s="66">
        <v>248</v>
      </c>
      <c r="C37" s="67">
        <v>1252</v>
      </c>
      <c r="D37" s="67">
        <v>5</v>
      </c>
      <c r="E37" s="67">
        <v>1248</v>
      </c>
      <c r="F37" s="67">
        <v>9</v>
      </c>
      <c r="G37" s="68">
        <v>1082.06046141607</v>
      </c>
      <c r="H37" s="68">
        <v>585.68098647573584</v>
      </c>
      <c r="I37" s="69">
        <v>5.0483870967741939</v>
      </c>
      <c r="J37" s="52">
        <v>5.032258064516129</v>
      </c>
      <c r="K37" s="24"/>
      <c r="L37" s="25"/>
    </row>
    <row r="38" spans="1:12" x14ac:dyDescent="0.25">
      <c r="A38" s="51" t="s">
        <v>9</v>
      </c>
      <c r="B38" s="66">
        <v>387</v>
      </c>
      <c r="C38" s="67">
        <v>284</v>
      </c>
      <c r="D38" s="67">
        <v>12</v>
      </c>
      <c r="E38" s="67">
        <v>294</v>
      </c>
      <c r="F38" s="67">
        <v>2</v>
      </c>
      <c r="G38" s="68">
        <v>1064.6182432432433</v>
      </c>
      <c r="H38" s="68">
        <v>582.85135135135135</v>
      </c>
      <c r="I38" s="69">
        <v>0.73385012919896642</v>
      </c>
      <c r="J38" s="52">
        <v>0.75968992248062017</v>
      </c>
      <c r="K38" s="24"/>
      <c r="L38" s="25"/>
    </row>
    <row r="39" spans="1:12" x14ac:dyDescent="0.25">
      <c r="A39" s="51" t="s">
        <v>10</v>
      </c>
      <c r="B39" s="66">
        <v>512</v>
      </c>
      <c r="C39" s="67">
        <v>1695</v>
      </c>
      <c r="D39" s="67">
        <v>15</v>
      </c>
      <c r="E39" s="67">
        <v>1608</v>
      </c>
      <c r="F39" s="67">
        <v>102</v>
      </c>
      <c r="G39" s="68">
        <v>1086.6263157894737</v>
      </c>
      <c r="H39" s="68">
        <v>577.48947368421057</v>
      </c>
      <c r="I39" s="69">
        <v>3.310546875</v>
      </c>
      <c r="J39" s="52">
        <v>3.140625</v>
      </c>
      <c r="K39" s="24"/>
      <c r="L39" s="25"/>
    </row>
    <row r="40" spans="1:12" x14ac:dyDescent="0.25">
      <c r="A40" s="51" t="s">
        <v>11</v>
      </c>
      <c r="B40" s="66">
        <v>479</v>
      </c>
      <c r="C40" s="67">
        <v>786</v>
      </c>
      <c r="D40" s="67">
        <v>7</v>
      </c>
      <c r="E40" s="67">
        <v>741</v>
      </c>
      <c r="F40" s="67">
        <v>52</v>
      </c>
      <c r="G40" s="68">
        <v>1081.6696090794451</v>
      </c>
      <c r="H40" s="68">
        <v>576.41109709962166</v>
      </c>
      <c r="I40" s="69">
        <v>1.6409185803757829</v>
      </c>
      <c r="J40" s="52">
        <v>1.546972860125261</v>
      </c>
      <c r="K40" s="24"/>
      <c r="L40" s="25"/>
    </row>
    <row r="41" spans="1:12" x14ac:dyDescent="0.25">
      <c r="A41" s="51" t="s">
        <v>12</v>
      </c>
      <c r="B41" s="66">
        <v>378</v>
      </c>
      <c r="C41" s="67">
        <v>2665</v>
      </c>
      <c r="D41" s="67">
        <v>93</v>
      </c>
      <c r="E41" s="67">
        <v>2456</v>
      </c>
      <c r="F41" s="67">
        <v>302</v>
      </c>
      <c r="G41" s="68">
        <v>1070.7527193618564</v>
      </c>
      <c r="H41" s="68">
        <v>559.52610587382162</v>
      </c>
      <c r="I41" s="69">
        <v>7.0502645502645507</v>
      </c>
      <c r="J41" s="52">
        <v>6.4973544973544977</v>
      </c>
      <c r="K41" s="24"/>
      <c r="L41" s="25"/>
    </row>
    <row r="42" spans="1:12" x14ac:dyDescent="0.25">
      <c r="A42" s="51" t="s">
        <v>13</v>
      </c>
      <c r="B42" s="66">
        <v>291</v>
      </c>
      <c r="C42" s="67">
        <v>661</v>
      </c>
      <c r="D42" s="67">
        <v>36</v>
      </c>
      <c r="E42" s="67">
        <v>608</v>
      </c>
      <c r="F42" s="67">
        <v>89</v>
      </c>
      <c r="G42" s="68">
        <v>1062.3012912482066</v>
      </c>
      <c r="H42" s="68">
        <v>564.76040172166427</v>
      </c>
      <c r="I42" s="69">
        <v>2.2714776632302405</v>
      </c>
      <c r="J42" s="52">
        <v>2.0893470790378008</v>
      </c>
      <c r="K42" s="24"/>
      <c r="L42" s="25"/>
    </row>
    <row r="43" spans="1:12" x14ac:dyDescent="0.25">
      <c r="A43" s="51" t="s">
        <v>14</v>
      </c>
      <c r="B43" s="66">
        <v>350</v>
      </c>
      <c r="C43" s="67">
        <v>463</v>
      </c>
      <c r="D43" s="67">
        <v>57</v>
      </c>
      <c r="E43" s="67">
        <v>453</v>
      </c>
      <c r="F43" s="67">
        <v>67</v>
      </c>
      <c r="G43" s="68">
        <v>1070.0211538461538</v>
      </c>
      <c r="H43" s="68">
        <v>562.15576923076924</v>
      </c>
      <c r="I43" s="69">
        <v>1.322857142857143</v>
      </c>
      <c r="J43" s="52">
        <v>1.2942857142857143</v>
      </c>
      <c r="K43" s="24"/>
      <c r="L43" s="25"/>
    </row>
    <row r="44" spans="1:12" x14ac:dyDescent="0.25">
      <c r="A44" s="51" t="s">
        <v>15</v>
      </c>
      <c r="B44" s="66">
        <v>428</v>
      </c>
      <c r="C44" s="67">
        <v>489</v>
      </c>
      <c r="D44" s="67">
        <v>9</v>
      </c>
      <c r="E44" s="67">
        <v>493</v>
      </c>
      <c r="F44" s="67">
        <v>5</v>
      </c>
      <c r="G44" s="68">
        <v>1081</v>
      </c>
      <c r="H44" s="68">
        <v>582.11244979919684</v>
      </c>
      <c r="I44" s="69">
        <v>1.1425233644859814</v>
      </c>
      <c r="J44" s="52">
        <v>1.1518691588785046</v>
      </c>
      <c r="K44" s="24"/>
      <c r="L44" s="25"/>
    </row>
    <row r="45" spans="1:12" x14ac:dyDescent="0.25">
      <c r="A45" s="51" t="s">
        <v>16</v>
      </c>
      <c r="B45" s="66">
        <v>473</v>
      </c>
      <c r="C45" s="67">
        <v>1385</v>
      </c>
      <c r="D45" s="67">
        <v>3</v>
      </c>
      <c r="E45" s="67">
        <v>1375</v>
      </c>
      <c r="F45" s="67">
        <v>13</v>
      </c>
      <c r="G45" s="68">
        <v>1083.4092219020172</v>
      </c>
      <c r="H45" s="68">
        <v>582.34365994236316</v>
      </c>
      <c r="I45" s="69">
        <v>2.9281183932346724</v>
      </c>
      <c r="J45" s="52">
        <v>2.9069767441860463</v>
      </c>
      <c r="K45" s="27"/>
      <c r="L45" s="25"/>
    </row>
    <row r="46" spans="1:12" x14ac:dyDescent="0.25">
      <c r="A46" s="53" t="s">
        <v>17</v>
      </c>
      <c r="B46" s="54">
        <v>417</v>
      </c>
      <c r="C46" s="55">
        <v>1540</v>
      </c>
      <c r="D46" s="55">
        <v>106</v>
      </c>
      <c r="E46" s="55">
        <v>1537</v>
      </c>
      <c r="F46" s="55">
        <v>109</v>
      </c>
      <c r="G46" s="56">
        <v>1059.305589307412</v>
      </c>
      <c r="H46" s="56">
        <v>567.22539489671931</v>
      </c>
      <c r="I46" s="57">
        <v>3.6930455635491608</v>
      </c>
      <c r="J46" s="58">
        <v>3.6858513189448443</v>
      </c>
      <c r="K46" s="24"/>
      <c r="L46" s="25"/>
    </row>
  </sheetData>
  <sheetProtection password="E9B2" sheet="1" objects="1" scenarios="1"/>
  <mergeCells count="3">
    <mergeCell ref="A2:L2"/>
    <mergeCell ref="K4:L4"/>
    <mergeCell ref="K8:L8"/>
  </mergeCells>
  <conditionalFormatting sqref="G32:G46">
    <cfRule type="cellIs" dxfId="25" priority="9" operator="lessThan">
      <formula>1024</formula>
    </cfRule>
    <cfRule type="cellIs" dxfId="24" priority="10" operator="greaterThanOrEqual">
      <formula>1024</formula>
    </cfRule>
  </conditionalFormatting>
  <conditionalFormatting sqref="H32:H46">
    <cfRule type="cellIs" dxfId="23" priority="7" operator="lessThan">
      <formula>512</formula>
    </cfRule>
    <cfRule type="cellIs" dxfId="22" priority="8" operator="greaterThanOrEqual">
      <formula>512</formula>
    </cfRule>
  </conditionalFormatting>
  <conditionalFormatting sqref="I32:J46">
    <cfRule type="cellIs" dxfId="21" priority="4" operator="greaterThanOrEqual">
      <formula>1</formula>
    </cfRule>
    <cfRule type="cellIs" dxfId="20" priority="5" operator="between">
      <formula>0.01</formula>
      <formula>0.999</formula>
    </cfRule>
    <cfRule type="cellIs" dxfId="19" priority="6" operator="lessThan">
      <formula>0.01</formula>
    </cfRule>
  </conditionalFormatting>
  <conditionalFormatting sqref="A32:A46">
    <cfRule type="expression" dxfId="18" priority="1">
      <formula>OR(I32&lt;=0.01,J32&lt;=0.01)</formula>
    </cfRule>
    <cfRule type="expression" dxfId="17" priority="2">
      <formula>AND(I32&gt;=1,J32&gt;=1)</formula>
    </cfRule>
    <cfRule type="expression" dxfId="16" priority="3">
      <formula>OR(I32&gt;0.01,J32&gt;0.01)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6" tint="-0.249977111117893"/>
  </sheetPr>
  <dimension ref="A2:XFD47"/>
  <sheetViews>
    <sheetView showGridLines="0" tabSelected="1" zoomScale="80" zoomScaleNormal="80" workbookViewId="0">
      <pane ySplit="11" topLeftCell="A28" activePane="bottomLeft" state="frozen"/>
      <selection pane="bottomLeft" activeCell="M41" sqref="M41"/>
    </sheetView>
  </sheetViews>
  <sheetFormatPr baseColWidth="10" defaultRowHeight="15" x14ac:dyDescent="0.25"/>
  <cols>
    <col min="1" max="1" width="36.28515625" style="10" bestFit="1" customWidth="1"/>
    <col min="2" max="2" width="9.7109375" style="11" customWidth="1"/>
    <col min="3" max="3" width="9.140625" style="11" bestFit="1" customWidth="1"/>
    <col min="4" max="4" width="9" customWidth="1"/>
    <col min="5" max="5" width="9.28515625" style="13" bestFit="1" customWidth="1"/>
    <col min="6" max="6" width="9.140625" style="13" customWidth="1"/>
    <col min="7" max="7" width="8.7109375" style="13" customWidth="1"/>
    <col min="8" max="8" width="8.42578125" style="13" customWidth="1"/>
    <col min="9" max="9" width="19.42578125" customWidth="1"/>
    <col min="10" max="10" width="30" customWidth="1"/>
    <col min="11" max="11" width="13.5703125" customWidth="1"/>
    <col min="12" max="12" width="8" style="13" customWidth="1"/>
    <col min="13" max="13" width="16.42578125" bestFit="1" customWidth="1"/>
    <col min="14" max="15" width="3" customWidth="1"/>
    <col min="16" max="16" width="7.140625" bestFit="1" customWidth="1"/>
    <col min="17" max="65" width="3" customWidth="1"/>
  </cols>
  <sheetData>
    <row r="2" spans="1:21 16383:16384" ht="21" x14ac:dyDescent="0.3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XFC2" s="35" t="s">
        <v>52</v>
      </c>
      <c r="XFD2" s="40">
        <f>+COUNT(G35:G47)</f>
        <v>13</v>
      </c>
    </row>
    <row r="5" spans="1:21 16383:16384" s="1" customFormat="1" ht="15" customHeight="1" x14ac:dyDescent="0.3">
      <c r="A5" s="32"/>
      <c r="B5" s="17"/>
      <c r="C5" s="17"/>
      <c r="D5" s="17"/>
      <c r="E5" s="17"/>
      <c r="F5" s="17"/>
      <c r="G5" s="17"/>
      <c r="H5" s="17"/>
      <c r="I5" s="17"/>
      <c r="J5" s="36" t="s">
        <v>59</v>
      </c>
      <c r="K5" s="89" t="s">
        <v>53</v>
      </c>
      <c r="L5" s="89"/>
      <c r="M5" s="36" t="s">
        <v>61</v>
      </c>
      <c r="N5" s="17"/>
      <c r="O5" s="17"/>
      <c r="P5" s="17"/>
      <c r="Q5" s="17"/>
      <c r="R5" s="17"/>
      <c r="S5" s="17"/>
      <c r="T5" s="17"/>
      <c r="U5" s="17"/>
    </row>
    <row r="6" spans="1:21 16383:16384" s="2" customFormat="1" x14ac:dyDescent="0.25">
      <c r="B6" s="17"/>
      <c r="C6" s="17"/>
      <c r="D6" s="17"/>
      <c r="E6" s="17"/>
      <c r="F6" s="17"/>
      <c r="G6" s="17"/>
      <c r="H6" s="17"/>
      <c r="I6" s="17"/>
      <c r="J6" s="37"/>
      <c r="K6" s="43" t="s">
        <v>54</v>
      </c>
      <c r="L6" s="43" t="s">
        <v>58</v>
      </c>
      <c r="M6" s="44" t="s">
        <v>60</v>
      </c>
      <c r="N6" s="17"/>
      <c r="O6" s="17"/>
      <c r="P6" s="17"/>
      <c r="Q6" s="17"/>
      <c r="R6" s="17"/>
      <c r="S6" s="17"/>
      <c r="T6" s="17"/>
      <c r="U6" s="17"/>
    </row>
    <row r="7" spans="1:21 16383:16384" s="2" customFormat="1" ht="30" x14ac:dyDescent="0.25">
      <c r="B7" s="34"/>
      <c r="C7" s="34"/>
      <c r="D7" s="34"/>
      <c r="E7" s="34"/>
      <c r="F7" s="34"/>
      <c r="G7" s="34"/>
      <c r="H7" s="34"/>
      <c r="I7" s="34"/>
      <c r="J7" s="38" t="s">
        <v>55</v>
      </c>
      <c r="K7" s="46">
        <f>+($XFD$2-3)/$XFD$2</f>
        <v>0.76923076923076927</v>
      </c>
      <c r="L7" s="46">
        <f>+($XFD$2-3)/$XFD$2</f>
        <v>0.76923076923076927</v>
      </c>
      <c r="M7" s="39">
        <v>1</v>
      </c>
      <c r="N7" s="34"/>
      <c r="O7" s="34"/>
      <c r="P7" s="88"/>
      <c r="Q7" s="34"/>
      <c r="R7" s="34"/>
      <c r="S7" s="34"/>
      <c r="T7" s="17"/>
      <c r="U7" s="17"/>
    </row>
    <row r="8" spans="1:21 16383:16384" s="2" customFormat="1" ht="45" x14ac:dyDescent="0.25">
      <c r="B8" s="34"/>
      <c r="C8" s="34"/>
      <c r="D8" s="34"/>
      <c r="E8" s="34"/>
      <c r="F8" s="34"/>
      <c r="G8" s="34"/>
      <c r="H8" s="34"/>
      <c r="I8" s="34"/>
      <c r="J8" s="38" t="s">
        <v>56</v>
      </c>
      <c r="K8" s="46">
        <f>+($XFD$2-1)/$XFD$2</f>
        <v>0.92307692307692313</v>
      </c>
      <c r="L8" s="46">
        <f>+($XFD$2-1)/$XFD$2</f>
        <v>0.92307692307692313</v>
      </c>
      <c r="M8" s="39">
        <v>1</v>
      </c>
      <c r="N8" s="34"/>
      <c r="O8" s="34"/>
      <c r="P8" s="34"/>
      <c r="Q8" s="34"/>
      <c r="R8" s="34"/>
      <c r="S8" s="34"/>
      <c r="T8" s="17"/>
      <c r="U8" s="17"/>
    </row>
    <row r="9" spans="1:21 16383:16384" s="2" customFormat="1" ht="30" x14ac:dyDescent="0.25">
      <c r="B9" s="34"/>
      <c r="C9" s="34"/>
      <c r="D9" s="34"/>
      <c r="E9" s="34"/>
      <c r="F9" s="34"/>
      <c r="G9" s="34"/>
      <c r="H9" s="34"/>
      <c r="I9" s="34"/>
      <c r="J9" s="41" t="s">
        <v>63</v>
      </c>
      <c r="K9" s="90">
        <f>+AVERAGE(K7:L8)</f>
        <v>0.84615384615384626</v>
      </c>
      <c r="L9" s="90"/>
      <c r="M9" s="42">
        <v>1</v>
      </c>
      <c r="N9" s="34"/>
      <c r="O9" s="34"/>
      <c r="P9" s="34"/>
      <c r="Q9" s="34"/>
      <c r="R9" s="34"/>
      <c r="S9" s="34"/>
      <c r="T9" s="17"/>
      <c r="U9" s="17"/>
    </row>
    <row r="10" spans="1:21 16383:16384" s="2" customFormat="1" x14ac:dyDescent="0.25"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17"/>
      <c r="U10" s="17"/>
    </row>
    <row r="11" spans="1:21 16383:16384" s="2" customFormat="1" x14ac:dyDescent="0.25"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17"/>
      <c r="U11" s="17"/>
    </row>
    <row r="12" spans="1:21 16383:16384" s="2" customFormat="1" x14ac:dyDescent="0.25"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17"/>
      <c r="U12" s="17"/>
    </row>
    <row r="13" spans="1:21 16383:16384" s="2" customFormat="1" x14ac:dyDescent="0.25"/>
    <row r="14" spans="1:21 16383:16384" s="2" customFormat="1" x14ac:dyDescent="0.25"/>
    <row r="15" spans="1:21 16383:16384" s="2" customFormat="1" x14ac:dyDescent="0.25"/>
    <row r="16" spans="1:21 16383:16384" s="2" customFormat="1" x14ac:dyDescent="0.25"/>
    <row r="17" spans="1:12" s="2" customFormat="1" x14ac:dyDescent="0.25"/>
    <row r="18" spans="1:12" s="2" customFormat="1" x14ac:dyDescent="0.25"/>
    <row r="19" spans="1:12" s="2" customFormat="1" x14ac:dyDescent="0.25"/>
    <row r="20" spans="1:12" s="2" customFormat="1" x14ac:dyDescent="0.25"/>
    <row r="21" spans="1:12" s="2" customFormat="1" x14ac:dyDescent="0.25"/>
    <row r="22" spans="1:12" s="2" customFormat="1" x14ac:dyDescent="0.25"/>
    <row r="23" spans="1:12" s="2" customFormat="1" x14ac:dyDescent="0.25"/>
    <row r="24" spans="1:12" s="2" customFormat="1" x14ac:dyDescent="0.25"/>
    <row r="25" spans="1:12" s="2" customFormat="1" x14ac:dyDescent="0.25"/>
    <row r="26" spans="1:12" s="2" customFormat="1" x14ac:dyDescent="0.25">
      <c r="A26" s="10"/>
      <c r="B26" s="11"/>
      <c r="C26" s="11"/>
      <c r="D26"/>
      <c r="E26" s="13"/>
      <c r="F26" s="13"/>
      <c r="G26" s="13"/>
      <c r="H26" s="13"/>
      <c r="I26"/>
      <c r="J26"/>
      <c r="K26"/>
      <c r="L26" s="13"/>
    </row>
    <row r="27" spans="1:12" s="2" customFormat="1" x14ac:dyDescent="0.25">
      <c r="A27" s="10"/>
      <c r="B27" s="11"/>
      <c r="C27" s="11"/>
      <c r="D27"/>
      <c r="E27" s="13"/>
      <c r="F27" s="13"/>
      <c r="G27" s="13"/>
      <c r="H27" s="13"/>
      <c r="I27"/>
      <c r="J27"/>
      <c r="K27"/>
      <c r="L27" s="13"/>
    </row>
    <row r="28" spans="1:12" s="2" customFormat="1" x14ac:dyDescent="0.25">
      <c r="A28" s="10"/>
      <c r="B28" s="11"/>
      <c r="C28" s="11"/>
      <c r="D28"/>
      <c r="E28" s="13"/>
      <c r="F28" s="13"/>
      <c r="G28" s="13"/>
      <c r="H28" s="13"/>
      <c r="I28"/>
      <c r="J28"/>
      <c r="K28"/>
      <c r="L28" s="13"/>
    </row>
    <row r="29" spans="1:12" s="2" customFormat="1" x14ac:dyDescent="0.25">
      <c r="A29" s="10"/>
      <c r="B29" s="11"/>
      <c r="C29"/>
      <c r="D29" s="12"/>
      <c r="E29" s="13"/>
      <c r="F29" s="13"/>
      <c r="G29" s="12"/>
      <c r="H29" s="13"/>
      <c r="I29"/>
      <c r="J29"/>
      <c r="K29"/>
      <c r="L29" s="13"/>
    </row>
    <row r="30" spans="1:12" s="2" customFormat="1" x14ac:dyDescent="0.25">
      <c r="A30" s="10"/>
      <c r="B30" s="11"/>
      <c r="C30"/>
      <c r="D30" s="12"/>
      <c r="E30" s="13"/>
      <c r="F30" s="13"/>
      <c r="G30" s="12"/>
      <c r="H30" s="13"/>
      <c r="I30"/>
      <c r="J30"/>
      <c r="K30"/>
      <c r="L30" s="13"/>
    </row>
    <row r="31" spans="1:12" s="2" customFormat="1" x14ac:dyDescent="0.25">
      <c r="A31" s="10"/>
      <c r="B31" s="11"/>
      <c r="C31"/>
      <c r="D31" s="12"/>
      <c r="E31" s="13"/>
      <c r="F31" s="13"/>
      <c r="G31" s="12"/>
      <c r="H31" s="13"/>
      <c r="I31"/>
      <c r="J31"/>
      <c r="K31"/>
      <c r="L31" s="13"/>
    </row>
    <row r="32" spans="1:12" s="2" customFormat="1" ht="17.25" customHeight="1" x14ac:dyDescent="0.25">
      <c r="A32" s="10"/>
      <c r="B32" s="11"/>
      <c r="C32"/>
      <c r="D32" s="12"/>
      <c r="E32" s="13"/>
      <c r="F32" s="13"/>
      <c r="G32" s="12"/>
      <c r="H32" s="13"/>
      <c r="I32"/>
      <c r="J32"/>
      <c r="K32"/>
      <c r="L32" s="13"/>
    </row>
    <row r="33" spans="1:12" s="2" customFormat="1" x14ac:dyDescent="0.25">
      <c r="A33" s="16"/>
      <c r="B33" s="14"/>
      <c r="D33" s="12"/>
      <c r="E33" s="15"/>
      <c r="F33" s="15"/>
      <c r="G33" s="12"/>
      <c r="H33" s="15"/>
      <c r="L33" s="15"/>
    </row>
    <row r="34" spans="1:12" ht="76.5" customHeight="1" x14ac:dyDescent="0.25">
      <c r="A34" s="63" t="s">
        <v>0</v>
      </c>
      <c r="B34" s="64" t="s">
        <v>18</v>
      </c>
      <c r="C34" s="65" t="s">
        <v>1</v>
      </c>
      <c r="D34" s="65" t="s">
        <v>50</v>
      </c>
      <c r="E34" s="65" t="s">
        <v>2</v>
      </c>
      <c r="F34" s="65" t="s">
        <v>51</v>
      </c>
      <c r="G34" s="65" t="s">
        <v>48</v>
      </c>
      <c r="H34" s="65" t="s">
        <v>49</v>
      </c>
      <c r="I34" s="80" t="s">
        <v>65</v>
      </c>
      <c r="J34" s="81" t="s">
        <v>66</v>
      </c>
      <c r="K34" s="22"/>
      <c r="L34" s="22"/>
    </row>
    <row r="35" spans="1:12" x14ac:dyDescent="0.25">
      <c r="A35" s="82" t="s">
        <v>35</v>
      </c>
      <c r="B35" s="83">
        <v>494</v>
      </c>
      <c r="C35" s="84">
        <v>413</v>
      </c>
      <c r="D35" s="84">
        <v>4</v>
      </c>
      <c r="E35" s="84">
        <v>416</v>
      </c>
      <c r="F35" s="84">
        <v>1</v>
      </c>
      <c r="G35" s="85">
        <v>1082.8633093525179</v>
      </c>
      <c r="H35" s="85">
        <v>584.56115107913672</v>
      </c>
      <c r="I35" s="86">
        <v>0.83603238866396756</v>
      </c>
      <c r="J35" s="87">
        <v>0.84210526315789469</v>
      </c>
      <c r="K35" s="24"/>
      <c r="L35" s="25"/>
    </row>
    <row r="36" spans="1:12" x14ac:dyDescent="0.25">
      <c r="A36" s="72" t="s">
        <v>36</v>
      </c>
      <c r="B36" s="66">
        <v>243</v>
      </c>
      <c r="C36" s="67">
        <v>1734</v>
      </c>
      <c r="D36" s="67">
        <v>3</v>
      </c>
      <c r="E36" s="67">
        <v>1735</v>
      </c>
      <c r="F36" s="67">
        <v>2</v>
      </c>
      <c r="G36" s="68">
        <v>1082.9061600460564</v>
      </c>
      <c r="H36" s="68">
        <v>582.3724812895797</v>
      </c>
      <c r="I36" s="69">
        <v>7.1358024691358022</v>
      </c>
      <c r="J36" s="73">
        <v>7.1399176954732511</v>
      </c>
      <c r="K36" s="24"/>
      <c r="L36" s="25"/>
    </row>
    <row r="37" spans="1:12" x14ac:dyDescent="0.25">
      <c r="A37" s="72" t="s">
        <v>37</v>
      </c>
      <c r="B37" s="66">
        <v>222</v>
      </c>
      <c r="C37" s="67">
        <v>690</v>
      </c>
      <c r="D37" s="67">
        <v>0.1</v>
      </c>
      <c r="E37" s="67">
        <v>665</v>
      </c>
      <c r="F37" s="67">
        <v>25</v>
      </c>
      <c r="G37" s="68">
        <v>1083.1434782608696</v>
      </c>
      <c r="H37" s="68">
        <v>582.34927536231885</v>
      </c>
      <c r="I37" s="69">
        <v>3.1081081081081079</v>
      </c>
      <c r="J37" s="73">
        <v>2.9954954954954953</v>
      </c>
      <c r="K37" s="24"/>
      <c r="L37" s="25"/>
    </row>
    <row r="38" spans="1:12" x14ac:dyDescent="0.25">
      <c r="A38" s="72" t="s">
        <v>38</v>
      </c>
      <c r="B38" s="66">
        <v>522</v>
      </c>
      <c r="C38" s="67">
        <v>1544</v>
      </c>
      <c r="D38" s="67">
        <v>30</v>
      </c>
      <c r="E38" s="67">
        <v>1425</v>
      </c>
      <c r="F38" s="67">
        <v>149</v>
      </c>
      <c r="G38" s="68">
        <v>1078.1302414231259</v>
      </c>
      <c r="H38" s="68">
        <v>573.71601016518423</v>
      </c>
      <c r="I38" s="69">
        <v>2.9578544061302683</v>
      </c>
      <c r="J38" s="73">
        <v>2.7298850574712645</v>
      </c>
      <c r="K38" s="24"/>
      <c r="L38" s="25"/>
    </row>
    <row r="39" spans="1:12" x14ac:dyDescent="0.25">
      <c r="A39" s="72" t="s">
        <v>39</v>
      </c>
      <c r="B39" s="66">
        <v>473</v>
      </c>
      <c r="C39" s="67">
        <v>0.1</v>
      </c>
      <c r="D39" s="67">
        <v>0.1</v>
      </c>
      <c r="E39" s="67">
        <v>0.1</v>
      </c>
      <c r="F39" s="67">
        <v>0.1</v>
      </c>
      <c r="G39" s="68">
        <v>0</v>
      </c>
      <c r="H39" s="68">
        <v>0</v>
      </c>
      <c r="I39" s="69">
        <v>2.1141649048625794E-4</v>
      </c>
      <c r="J39" s="73">
        <v>2.1141649048625794E-4</v>
      </c>
      <c r="K39" s="24"/>
      <c r="L39" s="25"/>
    </row>
    <row r="40" spans="1:12" x14ac:dyDescent="0.25">
      <c r="A40" s="72" t="s">
        <v>40</v>
      </c>
      <c r="B40" s="66">
        <v>441</v>
      </c>
      <c r="C40" s="67">
        <v>3986</v>
      </c>
      <c r="D40" s="67">
        <v>62</v>
      </c>
      <c r="E40" s="67">
        <v>4037</v>
      </c>
      <c r="F40" s="67">
        <v>11</v>
      </c>
      <c r="G40" s="68">
        <v>1083.0980731225297</v>
      </c>
      <c r="H40" s="68">
        <v>582.03878458498025</v>
      </c>
      <c r="I40" s="69">
        <v>9.0385487528344672</v>
      </c>
      <c r="J40" s="73">
        <v>9.1541950113378689</v>
      </c>
      <c r="K40" s="24"/>
      <c r="L40" s="25"/>
    </row>
    <row r="41" spans="1:12" x14ac:dyDescent="0.25">
      <c r="A41" s="72" t="s">
        <v>41</v>
      </c>
      <c r="B41" s="66">
        <v>515</v>
      </c>
      <c r="C41" s="67">
        <v>3741</v>
      </c>
      <c r="D41" s="67">
        <v>14</v>
      </c>
      <c r="E41" s="67">
        <v>3749</v>
      </c>
      <c r="F41" s="67">
        <v>6</v>
      </c>
      <c r="G41" s="68">
        <v>1083.6082556591211</v>
      </c>
      <c r="H41" s="68">
        <v>580.84953395472701</v>
      </c>
      <c r="I41" s="69">
        <v>7.264077669902913</v>
      </c>
      <c r="J41" s="73">
        <v>7.2796116504854371</v>
      </c>
      <c r="K41" s="24"/>
      <c r="L41" s="25"/>
    </row>
    <row r="42" spans="1:12" x14ac:dyDescent="0.25">
      <c r="A42" s="72" t="s">
        <v>42</v>
      </c>
      <c r="B42" s="66">
        <v>276</v>
      </c>
      <c r="C42" s="67">
        <v>1968</v>
      </c>
      <c r="D42" s="67">
        <v>3</v>
      </c>
      <c r="E42" s="67">
        <v>1967</v>
      </c>
      <c r="F42" s="67">
        <v>4</v>
      </c>
      <c r="G42" s="68">
        <v>1087.0010147133435</v>
      </c>
      <c r="H42" s="68">
        <v>584.39320142059864</v>
      </c>
      <c r="I42" s="69">
        <v>7.1304347826086953</v>
      </c>
      <c r="J42" s="73">
        <v>7.1268115942028984</v>
      </c>
      <c r="K42" s="24"/>
      <c r="L42" s="28"/>
    </row>
    <row r="43" spans="1:12" x14ac:dyDescent="0.25">
      <c r="A43" s="72" t="s">
        <v>43</v>
      </c>
      <c r="B43" s="66">
        <v>276</v>
      </c>
      <c r="C43" s="67">
        <v>1341</v>
      </c>
      <c r="D43" s="67">
        <v>0.1</v>
      </c>
      <c r="E43" s="67">
        <v>1339</v>
      </c>
      <c r="F43" s="67">
        <v>2</v>
      </c>
      <c r="G43" s="68">
        <v>1085.0447427293066</v>
      </c>
      <c r="H43" s="68">
        <v>580.19612229679342</v>
      </c>
      <c r="I43" s="69">
        <v>4.8586956521739131</v>
      </c>
      <c r="J43" s="73">
        <v>4.8514492753623184</v>
      </c>
      <c r="K43" s="24"/>
      <c r="L43" s="25"/>
    </row>
    <row r="44" spans="1:12" x14ac:dyDescent="0.25">
      <c r="A44" s="72" t="s">
        <v>44</v>
      </c>
      <c r="B44" s="66">
        <v>417</v>
      </c>
      <c r="C44" s="67">
        <v>2326</v>
      </c>
      <c r="D44" s="67">
        <v>32</v>
      </c>
      <c r="E44" s="67">
        <v>2354</v>
      </c>
      <c r="F44" s="67">
        <v>4</v>
      </c>
      <c r="G44" s="68">
        <v>1083.7230703986429</v>
      </c>
      <c r="H44" s="68">
        <v>584.51908396946567</v>
      </c>
      <c r="I44" s="69">
        <v>5.5779376498800959</v>
      </c>
      <c r="J44" s="73">
        <v>5.6450839328537175</v>
      </c>
      <c r="K44" s="24"/>
      <c r="L44" s="25"/>
    </row>
    <row r="45" spans="1:12" x14ac:dyDescent="0.25">
      <c r="A45" s="72" t="s">
        <v>45</v>
      </c>
      <c r="B45" s="66">
        <v>473</v>
      </c>
      <c r="C45" s="67">
        <v>397</v>
      </c>
      <c r="D45" s="67">
        <v>1</v>
      </c>
      <c r="E45" s="67">
        <v>397</v>
      </c>
      <c r="F45" s="67">
        <v>1</v>
      </c>
      <c r="G45" s="68">
        <v>1142.537688442211</v>
      </c>
      <c r="H45" s="68">
        <v>579.49497487437191</v>
      </c>
      <c r="I45" s="69">
        <v>0.83932346723044393</v>
      </c>
      <c r="J45" s="73">
        <v>0.83932346723044393</v>
      </c>
      <c r="K45" s="24"/>
      <c r="L45" s="25"/>
    </row>
    <row r="46" spans="1:12" x14ac:dyDescent="0.25">
      <c r="A46" s="72" t="s">
        <v>46</v>
      </c>
      <c r="B46" s="66">
        <v>494</v>
      </c>
      <c r="C46" s="67">
        <v>1546</v>
      </c>
      <c r="D46" s="67">
        <v>5</v>
      </c>
      <c r="E46" s="67">
        <v>1549</v>
      </c>
      <c r="F46" s="67">
        <v>2</v>
      </c>
      <c r="G46" s="68">
        <v>1083.0457769181173</v>
      </c>
      <c r="H46" s="68">
        <v>585.0419084461638</v>
      </c>
      <c r="I46" s="69">
        <v>3.1295546558704452</v>
      </c>
      <c r="J46" s="73">
        <v>3.1356275303643724</v>
      </c>
      <c r="K46" s="24"/>
      <c r="L46" s="25"/>
    </row>
    <row r="47" spans="1:12" x14ac:dyDescent="0.25">
      <c r="A47" s="74" t="s">
        <v>47</v>
      </c>
      <c r="B47" s="75">
        <v>381</v>
      </c>
      <c r="C47" s="76">
        <v>979</v>
      </c>
      <c r="D47" s="76">
        <v>5</v>
      </c>
      <c r="E47" s="76">
        <v>981</v>
      </c>
      <c r="F47" s="76">
        <v>3</v>
      </c>
      <c r="G47" s="77">
        <v>1110.1168699186992</v>
      </c>
      <c r="H47" s="77">
        <v>587.23678861788619</v>
      </c>
      <c r="I47" s="78">
        <v>2.5695538057742784</v>
      </c>
      <c r="J47" s="79">
        <v>2.5748031496062991</v>
      </c>
      <c r="K47" s="24"/>
      <c r="L47" s="25"/>
    </row>
  </sheetData>
  <sheetProtection password="E9B2" sheet="1" objects="1" scenarios="1"/>
  <mergeCells count="3">
    <mergeCell ref="A2:L2"/>
    <mergeCell ref="K5:L5"/>
    <mergeCell ref="K9:L9"/>
  </mergeCells>
  <conditionalFormatting sqref="G35:G47">
    <cfRule type="cellIs" dxfId="15" priority="15" operator="lessThan">
      <formula>1024</formula>
    </cfRule>
    <cfRule type="cellIs" dxfId="14" priority="16" operator="greaterThanOrEqual">
      <formula>1024</formula>
    </cfRule>
  </conditionalFormatting>
  <conditionalFormatting sqref="H35:H47">
    <cfRule type="cellIs" dxfId="13" priority="13" operator="lessThan">
      <formula>512</formula>
    </cfRule>
    <cfRule type="cellIs" dxfId="12" priority="14" operator="greaterThanOrEqual">
      <formula>512</formula>
    </cfRule>
  </conditionalFormatting>
  <conditionalFormatting sqref="I35:J47">
    <cfRule type="cellIs" dxfId="11" priority="10" operator="greaterThanOrEqual">
      <formula>1</formula>
    </cfRule>
    <cfRule type="cellIs" dxfId="10" priority="11" operator="between">
      <formula>0.01</formula>
      <formula>0.999</formula>
    </cfRule>
    <cfRule type="cellIs" dxfId="9" priority="12" operator="lessThan">
      <formula>0.01</formula>
    </cfRule>
  </conditionalFormatting>
  <conditionalFormatting sqref="A43">
    <cfRule type="expression" dxfId="8" priority="7">
      <formula>OR(I43&lt;=0.01,J43&lt;=0.01)</formula>
    </cfRule>
    <cfRule type="expression" dxfId="7" priority="8">
      <formula>AND(I43&gt;=1,J43&gt;=1)</formula>
    </cfRule>
    <cfRule type="expression" dxfId="6" priority="9">
      <formula>OR(I43&gt;0.01,J43&gt;0.01)</formula>
    </cfRule>
  </conditionalFormatting>
  <conditionalFormatting sqref="A44:A47">
    <cfRule type="expression" dxfId="5" priority="4">
      <formula>OR(I44&lt;=0.01,J44&lt;=0.01)</formula>
    </cfRule>
    <cfRule type="expression" dxfId="4" priority="5">
      <formula>AND(I44&gt;=1,J44&gt;=1)</formula>
    </cfRule>
    <cfRule type="expression" dxfId="3" priority="6">
      <formula>OR(I44&gt;0.01,J44&gt;0.01)</formula>
    </cfRule>
  </conditionalFormatting>
  <conditionalFormatting sqref="A35:A42">
    <cfRule type="expression" dxfId="2" priority="1">
      <formula>OR(I35&lt;=0.01,J35&lt;=0.01)</formula>
    </cfRule>
    <cfRule type="expression" dxfId="1" priority="2">
      <formula>AND(I35&gt;=1,J35&gt;=1)</formula>
    </cfRule>
    <cfRule type="expression" dxfId="0" priority="3">
      <formula>OR(I35&gt;0.01,J35&gt;0.01)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A1144E686EF764BB49A090727EE95F8" ma:contentTypeVersion="0" ma:contentTypeDescription="Crear nuevo documento." ma:contentTypeScope="" ma:versionID="937466f76aadd64b69eed602e1e1679f">
  <xsd:schema xmlns:xsd="http://www.w3.org/2001/XMLSchema" xmlns:p="http://schemas.microsoft.com/office/2006/metadata/properties" targetNamespace="http://schemas.microsoft.com/office/2006/metadata/properties" ma:root="true" ma:fieldsID="b004d877ca112f136821ba8115f6472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9844BF0-0C01-4F43-B7CA-AC55E873DA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5353697F-CE4B-47D4-BCFA-FC92D4305F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B03957-856B-4707-A6F3-2BC89B047CC4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Centro</vt:lpstr>
      <vt:lpstr>Norte</vt:lpstr>
      <vt:lpstr>Occidente</vt:lpstr>
    </vt:vector>
  </TitlesOfParts>
  <Company>TELMEX COLOMBIA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sandra.ocampo</dc:creator>
  <cp:lastModifiedBy>Manso Espinosa, Jairo Diego (Col)</cp:lastModifiedBy>
  <dcterms:created xsi:type="dcterms:W3CDTF">2013-05-21T16:19:20Z</dcterms:created>
  <dcterms:modified xsi:type="dcterms:W3CDTF">2014-03-10T20:57:29Z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0x0101007A1144E686EF764BB49A090727EE95F8</vt:lpwstr>
  </property>
</Properties>
</file>