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1649d3a5a17b4d2c/Documents/GitHub/rafaguipe.github.io/ferramentas_e_planilhas/"/>
    </mc:Choice>
  </mc:AlternateContent>
  <xr:revisionPtr revIDLastSave="303" documentId="8_{44954D39-AB92-447E-9731-03ACEF895325}" xr6:coauthVersionLast="47" xr6:coauthVersionMax="47" xr10:uidLastSave="{9586FCA8-E303-45D0-8429-16B51B1A3601}"/>
  <bookViews>
    <workbookView xWindow="-110" yWindow="-110" windowWidth="22620" windowHeight="13500" tabRatio="484" xr2:uid="{00000000-000D-0000-FFFF-FFFF00000000}"/>
  </bookViews>
  <sheets>
    <sheet name="1. Instruções" sheetId="2" r:id="rId1"/>
    <sheet name="2. Preenchimento" sheetId="1" r:id="rId2"/>
    <sheet name="3. Gráficos" sheetId="4" r:id="rId3"/>
    <sheet name="4. Indicadores" sheetId="5" r:id="rId4"/>
  </sheets>
  <definedNames>
    <definedName name="_xlchart.v1.0" hidden="1">'2. Preenchimento'!$F$31:$F$37</definedName>
    <definedName name="_xlchart.v1.1" hidden="1">'2. Preenchimento'!$Q$31:$Q$37</definedName>
    <definedName name="_xlchart.v1.10" hidden="1">'2. Preenchimento'!$Q$24:$Q$30</definedName>
    <definedName name="_xlchart.v1.2" hidden="1">'2. Preenchimento'!$F$10:$F$37</definedName>
    <definedName name="_xlchart.v1.3" hidden="1">'2. Preenchimento'!$S$10:$S$37</definedName>
    <definedName name="_xlchart.v1.4" hidden="1">'2. Preenchimento'!$S$9</definedName>
    <definedName name="_xlchart.v1.5" hidden="1">'2. Preenchimento'!$F$10:$F$16</definedName>
    <definedName name="_xlchart.v1.6" hidden="1">'2. Preenchimento'!$S$10:$S$16</definedName>
    <definedName name="_xlchart.v1.7" hidden="1">'2. Preenchimento'!$F$17:$F$23</definedName>
    <definedName name="_xlchart.v1.8" hidden="1">'2. Preenchimento'!$Q$17:$Q$23</definedName>
    <definedName name="_xlchart.v1.9" hidden="1">'2. Preenchimento'!$F$24:$F$30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5" l="1"/>
  <c r="C5" i="5"/>
  <c r="AH1" i="1"/>
  <c r="S11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10" i="1"/>
  <c r="Q10" i="1" l="1"/>
  <c r="S10" i="1" s="1"/>
  <c r="Q11" i="1"/>
  <c r="Q12" i="1"/>
  <c r="S12" i="1" s="1"/>
  <c r="Q13" i="1"/>
  <c r="S13" i="1" s="1"/>
  <c r="Q14" i="1"/>
  <c r="S14" i="1" s="1"/>
  <c r="Q15" i="1"/>
  <c r="S15" i="1" s="1"/>
  <c r="Q16" i="1"/>
  <c r="S16" i="1" s="1"/>
  <c r="Q17" i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C5" i="4" l="1"/>
  <c r="S17" i="1"/>
  <c r="C6" i="4"/>
  <c r="C4" i="4"/>
  <c r="C7" i="4"/>
  <c r="C10" i="4" l="1"/>
  <c r="C12" i="4" s="1"/>
</calcChain>
</file>

<file path=xl/sharedStrings.xml><?xml version="1.0" encoding="utf-8"?>
<sst xmlns="http://schemas.openxmlformats.org/spreadsheetml/2006/main" count="119" uniqueCount="101">
  <si>
    <t>Início</t>
  </si>
  <si>
    <t>Meta</t>
  </si>
  <si>
    <t>Final</t>
  </si>
  <si>
    <t>Boa análise!</t>
  </si>
  <si>
    <t>(Coloque 'C ou c' no ítem cancelado)</t>
  </si>
  <si>
    <t>c</t>
  </si>
  <si>
    <t>Folha de Avaliação número</t>
  </si>
  <si>
    <t>Empresograma</t>
  </si>
  <si>
    <t>Continuismologia</t>
  </si>
  <si>
    <t>Logia</t>
  </si>
  <si>
    <t>Agradecimentologia</t>
  </si>
  <si>
    <t>Longevologia</t>
  </si>
  <si>
    <t>Traforologia</t>
  </si>
  <si>
    <t>Grupocarmologia</t>
  </si>
  <si>
    <t>Abertismologia</t>
  </si>
  <si>
    <t>Interprisiologia</t>
  </si>
  <si>
    <t>Empreendedorismologia</t>
  </si>
  <si>
    <t>Ecologia</t>
  </si>
  <si>
    <t>Codigologia</t>
  </si>
  <si>
    <t>Profilaxiologia</t>
  </si>
  <si>
    <t>Pacifismologia</t>
  </si>
  <si>
    <t>Coerenciologia</t>
  </si>
  <si>
    <t>Holossomatologia</t>
  </si>
  <si>
    <t>Universalismologia</t>
  </si>
  <si>
    <t>Harmoniologia</t>
  </si>
  <si>
    <t>Voluntariologia</t>
  </si>
  <si>
    <t>Interdependenciologia</t>
  </si>
  <si>
    <t>Farturologia</t>
  </si>
  <si>
    <t>Retribuiciologia</t>
  </si>
  <si>
    <t>Parapedagogiologia</t>
  </si>
  <si>
    <t>Autonomologia</t>
  </si>
  <si>
    <t>Cosmovisiologia</t>
  </si>
  <si>
    <t>Avaliação No #</t>
  </si>
  <si>
    <t>técnica proposta por autores pesquisadores da conscienciologia.</t>
  </si>
  <si>
    <t>Pilares</t>
  </si>
  <si>
    <t>Longevidade das Ecs</t>
  </si>
  <si>
    <t>Sustentabilidade Latu Sensu</t>
  </si>
  <si>
    <t>Paradigma Consciencial</t>
  </si>
  <si>
    <t>Paradigma da Abundância</t>
  </si>
  <si>
    <t>Página do Empresograma</t>
  </si>
  <si>
    <t>Diretriz</t>
  </si>
  <si>
    <t>Adotar práticas de desenvolvimento de carreira.</t>
  </si>
  <si>
    <t>Adotar práticas de desenvolvimento das lideranças em todos os níveis.</t>
  </si>
  <si>
    <t>Adotar práticas meritocráticas de desempenho.</t>
  </si>
  <si>
    <t>Fomentar a continuidade do negócio por várias gerações.</t>
  </si>
  <si>
    <t>Adotar práticas sucessórias planejadas.</t>
  </si>
  <si>
    <t>Adotar mentalidade inovadora aliada aos ciclos de vida das empresas.</t>
  </si>
  <si>
    <t>Saber reconhecer o momento de fechamento da EC.</t>
  </si>
  <si>
    <t>Nota por pergunta</t>
  </si>
  <si>
    <t>Nota por pilar</t>
  </si>
  <si>
    <t>Nota Geral</t>
  </si>
  <si>
    <t>% de EC</t>
  </si>
  <si>
    <t xml:space="preserve">Esta é uma ferramenta para dinamizar o registro e análise do empresograma, </t>
  </si>
  <si>
    <t>realizar um plano de ação em cima da diretriz com menor pontuação.</t>
  </si>
  <si>
    <t>Observe também a pontuação geral e veja como sua empresa evolui ano a ano.</t>
  </si>
  <si>
    <t>Canceladas</t>
  </si>
  <si>
    <t>Média da Folha</t>
  </si>
  <si>
    <t>Questão de menor pontuação</t>
  </si>
  <si>
    <t xml:space="preserve">Pontuação </t>
  </si>
  <si>
    <t>Folha</t>
  </si>
  <si>
    <t>As células com tom mais escuro são editáveis.</t>
  </si>
  <si>
    <t xml:space="preserve">Sugere-se realizar o preenchimento, depois analisar os gráficos/indicadores e finalmente </t>
  </si>
  <si>
    <t>Empresa</t>
  </si>
  <si>
    <t>XYZ LTDA</t>
  </si>
  <si>
    <t>Respondentes</t>
  </si>
  <si>
    <t>Qualquer dúvida escreva para empresograma@gmail.com</t>
  </si>
  <si>
    <t xml:space="preserve">usando uma graduação de uma casa à direita da vírgula (0,0; 0,1; 0,2 ... 0,8; 0,9 e 1,0). </t>
  </si>
  <si>
    <t xml:space="preserve">Nota por diretriz ou página. A soma das 10 perguntas de uma página, dividida por 10, indicará </t>
  </si>
  <si>
    <t xml:space="preserve">a nota média dessa diretriz. Nota por pilar. Para calcular a nota média por pilar, somar as notas </t>
  </si>
  <si>
    <t xml:space="preserve">das 7 páginas e dividir por 7. Nota geral. Para calcular a nota média geral ou nota final, somar </t>
  </si>
  <si>
    <t>a nota média dos 4 pilares e dividir por 4.</t>
  </si>
  <si>
    <r>
      <rPr>
        <b/>
        <sz val="12"/>
        <color theme="1"/>
        <rFont val="Calibri"/>
        <family val="2"/>
      </rPr>
      <t>Nota por pergunta.</t>
    </r>
    <r>
      <rPr>
        <sz val="12"/>
        <color theme="1"/>
        <rFont val="Calibri"/>
        <family val="2"/>
      </rPr>
      <t xml:space="preserve"> Cada pergunta vale 1 ponto e a nota atribuída pelo grupo deve ficar entre 0 e 1, </t>
    </r>
  </si>
  <si>
    <t>Como preencher a planilha</t>
  </si>
  <si>
    <t>Soma</t>
  </si>
  <si>
    <t xml:space="preserve">  c</t>
  </si>
  <si>
    <t>Ter a lucratividade como meio. (retorno financeiro).</t>
  </si>
  <si>
    <t>Priorizar parceiros e fornecedores pela competência em detrimento ao corporativismo.</t>
  </si>
  <si>
    <t>Praticar políticas ambientais corretas (extração, uso e destinação de recursos) aliadas aos avanços da tecnologia.</t>
  </si>
  <si>
    <t>Adotar práticas legais atendidas e apoio aos direitos humanos.</t>
  </si>
  <si>
    <t>Adotar práticas de gestão estratégica e cosmoética de toda a cadeia produtiva.</t>
  </si>
  <si>
    <t>Criar cultura para desenvolver as estruturas de mercado com base na sustentabilidade estrutural de LP.</t>
  </si>
  <si>
    <t>Adotar indicadores da saúde financeira da empresa.</t>
  </si>
  <si>
    <t>Praticar negócios cosmoéticos e pacifistas.</t>
  </si>
  <si>
    <t>Considerar as consequências evolutivas das decisões de negócios.</t>
  </si>
  <si>
    <t>Ter a empresa como ambiente propício ao desenvolvimento dos potenciais da consciência.</t>
  </si>
  <si>
    <t>Dar atenção à saúde integral da consciência.</t>
  </si>
  <si>
    <t>Respeitar os valores individuais de cada consciência.</t>
  </si>
  <si>
    <t>Priorizar a convivência sadia entre os sócios como base na gestão.</t>
  </si>
  <si>
    <t>Participar e/ou incentivar o voluntariado social.</t>
  </si>
  <si>
    <t>Adotar a tática do ganha x ganha (o melhor para todos).</t>
  </si>
  <si>
    <t>Combater a reserva de mercado (manter a propriedade intelectual para garantir a liberdade de uso).</t>
  </si>
  <si>
    <t>Buscar constantemente adoção de práticas de uso de recursos com tecnologia menos invasiva ao Planeta.</t>
  </si>
  <si>
    <t>Participar nos resultados com modelos mais equânimes.</t>
  </si>
  <si>
    <t>Ter a Educação como geradora de recursos e produtividade individual e coletiva da empresa.</t>
  </si>
  <si>
    <t>Adotar a mentalidade de incentivo à autonomia na relação com clientes e parceiros.</t>
  </si>
  <si>
    <t>Evitar a adoção de concorrência predatória ou monopolista.</t>
  </si>
  <si>
    <t>Fulana, Beltrano, Ciclan</t>
  </si>
  <si>
    <r>
      <t xml:space="preserve">Planilha desenvolvida por </t>
    </r>
    <r>
      <rPr>
        <b/>
        <sz val="12"/>
        <color rgb="FF000000"/>
        <rFont val="Calibri"/>
        <family val="2"/>
      </rPr>
      <t>Rafael Guimarães Pereira</t>
    </r>
    <r>
      <rPr>
        <sz val="12"/>
        <color indexed="8"/>
        <rFont val="Calibri"/>
        <family val="2"/>
      </rPr>
      <t xml:space="preserve"> baseado no Livro "</t>
    </r>
    <r>
      <rPr>
        <b/>
        <sz val="12"/>
        <color rgb="FF000000"/>
        <rFont val="Calibri"/>
        <family val="2"/>
      </rPr>
      <t>Empresograma</t>
    </r>
    <r>
      <rPr>
        <sz val="12"/>
        <color indexed="8"/>
        <rFont val="Calibri"/>
        <family val="2"/>
      </rPr>
      <t>: Critérios para Avaliação de Empresas Conscienciocêntricas"</t>
    </r>
  </si>
  <si>
    <t xml:space="preserve">Autores: Conter, Adélio; Simões, Ana Paula; Barbaresco, Fernando; Trintinália, José Carlos; Vicenzi, Luciano; David, Marcia. Empresograma: Critérios para Avaliação de Empresas Conscienciocêntricas (Portuguese Edition) (p. 11). Epígrafe. Edição do Kindle. </t>
  </si>
  <si>
    <t>Licenças da planilha</t>
  </si>
  <si>
    <r>
      <t>Planilha do Empresograma </t>
    </r>
    <r>
      <rPr>
        <sz val="8"/>
        <color rgb="FF333333"/>
        <rFont val="Source Sans Pro"/>
        <family val="2"/>
      </rPr>
      <t>© 2024 by </t>
    </r>
    <r>
      <rPr>
        <sz val="8"/>
        <color rgb="FFD14500"/>
        <rFont val="Source Sans Pro"/>
        <family val="2"/>
      </rPr>
      <t>Rafael Guimarães Pereira </t>
    </r>
    <r>
      <rPr>
        <sz val="8"/>
        <color rgb="FF333333"/>
        <rFont val="Source Sans Pro"/>
        <family val="2"/>
      </rPr>
      <t>is licensed under </t>
    </r>
    <r>
      <rPr>
        <sz val="8"/>
        <color rgb="FFD14500"/>
        <rFont val="Source Sans Pro"/>
        <family val="2"/>
      </rPr>
      <t>CC BY-NC-SA 4.0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</si>
</sst>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color rgb="FF00B0F0"/>
      <name val="Calibri"/>
      <family val="2"/>
    </font>
    <font>
      <b/>
      <sz val="12"/>
      <color rgb="FFFF0000"/>
      <name val="Calibri"/>
      <family val="2"/>
    </font>
    <font>
      <u/>
      <sz val="12"/>
      <color theme="1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8"/>
      <color rgb="FFD14500"/>
      <name val="Source Sans Pro"/>
      <family val="2"/>
    </font>
    <font>
      <sz val="8"/>
      <color rgb="FF333333"/>
      <name val="Source Sans Pro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41"/>
      </patternFill>
    </fill>
    <fill>
      <patternFill patternType="solid">
        <fgColor theme="8" tint="0.59999389629810485"/>
        <bgColor indexed="4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41"/>
      </patternFill>
    </fill>
    <fill>
      <patternFill patternType="solid">
        <fgColor theme="2" tint="-0.499984740745262"/>
        <bgColor indexed="4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ill="0" applyBorder="0" applyAlignment="0" applyProtection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3" fillId="0" borderId="4" xfId="0" applyFont="1" applyBorder="1" applyAlignment="1">
      <alignment horizontal="center" vertical="center" wrapText="1"/>
    </xf>
    <xf numFmtId="9" fontId="1" fillId="0" borderId="0" xfId="1" applyFont="1" applyAlignment="1">
      <alignment horizontal="center"/>
    </xf>
    <xf numFmtId="0" fontId="0" fillId="3" borderId="6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7" borderId="8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left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8" borderId="0" xfId="0" applyFill="1" applyAlignment="1" applyProtection="1">
      <alignment horizontal="left" vertical="center"/>
      <protection locked="0"/>
    </xf>
    <xf numFmtId="0" fontId="0" fillId="7" borderId="0" xfId="0" applyFill="1" applyAlignment="1">
      <alignment horizontal="right" vertical="center"/>
    </xf>
    <xf numFmtId="0" fontId="1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right" vertical="center"/>
    </xf>
    <xf numFmtId="0" fontId="0" fillId="7" borderId="15" xfId="0" applyFill="1" applyBorder="1" applyAlignment="1">
      <alignment horizontal="center" vertical="center"/>
    </xf>
    <xf numFmtId="0" fontId="0" fillId="9" borderId="9" xfId="0" applyFill="1" applyBorder="1" applyAlignment="1" applyProtection="1">
      <alignment horizontal="left" vertical="center"/>
      <protection locked="0"/>
    </xf>
    <xf numFmtId="14" fontId="0" fillId="9" borderId="0" xfId="0" applyNumberFormat="1" applyFill="1" applyAlignment="1" applyProtection="1">
      <alignment horizontal="left" vertical="center"/>
      <protection locked="0"/>
    </xf>
    <xf numFmtId="0" fontId="1" fillId="0" borderId="5" xfId="0" applyFont="1" applyBorder="1"/>
    <xf numFmtId="0" fontId="1" fillId="0" borderId="0" xfId="0" applyFont="1" applyProtection="1">
      <protection locked="0"/>
    </xf>
    <xf numFmtId="0" fontId="4" fillId="2" borderId="0" xfId="0" applyFont="1" applyFill="1" applyAlignment="1">
      <alignment horizontal="left" vertical="center"/>
    </xf>
    <xf numFmtId="0" fontId="5" fillId="2" borderId="0" xfId="2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 applyProtection="1">
      <alignment horizontal="center" vertical="center"/>
      <protection locked="0"/>
    </xf>
    <xf numFmtId="164" fontId="0" fillId="6" borderId="1" xfId="0" applyNumberFormat="1" applyFill="1" applyBorder="1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5" xfId="0" applyBorder="1" applyAlignment="1">
      <alignment horizontal="left" vertical="center" wrapText="1"/>
    </xf>
    <xf numFmtId="164" fontId="0" fillId="0" borderId="5" xfId="0" applyNumberFormat="1" applyBorder="1" applyAlignment="1">
      <alignment horizontal="center" vertical="center"/>
    </xf>
    <xf numFmtId="14" fontId="0" fillId="9" borderId="14" xfId="0" applyNumberFormat="1" applyFill="1" applyBorder="1" applyAlignment="1" applyProtection="1">
      <alignment horizontal="left" vertical="center"/>
      <protection locked="0"/>
    </xf>
    <xf numFmtId="0" fontId="0" fillId="10" borderId="0" xfId="0" applyFill="1"/>
    <xf numFmtId="0" fontId="1" fillId="10" borderId="0" xfId="0" applyFont="1" applyFill="1" applyAlignment="1">
      <alignment horizontal="left" wrapText="1"/>
    </xf>
    <xf numFmtId="0" fontId="0" fillId="4" borderId="5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 textRotation="90" wrapText="1"/>
    </xf>
    <xf numFmtId="0" fontId="0" fillId="11" borderId="0" xfId="0" applyFill="1"/>
    <xf numFmtId="0" fontId="9" fillId="11" borderId="0" xfId="0" applyFont="1" applyFill="1"/>
    <xf numFmtId="0" fontId="1" fillId="11" borderId="0" xfId="0" applyFont="1" applyFill="1"/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 por Pilar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 Gráficos'!$B$4:$B$7</c:f>
              <c:strCache>
                <c:ptCount val="4"/>
                <c:pt idx="0">
                  <c:v>Longevidade das Ecs</c:v>
                </c:pt>
                <c:pt idx="1">
                  <c:v>Sustentabilidade Latu Sensu</c:v>
                </c:pt>
                <c:pt idx="2">
                  <c:v>Paradigma Consciencial</c:v>
                </c:pt>
                <c:pt idx="3">
                  <c:v>Paradigma da Abundância</c:v>
                </c:pt>
              </c:strCache>
            </c:strRef>
          </c:cat>
          <c:val>
            <c:numRef>
              <c:f>'3. Gráficos'!$C$4:$C$7</c:f>
              <c:numCache>
                <c:formatCode>0.0</c:formatCode>
                <c:ptCount val="4"/>
                <c:pt idx="0">
                  <c:v>32.010000000000005</c:v>
                </c:pt>
                <c:pt idx="1">
                  <c:v>31.380000000000003</c:v>
                </c:pt>
                <c:pt idx="2">
                  <c:v>32.33</c:v>
                </c:pt>
                <c:pt idx="3">
                  <c:v>32.75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2-4F4F-BF61-2E945CEDA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905199"/>
        <c:axId val="1262905679"/>
      </c:radarChart>
      <c:catAx>
        <c:axId val="126290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2905679"/>
        <c:crosses val="autoZero"/>
        <c:auto val="1"/>
        <c:lblAlgn val="ctr"/>
        <c:lblOffset val="100"/>
        <c:noMultiLvlLbl val="0"/>
      </c:catAx>
      <c:valAx>
        <c:axId val="12629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290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Geral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/>
            </a:rPr>
            <a:t>Geral</a:t>
          </a:r>
        </a:p>
      </cx:txPr>
    </cx:title>
    <cx:plotArea>
      <cx:plotAreaRegion>
        <cx:series layoutId="treemap" uniqueId="{13C9D725-539C-4DFD-A30D-08896F75E4B8}">
          <cx:tx>
            <cx:txData>
              <cx:f>_xlchart.v1.4</cx:f>
              <cx:v>Média da Folha</cx:v>
            </cx:txData>
          </cx:tx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size">
        <cx:f>_xlchart.v1.6</cx:f>
      </cx:numDim>
    </cx:data>
  </cx:chartData>
  <cx:chart>
    <cx:title pos="t" align="ctr" overlay="0">
      <cx:tx>
        <cx:txData>
          <cx:v>Longevidade das ECs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/>
            </a:rPr>
            <a:t>Longevidade das ECs</a:t>
          </a:r>
        </a:p>
      </cx:txPr>
    </cx:title>
    <cx:plotArea>
      <cx:plotAreaRegion>
        <cx:series layoutId="treemap" uniqueId="{2DFEBA7B-2683-404E-BFA6-AAD7F4790C7F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_xlchart.v1.8</cx:f>
      </cx:numDim>
    </cx:data>
  </cx:chartData>
  <cx:chart>
    <cx:title pos="t" align="ctr" overlay="0">
      <cx:tx>
        <cx:txData>
          <cx:v>Sustentabilidade Latu Sensu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/>
            </a:rPr>
            <a:t>Sustentabilidade Latu Sensu</a:t>
          </a:r>
        </a:p>
      </cx:txPr>
    </cx:title>
    <cx:plotArea>
      <cx:plotAreaRegion>
        <cx:series layoutId="treemap" uniqueId="{8F5D7FF4-D2F9-44F4-A030-83D51851C09E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_xlchart.v1.10</cx:f>
      </cx:numDim>
    </cx:data>
  </cx:chartData>
  <cx:chart>
    <cx:title pos="t" align="ctr" overlay="0">
      <cx:tx>
        <cx:txData>
          <cx:v>Paradigma Consciencial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/>
            </a:rPr>
            <a:t>Paradigma Consciencial</a:t>
          </a:r>
        </a:p>
      </cx:txPr>
    </cx:title>
    <cx:plotArea>
      <cx:plotAreaRegion>
        <cx:series layoutId="treemap" uniqueId="{1BBB89E1-F506-4D78-9D2F-C1BBD80316B9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Paradigma da Abundância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/>
            </a:rPr>
            <a:t>Paradigma da Abundância</a:t>
          </a:r>
        </a:p>
      </cx:txPr>
    </cx:title>
    <cx:plotArea>
      <cx:plotAreaRegion>
        <cx:series layoutId="treemap" uniqueId="{335F733D-04B0-49A1-91AA-2F35AC4FCDC6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creativecommons.org/licenses/by-nc-sa/4.0/?ref=chooser-v1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24</xdr:row>
      <xdr:rowOff>190500</xdr:rowOff>
    </xdr:to>
    <xdr:sp macro="" textlink="">
      <xdr:nvSpPr>
        <xdr:cNvPr id="2049" name="AutoShape 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4A27719-FDA5-F1DE-1CEC-9BF622ACA596}"/>
            </a:ext>
          </a:extLst>
        </xdr:cNvPr>
        <xdr:cNvSpPr>
          <a:spLocks noChangeAspect="1" noChangeArrowheads="1"/>
        </xdr:cNvSpPr>
      </xdr:nvSpPr>
      <xdr:spPr bwMode="auto">
        <a:xfrm>
          <a:off x="0" y="4705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196850</xdr:colOff>
      <xdr:row>24</xdr:row>
      <xdr:rowOff>0</xdr:rowOff>
    </xdr:from>
    <xdr:to>
      <xdr:col>0</xdr:col>
      <xdr:colOff>387350</xdr:colOff>
      <xdr:row>24</xdr:row>
      <xdr:rowOff>190500</xdr:rowOff>
    </xdr:to>
    <xdr:sp macro="" textlink="">
      <xdr:nvSpPr>
        <xdr:cNvPr id="2050" name="AutoShape 2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A5AC462-8BD0-4BCF-FA6D-A0544B4506E0}"/>
            </a:ext>
          </a:extLst>
        </xdr:cNvPr>
        <xdr:cNvSpPr>
          <a:spLocks noChangeAspect="1" noChangeArrowheads="1"/>
        </xdr:cNvSpPr>
      </xdr:nvSpPr>
      <xdr:spPr bwMode="auto">
        <a:xfrm>
          <a:off x="196850" y="4705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393700</xdr:colOff>
      <xdr:row>24</xdr:row>
      <xdr:rowOff>0</xdr:rowOff>
    </xdr:from>
    <xdr:to>
      <xdr:col>0</xdr:col>
      <xdr:colOff>584200</xdr:colOff>
      <xdr:row>24</xdr:row>
      <xdr:rowOff>190500</xdr:rowOff>
    </xdr:to>
    <xdr:sp macro="" textlink="">
      <xdr:nvSpPr>
        <xdr:cNvPr id="2051" name="AutoShape 3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F1A875D-F1B3-AD61-7597-30D0CE1639D7}"/>
            </a:ext>
          </a:extLst>
        </xdr:cNvPr>
        <xdr:cNvSpPr>
          <a:spLocks noChangeAspect="1" noChangeArrowheads="1"/>
        </xdr:cNvSpPr>
      </xdr:nvSpPr>
      <xdr:spPr bwMode="auto">
        <a:xfrm>
          <a:off x="393700" y="4705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590550</xdr:colOff>
      <xdr:row>24</xdr:row>
      <xdr:rowOff>0</xdr:rowOff>
    </xdr:from>
    <xdr:to>
      <xdr:col>1</xdr:col>
      <xdr:colOff>120650</xdr:colOff>
      <xdr:row>24</xdr:row>
      <xdr:rowOff>190500</xdr:rowOff>
    </xdr:to>
    <xdr:sp macro="" textlink="">
      <xdr:nvSpPr>
        <xdr:cNvPr id="2052" name="AutoShape 4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3020D80-89DA-1F10-901E-0D6A55E25EF5}"/>
            </a:ext>
          </a:extLst>
        </xdr:cNvPr>
        <xdr:cNvSpPr>
          <a:spLocks noChangeAspect="1" noChangeArrowheads="1"/>
        </xdr:cNvSpPr>
      </xdr:nvSpPr>
      <xdr:spPr bwMode="auto">
        <a:xfrm>
          <a:off x="590550" y="4705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152400</xdr:rowOff>
    </xdr:from>
    <xdr:to>
      <xdr:col>8</xdr:col>
      <xdr:colOff>492125</xdr:colOff>
      <xdr:row>13</xdr:row>
      <xdr:rowOff>154214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C5A83B-4380-8FEA-E455-412AA4E61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579294</xdr:colOff>
      <xdr:row>1</xdr:row>
      <xdr:rowOff>6927</xdr:rowOff>
    </xdr:from>
    <xdr:to>
      <xdr:col>13</xdr:col>
      <xdr:colOff>616858</xdr:colOff>
      <xdr:row>13</xdr:row>
      <xdr:rowOff>138546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4EECADB-9E3B-41E3-8EEF-A78956F9A0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0294" y="203777"/>
              <a:ext cx="3339564" cy="2493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22762</xdr:colOff>
      <xdr:row>14</xdr:row>
      <xdr:rowOff>1072</xdr:rowOff>
    </xdr:from>
    <xdr:to>
      <xdr:col>8</xdr:col>
      <xdr:colOff>560285</xdr:colOff>
      <xdr:row>25</xdr:row>
      <xdr:rowOff>20122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45969B09-966E-43AD-B890-53937730D5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2162" y="2756972"/>
              <a:ext cx="3179123" cy="218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52285</xdr:colOff>
      <xdr:row>25</xdr:row>
      <xdr:rowOff>89972</xdr:rowOff>
    </xdr:from>
    <xdr:to>
      <xdr:col>8</xdr:col>
      <xdr:colOff>579335</xdr:colOff>
      <xdr:row>35</xdr:row>
      <xdr:rowOff>137720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97DF6B49-1E78-4FC4-BC5B-EA5FBF148B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1685" y="5011222"/>
              <a:ext cx="3168650" cy="20162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659575</xdr:colOff>
      <xdr:row>14</xdr:row>
      <xdr:rowOff>1072</xdr:rowOff>
    </xdr:from>
    <xdr:to>
      <xdr:col>13</xdr:col>
      <xdr:colOff>630135</xdr:colOff>
      <xdr:row>25</xdr:row>
      <xdr:rowOff>39172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2B18CA17-9928-4F4A-8323-EB5536C5CD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0575" y="2756972"/>
              <a:ext cx="3272560" cy="220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10060</xdr:colOff>
      <xdr:row>25</xdr:row>
      <xdr:rowOff>96322</xdr:rowOff>
    </xdr:from>
    <xdr:to>
      <xdr:col>13</xdr:col>
      <xdr:colOff>634176</xdr:colOff>
      <xdr:row>35</xdr:row>
      <xdr:rowOff>156193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FE22AA5A-E18F-4576-92FA-C90E8320DE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1460" y="5017572"/>
              <a:ext cx="3265716" cy="20283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mpresogram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7683-1606-41A3-B44B-B6072E58F2FE}">
  <dimension ref="A1:N25"/>
  <sheetViews>
    <sheetView tabSelected="1" zoomScaleNormal="100" workbookViewId="0">
      <selection activeCell="R20" sqref="R20"/>
    </sheetView>
  </sheetViews>
  <sheetFormatPr defaultRowHeight="15.5" x14ac:dyDescent="0.35"/>
  <cols>
    <col min="9" max="9" width="11.58203125" customWidth="1"/>
  </cols>
  <sheetData>
    <row r="1" spans="1:14" x14ac:dyDescent="0.35">
      <c r="A1" s="8" t="s">
        <v>72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35">
      <c r="A2" s="10" t="s">
        <v>52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35">
      <c r="A3" s="11" t="s">
        <v>33</v>
      </c>
      <c r="B3" s="11"/>
      <c r="C3" s="11"/>
      <c r="D3" s="11"/>
      <c r="E3" s="11"/>
      <c r="F3" s="11"/>
      <c r="G3" s="11"/>
      <c r="H3" s="9"/>
      <c r="I3" s="9"/>
      <c r="J3" s="9"/>
      <c r="K3" s="9"/>
      <c r="L3" s="9"/>
      <c r="M3" s="9"/>
      <c r="N3" s="9"/>
    </row>
    <row r="4" spans="1:14" x14ac:dyDescent="0.35">
      <c r="A4" s="10" t="s">
        <v>60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35">
      <c r="A5" s="10" t="s">
        <v>61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35">
      <c r="A6" s="10" t="s">
        <v>53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35">
      <c r="A7" s="10" t="s">
        <v>54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35">
      <c r="A8" s="4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35">
      <c r="A9" s="43" t="s">
        <v>71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35">
      <c r="A10" s="43" t="s">
        <v>66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35">
      <c r="A11" s="43" t="s">
        <v>67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35">
      <c r="A12" s="43" t="s">
        <v>68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35">
      <c r="A13" s="43" t="s">
        <v>69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35">
      <c r="A14" s="43" t="s">
        <v>70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35">
      <c r="A15" s="43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35">
      <c r="A16" s="42" t="s">
        <v>65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35">
      <c r="A17" s="10" t="s">
        <v>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3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1:14" x14ac:dyDescent="0.35">
      <c r="A19" s="53" t="s">
        <v>97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</row>
    <row r="20" spans="1:14" ht="14" customHeight="1" x14ac:dyDescent="0.35">
      <c r="A20" s="54" t="s">
        <v>98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3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14" x14ac:dyDescent="0.3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 x14ac:dyDescent="0.3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</row>
    <row r="24" spans="1:14" x14ac:dyDescent="0.35">
      <c r="A24" s="63" t="s">
        <v>99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</row>
    <row r="25" spans="1:14" x14ac:dyDescent="0.35">
      <c r="A25" s="62" t="s">
        <v>100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</row>
  </sheetData>
  <mergeCells count="1">
    <mergeCell ref="A20:N22"/>
  </mergeCells>
  <hyperlinks>
    <hyperlink ref="A16" r:id="rId1" xr:uid="{00000000-0004-0000-0000-000000000000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37"/>
  <sheetViews>
    <sheetView zoomScale="70" zoomScaleNormal="70" zoomScalePageLayoutView="65" workbookViewId="0">
      <selection activeCell="Y9" sqref="Y9"/>
    </sheetView>
  </sheetViews>
  <sheetFormatPr defaultColWidth="10.83203125" defaultRowHeight="15.5" x14ac:dyDescent="0.35"/>
  <cols>
    <col min="1" max="1" width="1.4140625" style="7" customWidth="1"/>
    <col min="2" max="2" width="14.25" style="7" customWidth="1"/>
    <col min="3" max="3" width="28" style="7" customWidth="1"/>
    <col min="4" max="4" width="11.1640625" style="7" customWidth="1"/>
    <col min="5" max="5" width="13.58203125" style="7" customWidth="1"/>
    <col min="6" max="6" width="21.5" style="7" bestFit="1" customWidth="1"/>
    <col min="7" max="16" width="5.5" style="7" customWidth="1"/>
    <col min="17" max="19" width="10.33203125" style="7" customWidth="1"/>
    <col min="20" max="16384" width="10.83203125" style="7"/>
  </cols>
  <sheetData>
    <row r="1" spans="2:34" ht="16" thickBot="1" x14ac:dyDescent="0.4">
      <c r="B1" s="22" t="s">
        <v>62</v>
      </c>
      <c r="C1" s="37" t="s">
        <v>63</v>
      </c>
      <c r="D1" s="37"/>
      <c r="E1" s="23" t="s">
        <v>7</v>
      </c>
      <c r="F1" s="24"/>
      <c r="G1" s="25"/>
      <c r="H1" s="25"/>
      <c r="I1" s="25"/>
      <c r="J1" s="25"/>
      <c r="K1" s="25"/>
      <c r="L1" s="25"/>
      <c r="M1" s="25"/>
      <c r="N1" s="25"/>
      <c r="O1" s="25"/>
      <c r="P1" s="25"/>
      <c r="Q1" s="26"/>
      <c r="AH1" s="12" t="str">
        <f>INDEX(C:C,MATCH(MIN(S:S),S:S,0))</f>
        <v>Adotar práticas meritocráticas de desempenho.</v>
      </c>
    </row>
    <row r="2" spans="2:34" x14ac:dyDescent="0.35">
      <c r="B2" s="22" t="s">
        <v>64</v>
      </c>
      <c r="C2" s="27" t="s">
        <v>96</v>
      </c>
      <c r="D2" s="27"/>
      <c r="E2" s="28" t="s">
        <v>32</v>
      </c>
      <c r="F2" s="29">
        <v>1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2:34" x14ac:dyDescent="0.35">
      <c r="B3" s="32"/>
      <c r="C3" s="30"/>
      <c r="D3" s="30"/>
      <c r="E3" s="28" t="s">
        <v>0</v>
      </c>
      <c r="F3" s="38">
        <v>45509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1"/>
    </row>
    <row r="4" spans="2:34" x14ac:dyDescent="0.35">
      <c r="B4" s="32"/>
      <c r="C4" s="30"/>
      <c r="D4" s="30"/>
      <c r="E4" s="28" t="s">
        <v>1</v>
      </c>
      <c r="F4" s="38">
        <v>45534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1"/>
    </row>
    <row r="5" spans="2:34" ht="16" thickBot="1" x14ac:dyDescent="0.4">
      <c r="B5" s="33"/>
      <c r="C5" s="34"/>
      <c r="D5" s="34"/>
      <c r="E5" s="35" t="s">
        <v>2</v>
      </c>
      <c r="F5" s="52">
        <v>45533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6"/>
    </row>
    <row r="7" spans="2:34" x14ac:dyDescent="0.35">
      <c r="G7" s="56" t="s">
        <v>4</v>
      </c>
      <c r="H7" s="56"/>
      <c r="I7" s="56"/>
      <c r="J7" s="56"/>
      <c r="K7" s="56"/>
      <c r="L7" s="56"/>
      <c r="M7" s="56"/>
      <c r="N7" s="56"/>
      <c r="O7" s="56"/>
      <c r="P7" s="56"/>
    </row>
    <row r="8" spans="2:34" x14ac:dyDescent="0.35">
      <c r="G8" s="57" t="s">
        <v>48</v>
      </c>
      <c r="H8" s="58"/>
      <c r="I8" s="58"/>
      <c r="J8" s="58"/>
      <c r="K8" s="58"/>
      <c r="L8" s="58"/>
      <c r="M8" s="58"/>
      <c r="N8" s="58"/>
      <c r="O8" s="58"/>
      <c r="P8" s="59"/>
    </row>
    <row r="9" spans="2:34" s="6" customFormat="1" ht="45.5" customHeight="1" x14ac:dyDescent="0.35">
      <c r="B9" s="3" t="s">
        <v>34</v>
      </c>
      <c r="C9" s="3" t="s">
        <v>40</v>
      </c>
      <c r="D9" s="4" t="s">
        <v>6</v>
      </c>
      <c r="E9" s="4" t="s">
        <v>39</v>
      </c>
      <c r="F9" s="5" t="s">
        <v>9</v>
      </c>
      <c r="G9" s="5">
        <v>1</v>
      </c>
      <c r="H9" s="5">
        <v>2</v>
      </c>
      <c r="I9" s="5">
        <v>3</v>
      </c>
      <c r="J9" s="5">
        <v>4</v>
      </c>
      <c r="K9" s="5">
        <v>5</v>
      </c>
      <c r="L9" s="5">
        <v>6</v>
      </c>
      <c r="M9" s="5">
        <v>7</v>
      </c>
      <c r="N9" s="5">
        <v>8</v>
      </c>
      <c r="O9" s="5">
        <v>9</v>
      </c>
      <c r="P9" s="5">
        <v>10</v>
      </c>
      <c r="Q9" s="14" t="s">
        <v>73</v>
      </c>
      <c r="R9" s="14" t="s">
        <v>55</v>
      </c>
      <c r="S9" s="14" t="s">
        <v>56</v>
      </c>
    </row>
    <row r="10" spans="2:34" ht="31" x14ac:dyDescent="0.35">
      <c r="B10" s="60" t="s">
        <v>35</v>
      </c>
      <c r="C10" s="16" t="s">
        <v>44</v>
      </c>
      <c r="D10" s="17">
        <v>1</v>
      </c>
      <c r="E10" s="18">
        <v>26</v>
      </c>
      <c r="F10" s="18" t="s">
        <v>8</v>
      </c>
      <c r="G10" s="46">
        <v>0.32</v>
      </c>
      <c r="H10" s="46">
        <v>0.89</v>
      </c>
      <c r="I10" s="46">
        <v>0.12</v>
      </c>
      <c r="J10" s="46">
        <v>0.67</v>
      </c>
      <c r="K10" s="46">
        <v>0.47</v>
      </c>
      <c r="L10" s="46">
        <v>0.51</v>
      </c>
      <c r="M10" s="46">
        <v>0.78</v>
      </c>
      <c r="N10" s="46">
        <v>0.93</v>
      </c>
      <c r="O10" s="46">
        <v>0.24</v>
      </c>
      <c r="P10" s="46">
        <v>0.16</v>
      </c>
      <c r="Q10" s="44">
        <f t="shared" ref="Q10:Q37" si="0">SUM(G10:P10)</f>
        <v>5.09</v>
      </c>
      <c r="R10" s="18">
        <f>COUNTIF(G10:P10,"c")</f>
        <v>0</v>
      </c>
      <c r="S10" s="44">
        <f>Q10/(10-R10)*10</f>
        <v>5.09</v>
      </c>
    </row>
    <row r="11" spans="2:34" ht="31" x14ac:dyDescent="0.35">
      <c r="B11" s="60"/>
      <c r="C11" s="16" t="s">
        <v>43</v>
      </c>
      <c r="D11" s="17">
        <v>2</v>
      </c>
      <c r="E11" s="18">
        <v>28</v>
      </c>
      <c r="F11" s="18" t="s">
        <v>10</v>
      </c>
      <c r="G11" s="46">
        <v>0.14000000000000001</v>
      </c>
      <c r="H11" s="46">
        <v>0.57999999999999996</v>
      </c>
      <c r="I11" s="46">
        <v>0.44</v>
      </c>
      <c r="J11" s="46">
        <v>0.31</v>
      </c>
      <c r="K11" s="46">
        <v>0.49</v>
      </c>
      <c r="L11" s="46" t="s">
        <v>5</v>
      </c>
      <c r="M11" s="46">
        <v>0.1</v>
      </c>
      <c r="N11" s="46">
        <v>0.39</v>
      </c>
      <c r="O11" s="46">
        <v>0.61</v>
      </c>
      <c r="P11" s="46">
        <v>0.03</v>
      </c>
      <c r="Q11" s="44">
        <f t="shared" si="0"/>
        <v>3.09</v>
      </c>
      <c r="R11" s="18">
        <f t="shared" ref="R11:R37" si="1">COUNTIF(G11:P11,"c")</f>
        <v>1</v>
      </c>
      <c r="S11" s="44">
        <f>Q11/(10-R11)*10</f>
        <v>3.4333333333333331</v>
      </c>
    </row>
    <row r="12" spans="2:34" ht="46.5" x14ac:dyDescent="0.35">
      <c r="B12" s="60"/>
      <c r="C12" s="16" t="s">
        <v>42</v>
      </c>
      <c r="D12" s="17">
        <v>3</v>
      </c>
      <c r="E12" s="18">
        <v>30</v>
      </c>
      <c r="F12" s="18" t="s">
        <v>11</v>
      </c>
      <c r="G12" s="46">
        <v>0.91</v>
      </c>
      <c r="H12" s="46">
        <v>0.21</v>
      </c>
      <c r="I12" s="46" t="s">
        <v>5</v>
      </c>
      <c r="J12" s="46">
        <v>0.36</v>
      </c>
      <c r="K12" s="46">
        <v>0.6</v>
      </c>
      <c r="L12" s="46">
        <v>0.84</v>
      </c>
      <c r="M12" s="46">
        <v>0.45</v>
      </c>
      <c r="N12" s="46">
        <v>0.27</v>
      </c>
      <c r="O12" s="46">
        <v>0.48</v>
      </c>
      <c r="P12" s="46">
        <v>0.12</v>
      </c>
      <c r="Q12" s="44">
        <f t="shared" si="0"/>
        <v>4.24</v>
      </c>
      <c r="R12" s="18">
        <f t="shared" si="1"/>
        <v>1</v>
      </c>
      <c r="S12" s="44">
        <f t="shared" ref="S12:S37" si="2">Q12/(10-R12)*10</f>
        <v>4.7111111111111112</v>
      </c>
    </row>
    <row r="13" spans="2:34" ht="31" x14ac:dyDescent="0.35">
      <c r="B13" s="60"/>
      <c r="C13" s="16" t="s">
        <v>41</v>
      </c>
      <c r="D13" s="17">
        <v>4</v>
      </c>
      <c r="E13" s="18">
        <v>32</v>
      </c>
      <c r="F13" s="18" t="s">
        <v>12</v>
      </c>
      <c r="G13" s="46">
        <v>0.41</v>
      </c>
      <c r="H13" s="46">
        <v>0.28999999999999998</v>
      </c>
      <c r="I13" s="46">
        <v>0.95</v>
      </c>
      <c r="J13" s="46">
        <v>0.73</v>
      </c>
      <c r="K13" s="46">
        <v>0.09</v>
      </c>
      <c r="L13" s="46">
        <v>0.55000000000000004</v>
      </c>
      <c r="M13" s="46">
        <v>0.32</v>
      </c>
      <c r="N13" s="46">
        <v>0.81</v>
      </c>
      <c r="O13" s="46">
        <v>0.26</v>
      </c>
      <c r="P13" s="46">
        <v>0.67</v>
      </c>
      <c r="Q13" s="44">
        <f t="shared" si="0"/>
        <v>5.0799999999999992</v>
      </c>
      <c r="R13" s="18">
        <f t="shared" si="1"/>
        <v>0</v>
      </c>
      <c r="S13" s="44">
        <f t="shared" si="2"/>
        <v>5.0799999999999992</v>
      </c>
    </row>
    <row r="14" spans="2:34" ht="31" x14ac:dyDescent="0.35">
      <c r="B14" s="60"/>
      <c r="C14" s="16" t="s">
        <v>45</v>
      </c>
      <c r="D14" s="17">
        <v>5</v>
      </c>
      <c r="E14" s="18">
        <v>34</v>
      </c>
      <c r="F14" s="18" t="s">
        <v>13</v>
      </c>
      <c r="G14" s="46">
        <v>0.88</v>
      </c>
      <c r="H14" s="46">
        <v>0.54</v>
      </c>
      <c r="I14" s="46">
        <v>0.11</v>
      </c>
      <c r="J14" s="46">
        <v>0.79</v>
      </c>
      <c r="K14" s="46">
        <v>0.42</v>
      </c>
      <c r="L14" s="46">
        <v>0.31</v>
      </c>
      <c r="M14" s="46">
        <v>0.64</v>
      </c>
      <c r="N14" s="46">
        <v>0.82</v>
      </c>
      <c r="O14" s="46">
        <v>0.27</v>
      </c>
      <c r="P14" s="46">
        <v>0.19</v>
      </c>
      <c r="Q14" s="44">
        <f t="shared" si="0"/>
        <v>4.9700000000000015</v>
      </c>
      <c r="R14" s="18">
        <f t="shared" si="1"/>
        <v>0</v>
      </c>
      <c r="S14" s="44">
        <f t="shared" si="2"/>
        <v>4.9700000000000015</v>
      </c>
    </row>
    <row r="15" spans="2:34" ht="46.5" x14ac:dyDescent="0.35">
      <c r="B15" s="60"/>
      <c r="C15" s="16" t="s">
        <v>46</v>
      </c>
      <c r="D15" s="17">
        <v>6</v>
      </c>
      <c r="E15" s="18">
        <v>36</v>
      </c>
      <c r="F15" s="18" t="s">
        <v>14</v>
      </c>
      <c r="G15" s="46">
        <v>0.48</v>
      </c>
      <c r="H15" s="46">
        <v>0.33</v>
      </c>
      <c r="I15" s="46">
        <v>0.66</v>
      </c>
      <c r="J15" s="46">
        <v>0.17</v>
      </c>
      <c r="K15" s="46">
        <v>0.56000000000000005</v>
      </c>
      <c r="L15" s="46">
        <v>0.23</v>
      </c>
      <c r="M15" s="46" t="s">
        <v>5</v>
      </c>
      <c r="N15" s="46">
        <v>0.71</v>
      </c>
      <c r="O15" s="46">
        <v>0.9</v>
      </c>
      <c r="P15" s="46">
        <v>0.46</v>
      </c>
      <c r="Q15" s="44">
        <f t="shared" si="0"/>
        <v>4.5</v>
      </c>
      <c r="R15" s="18">
        <f t="shared" si="1"/>
        <v>1</v>
      </c>
      <c r="S15" s="44">
        <f t="shared" si="2"/>
        <v>5</v>
      </c>
    </row>
    <row r="16" spans="2:34" ht="31" x14ac:dyDescent="0.35">
      <c r="B16" s="60"/>
      <c r="C16" s="16" t="s">
        <v>47</v>
      </c>
      <c r="D16" s="17">
        <v>7</v>
      </c>
      <c r="E16" s="18">
        <v>38</v>
      </c>
      <c r="F16" s="18" t="s">
        <v>15</v>
      </c>
      <c r="G16" s="46">
        <v>0.39</v>
      </c>
      <c r="H16" s="46">
        <v>0.53</v>
      </c>
      <c r="I16" s="46">
        <v>0.67</v>
      </c>
      <c r="J16" s="46">
        <v>0.81</v>
      </c>
      <c r="K16" s="46">
        <v>0.95</v>
      </c>
      <c r="L16" s="46">
        <v>0.14000000000000001</v>
      </c>
      <c r="M16" s="46">
        <v>0.22</v>
      </c>
      <c r="N16" s="46">
        <v>0.3</v>
      </c>
      <c r="O16" s="46">
        <v>0.44</v>
      </c>
      <c r="P16" s="46">
        <v>0.59</v>
      </c>
      <c r="Q16" s="44">
        <f t="shared" si="0"/>
        <v>5.0400000000000009</v>
      </c>
      <c r="R16" s="18">
        <f t="shared" si="1"/>
        <v>0</v>
      </c>
      <c r="S16" s="44">
        <f t="shared" si="2"/>
        <v>5.0400000000000009</v>
      </c>
    </row>
    <row r="17" spans="2:19" ht="31" x14ac:dyDescent="0.35">
      <c r="B17" s="55" t="s">
        <v>36</v>
      </c>
      <c r="C17" s="19" t="s">
        <v>75</v>
      </c>
      <c r="D17" s="20">
        <v>8</v>
      </c>
      <c r="E17" s="21">
        <v>40</v>
      </c>
      <c r="F17" s="21" t="s">
        <v>16</v>
      </c>
      <c r="G17" s="47">
        <v>0.12</v>
      </c>
      <c r="H17" s="47">
        <v>0.78</v>
      </c>
      <c r="I17" s="47">
        <v>0.21</v>
      </c>
      <c r="J17" s="47">
        <v>0.55000000000000004</v>
      </c>
      <c r="K17" s="47">
        <v>0.49</v>
      </c>
      <c r="L17" s="47">
        <v>0.31</v>
      </c>
      <c r="M17" s="47">
        <v>0.74</v>
      </c>
      <c r="N17" s="47">
        <v>0.06</v>
      </c>
      <c r="O17" s="47">
        <v>0.97</v>
      </c>
      <c r="P17" s="47">
        <v>0.73</v>
      </c>
      <c r="Q17" s="45">
        <f t="shared" si="0"/>
        <v>4.9600000000000009</v>
      </c>
      <c r="R17" s="21">
        <f t="shared" si="1"/>
        <v>0</v>
      </c>
      <c r="S17" s="45">
        <f t="shared" si="2"/>
        <v>4.9600000000000009</v>
      </c>
    </row>
    <row r="18" spans="2:19" ht="62" x14ac:dyDescent="0.35">
      <c r="B18" s="55"/>
      <c r="C18" s="19" t="s">
        <v>76</v>
      </c>
      <c r="D18" s="20">
        <v>9</v>
      </c>
      <c r="E18" s="21">
        <v>42</v>
      </c>
      <c r="F18" s="21" t="s">
        <v>12</v>
      </c>
      <c r="G18" s="47">
        <v>0.14000000000000001</v>
      </c>
      <c r="H18" s="47">
        <v>0.62</v>
      </c>
      <c r="I18" s="47">
        <v>0.28999999999999998</v>
      </c>
      <c r="J18" s="47">
        <v>0.47</v>
      </c>
      <c r="K18" s="47">
        <v>0.85</v>
      </c>
      <c r="L18" s="47">
        <v>0.53</v>
      </c>
      <c r="M18" s="47">
        <v>0.08</v>
      </c>
      <c r="N18" s="47">
        <v>0.66</v>
      </c>
      <c r="O18" s="47">
        <v>0.11</v>
      </c>
      <c r="P18" s="47">
        <v>0.34</v>
      </c>
      <c r="Q18" s="45">
        <f t="shared" si="0"/>
        <v>4.0900000000000007</v>
      </c>
      <c r="R18" s="21">
        <f t="shared" si="1"/>
        <v>0</v>
      </c>
      <c r="S18" s="45">
        <f t="shared" si="2"/>
        <v>4.0900000000000007</v>
      </c>
    </row>
    <row r="19" spans="2:19" ht="62" x14ac:dyDescent="0.35">
      <c r="B19" s="55"/>
      <c r="C19" s="19" t="s">
        <v>77</v>
      </c>
      <c r="D19" s="20">
        <v>10</v>
      </c>
      <c r="E19" s="21">
        <v>44</v>
      </c>
      <c r="F19" s="21" t="s">
        <v>17</v>
      </c>
      <c r="G19" s="47">
        <v>0.59</v>
      </c>
      <c r="H19" s="47">
        <v>0.68</v>
      </c>
      <c r="I19" s="47">
        <v>0.02</v>
      </c>
      <c r="J19" s="47">
        <v>0.37</v>
      </c>
      <c r="K19" s="47">
        <v>0.43</v>
      </c>
      <c r="L19" s="47">
        <v>0.64</v>
      </c>
      <c r="M19" s="47">
        <v>0.24</v>
      </c>
      <c r="N19" s="47">
        <v>0.77</v>
      </c>
      <c r="O19" s="47">
        <v>0.83</v>
      </c>
      <c r="P19" s="47">
        <v>0.56000000000000005</v>
      </c>
      <c r="Q19" s="45">
        <f t="shared" si="0"/>
        <v>5.1300000000000008</v>
      </c>
      <c r="R19" s="21">
        <f t="shared" si="1"/>
        <v>0</v>
      </c>
      <c r="S19" s="45">
        <f t="shared" si="2"/>
        <v>5.1300000000000008</v>
      </c>
    </row>
    <row r="20" spans="2:19" ht="31" x14ac:dyDescent="0.35">
      <c r="B20" s="55"/>
      <c r="C20" s="19" t="s">
        <v>78</v>
      </c>
      <c r="D20" s="20">
        <v>11</v>
      </c>
      <c r="E20" s="21">
        <v>46</v>
      </c>
      <c r="F20" s="21" t="s">
        <v>18</v>
      </c>
      <c r="G20" s="47">
        <v>0.76</v>
      </c>
      <c r="H20" s="47">
        <v>0.19</v>
      </c>
      <c r="I20" s="47">
        <v>0.51</v>
      </c>
      <c r="J20" s="47">
        <v>0.48</v>
      </c>
      <c r="K20" s="47">
        <v>0.38</v>
      </c>
      <c r="L20" s="47">
        <v>0.9</v>
      </c>
      <c r="M20" s="47">
        <v>0.25</v>
      </c>
      <c r="N20" s="47">
        <v>0.03</v>
      </c>
      <c r="O20" s="47">
        <v>0.91</v>
      </c>
      <c r="P20" s="47">
        <v>0.42</v>
      </c>
      <c r="Q20" s="45">
        <f t="shared" si="0"/>
        <v>4.8299999999999992</v>
      </c>
      <c r="R20" s="21">
        <f t="shared" si="1"/>
        <v>0</v>
      </c>
      <c r="S20" s="45">
        <f t="shared" si="2"/>
        <v>4.8299999999999992</v>
      </c>
    </row>
    <row r="21" spans="2:19" ht="46.5" x14ac:dyDescent="0.35">
      <c r="B21" s="55"/>
      <c r="C21" s="19" t="s">
        <v>79</v>
      </c>
      <c r="D21" s="20">
        <v>12</v>
      </c>
      <c r="E21" s="21">
        <v>48</v>
      </c>
      <c r="F21" s="21" t="s">
        <v>18</v>
      </c>
      <c r="G21" s="47">
        <v>0.23</v>
      </c>
      <c r="H21" s="47">
        <v>0.56999999999999995</v>
      </c>
      <c r="I21" s="47">
        <v>0.71</v>
      </c>
      <c r="J21" s="47" t="s">
        <v>5</v>
      </c>
      <c r="K21" s="47" t="s">
        <v>5</v>
      </c>
      <c r="L21" s="47" t="s">
        <v>5</v>
      </c>
      <c r="M21" s="47">
        <v>0.87</v>
      </c>
      <c r="N21" s="47">
        <v>0.34</v>
      </c>
      <c r="O21" s="47">
        <v>0.15</v>
      </c>
      <c r="P21" s="47">
        <v>0.04</v>
      </c>
      <c r="Q21" s="45">
        <f t="shared" si="0"/>
        <v>2.9099999999999997</v>
      </c>
      <c r="R21" s="21">
        <f t="shared" si="1"/>
        <v>3</v>
      </c>
      <c r="S21" s="45">
        <f t="shared" si="2"/>
        <v>4.1571428571428566</v>
      </c>
    </row>
    <row r="22" spans="2:19" ht="62" x14ac:dyDescent="0.35">
      <c r="B22" s="55"/>
      <c r="C22" s="19" t="s">
        <v>80</v>
      </c>
      <c r="D22" s="20">
        <v>13</v>
      </c>
      <c r="E22" s="21">
        <v>50</v>
      </c>
      <c r="F22" s="21" t="s">
        <v>8</v>
      </c>
      <c r="G22" s="47" t="s">
        <v>74</v>
      </c>
      <c r="H22" s="47">
        <v>0.92</v>
      </c>
      <c r="I22" s="47">
        <v>0.66</v>
      </c>
      <c r="J22" s="47">
        <v>0.89</v>
      </c>
      <c r="K22" s="47">
        <v>0.12</v>
      </c>
      <c r="L22" s="47">
        <v>0.79</v>
      </c>
      <c r="M22" s="47">
        <v>0.4</v>
      </c>
      <c r="N22" s="47">
        <v>7.0000000000000007E-2</v>
      </c>
      <c r="O22" s="47">
        <v>0.18</v>
      </c>
      <c r="P22" s="47">
        <v>0.7</v>
      </c>
      <c r="Q22" s="45">
        <f t="shared" si="0"/>
        <v>4.7300000000000004</v>
      </c>
      <c r="R22" s="21">
        <f t="shared" si="1"/>
        <v>0</v>
      </c>
      <c r="S22" s="45">
        <f t="shared" si="2"/>
        <v>4.7300000000000004</v>
      </c>
    </row>
    <row r="23" spans="2:19" ht="31" x14ac:dyDescent="0.35">
      <c r="B23" s="55"/>
      <c r="C23" s="19" t="s">
        <v>81</v>
      </c>
      <c r="D23" s="20">
        <v>14</v>
      </c>
      <c r="E23" s="21">
        <v>52</v>
      </c>
      <c r="F23" s="21" t="s">
        <v>19</v>
      </c>
      <c r="G23" s="47">
        <v>0.25</v>
      </c>
      <c r="H23" s="47">
        <v>0.63</v>
      </c>
      <c r="I23" s="47">
        <v>0.85</v>
      </c>
      <c r="J23" s="47">
        <v>0.3</v>
      </c>
      <c r="K23" s="47">
        <v>0.2</v>
      </c>
      <c r="L23" s="47">
        <v>0.52</v>
      </c>
      <c r="M23" s="47">
        <v>0.82</v>
      </c>
      <c r="N23" s="47">
        <v>0.47</v>
      </c>
      <c r="O23" s="47">
        <v>0.68</v>
      </c>
      <c r="P23" s="47">
        <v>0.01</v>
      </c>
      <c r="Q23" s="45">
        <f t="shared" si="0"/>
        <v>4.7299999999999995</v>
      </c>
      <c r="R23" s="21">
        <f t="shared" si="1"/>
        <v>0</v>
      </c>
      <c r="S23" s="45">
        <f t="shared" si="2"/>
        <v>4.7299999999999995</v>
      </c>
    </row>
    <row r="24" spans="2:19" ht="15.65" customHeight="1" x14ac:dyDescent="0.35">
      <c r="B24" s="60" t="s">
        <v>37</v>
      </c>
      <c r="C24" s="16" t="s">
        <v>82</v>
      </c>
      <c r="D24" s="17">
        <v>15</v>
      </c>
      <c r="E24" s="18">
        <v>54</v>
      </c>
      <c r="F24" s="18" t="s">
        <v>20</v>
      </c>
      <c r="G24" s="46">
        <v>0.89</v>
      </c>
      <c r="H24" s="46">
        <v>0.34</v>
      </c>
      <c r="I24" s="46">
        <v>0.43</v>
      </c>
      <c r="J24" s="46">
        <v>0.06</v>
      </c>
      <c r="K24" s="46">
        <v>0.74</v>
      </c>
      <c r="L24" s="46">
        <v>0.15</v>
      </c>
      <c r="M24" s="46">
        <v>0.62</v>
      </c>
      <c r="N24" s="46">
        <v>0.88</v>
      </c>
      <c r="O24" s="46">
        <v>0.13</v>
      </c>
      <c r="P24" s="46">
        <v>0.97</v>
      </c>
      <c r="Q24" s="44">
        <f t="shared" si="0"/>
        <v>5.21</v>
      </c>
      <c r="R24" s="18">
        <f t="shared" si="1"/>
        <v>0</v>
      </c>
      <c r="S24" s="44">
        <f t="shared" si="2"/>
        <v>5.21</v>
      </c>
    </row>
    <row r="25" spans="2:19" ht="46.5" x14ac:dyDescent="0.35">
      <c r="B25" s="60"/>
      <c r="C25" s="16" t="s">
        <v>83</v>
      </c>
      <c r="D25" s="17">
        <v>16</v>
      </c>
      <c r="E25" s="18">
        <v>56</v>
      </c>
      <c r="F25" s="18" t="s">
        <v>21</v>
      </c>
      <c r="G25" s="46">
        <v>0.04</v>
      </c>
      <c r="H25" s="46">
        <v>0.31</v>
      </c>
      <c r="I25" s="46">
        <v>0.72</v>
      </c>
      <c r="J25" s="46">
        <v>0.6</v>
      </c>
      <c r="K25" s="46">
        <v>0.56000000000000005</v>
      </c>
      <c r="L25" s="46" t="s">
        <v>5</v>
      </c>
      <c r="M25" s="46" t="s">
        <v>5</v>
      </c>
      <c r="N25" s="46">
        <v>0.49</v>
      </c>
      <c r="O25" s="46">
        <v>0.35</v>
      </c>
      <c r="P25" s="46">
        <v>7.0000000000000007E-2</v>
      </c>
      <c r="Q25" s="44">
        <f t="shared" si="0"/>
        <v>3.1399999999999997</v>
      </c>
      <c r="R25" s="18">
        <f t="shared" si="1"/>
        <v>2</v>
      </c>
      <c r="S25" s="44">
        <f t="shared" si="2"/>
        <v>3.9249999999999998</v>
      </c>
    </row>
    <row r="26" spans="2:19" ht="46.5" x14ac:dyDescent="0.35">
      <c r="B26" s="60"/>
      <c r="C26" s="16" t="s">
        <v>84</v>
      </c>
      <c r="D26" s="17">
        <v>17</v>
      </c>
      <c r="E26" s="18">
        <v>58</v>
      </c>
      <c r="F26" s="18" t="s">
        <v>12</v>
      </c>
      <c r="G26" s="46">
        <v>0.8</v>
      </c>
      <c r="H26" s="46">
        <v>0.27</v>
      </c>
      <c r="I26" s="46">
        <v>0.75</v>
      </c>
      <c r="J26" s="46">
        <v>0.11</v>
      </c>
      <c r="K26" s="46">
        <v>0.2</v>
      </c>
      <c r="L26" s="46">
        <v>0.98</v>
      </c>
      <c r="M26" s="46">
        <v>0.64</v>
      </c>
      <c r="N26" s="46">
        <v>0.39</v>
      </c>
      <c r="O26" s="46">
        <v>0.87</v>
      </c>
      <c r="P26" s="46">
        <v>0.22</v>
      </c>
      <c r="Q26" s="44">
        <f t="shared" si="0"/>
        <v>5.23</v>
      </c>
      <c r="R26" s="18">
        <f t="shared" si="1"/>
        <v>0</v>
      </c>
      <c r="S26" s="44">
        <f t="shared" si="2"/>
        <v>5.23</v>
      </c>
    </row>
    <row r="27" spans="2:19" ht="31" x14ac:dyDescent="0.35">
      <c r="B27" s="60"/>
      <c r="C27" s="16" t="s">
        <v>85</v>
      </c>
      <c r="D27" s="17">
        <v>18</v>
      </c>
      <c r="E27" s="18">
        <v>60</v>
      </c>
      <c r="F27" s="18" t="s">
        <v>22</v>
      </c>
      <c r="G27" s="46">
        <v>0.09</v>
      </c>
      <c r="H27" s="46">
        <v>0.18</v>
      </c>
      <c r="I27" s="46">
        <v>0.96</v>
      </c>
      <c r="J27" s="46">
        <v>0.05</v>
      </c>
      <c r="K27" s="46">
        <v>0.81</v>
      </c>
      <c r="L27" s="46">
        <v>0.28000000000000003</v>
      </c>
      <c r="M27" s="46">
        <v>0.12</v>
      </c>
      <c r="N27" s="46">
        <v>0.71</v>
      </c>
      <c r="O27" s="46">
        <v>0.53</v>
      </c>
      <c r="P27" s="46">
        <v>0.89</v>
      </c>
      <c r="Q27" s="44">
        <f t="shared" si="0"/>
        <v>4.62</v>
      </c>
      <c r="R27" s="18">
        <f t="shared" si="1"/>
        <v>0</v>
      </c>
      <c r="S27" s="44">
        <f t="shared" si="2"/>
        <v>4.62</v>
      </c>
    </row>
    <row r="28" spans="2:19" ht="31" x14ac:dyDescent="0.35">
      <c r="B28" s="60"/>
      <c r="C28" s="16" t="s">
        <v>86</v>
      </c>
      <c r="D28" s="17">
        <v>19</v>
      </c>
      <c r="E28" s="18">
        <v>62</v>
      </c>
      <c r="F28" s="18" t="s">
        <v>23</v>
      </c>
      <c r="G28" s="46">
        <v>0.85</v>
      </c>
      <c r="H28" s="46">
        <v>0.47</v>
      </c>
      <c r="I28" s="46">
        <v>0.92</v>
      </c>
      <c r="J28" s="46">
        <v>0.33</v>
      </c>
      <c r="K28" s="46">
        <v>0.5</v>
      </c>
      <c r="L28" s="46">
        <v>0.02</v>
      </c>
      <c r="M28" s="46">
        <v>0.36</v>
      </c>
      <c r="N28" s="46">
        <v>0.24</v>
      </c>
      <c r="O28" s="46">
        <v>0.16</v>
      </c>
      <c r="P28" s="46">
        <v>0.43</v>
      </c>
      <c r="Q28" s="44">
        <f t="shared" si="0"/>
        <v>4.2799999999999994</v>
      </c>
      <c r="R28" s="18">
        <f t="shared" si="1"/>
        <v>0</v>
      </c>
      <c r="S28" s="44">
        <f t="shared" si="2"/>
        <v>4.2799999999999994</v>
      </c>
    </row>
    <row r="29" spans="2:19" ht="46.5" x14ac:dyDescent="0.35">
      <c r="B29" s="60"/>
      <c r="C29" s="16" t="s">
        <v>87</v>
      </c>
      <c r="D29" s="17">
        <v>20</v>
      </c>
      <c r="E29" s="18">
        <v>64</v>
      </c>
      <c r="F29" s="18" t="s">
        <v>24</v>
      </c>
      <c r="G29" s="46">
        <v>0.64</v>
      </c>
      <c r="H29" s="46">
        <v>0.79</v>
      </c>
      <c r="I29" s="46">
        <v>0.08</v>
      </c>
      <c r="J29" s="46">
        <v>0.99</v>
      </c>
      <c r="K29" s="46">
        <v>0.3</v>
      </c>
      <c r="L29" s="46">
        <v>0.51</v>
      </c>
      <c r="M29" s="46">
        <v>0.46</v>
      </c>
      <c r="N29" s="46">
        <v>0.75</v>
      </c>
      <c r="O29" s="46">
        <v>0.26</v>
      </c>
      <c r="P29" s="46">
        <v>0.67</v>
      </c>
      <c r="Q29" s="44">
        <f t="shared" si="0"/>
        <v>5.4499999999999993</v>
      </c>
      <c r="R29" s="18">
        <f t="shared" si="1"/>
        <v>0</v>
      </c>
      <c r="S29" s="44">
        <f t="shared" si="2"/>
        <v>5.4499999999999993</v>
      </c>
    </row>
    <row r="30" spans="2:19" ht="31" x14ac:dyDescent="0.35">
      <c r="B30" s="60"/>
      <c r="C30" s="16" t="s">
        <v>88</v>
      </c>
      <c r="D30" s="17">
        <v>21</v>
      </c>
      <c r="E30" s="18">
        <v>66</v>
      </c>
      <c r="F30" s="18" t="s">
        <v>25</v>
      </c>
      <c r="G30" s="46">
        <v>0.02</v>
      </c>
      <c r="H30" s="46">
        <v>0.85</v>
      </c>
      <c r="I30" s="46">
        <v>0.52</v>
      </c>
      <c r="J30" s="46">
        <v>0.19</v>
      </c>
      <c r="K30" s="46">
        <v>0.68</v>
      </c>
      <c r="L30" s="46">
        <v>7.0000000000000007E-2</v>
      </c>
      <c r="M30" s="46">
        <v>0.95</v>
      </c>
      <c r="N30" s="46">
        <v>0.63</v>
      </c>
      <c r="O30" s="46">
        <v>0.05</v>
      </c>
      <c r="P30" s="46">
        <v>0.44</v>
      </c>
      <c r="Q30" s="44">
        <f t="shared" si="0"/>
        <v>4.4000000000000004</v>
      </c>
      <c r="R30" s="18">
        <f t="shared" si="1"/>
        <v>0</v>
      </c>
      <c r="S30" s="44">
        <f t="shared" si="2"/>
        <v>4.4000000000000004</v>
      </c>
    </row>
    <row r="31" spans="2:19" ht="31" x14ac:dyDescent="0.35">
      <c r="B31" s="55" t="s">
        <v>38</v>
      </c>
      <c r="C31" s="19" t="s">
        <v>89</v>
      </c>
      <c r="D31" s="20">
        <v>22</v>
      </c>
      <c r="E31" s="21">
        <v>68</v>
      </c>
      <c r="F31" s="21" t="s">
        <v>26</v>
      </c>
      <c r="G31" s="47">
        <v>0.74</v>
      </c>
      <c r="H31" s="47">
        <v>0.17</v>
      </c>
      <c r="I31" s="47">
        <v>0.9</v>
      </c>
      <c r="J31" s="47">
        <v>0.25</v>
      </c>
      <c r="K31" s="47">
        <v>0.42</v>
      </c>
      <c r="L31" s="47">
        <v>0.01</v>
      </c>
      <c r="M31" s="47">
        <v>0.6</v>
      </c>
      <c r="N31" s="47">
        <v>0.33</v>
      </c>
      <c r="O31" s="47">
        <v>0.88</v>
      </c>
      <c r="P31" s="47">
        <v>0.56000000000000005</v>
      </c>
      <c r="Q31" s="45">
        <f t="shared" si="0"/>
        <v>4.8599999999999994</v>
      </c>
      <c r="R31" s="21">
        <f t="shared" si="1"/>
        <v>0</v>
      </c>
      <c r="S31" s="45">
        <f t="shared" si="2"/>
        <v>4.8599999999999994</v>
      </c>
    </row>
    <row r="32" spans="2:19" ht="62" x14ac:dyDescent="0.35">
      <c r="B32" s="55"/>
      <c r="C32" s="19" t="s">
        <v>90</v>
      </c>
      <c r="D32" s="20">
        <v>23</v>
      </c>
      <c r="E32" s="21">
        <v>70</v>
      </c>
      <c r="F32" s="21" t="s">
        <v>14</v>
      </c>
      <c r="G32" s="47">
        <v>0.46</v>
      </c>
      <c r="H32" s="47">
        <v>0.37</v>
      </c>
      <c r="I32" s="47">
        <v>0.26</v>
      </c>
      <c r="J32" s="47">
        <v>0.14000000000000001</v>
      </c>
      <c r="K32" s="47">
        <v>0.65</v>
      </c>
      <c r="L32" s="47">
        <v>0.91</v>
      </c>
      <c r="M32" s="47">
        <v>0.22</v>
      </c>
      <c r="N32" s="47">
        <v>0.56999999999999995</v>
      </c>
      <c r="O32" s="47">
        <v>0.48</v>
      </c>
      <c r="P32" s="47" t="s">
        <v>5</v>
      </c>
      <c r="Q32" s="45">
        <f t="shared" si="0"/>
        <v>4.0600000000000005</v>
      </c>
      <c r="R32" s="21">
        <f t="shared" si="1"/>
        <v>1</v>
      </c>
      <c r="S32" s="45">
        <f t="shared" si="2"/>
        <v>4.511111111111112</v>
      </c>
    </row>
    <row r="33" spans="2:19" ht="62" x14ac:dyDescent="0.35">
      <c r="B33" s="55"/>
      <c r="C33" s="19" t="s">
        <v>91</v>
      </c>
      <c r="D33" s="20">
        <v>24</v>
      </c>
      <c r="E33" s="21">
        <v>72</v>
      </c>
      <c r="F33" s="21" t="s">
        <v>27</v>
      </c>
      <c r="G33" s="47">
        <v>0.78</v>
      </c>
      <c r="H33" s="47">
        <v>0.13</v>
      </c>
      <c r="I33" s="47">
        <v>0.4</v>
      </c>
      <c r="J33" s="47">
        <v>0.52</v>
      </c>
      <c r="K33" s="47">
        <v>0.69</v>
      </c>
      <c r="L33" s="47">
        <v>0.09</v>
      </c>
      <c r="M33" s="47">
        <v>0.93</v>
      </c>
      <c r="N33" s="47">
        <v>0.57999999999999996</v>
      </c>
      <c r="O33" s="47">
        <v>0.2</v>
      </c>
      <c r="P33" s="47">
        <v>0.35</v>
      </c>
      <c r="Q33" s="45">
        <f t="shared" si="0"/>
        <v>4.67</v>
      </c>
      <c r="R33" s="21">
        <f t="shared" si="1"/>
        <v>0</v>
      </c>
      <c r="S33" s="45">
        <f t="shared" si="2"/>
        <v>4.67</v>
      </c>
    </row>
    <row r="34" spans="2:19" ht="31" x14ac:dyDescent="0.35">
      <c r="B34" s="55"/>
      <c r="C34" s="19" t="s">
        <v>92</v>
      </c>
      <c r="D34" s="20">
        <v>25</v>
      </c>
      <c r="E34" s="21">
        <v>74</v>
      </c>
      <c r="F34" s="21" t="s">
        <v>28</v>
      </c>
      <c r="G34" s="47">
        <v>0.31</v>
      </c>
      <c r="H34" s="47">
        <v>7.0000000000000007E-2</v>
      </c>
      <c r="I34" s="47">
        <v>0.82</v>
      </c>
      <c r="J34" s="47">
        <v>0.41</v>
      </c>
      <c r="K34" s="47">
        <v>0.1</v>
      </c>
      <c r="L34" s="47">
        <v>0.54</v>
      </c>
      <c r="M34" s="47">
        <v>0.32</v>
      </c>
      <c r="N34" s="47">
        <v>0.68</v>
      </c>
      <c r="O34" s="47">
        <v>0.49</v>
      </c>
      <c r="P34" s="47">
        <v>0.27</v>
      </c>
      <c r="Q34" s="45">
        <f t="shared" si="0"/>
        <v>4.01</v>
      </c>
      <c r="R34" s="21">
        <f t="shared" si="1"/>
        <v>0</v>
      </c>
      <c r="S34" s="45">
        <f t="shared" si="2"/>
        <v>4.01</v>
      </c>
    </row>
    <row r="35" spans="2:19" ht="62" x14ac:dyDescent="0.35">
      <c r="B35" s="55"/>
      <c r="C35" s="19" t="s">
        <v>93</v>
      </c>
      <c r="D35" s="20">
        <v>26</v>
      </c>
      <c r="E35" s="21">
        <v>76</v>
      </c>
      <c r="F35" s="21" t="s">
        <v>29</v>
      </c>
      <c r="G35" s="47">
        <v>0.53</v>
      </c>
      <c r="H35" s="47">
        <v>0.28000000000000003</v>
      </c>
      <c r="I35" s="47">
        <v>0.04</v>
      </c>
      <c r="J35" s="47">
        <v>0.44</v>
      </c>
      <c r="K35" s="47">
        <v>0.98</v>
      </c>
      <c r="L35" s="47">
        <v>0.73</v>
      </c>
      <c r="M35" s="47">
        <v>0.56999999999999995</v>
      </c>
      <c r="N35" s="47">
        <v>0.21</v>
      </c>
      <c r="O35" s="47">
        <v>0.38</v>
      </c>
      <c r="P35" s="47">
        <v>0.15</v>
      </c>
      <c r="Q35" s="45">
        <f t="shared" si="0"/>
        <v>4.3100000000000005</v>
      </c>
      <c r="R35" s="21">
        <f t="shared" si="1"/>
        <v>0</v>
      </c>
      <c r="S35" s="45">
        <f t="shared" si="2"/>
        <v>4.3100000000000005</v>
      </c>
    </row>
    <row r="36" spans="2:19" ht="46.5" x14ac:dyDescent="0.35">
      <c r="B36" s="55"/>
      <c r="C36" s="19" t="s">
        <v>94</v>
      </c>
      <c r="D36" s="20">
        <v>27</v>
      </c>
      <c r="E36" s="21">
        <v>78</v>
      </c>
      <c r="F36" s="21" t="s">
        <v>30</v>
      </c>
      <c r="G36" s="47">
        <v>0.26</v>
      </c>
      <c r="H36" s="47">
        <v>0.86</v>
      </c>
      <c r="I36" s="47">
        <v>0.39</v>
      </c>
      <c r="J36" s="47">
        <v>0.16</v>
      </c>
      <c r="K36" s="47">
        <v>0.45</v>
      </c>
      <c r="L36" s="47">
        <v>0.5</v>
      </c>
      <c r="M36" s="47">
        <v>0.79</v>
      </c>
      <c r="N36" s="47">
        <v>0.04</v>
      </c>
      <c r="O36" s="47">
        <v>0.92</v>
      </c>
      <c r="P36" s="47">
        <v>0.81</v>
      </c>
      <c r="Q36" s="45">
        <f t="shared" si="0"/>
        <v>5.18</v>
      </c>
      <c r="R36" s="21">
        <f t="shared" si="1"/>
        <v>0</v>
      </c>
      <c r="S36" s="45">
        <f t="shared" si="2"/>
        <v>5.18</v>
      </c>
    </row>
    <row r="37" spans="2:19" ht="31" x14ac:dyDescent="0.35">
      <c r="B37" s="55"/>
      <c r="C37" s="19" t="s">
        <v>95</v>
      </c>
      <c r="D37" s="20">
        <v>28</v>
      </c>
      <c r="E37" s="21">
        <v>80</v>
      </c>
      <c r="F37" s="21" t="s">
        <v>31</v>
      </c>
      <c r="G37" s="47">
        <v>0.6</v>
      </c>
      <c r="H37" s="47">
        <v>0.49</v>
      </c>
      <c r="I37" s="47">
        <v>0.33</v>
      </c>
      <c r="J37" s="47">
        <v>0.94</v>
      </c>
      <c r="K37" s="47">
        <v>0.83</v>
      </c>
      <c r="L37" s="47">
        <v>0.18</v>
      </c>
      <c r="M37" s="47">
        <v>0.09</v>
      </c>
      <c r="N37" s="47">
        <v>0.87</v>
      </c>
      <c r="O37" s="47">
        <v>0.7</v>
      </c>
      <c r="P37" s="47">
        <v>0.63</v>
      </c>
      <c r="Q37" s="45">
        <f t="shared" si="0"/>
        <v>5.66</v>
      </c>
      <c r="R37" s="21">
        <f t="shared" si="1"/>
        <v>0</v>
      </c>
      <c r="S37" s="45">
        <f t="shared" si="2"/>
        <v>5.66</v>
      </c>
    </row>
  </sheetData>
  <mergeCells count="6">
    <mergeCell ref="B31:B37"/>
    <mergeCell ref="G7:P7"/>
    <mergeCell ref="G8:P8"/>
    <mergeCell ref="B10:B16"/>
    <mergeCell ref="B17:B23"/>
    <mergeCell ref="B24:B30"/>
  </mergeCells>
  <conditionalFormatting sqref="S10:S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E876-ED46-4AFB-A23E-04EE08338605}">
  <dimension ref="B3:C21"/>
  <sheetViews>
    <sheetView zoomScale="70" zoomScaleNormal="70" workbookViewId="0">
      <selection activeCell="V31" sqref="V31"/>
    </sheetView>
  </sheetViews>
  <sheetFormatPr defaultRowHeight="15.5" x14ac:dyDescent="0.35"/>
  <cols>
    <col min="2" max="2" width="24.08203125" bestFit="1" customWidth="1"/>
    <col min="3" max="3" width="12.25" style="1" bestFit="1" customWidth="1"/>
  </cols>
  <sheetData>
    <row r="3" spans="2:3" x14ac:dyDescent="0.35">
      <c r="B3" s="13" t="s">
        <v>34</v>
      </c>
      <c r="C3" s="2" t="s">
        <v>49</v>
      </c>
    </row>
    <row r="4" spans="2:3" ht="15.65" customHeight="1" x14ac:dyDescent="0.35">
      <c r="B4" t="s">
        <v>35</v>
      </c>
      <c r="C4" s="48">
        <f>SUM('2. Preenchimento'!Q10:Q16)</f>
        <v>32.010000000000005</v>
      </c>
    </row>
    <row r="5" spans="2:3" x14ac:dyDescent="0.35">
      <c r="B5" t="s">
        <v>36</v>
      </c>
      <c r="C5" s="48">
        <f>SUM('2. Preenchimento'!Q17:Q23)</f>
        <v>31.380000000000003</v>
      </c>
    </row>
    <row r="6" spans="2:3" x14ac:dyDescent="0.35">
      <c r="B6" t="s">
        <v>37</v>
      </c>
      <c r="C6" s="48">
        <f>SUM('2. Preenchimento'!Q24:Q30)</f>
        <v>32.33</v>
      </c>
    </row>
    <row r="7" spans="2:3" x14ac:dyDescent="0.35">
      <c r="B7" t="s">
        <v>38</v>
      </c>
      <c r="C7" s="48">
        <f>SUM('2. Preenchimento'!Q31:Q37)</f>
        <v>32.75</v>
      </c>
    </row>
    <row r="8" spans="2:3" x14ac:dyDescent="0.35">
      <c r="C8" s="48"/>
    </row>
    <row r="9" spans="2:3" x14ac:dyDescent="0.35">
      <c r="C9" s="48"/>
    </row>
    <row r="10" spans="2:3" x14ac:dyDescent="0.35">
      <c r="B10" s="13" t="s">
        <v>50</v>
      </c>
      <c r="C10" s="49">
        <f>SUM(C4:C7)</f>
        <v>128.47</v>
      </c>
    </row>
    <row r="11" spans="2:3" x14ac:dyDescent="0.35">
      <c r="C11" s="48"/>
    </row>
    <row r="12" spans="2:3" x14ac:dyDescent="0.35">
      <c r="B12" s="13" t="s">
        <v>51</v>
      </c>
      <c r="C12" s="15">
        <f>C10/280</f>
        <v>0.45882142857142855</v>
      </c>
    </row>
    <row r="14" spans="2:3" ht="15.65" customHeight="1" x14ac:dyDescent="0.35"/>
    <row r="17" spans="2:2" x14ac:dyDescent="0.35">
      <c r="B17" s="40"/>
    </row>
    <row r="20" spans="2:2" x14ac:dyDescent="0.35">
      <c r="B20" s="13"/>
    </row>
    <row r="21" spans="2:2" ht="15.65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0C6D-CE99-4F3A-AE21-E70CC99ACB26}">
  <dimension ref="B4:D5"/>
  <sheetViews>
    <sheetView workbookViewId="0">
      <selection activeCell="H5" sqref="H5"/>
    </sheetView>
  </sheetViews>
  <sheetFormatPr defaultRowHeight="15.5" x14ac:dyDescent="0.35"/>
  <cols>
    <col min="2" max="2" width="31.75" customWidth="1"/>
    <col min="3" max="3" width="38.58203125" customWidth="1"/>
    <col min="4" max="4" width="13.08203125" customWidth="1"/>
  </cols>
  <sheetData>
    <row r="4" spans="2:4" x14ac:dyDescent="0.35">
      <c r="B4" s="39" t="s">
        <v>57</v>
      </c>
      <c r="C4" s="39" t="s">
        <v>59</v>
      </c>
      <c r="D4" s="39" t="s">
        <v>58</v>
      </c>
    </row>
    <row r="5" spans="2:4" ht="98.5" customHeight="1" x14ac:dyDescent="0.35">
      <c r="B5" s="50"/>
      <c r="C5" s="50" t="str">
        <f>INDEX('2. Preenchimento'!C:C,MATCH(MIN('2. Preenchimento'!S:S),'2. Preenchimento'!S:S,0))</f>
        <v>Adotar práticas meritocráticas de desempenho.</v>
      </c>
      <c r="D5" s="51">
        <f>MIN('2. Preenchimento'!S:S)</f>
        <v>3.4333333333333331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1. Instruções</vt:lpstr>
      <vt:lpstr>2. Preenchimento</vt:lpstr>
      <vt:lpstr>3. Gráficos</vt:lpstr>
      <vt:lpstr>4. Indicadores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Guimaraes Pereira</cp:lastModifiedBy>
  <dcterms:created xsi:type="dcterms:W3CDTF">2024-08-13T22:24:54Z</dcterms:created>
  <dcterms:modified xsi:type="dcterms:W3CDTF">2024-08-29T19:56:33Z</dcterms:modified>
</cp:coreProperties>
</file>